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hip\R\"/>
    </mc:Choice>
  </mc:AlternateContent>
  <xr:revisionPtr revIDLastSave="0" documentId="13_ncr:1_{2EB0F755-1FE8-4453-B5E9-86A2CDE295E8}" xr6:coauthVersionLast="47" xr6:coauthVersionMax="47" xr10:uidLastSave="{00000000-0000-0000-0000-000000000000}"/>
  <bookViews>
    <workbookView xWindow="2620" yWindow="2620" windowWidth="19200" windowHeight="10060" tabRatio="686" xr2:uid="{00000000-000D-0000-FFFF-FFFF00000000}"/>
  </bookViews>
  <sheets>
    <sheet name="rawdata" sheetId="17" r:id="rId1"/>
    <sheet name="Summary" sheetId="2" r:id="rId2"/>
    <sheet name="Describe" sheetId="18" r:id="rId3"/>
    <sheet name="封控问卷(下载分数版)" sheetId="13" r:id="rId4"/>
    <sheet name="跳舞问卷一" sheetId="4" r:id="rId5"/>
    <sheet name="跳舞问卷一_S3" sheetId="11" r:id="rId6"/>
    <sheet name="跳舞问卷二" sheetId="10" r:id="rId7"/>
    <sheet name="跳舞问卷三" sheetId="1" r:id="rId8"/>
    <sheet name="跳舞问卷四" sheetId="3" r:id="rId9"/>
  </sheets>
  <definedNames>
    <definedName name="_xlnm._FilterDatabase" localSheetId="1" hidden="1">Summary!$F$1:$F$77</definedName>
    <definedName name="_xlnm._FilterDatabase" localSheetId="4" hidden="1">跳舞问卷一!$AG$1:$AG$103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3" i="13" l="1"/>
  <c r="BK4" i="13"/>
  <c r="BK5" i="13"/>
  <c r="BK6" i="13"/>
  <c r="BK7" i="13"/>
  <c r="BK8" i="13"/>
  <c r="BK9" i="13"/>
  <c r="BK10" i="13"/>
  <c r="BK11" i="13"/>
  <c r="BK12" i="13"/>
  <c r="BK13" i="13"/>
  <c r="BK14" i="13"/>
  <c r="BK15" i="13"/>
  <c r="BK16" i="13"/>
  <c r="BK17" i="13"/>
  <c r="BK18" i="13"/>
  <c r="BK19" i="13"/>
  <c r="BK20" i="13"/>
  <c r="BK21" i="13"/>
  <c r="BK22" i="13"/>
  <c r="BK23" i="13"/>
  <c r="BK24" i="13"/>
  <c r="BK25" i="13"/>
  <c r="BK26" i="13"/>
  <c r="BK27" i="13"/>
  <c r="BK28" i="13"/>
  <c r="BK29" i="13"/>
  <c r="BK30" i="13"/>
  <c r="BK31" i="13"/>
  <c r="BK32" i="13"/>
  <c r="BK33" i="13"/>
  <c r="BK34" i="13"/>
  <c r="BK35" i="13"/>
  <c r="BK36" i="13"/>
  <c r="BK37" i="13"/>
  <c r="BK38" i="13"/>
  <c r="BK39" i="13"/>
  <c r="BK40" i="13"/>
  <c r="BK41" i="13"/>
  <c r="BK42" i="13"/>
  <c r="BK43" i="13"/>
  <c r="BK44" i="13"/>
  <c r="BK45" i="13"/>
  <c r="BK46" i="13"/>
  <c r="BK47" i="13"/>
  <c r="BK48" i="13"/>
  <c r="BK49" i="13"/>
  <c r="BK50" i="13"/>
  <c r="BK51" i="13"/>
  <c r="BK52" i="13"/>
  <c r="BK53" i="13"/>
  <c r="BK54" i="13"/>
  <c r="BK55" i="13"/>
  <c r="BK56" i="13"/>
  <c r="BK57" i="13"/>
  <c r="BK58" i="13"/>
  <c r="BK59" i="13"/>
  <c r="BK60" i="13"/>
  <c r="BK61" i="13"/>
  <c r="BK62" i="13"/>
  <c r="BK63" i="13"/>
  <c r="BK64" i="13"/>
  <c r="BK65" i="13"/>
  <c r="BK66" i="13"/>
  <c r="BK67" i="13"/>
  <c r="BK68" i="13"/>
  <c r="BK69" i="13"/>
  <c r="BK70" i="13"/>
  <c r="BK71" i="13"/>
  <c r="BK72" i="13"/>
  <c r="BK73" i="13"/>
  <c r="BK74" i="13"/>
  <c r="BK2" i="13"/>
  <c r="AD68" i="17"/>
  <c r="AD69" i="17"/>
  <c r="AD70" i="17"/>
  <c r="AD71" i="17"/>
  <c r="AD72" i="17"/>
  <c r="AD73" i="17"/>
  <c r="AD74" i="17"/>
  <c r="AD75" i="17"/>
  <c r="AD76" i="17"/>
  <c r="AD77" i="17"/>
  <c r="AD78" i="17"/>
  <c r="AD79" i="17"/>
  <c r="AD80" i="17"/>
  <c r="AD81" i="17"/>
  <c r="AD82" i="17"/>
  <c r="AD83" i="17"/>
  <c r="AD84" i="17"/>
  <c r="AD85" i="17"/>
  <c r="AD86" i="17"/>
  <c r="AD87" i="17"/>
  <c r="AD88" i="17"/>
  <c r="AD89" i="17"/>
  <c r="AD90" i="17"/>
  <c r="AD91" i="17"/>
  <c r="F94" i="17"/>
  <c r="G94" i="17"/>
  <c r="F95" i="17"/>
  <c r="G95" i="17"/>
  <c r="F96" i="17"/>
  <c r="G96" i="17"/>
  <c r="F97" i="17"/>
  <c r="G97" i="17"/>
  <c r="F98" i="17"/>
  <c r="G98" i="17"/>
  <c r="F99" i="17"/>
  <c r="G99" i="17"/>
  <c r="F100" i="17"/>
  <c r="G100" i="17"/>
  <c r="F101" i="17"/>
  <c r="G101" i="17"/>
  <c r="F102" i="17"/>
  <c r="G102" i="17"/>
  <c r="F103" i="17"/>
  <c r="G103" i="17"/>
  <c r="F104" i="17"/>
  <c r="G104" i="17"/>
  <c r="F105" i="17"/>
  <c r="G105" i="17"/>
  <c r="F106" i="17"/>
  <c r="G106" i="17"/>
  <c r="F107" i="17"/>
  <c r="G107" i="17"/>
  <c r="F108" i="17"/>
  <c r="G108" i="17"/>
  <c r="F109" i="17"/>
  <c r="G109" i="17"/>
  <c r="F110" i="17"/>
  <c r="G110" i="17"/>
  <c r="AB95" i="2" l="1"/>
  <c r="AC95" i="2"/>
  <c r="AD95" i="2"/>
  <c r="AE95" i="2"/>
  <c r="AF95" i="2"/>
  <c r="AG95" i="2"/>
  <c r="AH95" i="2"/>
  <c r="AJ95" i="2"/>
  <c r="AB96" i="2"/>
  <c r="W95" i="17" s="1"/>
  <c r="AC96" i="2"/>
  <c r="AD96" i="2"/>
  <c r="AE96" i="2"/>
  <c r="X95" i="17" s="1"/>
  <c r="AF96" i="2"/>
  <c r="Y95" i="17" s="1"/>
  <c r="AG96" i="2"/>
  <c r="Z95" i="17" s="1"/>
  <c r="AH96" i="2"/>
  <c r="AA95" i="17" s="1"/>
  <c r="AJ96" i="2"/>
  <c r="AB97" i="2"/>
  <c r="W96" i="17" s="1"/>
  <c r="AC97" i="2"/>
  <c r="AD97" i="2"/>
  <c r="AE97" i="2"/>
  <c r="X96" i="17" s="1"/>
  <c r="AF97" i="2"/>
  <c r="Y96" i="17" s="1"/>
  <c r="AG97" i="2"/>
  <c r="Z96" i="17" s="1"/>
  <c r="AH97" i="2"/>
  <c r="AA96" i="17" s="1"/>
  <c r="AJ97" i="2"/>
  <c r="AB98" i="2"/>
  <c r="W97" i="17" s="1"/>
  <c r="AC98" i="2"/>
  <c r="AD98" i="2"/>
  <c r="AE98" i="2"/>
  <c r="X97" i="17" s="1"/>
  <c r="AF98" i="2"/>
  <c r="Y97" i="17" s="1"/>
  <c r="AG98" i="2"/>
  <c r="Z97" i="17" s="1"/>
  <c r="AH98" i="2"/>
  <c r="AA97" i="17" s="1"/>
  <c r="AJ98" i="2"/>
  <c r="AB99" i="2"/>
  <c r="W98" i="17" s="1"/>
  <c r="AC99" i="2"/>
  <c r="AD99" i="2"/>
  <c r="AE99" i="2"/>
  <c r="X98" i="17" s="1"/>
  <c r="AF99" i="2"/>
  <c r="Y98" i="17" s="1"/>
  <c r="AG99" i="2"/>
  <c r="Z98" i="17" s="1"/>
  <c r="AH99" i="2"/>
  <c r="AA98" i="17" s="1"/>
  <c r="AJ99" i="2"/>
  <c r="AB100" i="2"/>
  <c r="W99" i="17" s="1"/>
  <c r="AC100" i="2"/>
  <c r="AD100" i="2"/>
  <c r="AE100" i="2"/>
  <c r="X99" i="17" s="1"/>
  <c r="AF100" i="2"/>
  <c r="Y99" i="17" s="1"/>
  <c r="AG100" i="2"/>
  <c r="Z99" i="17" s="1"/>
  <c r="AH100" i="2"/>
  <c r="AA99" i="17" s="1"/>
  <c r="AJ100" i="2"/>
  <c r="AB101" i="2"/>
  <c r="W100" i="17" s="1"/>
  <c r="AC101" i="2"/>
  <c r="AD101" i="2"/>
  <c r="AE101" i="2"/>
  <c r="X100" i="17" s="1"/>
  <c r="AF101" i="2"/>
  <c r="Y100" i="17" s="1"/>
  <c r="AG101" i="2"/>
  <c r="Z100" i="17" s="1"/>
  <c r="AH101" i="2"/>
  <c r="AA100" i="17" s="1"/>
  <c r="AJ101" i="2"/>
  <c r="AB102" i="2"/>
  <c r="W101" i="17" s="1"/>
  <c r="AC102" i="2"/>
  <c r="AD102" i="2"/>
  <c r="AE102" i="2"/>
  <c r="X101" i="17" s="1"/>
  <c r="AF102" i="2"/>
  <c r="Y101" i="17" s="1"/>
  <c r="AG102" i="2"/>
  <c r="Z101" i="17" s="1"/>
  <c r="AH102" i="2"/>
  <c r="AA101" i="17" s="1"/>
  <c r="AJ102" i="2"/>
  <c r="AB103" i="2"/>
  <c r="W102" i="17" s="1"/>
  <c r="AC103" i="2"/>
  <c r="AD103" i="2"/>
  <c r="AE103" i="2"/>
  <c r="X102" i="17" s="1"/>
  <c r="AF103" i="2"/>
  <c r="Y102" i="17" s="1"/>
  <c r="AG103" i="2"/>
  <c r="Z102" i="17" s="1"/>
  <c r="AH103" i="2"/>
  <c r="AA102" i="17" s="1"/>
  <c r="AJ103" i="2"/>
  <c r="AB104" i="2"/>
  <c r="W103" i="17" s="1"/>
  <c r="AC104" i="2"/>
  <c r="AD104" i="2"/>
  <c r="AE104" i="2"/>
  <c r="X103" i="17" s="1"/>
  <c r="AF104" i="2"/>
  <c r="Y103" i="17" s="1"/>
  <c r="AG104" i="2"/>
  <c r="Z103" i="17" s="1"/>
  <c r="AH104" i="2"/>
  <c r="AA103" i="17" s="1"/>
  <c r="AJ104" i="2"/>
  <c r="AB105" i="2"/>
  <c r="W104" i="17" s="1"/>
  <c r="AC105" i="2"/>
  <c r="AD105" i="2"/>
  <c r="AE105" i="2"/>
  <c r="X104" i="17" s="1"/>
  <c r="AF105" i="2"/>
  <c r="Y104" i="17" s="1"/>
  <c r="AG105" i="2"/>
  <c r="Z104" i="17" s="1"/>
  <c r="AH105" i="2"/>
  <c r="AA104" i="17" s="1"/>
  <c r="AJ105" i="2"/>
  <c r="AB106" i="2"/>
  <c r="W105" i="17" s="1"/>
  <c r="AC106" i="2"/>
  <c r="AD106" i="2"/>
  <c r="AE106" i="2"/>
  <c r="X105" i="17" s="1"/>
  <c r="AF106" i="2"/>
  <c r="Y105" i="17" s="1"/>
  <c r="AG106" i="2"/>
  <c r="Z105" i="17" s="1"/>
  <c r="AH106" i="2"/>
  <c r="AA105" i="17" s="1"/>
  <c r="AJ106" i="2"/>
  <c r="AB107" i="2"/>
  <c r="W106" i="17" s="1"/>
  <c r="AC107" i="2"/>
  <c r="AD107" i="2"/>
  <c r="AE107" i="2"/>
  <c r="X106" i="17" s="1"/>
  <c r="AF107" i="2"/>
  <c r="Y106" i="17" s="1"/>
  <c r="AG107" i="2"/>
  <c r="Z106" i="17" s="1"/>
  <c r="AH107" i="2"/>
  <c r="AA106" i="17" s="1"/>
  <c r="AJ107" i="2"/>
  <c r="AB108" i="2"/>
  <c r="W107" i="17" s="1"/>
  <c r="AC108" i="2"/>
  <c r="AD108" i="2"/>
  <c r="AE108" i="2"/>
  <c r="X107" i="17" s="1"/>
  <c r="AF108" i="2"/>
  <c r="Y107" i="17" s="1"/>
  <c r="AG108" i="2"/>
  <c r="Z107" i="17" s="1"/>
  <c r="AH108" i="2"/>
  <c r="AA107" i="17" s="1"/>
  <c r="AJ108" i="2"/>
  <c r="AB109" i="2"/>
  <c r="AC109" i="2"/>
  <c r="AD109" i="2"/>
  <c r="AE109" i="2"/>
  <c r="AF109" i="2"/>
  <c r="AG109" i="2"/>
  <c r="AH109" i="2"/>
  <c r="AJ109" i="2"/>
  <c r="AB110" i="2"/>
  <c r="AC110" i="2"/>
  <c r="AD110" i="2"/>
  <c r="AE110" i="2"/>
  <c r="AF110" i="2"/>
  <c r="AG110" i="2"/>
  <c r="AH110" i="2"/>
  <c r="AJ110" i="2"/>
  <c r="AB111" i="2"/>
  <c r="AC111" i="2"/>
  <c r="AD111" i="2"/>
  <c r="AE111" i="2"/>
  <c r="AF111" i="2"/>
  <c r="AG111" i="2"/>
  <c r="AH111" i="2"/>
  <c r="AJ111" i="2"/>
  <c r="BA58" i="13"/>
  <c r="BB58" i="13"/>
  <c r="BC58" i="13"/>
  <c r="BD58" i="13"/>
  <c r="BH58" i="13"/>
  <c r="BI58" i="13"/>
  <c r="BL58" i="13" s="1"/>
  <c r="AI95" i="2" s="1"/>
  <c r="BJ58" i="13"/>
  <c r="BA59" i="13"/>
  <c r="BB59" i="13"/>
  <c r="BC59" i="13"/>
  <c r="BD59" i="13"/>
  <c r="BH59" i="13"/>
  <c r="BI59" i="13"/>
  <c r="BL59" i="13" s="1"/>
  <c r="AI96" i="2" s="1"/>
  <c r="AB95" i="17" s="1"/>
  <c r="BJ59" i="13"/>
  <c r="BA60" i="13"/>
  <c r="BB60" i="13"/>
  <c r="BD60" i="13" s="1"/>
  <c r="BC60" i="13"/>
  <c r="BH60" i="13"/>
  <c r="BI60" i="13"/>
  <c r="BL60" i="13" s="1"/>
  <c r="AI97" i="2" s="1"/>
  <c r="AB96" i="17" s="1"/>
  <c r="BJ60" i="13"/>
  <c r="BA61" i="13"/>
  <c r="BB61" i="13"/>
  <c r="BD61" i="13" s="1"/>
  <c r="BC61" i="13"/>
  <c r="BH61" i="13"/>
  <c r="BI61" i="13"/>
  <c r="BJ61" i="13"/>
  <c r="BL61" i="13"/>
  <c r="AI98" i="2" s="1"/>
  <c r="AB97" i="17" s="1"/>
  <c r="BA62" i="13"/>
  <c r="BB62" i="13"/>
  <c r="BC62" i="13"/>
  <c r="BD62" i="13"/>
  <c r="BH62" i="13"/>
  <c r="BI62" i="13"/>
  <c r="BJ62" i="13"/>
  <c r="BL62" i="13"/>
  <c r="AI99" i="2" s="1"/>
  <c r="AB98" i="17" s="1"/>
  <c r="BA63" i="13"/>
  <c r="BB63" i="13"/>
  <c r="BD63" i="13" s="1"/>
  <c r="BC63" i="13"/>
  <c r="BH63" i="13"/>
  <c r="BI63" i="13"/>
  <c r="BJ63" i="13"/>
  <c r="BL63" i="13" s="1"/>
  <c r="AI100" i="2" s="1"/>
  <c r="AB99" i="17" s="1"/>
  <c r="BA64" i="13"/>
  <c r="BB64" i="13"/>
  <c r="BD64" i="13" s="1"/>
  <c r="BC64" i="13"/>
  <c r="BH64" i="13"/>
  <c r="BI64" i="13"/>
  <c r="BJ64" i="13"/>
  <c r="BL64" i="13" s="1"/>
  <c r="AI101" i="2" s="1"/>
  <c r="AB100" i="17" s="1"/>
  <c r="BA65" i="13"/>
  <c r="BB65" i="13"/>
  <c r="BD65" i="13" s="1"/>
  <c r="BC65" i="13"/>
  <c r="BH65" i="13"/>
  <c r="BI65" i="13"/>
  <c r="BL65" i="13" s="1"/>
  <c r="AI102" i="2" s="1"/>
  <c r="AB101" i="17" s="1"/>
  <c r="BJ65" i="13"/>
  <c r="BA66" i="13"/>
  <c r="BB66" i="13"/>
  <c r="BC66" i="13"/>
  <c r="BD66" i="13"/>
  <c r="BH66" i="13"/>
  <c r="BI66" i="13"/>
  <c r="BJ66" i="13"/>
  <c r="BL66" i="13" s="1"/>
  <c r="AI103" i="2" s="1"/>
  <c r="AB102" i="17" s="1"/>
  <c r="BA67" i="13"/>
  <c r="BB67" i="13"/>
  <c r="BC67" i="13"/>
  <c r="BD67" i="13"/>
  <c r="BH67" i="13"/>
  <c r="BI67" i="13"/>
  <c r="BL67" i="13" s="1"/>
  <c r="AI104" i="2" s="1"/>
  <c r="AB103" i="17" s="1"/>
  <c r="BJ67" i="13"/>
  <c r="BA68" i="13"/>
  <c r="BB68" i="13"/>
  <c r="BD68" i="13" s="1"/>
  <c r="BC68" i="13"/>
  <c r="BH68" i="13"/>
  <c r="BI68" i="13"/>
  <c r="BL68" i="13" s="1"/>
  <c r="AI105" i="2" s="1"/>
  <c r="AB104" i="17" s="1"/>
  <c r="BJ68" i="13"/>
  <c r="BA69" i="13"/>
  <c r="BB69" i="13"/>
  <c r="BC69" i="13"/>
  <c r="BH69" i="13"/>
  <c r="BI69" i="13"/>
  <c r="BJ69" i="13"/>
  <c r="BL69" i="13"/>
  <c r="AI106" i="2" s="1"/>
  <c r="AB105" i="17" s="1"/>
  <c r="BA70" i="13"/>
  <c r="BB70" i="13"/>
  <c r="BC70" i="13"/>
  <c r="BD70" i="13"/>
  <c r="BH70" i="13"/>
  <c r="BI70" i="13"/>
  <c r="BJ70" i="13"/>
  <c r="BL70" i="13"/>
  <c r="AI107" i="2" s="1"/>
  <c r="AB106" i="17" s="1"/>
  <c r="BA71" i="13"/>
  <c r="BB71" i="13"/>
  <c r="BD71" i="13" s="1"/>
  <c r="BC71" i="13"/>
  <c r="BH71" i="13"/>
  <c r="BI71" i="13"/>
  <c r="BJ71" i="13"/>
  <c r="BL71" i="13" s="1"/>
  <c r="AI108" i="2" s="1"/>
  <c r="AB107" i="17" s="1"/>
  <c r="BA72" i="13"/>
  <c r="BB72" i="13"/>
  <c r="BD72" i="13" s="1"/>
  <c r="BC72" i="13"/>
  <c r="BH72" i="13"/>
  <c r="BI72" i="13"/>
  <c r="BL72" i="13" s="1"/>
  <c r="AI109" i="2" s="1"/>
  <c r="BJ72" i="13"/>
  <c r="BA73" i="13"/>
  <c r="BB73" i="13"/>
  <c r="BD73" i="13" s="1"/>
  <c r="BC73" i="13"/>
  <c r="BH73" i="13"/>
  <c r="BI73" i="13"/>
  <c r="BL73" i="13" s="1"/>
  <c r="AI110" i="2" s="1"/>
  <c r="BJ73" i="13"/>
  <c r="BA74" i="13"/>
  <c r="BB74" i="13"/>
  <c r="BC74" i="13"/>
  <c r="BD74" i="13"/>
  <c r="BH74" i="13"/>
  <c r="BI74" i="13"/>
  <c r="BJ74" i="13"/>
  <c r="BL74" i="13" s="1"/>
  <c r="AI111" i="2" s="1"/>
  <c r="I95" i="2"/>
  <c r="H94" i="17" s="1"/>
  <c r="J95" i="2"/>
  <c r="K95" i="2"/>
  <c r="L95" i="2"/>
  <c r="M95" i="2"/>
  <c r="N95" i="2"/>
  <c r="O95" i="2"/>
  <c r="L94" i="17" s="1"/>
  <c r="Q95" i="2"/>
  <c r="R95" i="2"/>
  <c r="S95" i="2"/>
  <c r="T95" i="2"/>
  <c r="U95" i="2"/>
  <c r="V95" i="2"/>
  <c r="W95" i="2"/>
  <c r="X95" i="2"/>
  <c r="Y95" i="2"/>
  <c r="Z95" i="2"/>
  <c r="AA95" i="2"/>
  <c r="I96" i="2"/>
  <c r="H95" i="17" s="1"/>
  <c r="J96" i="2"/>
  <c r="I95" i="17" s="1"/>
  <c r="K96" i="2"/>
  <c r="J95" i="17" s="1"/>
  <c r="L96" i="2"/>
  <c r="K95" i="17" s="1"/>
  <c r="M96" i="2"/>
  <c r="N96" i="2"/>
  <c r="O96" i="2"/>
  <c r="L95" i="17" s="1"/>
  <c r="Q96" i="2"/>
  <c r="N95" i="17" s="1"/>
  <c r="R96" i="2"/>
  <c r="S96" i="2"/>
  <c r="T96" i="2"/>
  <c r="O95" i="17" s="1"/>
  <c r="U96" i="2"/>
  <c r="P95" i="17" s="1"/>
  <c r="V96" i="2"/>
  <c r="Q95" i="17" s="1"/>
  <c r="W96" i="2"/>
  <c r="R95" i="17" s="1"/>
  <c r="X96" i="2"/>
  <c r="S95" i="17" s="1"/>
  <c r="Y96" i="2"/>
  <c r="T95" i="17" s="1"/>
  <c r="Z96" i="2"/>
  <c r="U95" i="17" s="1"/>
  <c r="AA96" i="2"/>
  <c r="V95" i="17" s="1"/>
  <c r="I97" i="2"/>
  <c r="H96" i="17" s="1"/>
  <c r="J97" i="2"/>
  <c r="I96" i="17" s="1"/>
  <c r="K97" i="2"/>
  <c r="J96" i="17" s="1"/>
  <c r="L97" i="2"/>
  <c r="K96" i="17" s="1"/>
  <c r="M97" i="2"/>
  <c r="N97" i="2"/>
  <c r="O97" i="2"/>
  <c r="L96" i="17" s="1"/>
  <c r="Q97" i="2"/>
  <c r="N96" i="17" s="1"/>
  <c r="R97" i="2"/>
  <c r="S97" i="2"/>
  <c r="T97" i="2"/>
  <c r="O96" i="17" s="1"/>
  <c r="U97" i="2"/>
  <c r="P96" i="17" s="1"/>
  <c r="V97" i="2"/>
  <c r="Q96" i="17" s="1"/>
  <c r="W97" i="2"/>
  <c r="R96" i="17" s="1"/>
  <c r="X97" i="2"/>
  <c r="S96" i="17" s="1"/>
  <c r="Y97" i="2"/>
  <c r="T96" i="17" s="1"/>
  <c r="Z97" i="2"/>
  <c r="U96" i="17" s="1"/>
  <c r="AA97" i="2"/>
  <c r="V96" i="17" s="1"/>
  <c r="I98" i="2"/>
  <c r="H97" i="17" s="1"/>
  <c r="J98" i="2"/>
  <c r="I97" i="17" s="1"/>
  <c r="K98" i="2"/>
  <c r="J97" i="17" s="1"/>
  <c r="L98" i="2"/>
  <c r="K97" i="17" s="1"/>
  <c r="M98" i="2"/>
  <c r="N98" i="2"/>
  <c r="O98" i="2"/>
  <c r="L97" i="17" s="1"/>
  <c r="Q98" i="2"/>
  <c r="N97" i="17" s="1"/>
  <c r="R98" i="2"/>
  <c r="S98" i="2"/>
  <c r="T98" i="2"/>
  <c r="O97" i="17" s="1"/>
  <c r="U98" i="2"/>
  <c r="P97" i="17" s="1"/>
  <c r="V98" i="2"/>
  <c r="Q97" i="17" s="1"/>
  <c r="W98" i="2"/>
  <c r="R97" i="17" s="1"/>
  <c r="X98" i="2"/>
  <c r="S97" i="17" s="1"/>
  <c r="Y98" i="2"/>
  <c r="T97" i="17" s="1"/>
  <c r="Z98" i="2"/>
  <c r="U97" i="17" s="1"/>
  <c r="AA98" i="2"/>
  <c r="V97" i="17" s="1"/>
  <c r="I99" i="2"/>
  <c r="H98" i="17" s="1"/>
  <c r="J99" i="2"/>
  <c r="I98" i="17" s="1"/>
  <c r="K99" i="2"/>
  <c r="J98" i="17" s="1"/>
  <c r="L99" i="2"/>
  <c r="K98" i="17" s="1"/>
  <c r="M99" i="2"/>
  <c r="N99" i="2"/>
  <c r="O99" i="2"/>
  <c r="L98" i="17" s="1"/>
  <c r="Q99" i="2"/>
  <c r="N98" i="17" s="1"/>
  <c r="R99" i="2"/>
  <c r="S99" i="2"/>
  <c r="T99" i="2"/>
  <c r="O98" i="17" s="1"/>
  <c r="U99" i="2"/>
  <c r="P98" i="17" s="1"/>
  <c r="V99" i="2"/>
  <c r="Q98" i="17" s="1"/>
  <c r="W99" i="2"/>
  <c r="R98" i="17" s="1"/>
  <c r="X99" i="2"/>
  <c r="S98" i="17" s="1"/>
  <c r="Y99" i="2"/>
  <c r="T98" i="17" s="1"/>
  <c r="Z99" i="2"/>
  <c r="U98" i="17" s="1"/>
  <c r="AA99" i="2"/>
  <c r="V98" i="17" s="1"/>
  <c r="I100" i="2"/>
  <c r="H99" i="17" s="1"/>
  <c r="J100" i="2"/>
  <c r="I99" i="17" s="1"/>
  <c r="K100" i="2"/>
  <c r="J99" i="17" s="1"/>
  <c r="L100" i="2"/>
  <c r="K99" i="17" s="1"/>
  <c r="M100" i="2"/>
  <c r="N100" i="2"/>
  <c r="O100" i="2"/>
  <c r="L99" i="17" s="1"/>
  <c r="Q100" i="2"/>
  <c r="N99" i="17" s="1"/>
  <c r="R100" i="2"/>
  <c r="S100" i="2"/>
  <c r="T100" i="2"/>
  <c r="O99" i="17" s="1"/>
  <c r="U100" i="2"/>
  <c r="P99" i="17" s="1"/>
  <c r="V100" i="2"/>
  <c r="Q99" i="17" s="1"/>
  <c r="W100" i="2"/>
  <c r="R99" i="17" s="1"/>
  <c r="X100" i="2"/>
  <c r="S99" i="17" s="1"/>
  <c r="Y100" i="2"/>
  <c r="T99" i="17" s="1"/>
  <c r="Z100" i="2"/>
  <c r="U99" i="17" s="1"/>
  <c r="AA100" i="2"/>
  <c r="V99" i="17" s="1"/>
  <c r="I101" i="2"/>
  <c r="H100" i="17" s="1"/>
  <c r="J101" i="2"/>
  <c r="I100" i="17" s="1"/>
  <c r="K101" i="2"/>
  <c r="J100" i="17" s="1"/>
  <c r="L101" i="2"/>
  <c r="K100" i="17" s="1"/>
  <c r="M101" i="2"/>
  <c r="N101" i="2"/>
  <c r="O101" i="2"/>
  <c r="L100" i="17" s="1"/>
  <c r="Q101" i="2"/>
  <c r="N100" i="17" s="1"/>
  <c r="R101" i="2"/>
  <c r="S101" i="2"/>
  <c r="T101" i="2"/>
  <c r="O100" i="17" s="1"/>
  <c r="U101" i="2"/>
  <c r="P100" i="17" s="1"/>
  <c r="V101" i="2"/>
  <c r="Q100" i="17" s="1"/>
  <c r="W101" i="2"/>
  <c r="R100" i="17" s="1"/>
  <c r="X101" i="2"/>
  <c r="S100" i="17" s="1"/>
  <c r="Y101" i="2"/>
  <c r="T100" i="17" s="1"/>
  <c r="Z101" i="2"/>
  <c r="U100" i="17" s="1"/>
  <c r="AA101" i="2"/>
  <c r="V100" i="17" s="1"/>
  <c r="I102" i="2"/>
  <c r="H101" i="17" s="1"/>
  <c r="J102" i="2"/>
  <c r="I101" i="17" s="1"/>
  <c r="K102" i="2"/>
  <c r="J101" i="17" s="1"/>
  <c r="L102" i="2"/>
  <c r="K101" i="17" s="1"/>
  <c r="M102" i="2"/>
  <c r="N102" i="2"/>
  <c r="O102" i="2"/>
  <c r="L101" i="17" s="1"/>
  <c r="Q102" i="2"/>
  <c r="N101" i="17" s="1"/>
  <c r="R102" i="2"/>
  <c r="S102" i="2"/>
  <c r="T102" i="2"/>
  <c r="O101" i="17" s="1"/>
  <c r="U102" i="2"/>
  <c r="P101" i="17" s="1"/>
  <c r="V102" i="2"/>
  <c r="Q101" i="17" s="1"/>
  <c r="W102" i="2"/>
  <c r="R101" i="17" s="1"/>
  <c r="X102" i="2"/>
  <c r="S101" i="17" s="1"/>
  <c r="Y102" i="2"/>
  <c r="T101" i="17" s="1"/>
  <c r="Z102" i="2"/>
  <c r="U101" i="17" s="1"/>
  <c r="AA102" i="2"/>
  <c r="V101" i="17" s="1"/>
  <c r="I103" i="2"/>
  <c r="H102" i="17" s="1"/>
  <c r="J103" i="2"/>
  <c r="I102" i="17" s="1"/>
  <c r="K103" i="2"/>
  <c r="J102" i="17" s="1"/>
  <c r="L103" i="2"/>
  <c r="K102" i="17" s="1"/>
  <c r="M103" i="2"/>
  <c r="N103" i="2"/>
  <c r="O103" i="2"/>
  <c r="L102" i="17" s="1"/>
  <c r="Q103" i="2"/>
  <c r="N102" i="17" s="1"/>
  <c r="R103" i="2"/>
  <c r="S103" i="2"/>
  <c r="T103" i="2"/>
  <c r="O102" i="17" s="1"/>
  <c r="U103" i="2"/>
  <c r="P102" i="17" s="1"/>
  <c r="V103" i="2"/>
  <c r="Q102" i="17" s="1"/>
  <c r="W103" i="2"/>
  <c r="R102" i="17" s="1"/>
  <c r="X103" i="2"/>
  <c r="S102" i="17" s="1"/>
  <c r="Y103" i="2"/>
  <c r="T102" i="17" s="1"/>
  <c r="Z103" i="2"/>
  <c r="U102" i="17" s="1"/>
  <c r="AA103" i="2"/>
  <c r="V102" i="17" s="1"/>
  <c r="I104" i="2"/>
  <c r="H103" i="17" s="1"/>
  <c r="J104" i="2"/>
  <c r="I103" i="17" s="1"/>
  <c r="K104" i="2"/>
  <c r="J103" i="17" s="1"/>
  <c r="L104" i="2"/>
  <c r="K103" i="17" s="1"/>
  <c r="M104" i="2"/>
  <c r="N104" i="2"/>
  <c r="O104" i="2"/>
  <c r="L103" i="17" s="1"/>
  <c r="Q104" i="2"/>
  <c r="N103" i="17" s="1"/>
  <c r="R104" i="2"/>
  <c r="S104" i="2"/>
  <c r="T104" i="2"/>
  <c r="O103" i="17" s="1"/>
  <c r="U104" i="2"/>
  <c r="P103" i="17" s="1"/>
  <c r="V104" i="2"/>
  <c r="Q103" i="17" s="1"/>
  <c r="W104" i="2"/>
  <c r="R103" i="17" s="1"/>
  <c r="X104" i="2"/>
  <c r="S103" i="17" s="1"/>
  <c r="Y104" i="2"/>
  <c r="T103" i="17" s="1"/>
  <c r="Z104" i="2"/>
  <c r="U103" i="17" s="1"/>
  <c r="AA104" i="2"/>
  <c r="V103" i="17" s="1"/>
  <c r="I105" i="2"/>
  <c r="H104" i="17" s="1"/>
  <c r="J105" i="2"/>
  <c r="I104" i="17" s="1"/>
  <c r="K105" i="2"/>
  <c r="J104" i="17" s="1"/>
  <c r="L105" i="2"/>
  <c r="K104" i="17" s="1"/>
  <c r="M105" i="2"/>
  <c r="N105" i="2"/>
  <c r="O105" i="2"/>
  <c r="L104" i="17" s="1"/>
  <c r="Q105" i="2"/>
  <c r="N104" i="17" s="1"/>
  <c r="R105" i="2"/>
  <c r="S105" i="2"/>
  <c r="T105" i="2"/>
  <c r="O104" i="17" s="1"/>
  <c r="U105" i="2"/>
  <c r="P104" i="17" s="1"/>
  <c r="V105" i="2"/>
  <c r="Q104" i="17" s="1"/>
  <c r="W105" i="2"/>
  <c r="R104" i="17" s="1"/>
  <c r="X105" i="2"/>
  <c r="S104" i="17" s="1"/>
  <c r="Y105" i="2"/>
  <c r="T104" i="17" s="1"/>
  <c r="Z105" i="2"/>
  <c r="U104" i="17" s="1"/>
  <c r="AA105" i="2"/>
  <c r="V104" i="17" s="1"/>
  <c r="I106" i="2"/>
  <c r="H105" i="17" s="1"/>
  <c r="J106" i="2"/>
  <c r="I105" i="17" s="1"/>
  <c r="K106" i="2"/>
  <c r="J105" i="17" s="1"/>
  <c r="L106" i="2"/>
  <c r="K105" i="17" s="1"/>
  <c r="M106" i="2"/>
  <c r="N106" i="2"/>
  <c r="O106" i="2"/>
  <c r="L105" i="17" s="1"/>
  <c r="Q106" i="2"/>
  <c r="N105" i="17" s="1"/>
  <c r="R106" i="2"/>
  <c r="S106" i="2"/>
  <c r="T106" i="2"/>
  <c r="O105" i="17" s="1"/>
  <c r="U106" i="2"/>
  <c r="P105" i="17" s="1"/>
  <c r="V106" i="2"/>
  <c r="Q105" i="17" s="1"/>
  <c r="W106" i="2"/>
  <c r="R105" i="17" s="1"/>
  <c r="X106" i="2"/>
  <c r="S105" i="17" s="1"/>
  <c r="Y106" i="2"/>
  <c r="T105" i="17" s="1"/>
  <c r="Z106" i="2"/>
  <c r="U105" i="17" s="1"/>
  <c r="AA106" i="2"/>
  <c r="V105" i="17" s="1"/>
  <c r="I107" i="2"/>
  <c r="H106" i="17" s="1"/>
  <c r="J107" i="2"/>
  <c r="I106" i="17" s="1"/>
  <c r="K107" i="2"/>
  <c r="J106" i="17" s="1"/>
  <c r="L107" i="2"/>
  <c r="K106" i="17" s="1"/>
  <c r="M107" i="2"/>
  <c r="N107" i="2"/>
  <c r="O107" i="2"/>
  <c r="L106" i="17" s="1"/>
  <c r="Q107" i="2"/>
  <c r="N106" i="17" s="1"/>
  <c r="R107" i="2"/>
  <c r="S107" i="2"/>
  <c r="T107" i="2"/>
  <c r="O106" i="17" s="1"/>
  <c r="U107" i="2"/>
  <c r="P106" i="17" s="1"/>
  <c r="V107" i="2"/>
  <c r="Q106" i="17" s="1"/>
  <c r="W107" i="2"/>
  <c r="R106" i="17" s="1"/>
  <c r="X107" i="2"/>
  <c r="S106" i="17" s="1"/>
  <c r="Y107" i="2"/>
  <c r="T106" i="17" s="1"/>
  <c r="Z107" i="2"/>
  <c r="U106" i="17" s="1"/>
  <c r="AA107" i="2"/>
  <c r="V106" i="17" s="1"/>
  <c r="I108" i="2"/>
  <c r="H107" i="17" s="1"/>
  <c r="J108" i="2"/>
  <c r="I107" i="17" s="1"/>
  <c r="K108" i="2"/>
  <c r="J107" i="17" s="1"/>
  <c r="L108" i="2"/>
  <c r="K107" i="17" s="1"/>
  <c r="M108" i="2"/>
  <c r="N108" i="2"/>
  <c r="O108" i="2"/>
  <c r="L107" i="17" s="1"/>
  <c r="Q108" i="2"/>
  <c r="N107" i="17" s="1"/>
  <c r="R108" i="2"/>
  <c r="S108" i="2"/>
  <c r="T108" i="2"/>
  <c r="O107" i="17" s="1"/>
  <c r="U108" i="2"/>
  <c r="P107" i="17" s="1"/>
  <c r="V108" i="2"/>
  <c r="Q107" i="17" s="1"/>
  <c r="W108" i="2"/>
  <c r="R107" i="17" s="1"/>
  <c r="X108" i="2"/>
  <c r="S107" i="17" s="1"/>
  <c r="Y108" i="2"/>
  <c r="T107" i="17" s="1"/>
  <c r="Z108" i="2"/>
  <c r="U107" i="17" s="1"/>
  <c r="AA108" i="2"/>
  <c r="V107" i="17" s="1"/>
  <c r="CJ95" i="3"/>
  <c r="CK95" i="3"/>
  <c r="CL95" i="3"/>
  <c r="CS95" i="3" s="1"/>
  <c r="CM95" i="3"/>
  <c r="CN95" i="3"/>
  <c r="CO95" i="3"/>
  <c r="CP95" i="3"/>
  <c r="CQ95" i="3"/>
  <c r="CR95" i="3"/>
  <c r="CT95" i="3"/>
  <c r="CU95" i="3" s="1"/>
  <c r="CX95" i="3"/>
  <c r="CY95" i="3"/>
  <c r="CZ95" i="3"/>
  <c r="CJ96" i="3"/>
  <c r="CS96" i="3" s="1"/>
  <c r="CK96" i="3"/>
  <c r="CL96" i="3"/>
  <c r="CM96" i="3"/>
  <c r="CN96" i="3"/>
  <c r="CO96" i="3"/>
  <c r="CP96" i="3"/>
  <c r="CQ96" i="3"/>
  <c r="CR96" i="3"/>
  <c r="CT96" i="3"/>
  <c r="CU96" i="3"/>
  <c r="CX96" i="3"/>
  <c r="CY96" i="3"/>
  <c r="CZ96" i="3" s="1"/>
  <c r="CJ97" i="3"/>
  <c r="CK97" i="3"/>
  <c r="CS97" i="3" s="1"/>
  <c r="CL97" i="3"/>
  <c r="CM97" i="3"/>
  <c r="CN97" i="3"/>
  <c r="CO97" i="3"/>
  <c r="CP97" i="3"/>
  <c r="CQ97" i="3"/>
  <c r="CR97" i="3"/>
  <c r="CT97" i="3"/>
  <c r="CU97" i="3"/>
  <c r="CX97" i="3"/>
  <c r="CY97" i="3"/>
  <c r="CZ97" i="3"/>
  <c r="CJ98" i="3"/>
  <c r="CK98" i="3"/>
  <c r="CL98" i="3"/>
  <c r="CS98" i="3" s="1"/>
  <c r="CM98" i="3"/>
  <c r="CN98" i="3"/>
  <c r="CO98" i="3"/>
  <c r="CP98" i="3"/>
  <c r="CQ98" i="3"/>
  <c r="CR98" i="3"/>
  <c r="CT98" i="3"/>
  <c r="CU98" i="3" s="1"/>
  <c r="CX98" i="3"/>
  <c r="CY98" i="3"/>
  <c r="CZ98" i="3" s="1"/>
  <c r="CJ99" i="3"/>
  <c r="CS99" i="3" s="1"/>
  <c r="CK99" i="3"/>
  <c r="CL99" i="3"/>
  <c r="CM99" i="3"/>
  <c r="CN99" i="3"/>
  <c r="CO99" i="3"/>
  <c r="CP99" i="3"/>
  <c r="CQ99" i="3"/>
  <c r="CR99" i="3"/>
  <c r="CT99" i="3"/>
  <c r="CU99" i="3"/>
  <c r="CX99" i="3"/>
  <c r="CY99" i="3"/>
  <c r="CZ99" i="3"/>
  <c r="CJ100" i="3"/>
  <c r="CK100" i="3"/>
  <c r="CL100" i="3"/>
  <c r="CM100" i="3"/>
  <c r="CN100" i="3"/>
  <c r="CS100" i="3" s="1"/>
  <c r="CO100" i="3"/>
  <c r="CP100" i="3"/>
  <c r="CQ100" i="3"/>
  <c r="CR100" i="3"/>
  <c r="CT100" i="3"/>
  <c r="CU100" i="3"/>
  <c r="CX100" i="3"/>
  <c r="CY100" i="3"/>
  <c r="CZ100" i="3"/>
  <c r="CJ101" i="3"/>
  <c r="CS101" i="3" s="1"/>
  <c r="CK101" i="3"/>
  <c r="CL101" i="3"/>
  <c r="CM101" i="3"/>
  <c r="CN101" i="3"/>
  <c r="CO101" i="3"/>
  <c r="CP101" i="3"/>
  <c r="CQ101" i="3"/>
  <c r="CR101" i="3"/>
  <c r="CT101" i="3"/>
  <c r="CU101" i="3" s="1"/>
  <c r="CX101" i="3"/>
  <c r="CY101" i="3"/>
  <c r="CZ101" i="3" s="1"/>
  <c r="CJ102" i="3"/>
  <c r="CK102" i="3"/>
  <c r="CL102" i="3"/>
  <c r="CM102" i="3"/>
  <c r="CS102" i="3" s="1"/>
  <c r="CN102" i="3"/>
  <c r="CO102" i="3"/>
  <c r="CP102" i="3"/>
  <c r="CQ102" i="3"/>
  <c r="CR102" i="3"/>
  <c r="CT102" i="3"/>
  <c r="CU102" i="3"/>
  <c r="CX102" i="3"/>
  <c r="CY102" i="3"/>
  <c r="CZ102" i="3"/>
  <c r="CJ103" i="3"/>
  <c r="CK103" i="3"/>
  <c r="CL103" i="3"/>
  <c r="CS103" i="3" s="1"/>
  <c r="CM103" i="3"/>
  <c r="CN103" i="3"/>
  <c r="CO103" i="3"/>
  <c r="CP103" i="3"/>
  <c r="CQ103" i="3"/>
  <c r="CR103" i="3"/>
  <c r="CT103" i="3"/>
  <c r="CU103" i="3" s="1"/>
  <c r="CX103" i="3"/>
  <c r="CY103" i="3"/>
  <c r="CZ103" i="3"/>
  <c r="CJ104" i="3"/>
  <c r="CS104" i="3" s="1"/>
  <c r="CK104" i="3"/>
  <c r="CL104" i="3"/>
  <c r="CM104" i="3"/>
  <c r="CN104" i="3"/>
  <c r="CO104" i="3"/>
  <c r="CP104" i="3"/>
  <c r="CQ104" i="3"/>
  <c r="CR104" i="3"/>
  <c r="CT104" i="3"/>
  <c r="CU104" i="3"/>
  <c r="CX104" i="3"/>
  <c r="CY104" i="3"/>
  <c r="CZ104" i="3" s="1"/>
  <c r="CJ105" i="3"/>
  <c r="CK105" i="3"/>
  <c r="CS105" i="3" s="1"/>
  <c r="CL105" i="3"/>
  <c r="CM105" i="3"/>
  <c r="CN105" i="3"/>
  <c r="CO105" i="3"/>
  <c r="CP105" i="3"/>
  <c r="CQ105" i="3"/>
  <c r="CR105" i="3"/>
  <c r="CT105" i="3"/>
  <c r="CU105" i="3"/>
  <c r="CX105" i="3"/>
  <c r="CY105" i="3"/>
  <c r="CZ105" i="3"/>
  <c r="CJ106" i="3"/>
  <c r="CK106" i="3"/>
  <c r="CL106" i="3"/>
  <c r="CS106" i="3" s="1"/>
  <c r="CM106" i="3"/>
  <c r="CN106" i="3"/>
  <c r="CO106" i="3"/>
  <c r="CP106" i="3"/>
  <c r="CQ106" i="3"/>
  <c r="CR106" i="3"/>
  <c r="CT106" i="3"/>
  <c r="CU106" i="3" s="1"/>
  <c r="CX106" i="3"/>
  <c r="CY106" i="3"/>
  <c r="CZ106" i="3" s="1"/>
  <c r="CJ107" i="3"/>
  <c r="CS107" i="3" s="1"/>
  <c r="CK107" i="3"/>
  <c r="CL107" i="3"/>
  <c r="CM107" i="3"/>
  <c r="CN107" i="3"/>
  <c r="CO107" i="3"/>
  <c r="CP107" i="3"/>
  <c r="CQ107" i="3"/>
  <c r="CR107" i="3"/>
  <c r="CT107" i="3"/>
  <c r="CU107" i="3"/>
  <c r="CX107" i="3"/>
  <c r="CY107" i="3"/>
  <c r="CZ107" i="3"/>
  <c r="CJ108" i="3"/>
  <c r="CK108" i="3"/>
  <c r="CL108" i="3"/>
  <c r="CM108" i="3"/>
  <c r="CN108" i="3"/>
  <c r="CS108" i="3" s="1"/>
  <c r="CO108" i="3"/>
  <c r="CP108" i="3"/>
  <c r="CQ108" i="3"/>
  <c r="CR108" i="3"/>
  <c r="CT108" i="3"/>
  <c r="CU108" i="3"/>
  <c r="CX108" i="3"/>
  <c r="CY108" i="3"/>
  <c r="CZ108" i="3"/>
  <c r="CJ109" i="3"/>
  <c r="CS109" i="3" s="1"/>
  <c r="CK109" i="3"/>
  <c r="CL109" i="3"/>
  <c r="CM109" i="3"/>
  <c r="CN109" i="3"/>
  <c r="CO109" i="3"/>
  <c r="CP109" i="3"/>
  <c r="CQ109" i="3"/>
  <c r="CR109" i="3"/>
  <c r="CT109" i="3"/>
  <c r="CU109" i="3" s="1"/>
  <c r="CX109" i="3"/>
  <c r="CY109" i="3"/>
  <c r="CZ109" i="3" s="1"/>
  <c r="BY95" i="1"/>
  <c r="BZ95" i="1"/>
  <c r="CA95" i="1"/>
  <c r="CB95" i="1"/>
  <c r="CC95" i="1"/>
  <c r="CE95" i="1"/>
  <c r="CF95" i="1"/>
  <c r="CN95" i="1" s="1"/>
  <c r="CP95" i="1" s="1"/>
  <c r="CG95" i="1"/>
  <c r="CH95" i="1"/>
  <c r="CI95" i="1"/>
  <c r="CJ95" i="1"/>
  <c r="CK95" i="1"/>
  <c r="CL95" i="1"/>
  <c r="CM95" i="1"/>
  <c r="CO95" i="1"/>
  <c r="CQ95" i="1"/>
  <c r="CR95" i="1"/>
  <c r="CS95" i="1"/>
  <c r="DF95" i="1" s="1"/>
  <c r="CT95" i="1"/>
  <c r="CU95" i="1"/>
  <c r="CV95" i="1"/>
  <c r="DE95" i="1" s="1"/>
  <c r="DG95" i="1" s="1"/>
  <c r="CW95" i="1"/>
  <c r="CX95" i="1"/>
  <c r="CY95" i="1"/>
  <c r="CZ95" i="1"/>
  <c r="DA95" i="1"/>
  <c r="DB95" i="1"/>
  <c r="DC95" i="1"/>
  <c r="DD95" i="1"/>
  <c r="BY96" i="1"/>
  <c r="BZ96" i="1"/>
  <c r="CA96" i="1"/>
  <c r="CB96" i="1"/>
  <c r="CC96" i="1"/>
  <c r="CE96" i="1"/>
  <c r="CF96" i="1"/>
  <c r="CG96" i="1"/>
  <c r="CH96" i="1"/>
  <c r="CN96" i="1" s="1"/>
  <c r="CP96" i="1" s="1"/>
  <c r="CI96" i="1"/>
  <c r="CJ96" i="1"/>
  <c r="CK96" i="1"/>
  <c r="CL96" i="1"/>
  <c r="CM96" i="1"/>
  <c r="CO96" i="1"/>
  <c r="CQ96" i="1"/>
  <c r="DE96" i="1" s="1"/>
  <c r="DG96" i="1" s="1"/>
  <c r="CR96" i="1"/>
  <c r="CS96" i="1"/>
  <c r="DF96" i="1" s="1"/>
  <c r="CT96" i="1"/>
  <c r="CU96" i="1"/>
  <c r="CV96" i="1"/>
  <c r="CW96" i="1"/>
  <c r="CX96" i="1"/>
  <c r="CY96" i="1"/>
  <c r="CZ96" i="1"/>
  <c r="DA96" i="1"/>
  <c r="DB96" i="1"/>
  <c r="DC96" i="1"/>
  <c r="DD96" i="1"/>
  <c r="BY97" i="1"/>
  <c r="BZ97" i="1"/>
  <c r="CA97" i="1"/>
  <c r="CB97" i="1"/>
  <c r="CC97" i="1"/>
  <c r="CE97" i="1"/>
  <c r="CF97" i="1"/>
  <c r="CG97" i="1"/>
  <c r="CH97" i="1"/>
  <c r="CI97" i="1"/>
  <c r="CJ97" i="1"/>
  <c r="CK97" i="1"/>
  <c r="CL97" i="1"/>
  <c r="CM97" i="1"/>
  <c r="CN97" i="1"/>
  <c r="CP97" i="1" s="1"/>
  <c r="CO97" i="1"/>
  <c r="CQ97" i="1"/>
  <c r="CR97" i="1"/>
  <c r="CS97" i="1"/>
  <c r="CT97" i="1"/>
  <c r="CU97" i="1"/>
  <c r="CV97" i="1"/>
  <c r="CW97" i="1"/>
  <c r="CX97" i="1"/>
  <c r="DE97" i="1" s="1"/>
  <c r="DG97" i="1" s="1"/>
  <c r="CY97" i="1"/>
  <c r="CZ97" i="1"/>
  <c r="DA97" i="1"/>
  <c r="DB97" i="1"/>
  <c r="DC97" i="1"/>
  <c r="DD97" i="1"/>
  <c r="DF97" i="1"/>
  <c r="BY98" i="1"/>
  <c r="BZ98" i="1"/>
  <c r="CA98" i="1"/>
  <c r="CB98" i="1"/>
  <c r="CC98" i="1"/>
  <c r="CE98" i="1"/>
  <c r="CF98" i="1"/>
  <c r="CG98" i="1"/>
  <c r="CH98" i="1"/>
  <c r="CI98" i="1"/>
  <c r="CJ98" i="1"/>
  <c r="CN98" i="1" s="1"/>
  <c r="CP98" i="1" s="1"/>
  <c r="CK98" i="1"/>
  <c r="CL98" i="1"/>
  <c r="CM98" i="1"/>
  <c r="CO98" i="1"/>
  <c r="CQ98" i="1"/>
  <c r="CR98" i="1"/>
  <c r="CS98" i="1"/>
  <c r="DF98" i="1" s="1"/>
  <c r="CT98" i="1"/>
  <c r="CU98" i="1"/>
  <c r="CV98" i="1"/>
  <c r="CW98" i="1"/>
  <c r="CX98" i="1"/>
  <c r="CY98" i="1"/>
  <c r="CZ98" i="1"/>
  <c r="DA98" i="1"/>
  <c r="DE98" i="1" s="1"/>
  <c r="DG98" i="1" s="1"/>
  <c r="DB98" i="1"/>
  <c r="DC98" i="1"/>
  <c r="DD98" i="1"/>
  <c r="BY99" i="1"/>
  <c r="BZ99" i="1"/>
  <c r="CA99" i="1"/>
  <c r="CB99" i="1"/>
  <c r="CC99" i="1"/>
  <c r="CE99" i="1"/>
  <c r="CF99" i="1"/>
  <c r="CG99" i="1"/>
  <c r="CN99" i="1" s="1"/>
  <c r="CP99" i="1" s="1"/>
  <c r="CH99" i="1"/>
  <c r="CI99" i="1"/>
  <c r="CJ99" i="1"/>
  <c r="CK99" i="1"/>
  <c r="CL99" i="1"/>
  <c r="CM99" i="1"/>
  <c r="CO99" i="1"/>
  <c r="CQ99" i="1"/>
  <c r="DE99" i="1" s="1"/>
  <c r="DG99" i="1" s="1"/>
  <c r="CR99" i="1"/>
  <c r="CS99" i="1"/>
  <c r="CT99" i="1"/>
  <c r="CU99" i="1"/>
  <c r="CV99" i="1"/>
  <c r="CW99" i="1"/>
  <c r="CX99" i="1"/>
  <c r="CY99" i="1"/>
  <c r="CZ99" i="1"/>
  <c r="DF99" i="1" s="1"/>
  <c r="DA99" i="1"/>
  <c r="DB99" i="1"/>
  <c r="DC99" i="1"/>
  <c r="DD99" i="1"/>
  <c r="BY100" i="1"/>
  <c r="BZ100" i="1"/>
  <c r="CA100" i="1"/>
  <c r="CB100" i="1"/>
  <c r="CC100" i="1"/>
  <c r="CE100" i="1"/>
  <c r="CF100" i="1"/>
  <c r="CN100" i="1" s="1"/>
  <c r="CP100" i="1" s="1"/>
  <c r="CG100" i="1"/>
  <c r="CH100" i="1"/>
  <c r="CI100" i="1"/>
  <c r="CJ100" i="1"/>
  <c r="CK100" i="1"/>
  <c r="CL100" i="1"/>
  <c r="CM100" i="1"/>
  <c r="CO100" i="1"/>
  <c r="CQ100" i="1"/>
  <c r="CR100" i="1"/>
  <c r="CS100" i="1"/>
  <c r="CT100" i="1"/>
  <c r="CU100" i="1"/>
  <c r="DF100" i="1" s="1"/>
  <c r="CV100" i="1"/>
  <c r="CW100" i="1"/>
  <c r="CX100" i="1"/>
  <c r="CY100" i="1"/>
  <c r="CZ100" i="1"/>
  <c r="DA100" i="1"/>
  <c r="DB100" i="1"/>
  <c r="DC100" i="1"/>
  <c r="DD100" i="1"/>
  <c r="DE100" i="1"/>
  <c r="DG100" i="1" s="1"/>
  <c r="BY101" i="1"/>
  <c r="BZ101" i="1"/>
  <c r="CA101" i="1"/>
  <c r="CB101" i="1"/>
  <c r="CC101" i="1"/>
  <c r="CE101" i="1"/>
  <c r="CF101" i="1"/>
  <c r="CG101" i="1"/>
  <c r="CH101" i="1"/>
  <c r="CI101" i="1"/>
  <c r="CJ101" i="1"/>
  <c r="CN101" i="1" s="1"/>
  <c r="CP101" i="1" s="1"/>
  <c r="CK101" i="1"/>
  <c r="CL101" i="1"/>
  <c r="CM101" i="1"/>
  <c r="CO101" i="1"/>
  <c r="CQ101" i="1"/>
  <c r="CR101" i="1"/>
  <c r="DE101" i="1" s="1"/>
  <c r="CS101" i="1"/>
  <c r="DF101" i="1" s="1"/>
  <c r="CT101" i="1"/>
  <c r="CU101" i="1"/>
  <c r="CV101" i="1"/>
  <c r="CW101" i="1"/>
  <c r="CX101" i="1"/>
  <c r="CY101" i="1"/>
  <c r="CZ101" i="1"/>
  <c r="DA101" i="1"/>
  <c r="DB101" i="1"/>
  <c r="DC101" i="1"/>
  <c r="DD101" i="1"/>
  <c r="BY102" i="1"/>
  <c r="BZ102" i="1"/>
  <c r="CA102" i="1"/>
  <c r="CB102" i="1"/>
  <c r="CC102" i="1"/>
  <c r="CE102" i="1"/>
  <c r="CF102" i="1"/>
  <c r="CG102" i="1"/>
  <c r="CN102" i="1" s="1"/>
  <c r="CP102" i="1" s="1"/>
  <c r="CH102" i="1"/>
  <c r="CI102" i="1"/>
  <c r="CJ102" i="1"/>
  <c r="CK102" i="1"/>
  <c r="CL102" i="1"/>
  <c r="CM102" i="1"/>
  <c r="CO102" i="1"/>
  <c r="CQ102" i="1"/>
  <c r="DE102" i="1" s="1"/>
  <c r="DG102" i="1" s="1"/>
  <c r="CR102" i="1"/>
  <c r="CS102" i="1"/>
  <c r="CT102" i="1"/>
  <c r="CU102" i="1"/>
  <c r="CV102" i="1"/>
  <c r="CW102" i="1"/>
  <c r="CX102" i="1"/>
  <c r="CY102" i="1"/>
  <c r="CZ102" i="1"/>
  <c r="DA102" i="1"/>
  <c r="DB102" i="1"/>
  <c r="DC102" i="1"/>
  <c r="DD102" i="1"/>
  <c r="DF102" i="1"/>
  <c r="BY103" i="1"/>
  <c r="BZ103" i="1"/>
  <c r="CA103" i="1"/>
  <c r="CB103" i="1"/>
  <c r="CC103" i="1"/>
  <c r="CE103" i="1"/>
  <c r="CF103" i="1"/>
  <c r="CN103" i="1" s="1"/>
  <c r="CP103" i="1" s="1"/>
  <c r="CG103" i="1"/>
  <c r="CH103" i="1"/>
  <c r="CI103" i="1"/>
  <c r="CJ103" i="1"/>
  <c r="CK103" i="1"/>
  <c r="CL103" i="1"/>
  <c r="CM103" i="1"/>
  <c r="CO103" i="1"/>
  <c r="CQ103" i="1"/>
  <c r="CR103" i="1"/>
  <c r="CS103" i="1"/>
  <c r="CT103" i="1"/>
  <c r="DF103" i="1" s="1"/>
  <c r="CU103" i="1"/>
  <c r="CV103" i="1"/>
  <c r="DE103" i="1" s="1"/>
  <c r="DG103" i="1" s="1"/>
  <c r="CW103" i="1"/>
  <c r="CX103" i="1"/>
  <c r="CY103" i="1"/>
  <c r="CZ103" i="1"/>
  <c r="DA103" i="1"/>
  <c r="DB103" i="1"/>
  <c r="DC103" i="1"/>
  <c r="DD103" i="1"/>
  <c r="BY104" i="1"/>
  <c r="BZ104" i="1"/>
  <c r="CA104" i="1"/>
  <c r="CB104" i="1"/>
  <c r="CC104" i="1"/>
  <c r="CE104" i="1"/>
  <c r="CF104" i="1"/>
  <c r="CG104" i="1"/>
  <c r="CH104" i="1"/>
  <c r="CI104" i="1"/>
  <c r="CN104" i="1" s="1"/>
  <c r="CP104" i="1" s="1"/>
  <c r="CJ104" i="1"/>
  <c r="CK104" i="1"/>
  <c r="CL104" i="1"/>
  <c r="CM104" i="1"/>
  <c r="CO104" i="1"/>
  <c r="CQ104" i="1"/>
  <c r="DE104" i="1" s="1"/>
  <c r="CR104" i="1"/>
  <c r="CS104" i="1"/>
  <c r="DF104" i="1" s="1"/>
  <c r="CT104" i="1"/>
  <c r="CU104" i="1"/>
  <c r="CV104" i="1"/>
  <c r="CW104" i="1"/>
  <c r="CX104" i="1"/>
  <c r="CY104" i="1"/>
  <c r="CZ104" i="1"/>
  <c r="DA104" i="1"/>
  <c r="DB104" i="1"/>
  <c r="DC104" i="1"/>
  <c r="DD104" i="1"/>
  <c r="BY105" i="1"/>
  <c r="BZ105" i="1"/>
  <c r="CA105" i="1"/>
  <c r="CB105" i="1"/>
  <c r="CC105" i="1"/>
  <c r="CE105" i="1"/>
  <c r="CF105" i="1"/>
  <c r="CN105" i="1" s="1"/>
  <c r="CP105" i="1" s="1"/>
  <c r="CG105" i="1"/>
  <c r="CH105" i="1"/>
  <c r="CI105" i="1"/>
  <c r="CJ105" i="1"/>
  <c r="CK105" i="1"/>
  <c r="CL105" i="1"/>
  <c r="CM105" i="1"/>
  <c r="CO105" i="1"/>
  <c r="CQ105" i="1"/>
  <c r="CR105" i="1"/>
  <c r="CS105" i="1"/>
  <c r="CT105" i="1"/>
  <c r="CU105" i="1"/>
  <c r="CV105" i="1"/>
  <c r="CW105" i="1"/>
  <c r="CX105" i="1"/>
  <c r="DE105" i="1" s="1"/>
  <c r="DG105" i="1" s="1"/>
  <c r="CY105" i="1"/>
  <c r="CZ105" i="1"/>
  <c r="DA105" i="1"/>
  <c r="DB105" i="1"/>
  <c r="DC105" i="1"/>
  <c r="DD105" i="1"/>
  <c r="DF105" i="1"/>
  <c r="BY106" i="1"/>
  <c r="BZ106" i="1"/>
  <c r="CA106" i="1"/>
  <c r="CB106" i="1"/>
  <c r="CC106" i="1"/>
  <c r="CE106" i="1"/>
  <c r="CF106" i="1"/>
  <c r="CG106" i="1"/>
  <c r="CN106" i="1" s="1"/>
  <c r="CP106" i="1" s="1"/>
  <c r="CH106" i="1"/>
  <c r="CI106" i="1"/>
  <c r="CJ106" i="1"/>
  <c r="CK106" i="1"/>
  <c r="CL106" i="1"/>
  <c r="CM106" i="1"/>
  <c r="CO106" i="1"/>
  <c r="CQ106" i="1"/>
  <c r="CR106" i="1"/>
  <c r="CS106" i="1"/>
  <c r="DF106" i="1" s="1"/>
  <c r="CT106" i="1"/>
  <c r="CU106" i="1"/>
  <c r="CV106" i="1"/>
  <c r="CW106" i="1"/>
  <c r="CX106" i="1"/>
  <c r="CY106" i="1"/>
  <c r="CZ106" i="1"/>
  <c r="DA106" i="1"/>
  <c r="DE106" i="1" s="1"/>
  <c r="DG106" i="1" s="1"/>
  <c r="DB106" i="1"/>
  <c r="DC106" i="1"/>
  <c r="DD106" i="1"/>
  <c r="BY107" i="1"/>
  <c r="BZ107" i="1"/>
  <c r="CA107" i="1"/>
  <c r="CB107" i="1"/>
  <c r="CC107" i="1"/>
  <c r="CE107" i="1"/>
  <c r="CF107" i="1"/>
  <c r="CG107" i="1"/>
  <c r="CH107" i="1"/>
  <c r="CN107" i="1" s="1"/>
  <c r="CP107" i="1" s="1"/>
  <c r="CI107" i="1"/>
  <c r="CJ107" i="1"/>
  <c r="CK107" i="1"/>
  <c r="CL107" i="1"/>
  <c r="CM107" i="1"/>
  <c r="CO107" i="1"/>
  <c r="CQ107" i="1"/>
  <c r="DE107" i="1" s="1"/>
  <c r="CR107" i="1"/>
  <c r="CS107" i="1"/>
  <c r="CT107" i="1"/>
  <c r="CU107" i="1"/>
  <c r="CV107" i="1"/>
  <c r="CW107" i="1"/>
  <c r="CX107" i="1"/>
  <c r="CY107" i="1"/>
  <c r="CZ107" i="1"/>
  <c r="DF107" i="1" s="1"/>
  <c r="DA107" i="1"/>
  <c r="DB107" i="1"/>
  <c r="DC107" i="1"/>
  <c r="DD107" i="1"/>
  <c r="BY108" i="1"/>
  <c r="BZ108" i="1"/>
  <c r="CA108" i="1"/>
  <c r="CB108" i="1"/>
  <c r="CC108" i="1"/>
  <c r="CE108" i="1"/>
  <c r="CF108" i="1"/>
  <c r="CG108" i="1"/>
  <c r="CN108" i="1" s="1"/>
  <c r="CP108" i="1" s="1"/>
  <c r="CH108" i="1"/>
  <c r="CI108" i="1"/>
  <c r="CJ108" i="1"/>
  <c r="CK108" i="1"/>
  <c r="CL108" i="1"/>
  <c r="CM108" i="1"/>
  <c r="CO108" i="1"/>
  <c r="CQ108" i="1"/>
  <c r="CR108" i="1"/>
  <c r="CS108" i="1"/>
  <c r="CT108" i="1"/>
  <c r="CU108" i="1"/>
  <c r="DF108" i="1" s="1"/>
  <c r="CV108" i="1"/>
  <c r="CW108" i="1"/>
  <c r="CX108" i="1"/>
  <c r="CY108" i="1"/>
  <c r="CZ108" i="1"/>
  <c r="DA108" i="1"/>
  <c r="DB108" i="1"/>
  <c r="DC108" i="1"/>
  <c r="DD108" i="1"/>
  <c r="DE108" i="1"/>
  <c r="BY109" i="1"/>
  <c r="BZ109" i="1"/>
  <c r="CA109" i="1"/>
  <c r="CB109" i="1"/>
  <c r="CC109" i="1"/>
  <c r="CE109" i="1"/>
  <c r="CF109" i="1"/>
  <c r="CG109" i="1"/>
  <c r="CH109" i="1"/>
  <c r="CI109" i="1"/>
  <c r="CJ109" i="1"/>
  <c r="CN109" i="1" s="1"/>
  <c r="CP109" i="1" s="1"/>
  <c r="CK109" i="1"/>
  <c r="CL109" i="1"/>
  <c r="CM109" i="1"/>
  <c r="CO109" i="1"/>
  <c r="CQ109" i="1"/>
  <c r="CR109" i="1"/>
  <c r="DE109" i="1" s="1"/>
  <c r="DG109" i="1" s="1"/>
  <c r="CS109" i="1"/>
  <c r="DF109" i="1" s="1"/>
  <c r="CT109" i="1"/>
  <c r="CU109" i="1"/>
  <c r="CV109" i="1"/>
  <c r="CW109" i="1"/>
  <c r="CX109" i="1"/>
  <c r="CY109" i="1"/>
  <c r="CZ109" i="1"/>
  <c r="DA109" i="1"/>
  <c r="DB109" i="1"/>
  <c r="DC109" i="1"/>
  <c r="DD109" i="1"/>
  <c r="BY110" i="1"/>
  <c r="BZ110" i="1"/>
  <c r="CA110" i="1"/>
  <c r="CB110" i="1"/>
  <c r="CC110" i="1"/>
  <c r="CE110" i="1"/>
  <c r="CF110" i="1"/>
  <c r="CG110" i="1"/>
  <c r="CN110" i="1" s="1"/>
  <c r="CP110" i="1" s="1"/>
  <c r="CH110" i="1"/>
  <c r="CI110" i="1"/>
  <c r="CJ110" i="1"/>
  <c r="CK110" i="1"/>
  <c r="CL110" i="1"/>
  <c r="CM110" i="1"/>
  <c r="CO110" i="1"/>
  <c r="CQ110" i="1"/>
  <c r="DE110" i="1" s="1"/>
  <c r="DG110" i="1" s="1"/>
  <c r="CR110" i="1"/>
  <c r="CS110" i="1"/>
  <c r="CT110" i="1"/>
  <c r="CU110" i="1"/>
  <c r="CV110" i="1"/>
  <c r="CW110" i="1"/>
  <c r="CX110" i="1"/>
  <c r="CY110" i="1"/>
  <c r="CZ110" i="1"/>
  <c r="DA110" i="1"/>
  <c r="DB110" i="1"/>
  <c r="DC110" i="1"/>
  <c r="DD110" i="1"/>
  <c r="DF110" i="1"/>
  <c r="AV95" i="4"/>
  <c r="AW95" i="4"/>
  <c r="AX95" i="4"/>
  <c r="AY95" i="4"/>
  <c r="AZ95" i="4"/>
  <c r="BA95" i="4"/>
  <c r="BV95" i="4" s="1"/>
  <c r="BX95" i="4" s="1"/>
  <c r="BB95" i="4"/>
  <c r="BC95" i="4"/>
  <c r="BD95" i="4"/>
  <c r="BE95" i="4"/>
  <c r="BF95" i="4"/>
  <c r="BG95" i="4"/>
  <c r="BH95" i="4"/>
  <c r="BI95" i="4"/>
  <c r="BJ95" i="4"/>
  <c r="BW95" i="4" s="1"/>
  <c r="BY95" i="4" s="1"/>
  <c r="BK95" i="4"/>
  <c r="BL95" i="4"/>
  <c r="BM95" i="4"/>
  <c r="BN95" i="4"/>
  <c r="BO95" i="4"/>
  <c r="BP95" i="4"/>
  <c r="BQ95" i="4"/>
  <c r="BR95" i="4"/>
  <c r="BS95" i="4"/>
  <c r="BT95" i="4"/>
  <c r="BU95" i="4"/>
  <c r="AV96" i="4"/>
  <c r="AW96" i="4"/>
  <c r="AX96" i="4"/>
  <c r="AY96" i="4"/>
  <c r="AZ96" i="4"/>
  <c r="BA96" i="4"/>
  <c r="BB96" i="4"/>
  <c r="BC96" i="4"/>
  <c r="BD96" i="4"/>
  <c r="BV96" i="4" s="1"/>
  <c r="BX96" i="4" s="1"/>
  <c r="BE96" i="4"/>
  <c r="BF96" i="4"/>
  <c r="BG96" i="4"/>
  <c r="BH96" i="4"/>
  <c r="BI96" i="4"/>
  <c r="BJ96" i="4"/>
  <c r="BK96" i="4"/>
  <c r="BW96" i="4" s="1"/>
  <c r="BY96" i="4" s="1"/>
  <c r="BL96" i="4"/>
  <c r="BM96" i="4"/>
  <c r="BN96" i="4"/>
  <c r="BO96" i="4"/>
  <c r="BP96" i="4"/>
  <c r="BQ96" i="4"/>
  <c r="BR96" i="4"/>
  <c r="BS96" i="4"/>
  <c r="BT96" i="4"/>
  <c r="BU96" i="4"/>
  <c r="AV97" i="4"/>
  <c r="AW97" i="4"/>
  <c r="AX97" i="4"/>
  <c r="BV97" i="4" s="1"/>
  <c r="BX97" i="4" s="1"/>
  <c r="AY97" i="4"/>
  <c r="AZ97" i="4"/>
  <c r="BA97" i="4"/>
  <c r="BB97" i="4"/>
  <c r="BC97" i="4"/>
  <c r="BD97" i="4"/>
  <c r="BE97" i="4"/>
  <c r="BF97" i="4"/>
  <c r="BG97" i="4"/>
  <c r="BH97" i="4"/>
  <c r="BI97" i="4"/>
  <c r="BJ97" i="4"/>
  <c r="BK97" i="4"/>
  <c r="BL97" i="4"/>
  <c r="BM97" i="4"/>
  <c r="BN97" i="4"/>
  <c r="BW97" i="4" s="1"/>
  <c r="BY97" i="4" s="1"/>
  <c r="BO97" i="4"/>
  <c r="BP97" i="4"/>
  <c r="BQ97" i="4"/>
  <c r="BR97" i="4"/>
  <c r="BS97" i="4"/>
  <c r="BT97" i="4"/>
  <c r="BU97" i="4"/>
  <c r="AV98" i="4"/>
  <c r="AW98" i="4"/>
  <c r="AX98" i="4"/>
  <c r="AY98" i="4"/>
  <c r="BV98" i="4" s="1"/>
  <c r="BX98" i="4" s="1"/>
  <c r="AZ98" i="4"/>
  <c r="BA98" i="4"/>
  <c r="BB98" i="4"/>
  <c r="BC98" i="4"/>
  <c r="BD98" i="4"/>
  <c r="BE98" i="4"/>
  <c r="BF98" i="4"/>
  <c r="BG98" i="4"/>
  <c r="BH98" i="4"/>
  <c r="BI98" i="4"/>
  <c r="BJ98" i="4"/>
  <c r="BK98" i="4"/>
  <c r="BL98" i="4"/>
  <c r="BM98" i="4"/>
  <c r="BN98" i="4"/>
  <c r="BO98" i="4"/>
  <c r="BP98" i="4"/>
  <c r="BW98" i="4" s="1"/>
  <c r="BY98" i="4" s="1"/>
  <c r="BQ98" i="4"/>
  <c r="BR98" i="4"/>
  <c r="BS98" i="4"/>
  <c r="BT98" i="4"/>
  <c r="BU98" i="4"/>
  <c r="AV99" i="4"/>
  <c r="AW99" i="4"/>
  <c r="AX99" i="4"/>
  <c r="AY99" i="4"/>
  <c r="AZ99" i="4"/>
  <c r="BA99" i="4"/>
  <c r="BV99" i="4" s="1"/>
  <c r="BX99" i="4" s="1"/>
  <c r="BB99" i="4"/>
  <c r="BC99" i="4"/>
  <c r="BD99" i="4"/>
  <c r="BE99" i="4"/>
  <c r="BF99" i="4"/>
  <c r="BG99" i="4"/>
  <c r="BH99" i="4"/>
  <c r="BI99" i="4"/>
  <c r="BJ99" i="4"/>
  <c r="BW99" i="4" s="1"/>
  <c r="BY99" i="4" s="1"/>
  <c r="BK99" i="4"/>
  <c r="BL99" i="4"/>
  <c r="BM99" i="4"/>
  <c r="BN99" i="4"/>
  <c r="BO99" i="4"/>
  <c r="BP99" i="4"/>
  <c r="BQ99" i="4"/>
  <c r="BR99" i="4"/>
  <c r="BS99" i="4"/>
  <c r="BT99" i="4"/>
  <c r="BU99" i="4"/>
  <c r="AV100" i="4"/>
  <c r="AW100" i="4"/>
  <c r="AX100" i="4"/>
  <c r="AY100" i="4"/>
  <c r="AZ100" i="4"/>
  <c r="BA100" i="4"/>
  <c r="BB100" i="4"/>
  <c r="BC100" i="4"/>
  <c r="BD100" i="4"/>
  <c r="BV100" i="4" s="1"/>
  <c r="BX100" i="4" s="1"/>
  <c r="BE100" i="4"/>
  <c r="BF100" i="4"/>
  <c r="BG100" i="4"/>
  <c r="BH100" i="4"/>
  <c r="BI100" i="4"/>
  <c r="BJ100" i="4"/>
  <c r="BK100" i="4"/>
  <c r="BW100" i="4" s="1"/>
  <c r="BY100" i="4" s="1"/>
  <c r="BL100" i="4"/>
  <c r="BM100" i="4"/>
  <c r="BN100" i="4"/>
  <c r="BO100" i="4"/>
  <c r="BP100" i="4"/>
  <c r="BQ100" i="4"/>
  <c r="BR100" i="4"/>
  <c r="BS100" i="4"/>
  <c r="BT100" i="4"/>
  <c r="BU100" i="4"/>
  <c r="AV101" i="4"/>
  <c r="AW101" i="4"/>
  <c r="AX101" i="4"/>
  <c r="AY101" i="4"/>
  <c r="AZ101" i="4"/>
  <c r="BA101" i="4"/>
  <c r="BB101" i="4"/>
  <c r="BC101" i="4"/>
  <c r="BD101" i="4"/>
  <c r="BE101" i="4"/>
  <c r="BF101" i="4"/>
  <c r="BV101" i="4" s="1"/>
  <c r="BX101" i="4" s="1"/>
  <c r="BG101" i="4"/>
  <c r="BH101" i="4"/>
  <c r="BI101" i="4"/>
  <c r="BJ101" i="4"/>
  <c r="BK101" i="4"/>
  <c r="BL101" i="4"/>
  <c r="BM101" i="4"/>
  <c r="BN101" i="4"/>
  <c r="BW101" i="4" s="1"/>
  <c r="BY101" i="4" s="1"/>
  <c r="BO101" i="4"/>
  <c r="BP101" i="4"/>
  <c r="BQ101" i="4"/>
  <c r="BR101" i="4"/>
  <c r="BS101" i="4"/>
  <c r="BT101" i="4"/>
  <c r="BU101" i="4"/>
  <c r="AV102" i="4"/>
  <c r="AW102" i="4"/>
  <c r="AX102" i="4"/>
  <c r="AY102" i="4"/>
  <c r="BV102" i="4" s="1"/>
  <c r="BX102" i="4" s="1"/>
  <c r="AZ102" i="4"/>
  <c r="BA102" i="4"/>
  <c r="BB102" i="4"/>
  <c r="BC102" i="4"/>
  <c r="BD102" i="4"/>
  <c r="BE102" i="4"/>
  <c r="BF102" i="4"/>
  <c r="BG102" i="4"/>
  <c r="BH102" i="4"/>
  <c r="BI102" i="4"/>
  <c r="BJ102" i="4"/>
  <c r="BK102" i="4"/>
  <c r="BL102" i="4"/>
  <c r="BM102" i="4"/>
  <c r="BN102" i="4"/>
  <c r="BO102" i="4"/>
  <c r="BP102" i="4"/>
  <c r="BW102" i="4" s="1"/>
  <c r="BY102" i="4" s="1"/>
  <c r="BQ102" i="4"/>
  <c r="BR102" i="4"/>
  <c r="BS102" i="4"/>
  <c r="BT102" i="4"/>
  <c r="BU102" i="4"/>
  <c r="AV94" i="4"/>
  <c r="AW94" i="4"/>
  <c r="AX94" i="4"/>
  <c r="AY94" i="4"/>
  <c r="AZ94" i="4"/>
  <c r="BA94" i="4"/>
  <c r="BB94" i="4"/>
  <c r="BV94" i="4" s="1"/>
  <c r="BX94" i="4" s="1"/>
  <c r="BC94" i="4"/>
  <c r="BD94" i="4"/>
  <c r="BE94" i="4"/>
  <c r="BF94" i="4"/>
  <c r="BG94" i="4"/>
  <c r="BH94" i="4"/>
  <c r="BI94" i="4"/>
  <c r="BJ94" i="4"/>
  <c r="BW94" i="4" s="1"/>
  <c r="BY94" i="4" s="1"/>
  <c r="BK94" i="4"/>
  <c r="BL94" i="4"/>
  <c r="BM94" i="4"/>
  <c r="BN94" i="4"/>
  <c r="BO94" i="4"/>
  <c r="BP94" i="4"/>
  <c r="BQ94" i="4"/>
  <c r="BR94" i="4"/>
  <c r="BS94" i="4"/>
  <c r="BT94" i="4"/>
  <c r="BU94" i="4"/>
  <c r="AV106" i="4"/>
  <c r="AW106" i="4"/>
  <c r="AX106" i="4"/>
  <c r="AY106" i="4"/>
  <c r="AZ106" i="4"/>
  <c r="BV106" i="4" s="1"/>
  <c r="BX106" i="4" s="1"/>
  <c r="BA106" i="4"/>
  <c r="BB106" i="4"/>
  <c r="BC106" i="4"/>
  <c r="BD106" i="4"/>
  <c r="BE106" i="4"/>
  <c r="BF106" i="4"/>
  <c r="BG106" i="4"/>
  <c r="BH106" i="4"/>
  <c r="BI106" i="4"/>
  <c r="BJ106" i="4"/>
  <c r="BW106" i="4" s="1"/>
  <c r="BY106" i="4" s="1"/>
  <c r="BK106" i="4"/>
  <c r="BL106" i="4"/>
  <c r="BM106" i="4"/>
  <c r="BN106" i="4"/>
  <c r="BO106" i="4"/>
  <c r="BP106" i="4"/>
  <c r="BQ106" i="4"/>
  <c r="BR106" i="4"/>
  <c r="BS106" i="4"/>
  <c r="BT106" i="4"/>
  <c r="BU106" i="4"/>
  <c r="AV107" i="4"/>
  <c r="AW107" i="4"/>
  <c r="AX107" i="4"/>
  <c r="AY107" i="4"/>
  <c r="AZ107" i="4"/>
  <c r="BA107" i="4"/>
  <c r="BB107" i="4"/>
  <c r="BV107" i="4" s="1"/>
  <c r="BX107" i="4" s="1"/>
  <c r="BC107" i="4"/>
  <c r="BD107" i="4"/>
  <c r="BE107" i="4"/>
  <c r="BF107" i="4"/>
  <c r="BG107" i="4"/>
  <c r="BH107" i="4"/>
  <c r="BI107" i="4"/>
  <c r="BJ107" i="4"/>
  <c r="BW107" i="4" s="1"/>
  <c r="BY107" i="4" s="1"/>
  <c r="BK107" i="4"/>
  <c r="BL107" i="4"/>
  <c r="BM107" i="4"/>
  <c r="BN107" i="4"/>
  <c r="BO107" i="4"/>
  <c r="BP107" i="4"/>
  <c r="BQ107" i="4"/>
  <c r="BR107" i="4"/>
  <c r="BS107" i="4"/>
  <c r="BT107" i="4"/>
  <c r="BU107" i="4"/>
  <c r="AV108" i="4"/>
  <c r="AW108" i="4"/>
  <c r="AX108" i="4"/>
  <c r="BV108" i="4" s="1"/>
  <c r="BX108" i="4" s="1"/>
  <c r="AY108" i="4"/>
  <c r="AZ108" i="4"/>
  <c r="BA108" i="4"/>
  <c r="BB108" i="4"/>
  <c r="BC108" i="4"/>
  <c r="BD108" i="4"/>
  <c r="BE108" i="4"/>
  <c r="BF108" i="4"/>
  <c r="BG108" i="4"/>
  <c r="BH108" i="4"/>
  <c r="BI108" i="4"/>
  <c r="BJ108" i="4"/>
  <c r="BK108" i="4"/>
  <c r="BL108" i="4"/>
  <c r="BM108" i="4"/>
  <c r="BN108" i="4"/>
  <c r="BO108" i="4"/>
  <c r="BP108" i="4"/>
  <c r="BQ108" i="4"/>
  <c r="BR108" i="4"/>
  <c r="BS108" i="4"/>
  <c r="BT108" i="4"/>
  <c r="BU108" i="4"/>
  <c r="BW108" i="4"/>
  <c r="BY108" i="4" s="1"/>
  <c r="AV109" i="4"/>
  <c r="AW109" i="4"/>
  <c r="AX109" i="4"/>
  <c r="AY109" i="4"/>
  <c r="BV109" i="4" s="1"/>
  <c r="BX109" i="4" s="1"/>
  <c r="AZ109" i="4"/>
  <c r="BA109" i="4"/>
  <c r="BB109" i="4"/>
  <c r="BC109" i="4"/>
  <c r="BD109" i="4"/>
  <c r="BE109" i="4"/>
  <c r="BF109" i="4"/>
  <c r="BG109" i="4"/>
  <c r="BH109" i="4"/>
  <c r="BI109" i="4"/>
  <c r="BJ109" i="4"/>
  <c r="BK109" i="4"/>
  <c r="BL109" i="4"/>
  <c r="BM109" i="4"/>
  <c r="BN109" i="4"/>
  <c r="BO109" i="4"/>
  <c r="BP109" i="4"/>
  <c r="BW109" i="4" s="1"/>
  <c r="BY109" i="4" s="1"/>
  <c r="BQ109" i="4"/>
  <c r="BR109" i="4"/>
  <c r="BS109" i="4"/>
  <c r="BT109" i="4"/>
  <c r="BU109" i="4"/>
  <c r="AV110" i="4"/>
  <c r="AW110" i="4"/>
  <c r="AX110" i="4"/>
  <c r="AY110" i="4"/>
  <c r="AZ110" i="4"/>
  <c r="BV110" i="4" s="1"/>
  <c r="BX110" i="4" s="1"/>
  <c r="BA110" i="4"/>
  <c r="BB110" i="4"/>
  <c r="BC110" i="4"/>
  <c r="BD110" i="4"/>
  <c r="BE110" i="4"/>
  <c r="BF110" i="4"/>
  <c r="BG110" i="4"/>
  <c r="BH110" i="4"/>
  <c r="BI110" i="4"/>
  <c r="BJ110" i="4"/>
  <c r="BW110" i="4" s="1"/>
  <c r="BY110" i="4" s="1"/>
  <c r="BK110" i="4"/>
  <c r="BL110" i="4"/>
  <c r="BM110" i="4"/>
  <c r="BN110" i="4"/>
  <c r="BO110" i="4"/>
  <c r="BP110" i="4"/>
  <c r="BQ110" i="4"/>
  <c r="BR110" i="4"/>
  <c r="BS110" i="4"/>
  <c r="BT110" i="4"/>
  <c r="BU110" i="4"/>
  <c r="F93" i="17"/>
  <c r="G93" i="17"/>
  <c r="F92" i="17"/>
  <c r="G92" i="17"/>
  <c r="AJ93" i="2"/>
  <c r="CJ92" i="3"/>
  <c r="CK92" i="3"/>
  <c r="CL92" i="3"/>
  <c r="CM92" i="3"/>
  <c r="CN92" i="3"/>
  <c r="CO92" i="3"/>
  <c r="CP92" i="3"/>
  <c r="CQ92" i="3"/>
  <c r="CR92" i="3"/>
  <c r="CT92" i="3"/>
  <c r="Y93" i="2" s="1"/>
  <c r="T92" i="17" s="1"/>
  <c r="CX92" i="3"/>
  <c r="Z93" i="2" s="1"/>
  <c r="U92" i="17" s="1"/>
  <c r="CY92" i="3"/>
  <c r="CZ92" i="3" s="1"/>
  <c r="AA93" i="2" s="1"/>
  <c r="V92" i="17" s="1"/>
  <c r="BY93" i="1"/>
  <c r="BZ93" i="1"/>
  <c r="CA93" i="1"/>
  <c r="CB93" i="1"/>
  <c r="CC93" i="1"/>
  <c r="CE93" i="1"/>
  <c r="CF93" i="1"/>
  <c r="CG93" i="1"/>
  <c r="CH93" i="1"/>
  <c r="CI93" i="1"/>
  <c r="CJ93" i="1"/>
  <c r="CK93" i="1"/>
  <c r="CL93" i="1"/>
  <c r="CM93" i="1"/>
  <c r="CO93" i="1"/>
  <c r="CQ93" i="1"/>
  <c r="CR93" i="1"/>
  <c r="CS93" i="1"/>
  <c r="CT93" i="1"/>
  <c r="CU93" i="1"/>
  <c r="CV93" i="1"/>
  <c r="CW93" i="1"/>
  <c r="CX93" i="1"/>
  <c r="CY93" i="1"/>
  <c r="CZ93" i="1"/>
  <c r="DA93" i="1"/>
  <c r="DB93" i="1"/>
  <c r="DC93" i="1"/>
  <c r="DD93" i="1"/>
  <c r="BY94" i="1"/>
  <c r="BZ94" i="1"/>
  <c r="CA94" i="1"/>
  <c r="CB94" i="1"/>
  <c r="CC94" i="1"/>
  <c r="CE94" i="1"/>
  <c r="CF94" i="1"/>
  <c r="CG94" i="1"/>
  <c r="CH94" i="1"/>
  <c r="CI94" i="1"/>
  <c r="CJ94" i="1"/>
  <c r="CK94" i="1"/>
  <c r="CL94" i="1"/>
  <c r="CM94" i="1"/>
  <c r="CO94" i="1"/>
  <c r="CQ94" i="1"/>
  <c r="CR94" i="1"/>
  <c r="CS94" i="1"/>
  <c r="CT94" i="1"/>
  <c r="CU94" i="1"/>
  <c r="CV94" i="1"/>
  <c r="CW94" i="1"/>
  <c r="CX94" i="1"/>
  <c r="CY94" i="1"/>
  <c r="CZ94" i="1"/>
  <c r="DA94" i="1"/>
  <c r="DB94" i="1"/>
  <c r="DC94" i="1"/>
  <c r="DD94" i="1"/>
  <c r="BY92" i="1"/>
  <c r="BZ92" i="1"/>
  <c r="CA92" i="1"/>
  <c r="CB92" i="1"/>
  <c r="CC92" i="1"/>
  <c r="CE92" i="1"/>
  <c r="Q93" i="2" s="1"/>
  <c r="N92" i="17" s="1"/>
  <c r="CF92" i="1"/>
  <c r="CG92" i="1"/>
  <c r="CH92" i="1"/>
  <c r="CI92" i="1"/>
  <c r="CJ92" i="1"/>
  <c r="CK92" i="1"/>
  <c r="CL92" i="1"/>
  <c r="CM92" i="1"/>
  <c r="CO92" i="1"/>
  <c r="S93" i="2" s="1"/>
  <c r="CQ92" i="1"/>
  <c r="CR92" i="1"/>
  <c r="CS92" i="1"/>
  <c r="CT92" i="1"/>
  <c r="CU92" i="1"/>
  <c r="CV92" i="1"/>
  <c r="CW92" i="1"/>
  <c r="CX92" i="1"/>
  <c r="CY92" i="1"/>
  <c r="CZ92" i="1"/>
  <c r="DA92" i="1"/>
  <c r="DB92" i="1"/>
  <c r="DC92" i="1"/>
  <c r="DD92" i="1"/>
  <c r="O91" i="2"/>
  <c r="O92" i="2"/>
  <c r="O93" i="2"/>
  <c r="L92" i="17" s="1"/>
  <c r="O94" i="2"/>
  <c r="L93" i="17" s="1"/>
  <c r="AV92" i="4"/>
  <c r="I93" i="2" s="1"/>
  <c r="H92" i="17" s="1"/>
  <c r="AW92" i="4"/>
  <c r="J93" i="2" s="1"/>
  <c r="I92" i="17" s="1"/>
  <c r="AX92" i="4"/>
  <c r="AY92" i="4"/>
  <c r="AZ92" i="4"/>
  <c r="BA92" i="4"/>
  <c r="BB92" i="4"/>
  <c r="BC92" i="4"/>
  <c r="BD92" i="4"/>
  <c r="BE92" i="4"/>
  <c r="BF92" i="4"/>
  <c r="BG92" i="4"/>
  <c r="BH92" i="4"/>
  <c r="BI92" i="4"/>
  <c r="BJ92" i="4"/>
  <c r="BK92" i="4"/>
  <c r="BL92" i="4"/>
  <c r="BM92" i="4"/>
  <c r="BN92" i="4"/>
  <c r="BO92" i="4"/>
  <c r="BP92" i="4"/>
  <c r="BQ92" i="4"/>
  <c r="BR92" i="4"/>
  <c r="BS92" i="4"/>
  <c r="BT92" i="4"/>
  <c r="BU92" i="4"/>
  <c r="BH57" i="13"/>
  <c r="BI57" i="13"/>
  <c r="BJ57" i="13"/>
  <c r="BH56" i="13"/>
  <c r="BI56" i="13"/>
  <c r="BJ56" i="13"/>
  <c r="AG93" i="2" s="1"/>
  <c r="Z92" i="17" s="1"/>
  <c r="AH93" i="2"/>
  <c r="AA92" i="17" s="1"/>
  <c r="BA57" i="13"/>
  <c r="BB57" i="13"/>
  <c r="BC57" i="13"/>
  <c r="BA56" i="13"/>
  <c r="AB93" i="2" s="1"/>
  <c r="W92" i="17" s="1"/>
  <c r="BB56" i="13"/>
  <c r="AC93" i="2" s="1"/>
  <c r="BC56" i="13"/>
  <c r="CD101" i="1" l="1"/>
  <c r="P102" i="2" s="1"/>
  <c r="M101" i="17" s="1"/>
  <c r="CD110" i="1"/>
  <c r="CD98" i="1"/>
  <c r="P99" i="2" s="1"/>
  <c r="M98" i="17" s="1"/>
  <c r="CD95" i="1"/>
  <c r="P96" i="2" s="1"/>
  <c r="M95" i="17" s="1"/>
  <c r="CD103" i="1"/>
  <c r="P104" i="2" s="1"/>
  <c r="M103" i="17" s="1"/>
  <c r="CD109" i="1"/>
  <c r="P110" i="2" s="1"/>
  <c r="M109" i="17" s="1"/>
  <c r="CD106" i="1"/>
  <c r="P107" i="2" s="1"/>
  <c r="M106" i="17" s="1"/>
  <c r="CD100" i="1"/>
  <c r="P101" i="2" s="1"/>
  <c r="M100" i="17" s="1"/>
  <c r="CD93" i="1"/>
  <c r="CD108" i="1"/>
  <c r="CD97" i="1"/>
  <c r="P98" i="2" s="1"/>
  <c r="M97" i="17" s="1"/>
  <c r="CD105" i="1"/>
  <c r="P106" i="2" s="1"/>
  <c r="M105" i="17" s="1"/>
  <c r="CD102" i="1"/>
  <c r="P103" i="2" s="1"/>
  <c r="M102" i="17" s="1"/>
  <c r="CD99" i="1"/>
  <c r="P100" i="2" s="1"/>
  <c r="M99" i="17" s="1"/>
  <c r="CD107" i="1"/>
  <c r="P108" i="2" s="1"/>
  <c r="M107" i="17" s="1"/>
  <c r="CD104" i="1"/>
  <c r="P105" i="2" s="1"/>
  <c r="M104" i="17" s="1"/>
  <c r="CD96" i="1"/>
  <c r="P97" i="2" s="1"/>
  <c r="M96" i="17" s="1"/>
  <c r="BD69" i="13"/>
  <c r="CS92" i="3"/>
  <c r="X93" i="2" s="1"/>
  <c r="S92" i="17" s="1"/>
  <c r="DG104" i="1"/>
  <c r="DG101" i="1"/>
  <c r="DG107" i="1"/>
  <c r="DG108" i="1"/>
  <c r="DF92" i="1"/>
  <c r="V93" i="2" s="1"/>
  <c r="Q92" i="17" s="1"/>
  <c r="DF94" i="1"/>
  <c r="CD92" i="1"/>
  <c r="P93" i="2" s="1"/>
  <c r="M92" i="17" s="1"/>
  <c r="CD94" i="1"/>
  <c r="P95" i="2" s="1"/>
  <c r="DE92" i="1"/>
  <c r="U93" i="2" s="1"/>
  <c r="P92" i="17" s="1"/>
  <c r="DE94" i="1"/>
  <c r="DG94" i="1" s="1"/>
  <c r="CN94" i="1"/>
  <c r="CP94" i="1" s="1"/>
  <c r="DE93" i="1"/>
  <c r="CN93" i="1"/>
  <c r="CP93" i="1" s="1"/>
  <c r="CN92" i="1"/>
  <c r="DF93" i="1"/>
  <c r="BW92" i="4"/>
  <c r="BV92" i="4"/>
  <c r="BL56" i="13"/>
  <c r="AI93" i="2" s="1"/>
  <c r="AB92" i="17" s="1"/>
  <c r="BD56" i="13"/>
  <c r="AE93" i="2" s="1"/>
  <c r="X92" i="17" s="1"/>
  <c r="X94" i="17"/>
  <c r="BL57" i="13"/>
  <c r="BD57" i="13"/>
  <c r="AE94" i="2" s="1"/>
  <c r="X93" i="17" s="1"/>
  <c r="AF93" i="2"/>
  <c r="Y92" i="17" s="1"/>
  <c r="AD93" i="2"/>
  <c r="B110" i="17"/>
  <c r="B109" i="17"/>
  <c r="B108" i="17"/>
  <c r="B105" i="17"/>
  <c r="B104" i="17"/>
  <c r="B103" i="17"/>
  <c r="B102" i="17"/>
  <c r="B101" i="17"/>
  <c r="B100" i="17"/>
  <c r="B99" i="17"/>
  <c r="B98" i="17"/>
  <c r="B97" i="17"/>
  <c r="B96" i="17"/>
  <c r="B94" i="17"/>
  <c r="B93" i="17"/>
  <c r="AJ94" i="2"/>
  <c r="O109" i="2"/>
  <c r="L108" i="17" s="1"/>
  <c r="O110" i="2"/>
  <c r="L109" i="17" s="1"/>
  <c r="O111" i="2"/>
  <c r="L110" i="17" s="1"/>
  <c r="C94" i="2"/>
  <c r="C95" i="2"/>
  <c r="C97" i="2"/>
  <c r="C98" i="2"/>
  <c r="C99" i="2"/>
  <c r="C100" i="2"/>
  <c r="C101" i="2"/>
  <c r="C102" i="2"/>
  <c r="C103" i="2"/>
  <c r="C104" i="2"/>
  <c r="C105" i="2"/>
  <c r="C106" i="2"/>
  <c r="C109" i="2"/>
  <c r="C110" i="2"/>
  <c r="C111" i="2"/>
  <c r="CJ94" i="3"/>
  <c r="CK94" i="3"/>
  <c r="CL94" i="3"/>
  <c r="CM94" i="3"/>
  <c r="CN94" i="3"/>
  <c r="CO94" i="3"/>
  <c r="CP94" i="3"/>
  <c r="CQ94" i="3"/>
  <c r="CR94" i="3"/>
  <c r="CT94" i="3"/>
  <c r="CX94" i="3"/>
  <c r="U94" i="17" s="1"/>
  <c r="CY94" i="3"/>
  <c r="CZ94" i="3"/>
  <c r="V94" i="17" s="1"/>
  <c r="Z109" i="2"/>
  <c r="U108" i="17" s="1"/>
  <c r="AA109" i="2"/>
  <c r="V108" i="17" s="1"/>
  <c r="Y110" i="2"/>
  <c r="T109" i="17" s="1"/>
  <c r="Z110" i="2"/>
  <c r="U109" i="17" s="1"/>
  <c r="AA110" i="2"/>
  <c r="V109" i="17" s="1"/>
  <c r="CJ110" i="3"/>
  <c r="CK110" i="3"/>
  <c r="CL110" i="3"/>
  <c r="CM110" i="3"/>
  <c r="CN110" i="3"/>
  <c r="CO110" i="3"/>
  <c r="CP110" i="3"/>
  <c r="CQ110" i="3"/>
  <c r="CR110" i="3"/>
  <c r="CT110" i="3"/>
  <c r="Y111" i="2" s="1"/>
  <c r="T110" i="17" s="1"/>
  <c r="CX110" i="3"/>
  <c r="Z111" i="2" s="1"/>
  <c r="U110" i="17" s="1"/>
  <c r="CY110" i="3"/>
  <c r="CZ110" i="3" s="1"/>
  <c r="AA111" i="2" s="1"/>
  <c r="V110" i="17" s="1"/>
  <c r="Q109" i="2"/>
  <c r="N108" i="17" s="1"/>
  <c r="S109" i="2"/>
  <c r="Q110" i="2"/>
  <c r="N109" i="17" s="1"/>
  <c r="S110" i="2"/>
  <c r="Q111" i="2"/>
  <c r="N110" i="17" s="1"/>
  <c r="S111" i="2"/>
  <c r="AV86" i="4"/>
  <c r="AW86" i="4"/>
  <c r="AX86" i="4"/>
  <c r="AY86" i="4"/>
  <c r="AZ86" i="4"/>
  <c r="BA86" i="4"/>
  <c r="BB86" i="4"/>
  <c r="BC86" i="4"/>
  <c r="BD86" i="4"/>
  <c r="BE86" i="4"/>
  <c r="BF86" i="4"/>
  <c r="BG86" i="4"/>
  <c r="BH86" i="4"/>
  <c r="BI86" i="4"/>
  <c r="BJ86" i="4"/>
  <c r="BK86" i="4"/>
  <c r="BL86" i="4"/>
  <c r="BM86" i="4"/>
  <c r="BN86" i="4"/>
  <c r="BO86" i="4"/>
  <c r="BP86" i="4"/>
  <c r="BQ86" i="4"/>
  <c r="BR86" i="4"/>
  <c r="BS86" i="4"/>
  <c r="BT86" i="4"/>
  <c r="BU86" i="4"/>
  <c r="AV87" i="4"/>
  <c r="AW87" i="4"/>
  <c r="AX87" i="4"/>
  <c r="AY87" i="4"/>
  <c r="AZ87" i="4"/>
  <c r="BA87" i="4"/>
  <c r="BB87" i="4"/>
  <c r="BC87" i="4"/>
  <c r="BD87" i="4"/>
  <c r="BE87" i="4"/>
  <c r="BF87" i="4"/>
  <c r="BG87" i="4"/>
  <c r="BH87" i="4"/>
  <c r="BI87" i="4"/>
  <c r="BJ87" i="4"/>
  <c r="BK87" i="4"/>
  <c r="BL87" i="4"/>
  <c r="BM87" i="4"/>
  <c r="BN87" i="4"/>
  <c r="BO87" i="4"/>
  <c r="BP87" i="4"/>
  <c r="BQ87" i="4"/>
  <c r="BR87" i="4"/>
  <c r="BS87" i="4"/>
  <c r="BT87" i="4"/>
  <c r="BU87" i="4"/>
  <c r="AV88" i="4"/>
  <c r="AW88" i="4"/>
  <c r="AX88" i="4"/>
  <c r="AY88" i="4"/>
  <c r="AZ88" i="4"/>
  <c r="BA88" i="4"/>
  <c r="BB88" i="4"/>
  <c r="BC88" i="4"/>
  <c r="BD88" i="4"/>
  <c r="BE88" i="4"/>
  <c r="BF88" i="4"/>
  <c r="BG88" i="4"/>
  <c r="BH88" i="4"/>
  <c r="BI88" i="4"/>
  <c r="BJ88" i="4"/>
  <c r="BK88" i="4"/>
  <c r="BL88" i="4"/>
  <c r="BM88" i="4"/>
  <c r="BN88" i="4"/>
  <c r="BO88" i="4"/>
  <c r="BP88" i="4"/>
  <c r="BQ88" i="4"/>
  <c r="BR88" i="4"/>
  <c r="BS88" i="4"/>
  <c r="BT88" i="4"/>
  <c r="BU88" i="4"/>
  <c r="AV89" i="4"/>
  <c r="AW89" i="4"/>
  <c r="AX89" i="4"/>
  <c r="AY89" i="4"/>
  <c r="AZ89" i="4"/>
  <c r="BA89" i="4"/>
  <c r="BB89" i="4"/>
  <c r="BC89" i="4"/>
  <c r="BD89" i="4"/>
  <c r="BE89" i="4"/>
  <c r="BF89" i="4"/>
  <c r="BG89" i="4"/>
  <c r="BH89" i="4"/>
  <c r="BI89" i="4"/>
  <c r="BJ89" i="4"/>
  <c r="BK89" i="4"/>
  <c r="BL89" i="4"/>
  <c r="BM89" i="4"/>
  <c r="BN89" i="4"/>
  <c r="BO89" i="4"/>
  <c r="BP89" i="4"/>
  <c r="BQ89" i="4"/>
  <c r="BR89" i="4"/>
  <c r="BS89" i="4"/>
  <c r="BT89" i="4"/>
  <c r="BU89" i="4"/>
  <c r="AV90" i="4"/>
  <c r="AW90" i="4"/>
  <c r="AX90" i="4"/>
  <c r="AY90" i="4"/>
  <c r="AZ90" i="4"/>
  <c r="BA90" i="4"/>
  <c r="BB90" i="4"/>
  <c r="BC90" i="4"/>
  <c r="BD90" i="4"/>
  <c r="BE90" i="4"/>
  <c r="BF90" i="4"/>
  <c r="BG90" i="4"/>
  <c r="BH90" i="4"/>
  <c r="BI90" i="4"/>
  <c r="BJ90" i="4"/>
  <c r="BK90" i="4"/>
  <c r="BL90" i="4"/>
  <c r="BM90" i="4"/>
  <c r="BN90" i="4"/>
  <c r="BO90" i="4"/>
  <c r="BP90" i="4"/>
  <c r="BQ90" i="4"/>
  <c r="BR90" i="4"/>
  <c r="BS90" i="4"/>
  <c r="BT90" i="4"/>
  <c r="BU90" i="4"/>
  <c r="AV91" i="4"/>
  <c r="AW91" i="4"/>
  <c r="AX91" i="4"/>
  <c r="AY91" i="4"/>
  <c r="AZ91" i="4"/>
  <c r="BA91" i="4"/>
  <c r="BB91" i="4"/>
  <c r="BC91" i="4"/>
  <c r="BD91" i="4"/>
  <c r="BE91" i="4"/>
  <c r="BF91" i="4"/>
  <c r="BG91" i="4"/>
  <c r="BH91" i="4"/>
  <c r="BI91" i="4"/>
  <c r="BJ91" i="4"/>
  <c r="BK91" i="4"/>
  <c r="BL91" i="4"/>
  <c r="BM91" i="4"/>
  <c r="BN91" i="4"/>
  <c r="BO91" i="4"/>
  <c r="BP91" i="4"/>
  <c r="BQ91" i="4"/>
  <c r="BR91" i="4"/>
  <c r="BS91" i="4"/>
  <c r="BT91" i="4"/>
  <c r="BU91" i="4"/>
  <c r="AV93" i="4"/>
  <c r="I94" i="2" s="1"/>
  <c r="H93" i="17" s="1"/>
  <c r="AW93" i="4"/>
  <c r="J94" i="2" s="1"/>
  <c r="I93" i="17" s="1"/>
  <c r="AX93" i="4"/>
  <c r="AY93" i="4"/>
  <c r="AZ93" i="4"/>
  <c r="BA93" i="4"/>
  <c r="BB93" i="4"/>
  <c r="BC93" i="4"/>
  <c r="BD93" i="4"/>
  <c r="BE93" i="4"/>
  <c r="BF93" i="4"/>
  <c r="BG93" i="4"/>
  <c r="BH93" i="4"/>
  <c r="BI93" i="4"/>
  <c r="BJ93" i="4"/>
  <c r="BK93" i="4"/>
  <c r="BL93" i="4"/>
  <c r="BM93" i="4"/>
  <c r="BN93" i="4"/>
  <c r="BO93" i="4"/>
  <c r="BP93" i="4"/>
  <c r="BQ93" i="4"/>
  <c r="BR93" i="4"/>
  <c r="BS93" i="4"/>
  <c r="BT93" i="4"/>
  <c r="BU93" i="4"/>
  <c r="I94" i="17"/>
  <c r="AV103" i="4"/>
  <c r="AW103" i="4"/>
  <c r="AX103" i="4"/>
  <c r="AY103" i="4"/>
  <c r="AZ103" i="4"/>
  <c r="BA103" i="4"/>
  <c r="BB103" i="4"/>
  <c r="BC103" i="4"/>
  <c r="BD103" i="4"/>
  <c r="BE103" i="4"/>
  <c r="BF103" i="4"/>
  <c r="BG103" i="4"/>
  <c r="BH103" i="4"/>
  <c r="BI103" i="4"/>
  <c r="BJ103" i="4"/>
  <c r="BK103" i="4"/>
  <c r="BL103" i="4"/>
  <c r="BM103" i="4"/>
  <c r="BN103" i="4"/>
  <c r="BO103" i="4"/>
  <c r="BP103" i="4"/>
  <c r="BQ103" i="4"/>
  <c r="BR103" i="4"/>
  <c r="BS103" i="4"/>
  <c r="BT103" i="4"/>
  <c r="BU103" i="4"/>
  <c r="AV104" i="4"/>
  <c r="AW104" i="4"/>
  <c r="AX104" i="4"/>
  <c r="AY104" i="4"/>
  <c r="AZ104" i="4"/>
  <c r="BA104" i="4"/>
  <c r="BB104" i="4"/>
  <c r="BC104" i="4"/>
  <c r="BD104" i="4"/>
  <c r="BE104" i="4"/>
  <c r="BF104" i="4"/>
  <c r="BG104" i="4"/>
  <c r="BH104" i="4"/>
  <c r="BI104" i="4"/>
  <c r="BJ104" i="4"/>
  <c r="BK104" i="4"/>
  <c r="BL104" i="4"/>
  <c r="BM104" i="4"/>
  <c r="BN104" i="4"/>
  <c r="BO104" i="4"/>
  <c r="BP104" i="4"/>
  <c r="BQ104" i="4"/>
  <c r="BR104" i="4"/>
  <c r="BS104" i="4"/>
  <c r="BT104" i="4"/>
  <c r="BU104" i="4"/>
  <c r="AV105" i="4"/>
  <c r="AW105" i="4"/>
  <c r="AX105" i="4"/>
  <c r="AY105" i="4"/>
  <c r="AZ105" i="4"/>
  <c r="BA105" i="4"/>
  <c r="BB105" i="4"/>
  <c r="BC105" i="4"/>
  <c r="BD105" i="4"/>
  <c r="BE105" i="4"/>
  <c r="BF105" i="4"/>
  <c r="BG105" i="4"/>
  <c r="BH105" i="4"/>
  <c r="BI105" i="4"/>
  <c r="BJ105" i="4"/>
  <c r="BK105" i="4"/>
  <c r="BL105" i="4"/>
  <c r="BM105" i="4"/>
  <c r="BN105" i="4"/>
  <c r="BO105" i="4"/>
  <c r="BP105" i="4"/>
  <c r="BQ105" i="4"/>
  <c r="BR105" i="4"/>
  <c r="BS105" i="4"/>
  <c r="BT105" i="4"/>
  <c r="BU105" i="4"/>
  <c r="I109" i="2"/>
  <c r="H108" i="17" s="1"/>
  <c r="J109" i="2"/>
  <c r="I108" i="17" s="1"/>
  <c r="I110" i="2"/>
  <c r="H109" i="17" s="1"/>
  <c r="J110" i="2"/>
  <c r="I109" i="17" s="1"/>
  <c r="I111" i="2"/>
  <c r="H110" i="17" s="1"/>
  <c r="J111" i="2"/>
  <c r="I110" i="17" s="1"/>
  <c r="BA55" i="13"/>
  <c r="AB92" i="2" s="1"/>
  <c r="W91" i="17" s="1"/>
  <c r="BB55" i="13"/>
  <c r="AC92" i="2" s="1"/>
  <c r="BC55" i="13"/>
  <c r="AD92" i="2" s="1"/>
  <c r="BH55" i="13"/>
  <c r="BI55" i="13"/>
  <c r="AF92" i="2" s="1"/>
  <c r="Y91" i="17" s="1"/>
  <c r="BJ55" i="13"/>
  <c r="AG92" i="2" s="1"/>
  <c r="Z91" i="17" s="1"/>
  <c r="AH92" i="2"/>
  <c r="AA91" i="17" s="1"/>
  <c r="AB94" i="2"/>
  <c r="W93" i="17" s="1"/>
  <c r="AC94" i="2"/>
  <c r="AD94" i="2"/>
  <c r="AG94" i="2"/>
  <c r="Z93" i="17" s="1"/>
  <c r="AH94" i="2"/>
  <c r="AA93" i="17" s="1"/>
  <c r="W94" i="17"/>
  <c r="Z94" i="17"/>
  <c r="AA94" i="17"/>
  <c r="W108" i="17"/>
  <c r="Y108" i="17"/>
  <c r="Z108" i="17"/>
  <c r="AA108" i="17"/>
  <c r="W109" i="17"/>
  <c r="Y109" i="17"/>
  <c r="Z109" i="17"/>
  <c r="AA109" i="17"/>
  <c r="W110" i="17"/>
  <c r="Y110" i="17"/>
  <c r="Z110" i="17"/>
  <c r="AA110" i="17"/>
  <c r="CJ93" i="3"/>
  <c r="CK93" i="3"/>
  <c r="CL93" i="3"/>
  <c r="CM93" i="3"/>
  <c r="CN93" i="3"/>
  <c r="CO93" i="3"/>
  <c r="CP93" i="3"/>
  <c r="CQ93" i="3"/>
  <c r="CR93" i="3"/>
  <c r="CT93" i="3"/>
  <c r="CX93" i="3"/>
  <c r="Z94" i="2" s="1"/>
  <c r="U93" i="17" s="1"/>
  <c r="CY93" i="3"/>
  <c r="CZ93" i="3" s="1"/>
  <c r="AA94" i="2" s="1"/>
  <c r="V93" i="17" s="1"/>
  <c r="Q94" i="2"/>
  <c r="N93" i="17" s="1"/>
  <c r="S94" i="2"/>
  <c r="N94" i="17"/>
  <c r="E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68" i="17"/>
  <c r="E69" i="17"/>
  <c r="E70" i="17"/>
  <c r="E71" i="17"/>
  <c r="E72" i="17"/>
  <c r="E73" i="17"/>
  <c r="E74" i="17"/>
  <c r="E75" i="17"/>
  <c r="E76" i="17"/>
  <c r="E77" i="17"/>
  <c r="E78" i="17"/>
  <c r="E79" i="17"/>
  <c r="E80" i="17"/>
  <c r="E81" i="17"/>
  <c r="E82" i="17"/>
  <c r="E83" i="17"/>
  <c r="E84" i="17"/>
  <c r="E85" i="17"/>
  <c r="E86" i="17"/>
  <c r="E87" i="17"/>
  <c r="E88" i="17"/>
  <c r="E89" i="17"/>
  <c r="E90" i="17"/>
  <c r="E91" i="17"/>
  <c r="F69" i="17"/>
  <c r="G69" i="17"/>
  <c r="F70" i="17"/>
  <c r="G70" i="17"/>
  <c r="F71" i="17"/>
  <c r="G71" i="17"/>
  <c r="F72" i="17"/>
  <c r="G72" i="17"/>
  <c r="F73" i="17"/>
  <c r="G73" i="17"/>
  <c r="F74" i="17"/>
  <c r="G74" i="17"/>
  <c r="F75" i="17"/>
  <c r="G75" i="17"/>
  <c r="F76" i="17"/>
  <c r="G76" i="17"/>
  <c r="F77" i="17"/>
  <c r="G77" i="17"/>
  <c r="F78" i="17"/>
  <c r="G78" i="17"/>
  <c r="F79" i="17"/>
  <c r="G79" i="17"/>
  <c r="F80" i="17"/>
  <c r="G80" i="17"/>
  <c r="F81" i="17"/>
  <c r="G81" i="17"/>
  <c r="F82" i="17"/>
  <c r="G82" i="17"/>
  <c r="F83" i="17"/>
  <c r="G83" i="17"/>
  <c r="F84" i="17"/>
  <c r="G84" i="17"/>
  <c r="F85" i="17"/>
  <c r="G85" i="17"/>
  <c r="F86" i="17"/>
  <c r="G86" i="17"/>
  <c r="F87" i="17"/>
  <c r="G87" i="17"/>
  <c r="F88" i="17"/>
  <c r="G88" i="17"/>
  <c r="F89" i="17"/>
  <c r="G89" i="17"/>
  <c r="F90" i="17"/>
  <c r="G90" i="17"/>
  <c r="F91" i="17"/>
  <c r="G91" i="17"/>
  <c r="G68" i="17"/>
  <c r="F68" i="17"/>
  <c r="AJ91" i="2"/>
  <c r="AJ92" i="2"/>
  <c r="L90" i="17"/>
  <c r="L91" i="17"/>
  <c r="CJ90" i="3"/>
  <c r="CK90" i="3"/>
  <c r="CL90" i="3"/>
  <c r="CM90" i="3"/>
  <c r="CN90" i="3"/>
  <c r="CO90" i="3"/>
  <c r="CP90" i="3"/>
  <c r="CQ90" i="3"/>
  <c r="CR90" i="3"/>
  <c r="CT90" i="3"/>
  <c r="Y91" i="2" s="1"/>
  <c r="T90" i="17" s="1"/>
  <c r="CX90" i="3"/>
  <c r="Z91" i="2" s="1"/>
  <c r="U90" i="17" s="1"/>
  <c r="CY90" i="3"/>
  <c r="CZ90" i="3" s="1"/>
  <c r="AA91" i="2" s="1"/>
  <c r="V90" i="17" s="1"/>
  <c r="CJ91" i="3"/>
  <c r="CK91" i="3"/>
  <c r="CL91" i="3"/>
  <c r="CM91" i="3"/>
  <c r="CN91" i="3"/>
  <c r="CO91" i="3"/>
  <c r="CP91" i="3"/>
  <c r="CQ91" i="3"/>
  <c r="CR91" i="3"/>
  <c r="CT91" i="3"/>
  <c r="Y92" i="2" s="1"/>
  <c r="T91" i="17" s="1"/>
  <c r="CX91" i="3"/>
  <c r="Z92" i="2" s="1"/>
  <c r="U91" i="17" s="1"/>
  <c r="CY91" i="3"/>
  <c r="CZ91" i="3" s="1"/>
  <c r="AA92" i="2" s="1"/>
  <c r="V91" i="17" s="1"/>
  <c r="BY90" i="1"/>
  <c r="BZ90" i="1"/>
  <c r="CA90" i="1"/>
  <c r="CB90" i="1"/>
  <c r="CC90" i="1"/>
  <c r="CE90" i="1"/>
  <c r="Q91" i="2" s="1"/>
  <c r="N90" i="17" s="1"/>
  <c r="CF90" i="1"/>
  <c r="CG90" i="1"/>
  <c r="CH90" i="1"/>
  <c r="CI90" i="1"/>
  <c r="CJ90" i="1"/>
  <c r="CK90" i="1"/>
  <c r="CL90" i="1"/>
  <c r="CM90" i="1"/>
  <c r="CO90" i="1"/>
  <c r="S91" i="2" s="1"/>
  <c r="CQ90" i="1"/>
  <c r="CR90" i="1"/>
  <c r="CS90" i="1"/>
  <c r="CT90" i="1"/>
  <c r="CU90" i="1"/>
  <c r="CV90" i="1"/>
  <c r="CW90" i="1"/>
  <c r="CX90" i="1"/>
  <c r="CY90" i="1"/>
  <c r="CZ90" i="1"/>
  <c r="DA90" i="1"/>
  <c r="DB90" i="1"/>
  <c r="DC90" i="1"/>
  <c r="DD90" i="1"/>
  <c r="BY91" i="1"/>
  <c r="BZ91" i="1"/>
  <c r="CA91" i="1"/>
  <c r="CB91" i="1"/>
  <c r="CC91" i="1"/>
  <c r="CE91" i="1"/>
  <c r="Q92" i="2" s="1"/>
  <c r="N91" i="17" s="1"/>
  <c r="CF91" i="1"/>
  <c r="CG91" i="1"/>
  <c r="CH91" i="1"/>
  <c r="CI91" i="1"/>
  <c r="CJ91" i="1"/>
  <c r="CK91" i="1"/>
  <c r="CL91" i="1"/>
  <c r="CM91" i="1"/>
  <c r="CO91" i="1"/>
  <c r="S92" i="2" s="1"/>
  <c r="CQ91" i="1"/>
  <c r="CR91" i="1"/>
  <c r="CS91" i="1"/>
  <c r="CT91" i="1"/>
  <c r="CU91" i="1"/>
  <c r="CV91" i="1"/>
  <c r="CW91" i="1"/>
  <c r="CX91" i="1"/>
  <c r="CY91" i="1"/>
  <c r="CZ91" i="1"/>
  <c r="DA91" i="1"/>
  <c r="DB91" i="1"/>
  <c r="DC91" i="1"/>
  <c r="DD91" i="1"/>
  <c r="BA54" i="13"/>
  <c r="AB91" i="2" s="1"/>
  <c r="W90" i="17" s="1"/>
  <c r="BB54" i="13"/>
  <c r="AC91" i="2" s="1"/>
  <c r="BC54" i="13"/>
  <c r="BH54" i="13"/>
  <c r="BI54" i="13"/>
  <c r="AF91" i="2" s="1"/>
  <c r="Y90" i="17" s="1"/>
  <c r="BJ54" i="13"/>
  <c r="AG91" i="2" s="1"/>
  <c r="Z90" i="17" s="1"/>
  <c r="AH91" i="2"/>
  <c r="AA90" i="17" s="1"/>
  <c r="AJ69" i="2"/>
  <c r="AJ70" i="2"/>
  <c r="AJ71" i="2"/>
  <c r="AJ72" i="2"/>
  <c r="AJ73" i="2"/>
  <c r="AJ74" i="2"/>
  <c r="AJ75" i="2"/>
  <c r="AJ76" i="2"/>
  <c r="AJ77" i="2"/>
  <c r="AJ78" i="2"/>
  <c r="AJ79" i="2"/>
  <c r="AJ80" i="2"/>
  <c r="AJ81" i="2"/>
  <c r="AJ82" i="2"/>
  <c r="AJ83" i="2"/>
  <c r="AJ84" i="2"/>
  <c r="AJ85" i="2"/>
  <c r="AJ86" i="2"/>
  <c r="AJ87" i="2"/>
  <c r="AJ88" i="2"/>
  <c r="AJ89" i="2"/>
  <c r="AJ90" i="2"/>
  <c r="DG93" i="1" l="1"/>
  <c r="DG92" i="1"/>
  <c r="W93" i="2" s="1"/>
  <c r="R92" i="17" s="1"/>
  <c r="CP92" i="1"/>
  <c r="T93" i="2" s="1"/>
  <c r="O92" i="17" s="1"/>
  <c r="R93" i="2"/>
  <c r="BW88" i="4"/>
  <c r="BY88" i="4" s="1"/>
  <c r="BX92" i="4"/>
  <c r="M93" i="2" s="1"/>
  <c r="K93" i="2"/>
  <c r="J92" i="17" s="1"/>
  <c r="BY92" i="4"/>
  <c r="N93" i="2" s="1"/>
  <c r="L93" i="2"/>
  <c r="K92" i="17" s="1"/>
  <c r="BD55" i="13"/>
  <c r="CS94" i="3"/>
  <c r="S94" i="17" s="1"/>
  <c r="CS110" i="3"/>
  <c r="X111" i="2" s="1"/>
  <c r="S110" i="17" s="1"/>
  <c r="V109" i="2"/>
  <c r="Q108" i="17" s="1"/>
  <c r="BW93" i="4"/>
  <c r="L94" i="2" s="1"/>
  <c r="K93" i="17" s="1"/>
  <c r="BV90" i="4"/>
  <c r="BX90" i="4" s="1"/>
  <c r="BW105" i="4"/>
  <c r="Y94" i="2"/>
  <c r="T93" i="17" s="1"/>
  <c r="X110" i="17"/>
  <c r="X108" i="17"/>
  <c r="AB94" i="17"/>
  <c r="AI94" i="2"/>
  <c r="AB93" i="17" s="1"/>
  <c r="BV89" i="4"/>
  <c r="BX89" i="4" s="1"/>
  <c r="AF94" i="2"/>
  <c r="Y93" i="17" s="1"/>
  <c r="X109" i="17"/>
  <c r="BL55" i="13"/>
  <c r="AI92" i="2" s="1"/>
  <c r="AB91" i="17" s="1"/>
  <c r="BV105" i="4"/>
  <c r="BW103" i="4"/>
  <c r="BV86" i="4"/>
  <c r="BX86" i="4" s="1"/>
  <c r="BW104" i="4"/>
  <c r="AB110" i="17"/>
  <c r="AB109" i="17"/>
  <c r="AB108" i="17"/>
  <c r="BW91" i="4"/>
  <c r="BY91" i="4" s="1"/>
  <c r="T94" i="17"/>
  <c r="Y109" i="2"/>
  <c r="T108" i="17" s="1"/>
  <c r="BV93" i="4"/>
  <c r="K94" i="2" s="1"/>
  <c r="J93" i="17" s="1"/>
  <c r="BW89" i="4"/>
  <c r="BY89" i="4" s="1"/>
  <c r="BW87" i="4"/>
  <c r="BY87" i="4" s="1"/>
  <c r="X110" i="2"/>
  <c r="S109" i="17" s="1"/>
  <c r="BV104" i="4"/>
  <c r="BW90" i="4"/>
  <c r="BY90" i="4" s="1"/>
  <c r="BV88" i="4"/>
  <c r="BX88" i="4" s="1"/>
  <c r="BV87" i="4"/>
  <c r="BX87" i="4" s="1"/>
  <c r="Y94" i="17"/>
  <c r="BV103" i="4"/>
  <c r="BV91" i="4"/>
  <c r="BX91" i="4" s="1"/>
  <c r="BW86" i="4"/>
  <c r="BY86" i="4" s="1"/>
  <c r="X109" i="2"/>
  <c r="S108" i="17" s="1"/>
  <c r="CS93" i="3"/>
  <c r="X94" i="2" s="1"/>
  <c r="S93" i="17" s="1"/>
  <c r="P109" i="2"/>
  <c r="M108" i="17" s="1"/>
  <c r="V110" i="2"/>
  <c r="Q109" i="17" s="1"/>
  <c r="P111" i="2"/>
  <c r="M110" i="17" s="1"/>
  <c r="V111" i="2"/>
  <c r="Q110" i="17" s="1"/>
  <c r="P94" i="2"/>
  <c r="M93" i="17" s="1"/>
  <c r="U94" i="2"/>
  <c r="P93" i="17" s="1"/>
  <c r="Q94" i="17"/>
  <c r="CD90" i="1"/>
  <c r="P91" i="2" s="1"/>
  <c r="M90" i="17" s="1"/>
  <c r="V94" i="2"/>
  <c r="Q93" i="17" s="1"/>
  <c r="M94" i="17"/>
  <c r="BD54" i="13"/>
  <c r="AE91" i="2" s="1"/>
  <c r="X90" i="17" s="1"/>
  <c r="AD91" i="2"/>
  <c r="CN90" i="1"/>
  <c r="DE90" i="1"/>
  <c r="U91" i="2" s="1"/>
  <c r="P90" i="17" s="1"/>
  <c r="CS90" i="3"/>
  <c r="X91" i="2" s="1"/>
  <c r="S90" i="17" s="1"/>
  <c r="DF91" i="1"/>
  <c r="V92" i="2" s="1"/>
  <c r="Q91" i="17" s="1"/>
  <c r="DE91" i="1"/>
  <c r="U92" i="2" s="1"/>
  <c r="P91" i="17" s="1"/>
  <c r="CD91" i="1"/>
  <c r="P92" i="2" s="1"/>
  <c r="M91" i="17" s="1"/>
  <c r="CN91" i="1"/>
  <c r="DF90" i="1"/>
  <c r="V91" i="2" s="1"/>
  <c r="Q90" i="17" s="1"/>
  <c r="CS91" i="3"/>
  <c r="X92" i="2" s="1"/>
  <c r="S91" i="17" s="1"/>
  <c r="BL54" i="13"/>
  <c r="AI91" i="2" s="1"/>
  <c r="AB90" i="17" s="1"/>
  <c r="AE92" i="2"/>
  <c r="X91" i="17" s="1"/>
  <c r="CY68" i="3"/>
  <c r="CZ68" i="3"/>
  <c r="AA69" i="2" s="1"/>
  <c r="V68" i="17" s="1"/>
  <c r="CZ73" i="3"/>
  <c r="AA74" i="2" s="1"/>
  <c r="V73" i="17" s="1"/>
  <c r="CZ89" i="3"/>
  <c r="AA90" i="2" s="1"/>
  <c r="V89" i="17" s="1"/>
  <c r="CY69" i="3"/>
  <c r="CZ69" i="3" s="1"/>
  <c r="AA70" i="2" s="1"/>
  <c r="V69" i="17" s="1"/>
  <c r="CY70" i="3"/>
  <c r="CZ70" i="3" s="1"/>
  <c r="AA71" i="2" s="1"/>
  <c r="V70" i="17" s="1"/>
  <c r="CY71" i="3"/>
  <c r="CZ71" i="3" s="1"/>
  <c r="AA72" i="2" s="1"/>
  <c r="V71" i="17" s="1"/>
  <c r="CY72" i="3"/>
  <c r="CZ72" i="3" s="1"/>
  <c r="AA73" i="2" s="1"/>
  <c r="V72" i="17" s="1"/>
  <c r="CY73" i="3"/>
  <c r="CY74" i="3"/>
  <c r="CZ74" i="3" s="1"/>
  <c r="AA75" i="2" s="1"/>
  <c r="V74" i="17" s="1"/>
  <c r="CY75" i="3"/>
  <c r="CZ75" i="3" s="1"/>
  <c r="AA76" i="2" s="1"/>
  <c r="V75" i="17" s="1"/>
  <c r="CY76" i="3"/>
  <c r="CZ76" i="3" s="1"/>
  <c r="AA77" i="2" s="1"/>
  <c r="V76" i="17" s="1"/>
  <c r="CY77" i="3"/>
  <c r="CZ77" i="3" s="1"/>
  <c r="AA78" i="2" s="1"/>
  <c r="V77" i="17" s="1"/>
  <c r="CY78" i="3"/>
  <c r="CZ78" i="3" s="1"/>
  <c r="AA79" i="2" s="1"/>
  <c r="V78" i="17" s="1"/>
  <c r="CY79" i="3"/>
  <c r="CZ79" i="3" s="1"/>
  <c r="AA80" i="2" s="1"/>
  <c r="V79" i="17" s="1"/>
  <c r="CY80" i="3"/>
  <c r="CZ80" i="3" s="1"/>
  <c r="AA81" i="2" s="1"/>
  <c r="V80" i="17" s="1"/>
  <c r="CY81" i="3"/>
  <c r="CZ81" i="3" s="1"/>
  <c r="AA82" i="2" s="1"/>
  <c r="V81" i="17" s="1"/>
  <c r="CY82" i="3"/>
  <c r="CZ82" i="3" s="1"/>
  <c r="AA83" i="2" s="1"/>
  <c r="V82" i="17" s="1"/>
  <c r="CY83" i="3"/>
  <c r="CZ83" i="3" s="1"/>
  <c r="AA84" i="2" s="1"/>
  <c r="V83" i="17" s="1"/>
  <c r="CY84" i="3"/>
  <c r="CZ84" i="3" s="1"/>
  <c r="AA85" i="2" s="1"/>
  <c r="V84" i="17" s="1"/>
  <c r="CY85" i="3"/>
  <c r="CZ85" i="3" s="1"/>
  <c r="AA86" i="2" s="1"/>
  <c r="V85" i="17" s="1"/>
  <c r="CY86" i="3"/>
  <c r="CZ86" i="3" s="1"/>
  <c r="AA87" i="2" s="1"/>
  <c r="V86" i="17" s="1"/>
  <c r="CY87" i="3"/>
  <c r="CZ87" i="3" s="1"/>
  <c r="AA88" i="2" s="1"/>
  <c r="V87" i="17" s="1"/>
  <c r="CY88" i="3"/>
  <c r="CZ88" i="3" s="1"/>
  <c r="AA89" i="2" s="1"/>
  <c r="V88" i="17" s="1"/>
  <c r="CY89" i="3"/>
  <c r="BF28" i="4"/>
  <c r="CJ2" i="3"/>
  <c r="O69" i="2"/>
  <c r="L68" i="17" s="1"/>
  <c r="O70" i="2"/>
  <c r="L69" i="17" s="1"/>
  <c r="O71" i="2"/>
  <c r="L70" i="17" s="1"/>
  <c r="O72" i="2"/>
  <c r="L71" i="17" s="1"/>
  <c r="O73" i="2"/>
  <c r="L72" i="17" s="1"/>
  <c r="O74" i="2"/>
  <c r="L73" i="17" s="1"/>
  <c r="O75" i="2"/>
  <c r="L74" i="17" s="1"/>
  <c r="O76" i="2"/>
  <c r="L75" i="17" s="1"/>
  <c r="O77" i="2"/>
  <c r="L76" i="17" s="1"/>
  <c r="O78" i="2"/>
  <c r="L77" i="17" s="1"/>
  <c r="O79" i="2"/>
  <c r="L78" i="17" s="1"/>
  <c r="O80" i="2"/>
  <c r="L79" i="17" s="1"/>
  <c r="O81" i="2"/>
  <c r="L80" i="17" s="1"/>
  <c r="O82" i="2"/>
  <c r="L81" i="17" s="1"/>
  <c r="O83" i="2"/>
  <c r="L82" i="17" s="1"/>
  <c r="O84" i="2"/>
  <c r="L83" i="17" s="1"/>
  <c r="O85" i="2"/>
  <c r="L84" i="17" s="1"/>
  <c r="O86" i="2"/>
  <c r="L85" i="17" s="1"/>
  <c r="O87" i="2"/>
  <c r="L86" i="17" s="1"/>
  <c r="O88" i="2"/>
  <c r="L87" i="17" s="1"/>
  <c r="O89" i="2"/>
  <c r="L88" i="17" s="1"/>
  <c r="O90" i="2"/>
  <c r="L89" i="17" s="1"/>
  <c r="AW68" i="4"/>
  <c r="AV68" i="4"/>
  <c r="AV69" i="4"/>
  <c r="AV70" i="4"/>
  <c r="AV71" i="4"/>
  <c r="AV72" i="4"/>
  <c r="AV73" i="4"/>
  <c r="I74" i="2" s="1"/>
  <c r="H73" i="17" s="1"/>
  <c r="AV74" i="4"/>
  <c r="AV75" i="4"/>
  <c r="I76" i="2" s="1"/>
  <c r="H75" i="17" s="1"/>
  <c r="AV76" i="4"/>
  <c r="I77" i="2" s="1"/>
  <c r="H76" i="17" s="1"/>
  <c r="AV77" i="4"/>
  <c r="AV78" i="4"/>
  <c r="AV79" i="4"/>
  <c r="AV80" i="4"/>
  <c r="I81" i="2" s="1"/>
  <c r="H80" i="17" s="1"/>
  <c r="AV81" i="4"/>
  <c r="I91" i="2" s="1"/>
  <c r="H90" i="17" s="1"/>
  <c r="AV82" i="4"/>
  <c r="AV83" i="4"/>
  <c r="I84" i="2" s="1"/>
  <c r="H83" i="17" s="1"/>
  <c r="AV84" i="4"/>
  <c r="AV85" i="4"/>
  <c r="I86" i="2" s="1"/>
  <c r="H85" i="17" s="1"/>
  <c r="I87" i="2"/>
  <c r="H86" i="17" s="1"/>
  <c r="I88" i="2"/>
  <c r="H87" i="17" s="1"/>
  <c r="I89" i="2"/>
  <c r="H88" i="17" s="1"/>
  <c r="I90" i="2"/>
  <c r="H89" i="17" s="1"/>
  <c r="AV30" i="4"/>
  <c r="AV29" i="4"/>
  <c r="CJ68" i="3"/>
  <c r="CK68" i="3"/>
  <c r="CL68" i="3"/>
  <c r="CM68" i="3"/>
  <c r="CN68" i="3"/>
  <c r="CO68" i="3"/>
  <c r="CP68" i="3"/>
  <c r="CQ68" i="3"/>
  <c r="CR68" i="3"/>
  <c r="CT68" i="3"/>
  <c r="Y69" i="2" s="1"/>
  <c r="T68" i="17" s="1"/>
  <c r="CX68" i="3"/>
  <c r="Z69" i="2" s="1"/>
  <c r="U68" i="17" s="1"/>
  <c r="CJ69" i="3"/>
  <c r="CK69" i="3"/>
  <c r="CL69" i="3"/>
  <c r="CM69" i="3"/>
  <c r="CN69" i="3"/>
  <c r="CO69" i="3"/>
  <c r="CP69" i="3"/>
  <c r="CQ69" i="3"/>
  <c r="CR69" i="3"/>
  <c r="CT69" i="3"/>
  <c r="Y70" i="2" s="1"/>
  <c r="T69" i="17" s="1"/>
  <c r="CX69" i="3"/>
  <c r="Z70" i="2" s="1"/>
  <c r="U69" i="17" s="1"/>
  <c r="CJ70" i="3"/>
  <c r="CK70" i="3"/>
  <c r="CL70" i="3"/>
  <c r="CM70" i="3"/>
  <c r="CN70" i="3"/>
  <c r="CO70" i="3"/>
  <c r="CP70" i="3"/>
  <c r="CQ70" i="3"/>
  <c r="CR70" i="3"/>
  <c r="CT70" i="3"/>
  <c r="CX70" i="3"/>
  <c r="Z71" i="2" s="1"/>
  <c r="U70" i="17" s="1"/>
  <c r="CJ71" i="3"/>
  <c r="CK71" i="3"/>
  <c r="CL71" i="3"/>
  <c r="CM71" i="3"/>
  <c r="CN71" i="3"/>
  <c r="CO71" i="3"/>
  <c r="CP71" i="3"/>
  <c r="CQ71" i="3"/>
  <c r="CR71" i="3"/>
  <c r="CT71" i="3"/>
  <c r="Y72" i="2" s="1"/>
  <c r="T71" i="17" s="1"/>
  <c r="CX71" i="3"/>
  <c r="Z72" i="2" s="1"/>
  <c r="U71" i="17" s="1"/>
  <c r="CJ72" i="3"/>
  <c r="CK72" i="3"/>
  <c r="CL72" i="3"/>
  <c r="CM72" i="3"/>
  <c r="CN72" i="3"/>
  <c r="CO72" i="3"/>
  <c r="CP72" i="3"/>
  <c r="CQ72" i="3"/>
  <c r="CR72" i="3"/>
  <c r="CT72" i="3"/>
  <c r="Y73" i="2" s="1"/>
  <c r="T72" i="17" s="1"/>
  <c r="CX72" i="3"/>
  <c r="Z73" i="2" s="1"/>
  <c r="U72" i="17" s="1"/>
  <c r="CJ73" i="3"/>
  <c r="CK73" i="3"/>
  <c r="CL73" i="3"/>
  <c r="CM73" i="3"/>
  <c r="CN73" i="3"/>
  <c r="CO73" i="3"/>
  <c r="CP73" i="3"/>
  <c r="CQ73" i="3"/>
  <c r="CR73" i="3"/>
  <c r="CT73" i="3"/>
  <c r="CX73" i="3"/>
  <c r="Z74" i="2" s="1"/>
  <c r="U73" i="17" s="1"/>
  <c r="CJ74" i="3"/>
  <c r="CK74" i="3"/>
  <c r="CL74" i="3"/>
  <c r="CM74" i="3"/>
  <c r="CN74" i="3"/>
  <c r="CO74" i="3"/>
  <c r="CP74" i="3"/>
  <c r="CQ74" i="3"/>
  <c r="CR74" i="3"/>
  <c r="CT74" i="3"/>
  <c r="Y75" i="2" s="1"/>
  <c r="T74" i="17" s="1"/>
  <c r="CX74" i="3"/>
  <c r="Z75" i="2" s="1"/>
  <c r="U74" i="17" s="1"/>
  <c r="CJ75" i="3"/>
  <c r="CK75" i="3"/>
  <c r="CL75" i="3"/>
  <c r="CM75" i="3"/>
  <c r="CN75" i="3"/>
  <c r="CO75" i="3"/>
  <c r="CP75" i="3"/>
  <c r="CQ75" i="3"/>
  <c r="CR75" i="3"/>
  <c r="CT75" i="3"/>
  <c r="Y76" i="2" s="1"/>
  <c r="T75" i="17" s="1"/>
  <c r="CX75" i="3"/>
  <c r="Z76" i="2" s="1"/>
  <c r="U75" i="17" s="1"/>
  <c r="CJ76" i="3"/>
  <c r="CK76" i="3"/>
  <c r="CL76" i="3"/>
  <c r="CM76" i="3"/>
  <c r="CN76" i="3"/>
  <c r="CO76" i="3"/>
  <c r="CP76" i="3"/>
  <c r="CQ76" i="3"/>
  <c r="CR76" i="3"/>
  <c r="CT76" i="3"/>
  <c r="Y77" i="2" s="1"/>
  <c r="T76" i="17" s="1"/>
  <c r="CX76" i="3"/>
  <c r="Z77" i="2" s="1"/>
  <c r="U76" i="17" s="1"/>
  <c r="CJ77" i="3"/>
  <c r="CK77" i="3"/>
  <c r="CL77" i="3"/>
  <c r="CM77" i="3"/>
  <c r="CN77" i="3"/>
  <c r="CO77" i="3"/>
  <c r="CP77" i="3"/>
  <c r="CQ77" i="3"/>
  <c r="CR77" i="3"/>
  <c r="CT77" i="3"/>
  <c r="CX77" i="3"/>
  <c r="Z78" i="2" s="1"/>
  <c r="U77" i="17" s="1"/>
  <c r="CJ78" i="3"/>
  <c r="CK78" i="3"/>
  <c r="CL78" i="3"/>
  <c r="CM78" i="3"/>
  <c r="CN78" i="3"/>
  <c r="CO78" i="3"/>
  <c r="CP78" i="3"/>
  <c r="CQ78" i="3"/>
  <c r="CR78" i="3"/>
  <c r="CT78" i="3"/>
  <c r="CX78" i="3"/>
  <c r="Z79" i="2" s="1"/>
  <c r="U78" i="17" s="1"/>
  <c r="CJ79" i="3"/>
  <c r="CK79" i="3"/>
  <c r="CL79" i="3"/>
  <c r="CM79" i="3"/>
  <c r="CN79" i="3"/>
  <c r="CO79" i="3"/>
  <c r="CP79" i="3"/>
  <c r="CQ79" i="3"/>
  <c r="CR79" i="3"/>
  <c r="CT79" i="3"/>
  <c r="Y80" i="2" s="1"/>
  <c r="T79" i="17" s="1"/>
  <c r="CX79" i="3"/>
  <c r="Z80" i="2" s="1"/>
  <c r="U79" i="17" s="1"/>
  <c r="CJ80" i="3"/>
  <c r="CK80" i="3"/>
  <c r="CL80" i="3"/>
  <c r="CM80" i="3"/>
  <c r="CN80" i="3"/>
  <c r="CO80" i="3"/>
  <c r="CP80" i="3"/>
  <c r="CQ80" i="3"/>
  <c r="CR80" i="3"/>
  <c r="CT80" i="3"/>
  <c r="Y81" i="2" s="1"/>
  <c r="T80" i="17" s="1"/>
  <c r="CX80" i="3"/>
  <c r="Z81" i="2" s="1"/>
  <c r="U80" i="17" s="1"/>
  <c r="CJ81" i="3"/>
  <c r="CK81" i="3"/>
  <c r="CL81" i="3"/>
  <c r="CM81" i="3"/>
  <c r="CN81" i="3"/>
  <c r="CO81" i="3"/>
  <c r="CP81" i="3"/>
  <c r="CQ81" i="3"/>
  <c r="CR81" i="3"/>
  <c r="CT81" i="3"/>
  <c r="Y82" i="2" s="1"/>
  <c r="T81" i="17" s="1"/>
  <c r="CX81" i="3"/>
  <c r="Z82" i="2" s="1"/>
  <c r="U81" i="17" s="1"/>
  <c r="CJ82" i="3"/>
  <c r="CK82" i="3"/>
  <c r="CL82" i="3"/>
  <c r="CM82" i="3"/>
  <c r="CN82" i="3"/>
  <c r="CO82" i="3"/>
  <c r="CP82" i="3"/>
  <c r="CQ82" i="3"/>
  <c r="CR82" i="3"/>
  <c r="CT82" i="3"/>
  <c r="Y83" i="2" s="1"/>
  <c r="T82" i="17" s="1"/>
  <c r="CX82" i="3"/>
  <c r="Z83" i="2" s="1"/>
  <c r="U82" i="17" s="1"/>
  <c r="CJ83" i="3"/>
  <c r="CK83" i="3"/>
  <c r="CL83" i="3"/>
  <c r="CM83" i="3"/>
  <c r="CN83" i="3"/>
  <c r="CO83" i="3"/>
  <c r="CP83" i="3"/>
  <c r="CQ83" i="3"/>
  <c r="CR83" i="3"/>
  <c r="CT83" i="3"/>
  <c r="Y84" i="2" s="1"/>
  <c r="T83" i="17" s="1"/>
  <c r="CX83" i="3"/>
  <c r="Z84" i="2" s="1"/>
  <c r="U83" i="17" s="1"/>
  <c r="CJ84" i="3"/>
  <c r="CK84" i="3"/>
  <c r="CL84" i="3"/>
  <c r="CM84" i="3"/>
  <c r="CN84" i="3"/>
  <c r="CO84" i="3"/>
  <c r="CP84" i="3"/>
  <c r="CQ84" i="3"/>
  <c r="CR84" i="3"/>
  <c r="CT84" i="3"/>
  <c r="Y85" i="2" s="1"/>
  <c r="T84" i="17" s="1"/>
  <c r="CX84" i="3"/>
  <c r="Z85" i="2" s="1"/>
  <c r="U84" i="17" s="1"/>
  <c r="CJ85" i="3"/>
  <c r="CK85" i="3"/>
  <c r="CL85" i="3"/>
  <c r="CM85" i="3"/>
  <c r="CN85" i="3"/>
  <c r="CO85" i="3"/>
  <c r="CP85" i="3"/>
  <c r="CQ85" i="3"/>
  <c r="CR85" i="3"/>
  <c r="CT85" i="3"/>
  <c r="Y86" i="2" s="1"/>
  <c r="T85" i="17" s="1"/>
  <c r="CX85" i="3"/>
  <c r="Z86" i="2" s="1"/>
  <c r="U85" i="17" s="1"/>
  <c r="CJ86" i="3"/>
  <c r="CK86" i="3"/>
  <c r="CL86" i="3"/>
  <c r="CM86" i="3"/>
  <c r="CN86" i="3"/>
  <c r="CO86" i="3"/>
  <c r="CP86" i="3"/>
  <c r="CQ86" i="3"/>
  <c r="CR86" i="3"/>
  <c r="CT86" i="3"/>
  <c r="CX86" i="3"/>
  <c r="Z87" i="2" s="1"/>
  <c r="U86" i="17" s="1"/>
  <c r="CJ87" i="3"/>
  <c r="CK87" i="3"/>
  <c r="CL87" i="3"/>
  <c r="CM87" i="3"/>
  <c r="CN87" i="3"/>
  <c r="CO87" i="3"/>
  <c r="CP87" i="3"/>
  <c r="CQ87" i="3"/>
  <c r="CR87" i="3"/>
  <c r="CT87" i="3"/>
  <c r="CX87" i="3"/>
  <c r="Z88" i="2" s="1"/>
  <c r="U87" i="17" s="1"/>
  <c r="CJ88" i="3"/>
  <c r="CK88" i="3"/>
  <c r="CL88" i="3"/>
  <c r="CM88" i="3"/>
  <c r="CN88" i="3"/>
  <c r="CO88" i="3"/>
  <c r="CP88" i="3"/>
  <c r="CQ88" i="3"/>
  <c r="CR88" i="3"/>
  <c r="CT88" i="3"/>
  <c r="Y89" i="2" s="1"/>
  <c r="T88" i="17" s="1"/>
  <c r="CX88" i="3"/>
  <c r="Z89" i="2" s="1"/>
  <c r="U88" i="17" s="1"/>
  <c r="CJ89" i="3"/>
  <c r="CK89" i="3"/>
  <c r="CL89" i="3"/>
  <c r="CM89" i="3"/>
  <c r="CN89" i="3"/>
  <c r="CO89" i="3"/>
  <c r="CP89" i="3"/>
  <c r="CQ89" i="3"/>
  <c r="CR89" i="3"/>
  <c r="CT89" i="3"/>
  <c r="CX89" i="3"/>
  <c r="Z90" i="2" s="1"/>
  <c r="U89" i="17" s="1"/>
  <c r="BY68" i="1"/>
  <c r="BZ68" i="1"/>
  <c r="CA68" i="1"/>
  <c r="CB68" i="1"/>
  <c r="CC68" i="1"/>
  <c r="CE68" i="1"/>
  <c r="Q69" i="2" s="1"/>
  <c r="N68" i="17" s="1"/>
  <c r="CF68" i="1"/>
  <c r="CG68" i="1"/>
  <c r="CH68" i="1"/>
  <c r="CI68" i="1"/>
  <c r="CJ68" i="1"/>
  <c r="CK68" i="1"/>
  <c r="CL68" i="1"/>
  <c r="CM68" i="1"/>
  <c r="CO68" i="1"/>
  <c r="S69" i="2" s="1"/>
  <c r="CQ68" i="1"/>
  <c r="CR68" i="1"/>
  <c r="CS68" i="1"/>
  <c r="CT68" i="1"/>
  <c r="CU68" i="1"/>
  <c r="CV68" i="1"/>
  <c r="CW68" i="1"/>
  <c r="CX68" i="1"/>
  <c r="CY68" i="1"/>
  <c r="CZ68" i="1"/>
  <c r="DA68" i="1"/>
  <c r="DB68" i="1"/>
  <c r="DC68" i="1"/>
  <c r="DD68" i="1"/>
  <c r="BY69" i="1"/>
  <c r="BZ69" i="1"/>
  <c r="CA69" i="1"/>
  <c r="CB69" i="1"/>
  <c r="CC69" i="1"/>
  <c r="CE69" i="1"/>
  <c r="Q70" i="2" s="1"/>
  <c r="N69" i="17" s="1"/>
  <c r="CF69" i="1"/>
  <c r="CG69" i="1"/>
  <c r="CH69" i="1"/>
  <c r="CI69" i="1"/>
  <c r="CJ69" i="1"/>
  <c r="CK69" i="1"/>
  <c r="CL69" i="1"/>
  <c r="CM69" i="1"/>
  <c r="CO69" i="1"/>
  <c r="S70" i="2" s="1"/>
  <c r="CQ69" i="1"/>
  <c r="CR69" i="1"/>
  <c r="CS69" i="1"/>
  <c r="CT69" i="1"/>
  <c r="CU69" i="1"/>
  <c r="CV69" i="1"/>
  <c r="CW69" i="1"/>
  <c r="CX69" i="1"/>
  <c r="CY69" i="1"/>
  <c r="CZ69" i="1"/>
  <c r="DA69" i="1"/>
  <c r="DB69" i="1"/>
  <c r="DC69" i="1"/>
  <c r="DD69" i="1"/>
  <c r="BY70" i="1"/>
  <c r="BZ70" i="1"/>
  <c r="CA70" i="1"/>
  <c r="CB70" i="1"/>
  <c r="CC70" i="1"/>
  <c r="CE70" i="1"/>
  <c r="Q71" i="2" s="1"/>
  <c r="N70" i="17" s="1"/>
  <c r="CF70" i="1"/>
  <c r="CG70" i="1"/>
  <c r="CH70" i="1"/>
  <c r="CI70" i="1"/>
  <c r="CJ70" i="1"/>
  <c r="CK70" i="1"/>
  <c r="CL70" i="1"/>
  <c r="CM70" i="1"/>
  <c r="CO70" i="1"/>
  <c r="S71" i="2" s="1"/>
  <c r="CQ70" i="1"/>
  <c r="CR70" i="1"/>
  <c r="CS70" i="1"/>
  <c r="CT70" i="1"/>
  <c r="CU70" i="1"/>
  <c r="CV70" i="1"/>
  <c r="CW70" i="1"/>
  <c r="CX70" i="1"/>
  <c r="CY70" i="1"/>
  <c r="CZ70" i="1"/>
  <c r="DA70" i="1"/>
  <c r="DB70" i="1"/>
  <c r="DC70" i="1"/>
  <c r="DD70" i="1"/>
  <c r="BY71" i="1"/>
  <c r="BZ71" i="1"/>
  <c r="CA71" i="1"/>
  <c r="CB71" i="1"/>
  <c r="CC71" i="1"/>
  <c r="CE71" i="1"/>
  <c r="Q72" i="2" s="1"/>
  <c r="N71" i="17" s="1"/>
  <c r="CF71" i="1"/>
  <c r="CG71" i="1"/>
  <c r="CH71" i="1"/>
  <c r="CI71" i="1"/>
  <c r="CJ71" i="1"/>
  <c r="CK71" i="1"/>
  <c r="CL71" i="1"/>
  <c r="CM71" i="1"/>
  <c r="CO71" i="1"/>
  <c r="S72" i="2" s="1"/>
  <c r="CQ71" i="1"/>
  <c r="CR71" i="1"/>
  <c r="CS71" i="1"/>
  <c r="CT71" i="1"/>
  <c r="CU71" i="1"/>
  <c r="CV71" i="1"/>
  <c r="CW71" i="1"/>
  <c r="CX71" i="1"/>
  <c r="CY71" i="1"/>
  <c r="CZ71" i="1"/>
  <c r="DA71" i="1"/>
  <c r="DB71" i="1"/>
  <c r="DC71" i="1"/>
  <c r="DD71" i="1"/>
  <c r="BY72" i="1"/>
  <c r="BZ72" i="1"/>
  <c r="CA72" i="1"/>
  <c r="CB72" i="1"/>
  <c r="CC72" i="1"/>
  <c r="CE72" i="1"/>
  <c r="Q73" i="2" s="1"/>
  <c r="N72" i="17" s="1"/>
  <c r="CF72" i="1"/>
  <c r="CG72" i="1"/>
  <c r="CH72" i="1"/>
  <c r="CI72" i="1"/>
  <c r="CJ72" i="1"/>
  <c r="CK72" i="1"/>
  <c r="CL72" i="1"/>
  <c r="CM72" i="1"/>
  <c r="CO72" i="1"/>
  <c r="S73" i="2" s="1"/>
  <c r="CQ72" i="1"/>
  <c r="CR72" i="1"/>
  <c r="CS72" i="1"/>
  <c r="CT72" i="1"/>
  <c r="CU72" i="1"/>
  <c r="CV72" i="1"/>
  <c r="CW72" i="1"/>
  <c r="CX72" i="1"/>
  <c r="CY72" i="1"/>
  <c r="CZ72" i="1"/>
  <c r="DA72" i="1"/>
  <c r="DB72" i="1"/>
  <c r="DC72" i="1"/>
  <c r="DD72" i="1"/>
  <c r="BY73" i="1"/>
  <c r="BZ73" i="1"/>
  <c r="CA73" i="1"/>
  <c r="CB73" i="1"/>
  <c r="CC73" i="1"/>
  <c r="CE73" i="1"/>
  <c r="Q74" i="2" s="1"/>
  <c r="N73" i="17" s="1"/>
  <c r="CF73" i="1"/>
  <c r="CG73" i="1"/>
  <c r="CH73" i="1"/>
  <c r="CI73" i="1"/>
  <c r="CJ73" i="1"/>
  <c r="CK73" i="1"/>
  <c r="CL73" i="1"/>
  <c r="CM73" i="1"/>
  <c r="CO73" i="1"/>
  <c r="S74" i="2" s="1"/>
  <c r="CQ73" i="1"/>
  <c r="CR73" i="1"/>
  <c r="CS73" i="1"/>
  <c r="CT73" i="1"/>
  <c r="CU73" i="1"/>
  <c r="CV73" i="1"/>
  <c r="CW73" i="1"/>
  <c r="CX73" i="1"/>
  <c r="CY73" i="1"/>
  <c r="CZ73" i="1"/>
  <c r="DA73" i="1"/>
  <c r="DB73" i="1"/>
  <c r="DC73" i="1"/>
  <c r="DD73" i="1"/>
  <c r="BY74" i="1"/>
  <c r="BZ74" i="1"/>
  <c r="CA74" i="1"/>
  <c r="CB74" i="1"/>
  <c r="CC74" i="1"/>
  <c r="CE74" i="1"/>
  <c r="Q75" i="2" s="1"/>
  <c r="N74" i="17" s="1"/>
  <c r="CF74" i="1"/>
  <c r="CG74" i="1"/>
  <c r="CH74" i="1"/>
  <c r="CI74" i="1"/>
  <c r="CJ74" i="1"/>
  <c r="CK74" i="1"/>
  <c r="CL74" i="1"/>
  <c r="CM74" i="1"/>
  <c r="CO74" i="1"/>
  <c r="S75" i="2" s="1"/>
  <c r="CQ74" i="1"/>
  <c r="CR74" i="1"/>
  <c r="CS74" i="1"/>
  <c r="CT74" i="1"/>
  <c r="CU74" i="1"/>
  <c r="CV74" i="1"/>
  <c r="CW74" i="1"/>
  <c r="CX74" i="1"/>
  <c r="CY74" i="1"/>
  <c r="CZ74" i="1"/>
  <c r="DA74" i="1"/>
  <c r="DB74" i="1"/>
  <c r="DC74" i="1"/>
  <c r="DD74" i="1"/>
  <c r="BY75" i="1"/>
  <c r="BZ75" i="1"/>
  <c r="CA75" i="1"/>
  <c r="CB75" i="1"/>
  <c r="CC75" i="1"/>
  <c r="CE75" i="1"/>
  <c r="Q76" i="2" s="1"/>
  <c r="N75" i="17" s="1"/>
  <c r="CF75" i="1"/>
  <c r="CG75" i="1"/>
  <c r="CH75" i="1"/>
  <c r="CI75" i="1"/>
  <c r="CJ75" i="1"/>
  <c r="CK75" i="1"/>
  <c r="CL75" i="1"/>
  <c r="CM75" i="1"/>
  <c r="CO75" i="1"/>
  <c r="S76" i="2" s="1"/>
  <c r="CQ75" i="1"/>
  <c r="CR75" i="1"/>
  <c r="CS75" i="1"/>
  <c r="CT75" i="1"/>
  <c r="CU75" i="1"/>
  <c r="CV75" i="1"/>
  <c r="CW75" i="1"/>
  <c r="CX75" i="1"/>
  <c r="CY75" i="1"/>
  <c r="CZ75" i="1"/>
  <c r="DA75" i="1"/>
  <c r="DB75" i="1"/>
  <c r="DC75" i="1"/>
  <c r="DD75" i="1"/>
  <c r="BY76" i="1"/>
  <c r="BZ76" i="1"/>
  <c r="CA76" i="1"/>
  <c r="CB76" i="1"/>
  <c r="CC76" i="1"/>
  <c r="CE76" i="1"/>
  <c r="Q77" i="2" s="1"/>
  <c r="N76" i="17" s="1"/>
  <c r="CF76" i="1"/>
  <c r="CG76" i="1"/>
  <c r="CH76" i="1"/>
  <c r="CI76" i="1"/>
  <c r="CJ76" i="1"/>
  <c r="CK76" i="1"/>
  <c r="CL76" i="1"/>
  <c r="CM76" i="1"/>
  <c r="CO76" i="1"/>
  <c r="S77" i="2" s="1"/>
  <c r="CQ76" i="1"/>
  <c r="CR76" i="1"/>
  <c r="CS76" i="1"/>
  <c r="CT76" i="1"/>
  <c r="CU76" i="1"/>
  <c r="CV76" i="1"/>
  <c r="CW76" i="1"/>
  <c r="CX76" i="1"/>
  <c r="CY76" i="1"/>
  <c r="CZ76" i="1"/>
  <c r="DA76" i="1"/>
  <c r="DB76" i="1"/>
  <c r="DC76" i="1"/>
  <c r="DD76" i="1"/>
  <c r="BY77" i="1"/>
  <c r="BZ77" i="1"/>
  <c r="CA77" i="1"/>
  <c r="CB77" i="1"/>
  <c r="CC77" i="1"/>
  <c r="CE77" i="1"/>
  <c r="Q78" i="2" s="1"/>
  <c r="N77" i="17" s="1"/>
  <c r="CF77" i="1"/>
  <c r="CG77" i="1"/>
  <c r="CH77" i="1"/>
  <c r="CI77" i="1"/>
  <c r="CJ77" i="1"/>
  <c r="CK77" i="1"/>
  <c r="CL77" i="1"/>
  <c r="CM77" i="1"/>
  <c r="CO77" i="1"/>
  <c r="S78" i="2" s="1"/>
  <c r="CQ77" i="1"/>
  <c r="CR77" i="1"/>
  <c r="CS77" i="1"/>
  <c r="CT77" i="1"/>
  <c r="CU77" i="1"/>
  <c r="CV77" i="1"/>
  <c r="CW77" i="1"/>
  <c r="CX77" i="1"/>
  <c r="CY77" i="1"/>
  <c r="CZ77" i="1"/>
  <c r="DA77" i="1"/>
  <c r="DB77" i="1"/>
  <c r="DC77" i="1"/>
  <c r="DD77" i="1"/>
  <c r="BY78" i="1"/>
  <c r="BZ78" i="1"/>
  <c r="CA78" i="1"/>
  <c r="CB78" i="1"/>
  <c r="CC78" i="1"/>
  <c r="CE78" i="1"/>
  <c r="Q79" i="2" s="1"/>
  <c r="N78" i="17" s="1"/>
  <c r="CF78" i="1"/>
  <c r="CG78" i="1"/>
  <c r="CH78" i="1"/>
  <c r="CI78" i="1"/>
  <c r="CJ78" i="1"/>
  <c r="CK78" i="1"/>
  <c r="CL78" i="1"/>
  <c r="CM78" i="1"/>
  <c r="CO78" i="1"/>
  <c r="S79" i="2" s="1"/>
  <c r="CQ78" i="1"/>
  <c r="CR78" i="1"/>
  <c r="CS78" i="1"/>
  <c r="CT78" i="1"/>
  <c r="CU78" i="1"/>
  <c r="CV78" i="1"/>
  <c r="CW78" i="1"/>
  <c r="CX78" i="1"/>
  <c r="CY78" i="1"/>
  <c r="CZ78" i="1"/>
  <c r="DA78" i="1"/>
  <c r="DB78" i="1"/>
  <c r="DC78" i="1"/>
  <c r="DD78" i="1"/>
  <c r="BY79" i="1"/>
  <c r="BZ79" i="1"/>
  <c r="CA79" i="1"/>
  <c r="CB79" i="1"/>
  <c r="CC79" i="1"/>
  <c r="CE79" i="1"/>
  <c r="Q80" i="2" s="1"/>
  <c r="N79" i="17" s="1"/>
  <c r="CF79" i="1"/>
  <c r="CG79" i="1"/>
  <c r="CH79" i="1"/>
  <c r="CI79" i="1"/>
  <c r="CJ79" i="1"/>
  <c r="CK79" i="1"/>
  <c r="CL79" i="1"/>
  <c r="CM79" i="1"/>
  <c r="CO79" i="1"/>
  <c r="S80" i="2" s="1"/>
  <c r="CQ79" i="1"/>
  <c r="CR79" i="1"/>
  <c r="CS79" i="1"/>
  <c r="CT79" i="1"/>
  <c r="CU79" i="1"/>
  <c r="CV79" i="1"/>
  <c r="CW79" i="1"/>
  <c r="CX79" i="1"/>
  <c r="CY79" i="1"/>
  <c r="CZ79" i="1"/>
  <c r="DA79" i="1"/>
  <c r="DB79" i="1"/>
  <c r="DC79" i="1"/>
  <c r="DD79" i="1"/>
  <c r="BY80" i="1"/>
  <c r="BZ80" i="1"/>
  <c r="CA80" i="1"/>
  <c r="CB80" i="1"/>
  <c r="CC80" i="1"/>
  <c r="CE80" i="1"/>
  <c r="Q81" i="2" s="1"/>
  <c r="N80" i="17" s="1"/>
  <c r="CF80" i="1"/>
  <c r="CG80" i="1"/>
  <c r="CH80" i="1"/>
  <c r="CI80" i="1"/>
  <c r="CJ80" i="1"/>
  <c r="CK80" i="1"/>
  <c r="CL80" i="1"/>
  <c r="CM80" i="1"/>
  <c r="CO80" i="1"/>
  <c r="S81" i="2" s="1"/>
  <c r="CQ80" i="1"/>
  <c r="CR80" i="1"/>
  <c r="CS80" i="1"/>
  <c r="CT80" i="1"/>
  <c r="CU80" i="1"/>
  <c r="CV80" i="1"/>
  <c r="CW80" i="1"/>
  <c r="CX80" i="1"/>
  <c r="CY80" i="1"/>
  <c r="CZ80" i="1"/>
  <c r="DA80" i="1"/>
  <c r="DB80" i="1"/>
  <c r="DC80" i="1"/>
  <c r="DD80" i="1"/>
  <c r="BY81" i="1"/>
  <c r="BZ81" i="1"/>
  <c r="CA81" i="1"/>
  <c r="CB81" i="1"/>
  <c r="CC81" i="1"/>
  <c r="CE81" i="1"/>
  <c r="Q82" i="2" s="1"/>
  <c r="N81" i="17" s="1"/>
  <c r="CF81" i="1"/>
  <c r="CG81" i="1"/>
  <c r="CH81" i="1"/>
  <c r="CI81" i="1"/>
  <c r="CJ81" i="1"/>
  <c r="CK81" i="1"/>
  <c r="CL81" i="1"/>
  <c r="CM81" i="1"/>
  <c r="CO81" i="1"/>
  <c r="S82" i="2" s="1"/>
  <c r="CQ81" i="1"/>
  <c r="CR81" i="1"/>
  <c r="CS81" i="1"/>
  <c r="CT81" i="1"/>
  <c r="CU81" i="1"/>
  <c r="CV81" i="1"/>
  <c r="CW81" i="1"/>
  <c r="CX81" i="1"/>
  <c r="CY81" i="1"/>
  <c r="CZ81" i="1"/>
  <c r="DA81" i="1"/>
  <c r="DB81" i="1"/>
  <c r="DC81" i="1"/>
  <c r="DD81" i="1"/>
  <c r="BY82" i="1"/>
  <c r="BZ82" i="1"/>
  <c r="CA82" i="1"/>
  <c r="CB82" i="1"/>
  <c r="CC82" i="1"/>
  <c r="CE82" i="1"/>
  <c r="Q83" i="2" s="1"/>
  <c r="N82" i="17" s="1"/>
  <c r="CF82" i="1"/>
  <c r="CG82" i="1"/>
  <c r="CH82" i="1"/>
  <c r="CI82" i="1"/>
  <c r="CJ82" i="1"/>
  <c r="CK82" i="1"/>
  <c r="CL82" i="1"/>
  <c r="CM82" i="1"/>
  <c r="CO82" i="1"/>
  <c r="S83" i="2" s="1"/>
  <c r="CQ82" i="1"/>
  <c r="CR82" i="1"/>
  <c r="CS82" i="1"/>
  <c r="CT82" i="1"/>
  <c r="CU82" i="1"/>
  <c r="CV82" i="1"/>
  <c r="CW82" i="1"/>
  <c r="CX82" i="1"/>
  <c r="CY82" i="1"/>
  <c r="CZ82" i="1"/>
  <c r="DA82" i="1"/>
  <c r="DB82" i="1"/>
  <c r="DC82" i="1"/>
  <c r="DD82" i="1"/>
  <c r="BY83" i="1"/>
  <c r="BZ83" i="1"/>
  <c r="CA83" i="1"/>
  <c r="CB83" i="1"/>
  <c r="CC83" i="1"/>
  <c r="CE83" i="1"/>
  <c r="Q84" i="2" s="1"/>
  <c r="N83" i="17" s="1"/>
  <c r="CF83" i="1"/>
  <c r="CG83" i="1"/>
  <c r="CH83" i="1"/>
  <c r="CI83" i="1"/>
  <c r="CJ83" i="1"/>
  <c r="CK83" i="1"/>
  <c r="CL83" i="1"/>
  <c r="CM83" i="1"/>
  <c r="CO83" i="1"/>
  <c r="S84" i="2" s="1"/>
  <c r="CQ83" i="1"/>
  <c r="CR83" i="1"/>
  <c r="CS83" i="1"/>
  <c r="CT83" i="1"/>
  <c r="CU83" i="1"/>
  <c r="CV83" i="1"/>
  <c r="CW83" i="1"/>
  <c r="CX83" i="1"/>
  <c r="CY83" i="1"/>
  <c r="CZ83" i="1"/>
  <c r="DA83" i="1"/>
  <c r="DB83" i="1"/>
  <c r="DC83" i="1"/>
  <c r="DD83" i="1"/>
  <c r="BY84" i="1"/>
  <c r="BZ84" i="1"/>
  <c r="CA84" i="1"/>
  <c r="CB84" i="1"/>
  <c r="CC84" i="1"/>
  <c r="CE84" i="1"/>
  <c r="Q85" i="2" s="1"/>
  <c r="N84" i="17" s="1"/>
  <c r="CF84" i="1"/>
  <c r="CG84" i="1"/>
  <c r="CH84" i="1"/>
  <c r="CI84" i="1"/>
  <c r="CJ84" i="1"/>
  <c r="CK84" i="1"/>
  <c r="CL84" i="1"/>
  <c r="CM84" i="1"/>
  <c r="CO84" i="1"/>
  <c r="S85" i="2" s="1"/>
  <c r="CQ84" i="1"/>
  <c r="CR84" i="1"/>
  <c r="CS84" i="1"/>
  <c r="CT84" i="1"/>
  <c r="CU84" i="1"/>
  <c r="CV84" i="1"/>
  <c r="CW84" i="1"/>
  <c r="CX84" i="1"/>
  <c r="CY84" i="1"/>
  <c r="CZ84" i="1"/>
  <c r="DA84" i="1"/>
  <c r="DB84" i="1"/>
  <c r="DC84" i="1"/>
  <c r="DD84" i="1"/>
  <c r="BY85" i="1"/>
  <c r="BZ85" i="1"/>
  <c r="CA85" i="1"/>
  <c r="CB85" i="1"/>
  <c r="CC85" i="1"/>
  <c r="CE85" i="1"/>
  <c r="Q86" i="2" s="1"/>
  <c r="N85" i="17" s="1"/>
  <c r="CF85" i="1"/>
  <c r="CG85" i="1"/>
  <c r="CH85" i="1"/>
  <c r="CI85" i="1"/>
  <c r="CJ85" i="1"/>
  <c r="CK85" i="1"/>
  <c r="CL85" i="1"/>
  <c r="CM85" i="1"/>
  <c r="CO85" i="1"/>
  <c r="S86" i="2" s="1"/>
  <c r="CQ85" i="1"/>
  <c r="CR85" i="1"/>
  <c r="CS85" i="1"/>
  <c r="CT85" i="1"/>
  <c r="CU85" i="1"/>
  <c r="CV85" i="1"/>
  <c r="CW85" i="1"/>
  <c r="CX85" i="1"/>
  <c r="CY85" i="1"/>
  <c r="CZ85" i="1"/>
  <c r="DA85" i="1"/>
  <c r="DB85" i="1"/>
  <c r="DC85" i="1"/>
  <c r="DD85" i="1"/>
  <c r="BY86" i="1"/>
  <c r="BZ86" i="1"/>
  <c r="CA86" i="1"/>
  <c r="CB86" i="1"/>
  <c r="CC86" i="1"/>
  <c r="CE86" i="1"/>
  <c r="Q87" i="2" s="1"/>
  <c r="N86" i="17" s="1"/>
  <c r="CF86" i="1"/>
  <c r="CG86" i="1"/>
  <c r="CH86" i="1"/>
  <c r="CI86" i="1"/>
  <c r="CJ86" i="1"/>
  <c r="CK86" i="1"/>
  <c r="CL86" i="1"/>
  <c r="CM86" i="1"/>
  <c r="CO86" i="1"/>
  <c r="S87" i="2" s="1"/>
  <c r="CQ86" i="1"/>
  <c r="CR86" i="1"/>
  <c r="CS86" i="1"/>
  <c r="CT86" i="1"/>
  <c r="CU86" i="1"/>
  <c r="CV86" i="1"/>
  <c r="CW86" i="1"/>
  <c r="CX86" i="1"/>
  <c r="CY86" i="1"/>
  <c r="CZ86" i="1"/>
  <c r="DA86" i="1"/>
  <c r="DB86" i="1"/>
  <c r="DC86" i="1"/>
  <c r="DD86" i="1"/>
  <c r="BY87" i="1"/>
  <c r="BZ87" i="1"/>
  <c r="CA87" i="1"/>
  <c r="CB87" i="1"/>
  <c r="CC87" i="1"/>
  <c r="CE87" i="1"/>
  <c r="Q88" i="2" s="1"/>
  <c r="N87" i="17" s="1"/>
  <c r="CF87" i="1"/>
  <c r="CG87" i="1"/>
  <c r="CH87" i="1"/>
  <c r="CI87" i="1"/>
  <c r="CJ87" i="1"/>
  <c r="CK87" i="1"/>
  <c r="CL87" i="1"/>
  <c r="CM87" i="1"/>
  <c r="CO87" i="1"/>
  <c r="S88" i="2" s="1"/>
  <c r="CQ87" i="1"/>
  <c r="CR87" i="1"/>
  <c r="CS87" i="1"/>
  <c r="CT87" i="1"/>
  <c r="CU87" i="1"/>
  <c r="CV87" i="1"/>
  <c r="CW87" i="1"/>
  <c r="CX87" i="1"/>
  <c r="CY87" i="1"/>
  <c r="CZ87" i="1"/>
  <c r="DA87" i="1"/>
  <c r="DB87" i="1"/>
  <c r="DC87" i="1"/>
  <c r="DD87" i="1"/>
  <c r="BY88" i="1"/>
  <c r="BZ88" i="1"/>
  <c r="CA88" i="1"/>
  <c r="CB88" i="1"/>
  <c r="CC88" i="1"/>
  <c r="CE88" i="1"/>
  <c r="Q89" i="2" s="1"/>
  <c r="N88" i="17" s="1"/>
  <c r="CF88" i="1"/>
  <c r="CG88" i="1"/>
  <c r="CH88" i="1"/>
  <c r="CI88" i="1"/>
  <c r="CJ88" i="1"/>
  <c r="CK88" i="1"/>
  <c r="CL88" i="1"/>
  <c r="CM88" i="1"/>
  <c r="CO88" i="1"/>
  <c r="S89" i="2" s="1"/>
  <c r="CQ88" i="1"/>
  <c r="CR88" i="1"/>
  <c r="CS88" i="1"/>
  <c r="CT88" i="1"/>
  <c r="CU88" i="1"/>
  <c r="CV88" i="1"/>
  <c r="CW88" i="1"/>
  <c r="CX88" i="1"/>
  <c r="CY88" i="1"/>
  <c r="CZ88" i="1"/>
  <c r="DA88" i="1"/>
  <c r="DB88" i="1"/>
  <c r="DC88" i="1"/>
  <c r="DD88" i="1"/>
  <c r="BY89" i="1"/>
  <c r="BZ89" i="1"/>
  <c r="CA89" i="1"/>
  <c r="CB89" i="1"/>
  <c r="CC89" i="1"/>
  <c r="CE89" i="1"/>
  <c r="Q90" i="2" s="1"/>
  <c r="N89" i="17" s="1"/>
  <c r="CF89" i="1"/>
  <c r="CG89" i="1"/>
  <c r="CH89" i="1"/>
  <c r="CI89" i="1"/>
  <c r="CJ89" i="1"/>
  <c r="CK89" i="1"/>
  <c r="CL89" i="1"/>
  <c r="CM89" i="1"/>
  <c r="CO89" i="1"/>
  <c r="S90" i="2" s="1"/>
  <c r="CQ89" i="1"/>
  <c r="CR89" i="1"/>
  <c r="CS89" i="1"/>
  <c r="CT89" i="1"/>
  <c r="CU89" i="1"/>
  <c r="CV89" i="1"/>
  <c r="CW89" i="1"/>
  <c r="CX89" i="1"/>
  <c r="CY89" i="1"/>
  <c r="CZ89" i="1"/>
  <c r="DA89" i="1"/>
  <c r="DB89" i="1"/>
  <c r="DC89" i="1"/>
  <c r="DD89" i="1"/>
  <c r="AX68" i="4"/>
  <c r="AY68" i="4"/>
  <c r="AZ68" i="4"/>
  <c r="BA68" i="4"/>
  <c r="BB68" i="4"/>
  <c r="BC68" i="4"/>
  <c r="BD68" i="4"/>
  <c r="BE68" i="4"/>
  <c r="BF68" i="4"/>
  <c r="BG68" i="4"/>
  <c r="BH68" i="4"/>
  <c r="BI68" i="4"/>
  <c r="BJ68" i="4"/>
  <c r="BK68" i="4"/>
  <c r="BL68" i="4"/>
  <c r="BM68" i="4"/>
  <c r="BN68" i="4"/>
  <c r="BO68" i="4"/>
  <c r="BP68" i="4"/>
  <c r="BQ68" i="4"/>
  <c r="BR68" i="4"/>
  <c r="BS68" i="4"/>
  <c r="BT68" i="4"/>
  <c r="BU68" i="4"/>
  <c r="AW69" i="4"/>
  <c r="AX69" i="4"/>
  <c r="AY69" i="4"/>
  <c r="AZ69" i="4"/>
  <c r="BA69" i="4"/>
  <c r="BB69" i="4"/>
  <c r="BC69" i="4"/>
  <c r="BD69" i="4"/>
  <c r="BE69" i="4"/>
  <c r="BF69" i="4"/>
  <c r="BG69" i="4"/>
  <c r="BH69" i="4"/>
  <c r="BI69" i="4"/>
  <c r="BJ69" i="4"/>
  <c r="BK69" i="4"/>
  <c r="BL69" i="4"/>
  <c r="BM69" i="4"/>
  <c r="BN69" i="4"/>
  <c r="BO69" i="4"/>
  <c r="BP69" i="4"/>
  <c r="BQ69" i="4"/>
  <c r="BR69" i="4"/>
  <c r="BS69" i="4"/>
  <c r="BT69" i="4"/>
  <c r="BU69" i="4"/>
  <c r="AW70" i="4"/>
  <c r="AX70" i="4"/>
  <c r="AY70" i="4"/>
  <c r="AZ70" i="4"/>
  <c r="BA70" i="4"/>
  <c r="BB70" i="4"/>
  <c r="BC70" i="4"/>
  <c r="BD70" i="4"/>
  <c r="BE70" i="4"/>
  <c r="BF70" i="4"/>
  <c r="BG70" i="4"/>
  <c r="BH70" i="4"/>
  <c r="BI70" i="4"/>
  <c r="BJ70" i="4"/>
  <c r="BK70" i="4"/>
  <c r="BL70" i="4"/>
  <c r="BM70" i="4"/>
  <c r="BN70" i="4"/>
  <c r="BO70" i="4"/>
  <c r="BP70" i="4"/>
  <c r="BQ70" i="4"/>
  <c r="BR70" i="4"/>
  <c r="BS70" i="4"/>
  <c r="BT70" i="4"/>
  <c r="BU70" i="4"/>
  <c r="AW71" i="4"/>
  <c r="AX71" i="4"/>
  <c r="AY71" i="4"/>
  <c r="AZ71" i="4"/>
  <c r="BA71" i="4"/>
  <c r="BB71" i="4"/>
  <c r="BC71" i="4"/>
  <c r="BD71" i="4"/>
  <c r="BE71" i="4"/>
  <c r="BF71" i="4"/>
  <c r="BG71" i="4"/>
  <c r="BH71" i="4"/>
  <c r="BI71" i="4"/>
  <c r="BJ71" i="4"/>
  <c r="BK71" i="4"/>
  <c r="BL71" i="4"/>
  <c r="BM71" i="4"/>
  <c r="BN71" i="4"/>
  <c r="BO71" i="4"/>
  <c r="BP71" i="4"/>
  <c r="BQ71" i="4"/>
  <c r="BR71" i="4"/>
  <c r="BS71" i="4"/>
  <c r="BT71" i="4"/>
  <c r="BU71" i="4"/>
  <c r="AW72" i="4"/>
  <c r="AX72" i="4"/>
  <c r="AY72" i="4"/>
  <c r="AZ72" i="4"/>
  <c r="BA72" i="4"/>
  <c r="BB72" i="4"/>
  <c r="BC72" i="4"/>
  <c r="BD72" i="4"/>
  <c r="BE72" i="4"/>
  <c r="BF72" i="4"/>
  <c r="BG72" i="4"/>
  <c r="BH72" i="4"/>
  <c r="BI72" i="4"/>
  <c r="BJ72" i="4"/>
  <c r="BK72" i="4"/>
  <c r="BL72" i="4"/>
  <c r="BM72" i="4"/>
  <c r="BN72" i="4"/>
  <c r="BO72" i="4"/>
  <c r="BP72" i="4"/>
  <c r="BQ72" i="4"/>
  <c r="BR72" i="4"/>
  <c r="BS72" i="4"/>
  <c r="BT72" i="4"/>
  <c r="BU72" i="4"/>
  <c r="AW73" i="4"/>
  <c r="J74" i="2" s="1"/>
  <c r="I73" i="17" s="1"/>
  <c r="AX73" i="4"/>
  <c r="AY73" i="4"/>
  <c r="AZ73" i="4"/>
  <c r="BA73" i="4"/>
  <c r="BB73" i="4"/>
  <c r="BC73" i="4"/>
  <c r="BD73" i="4"/>
  <c r="BE73" i="4"/>
  <c r="BF73" i="4"/>
  <c r="BG73" i="4"/>
  <c r="BH73" i="4"/>
  <c r="BI73" i="4"/>
  <c r="BJ73" i="4"/>
  <c r="BK73" i="4"/>
  <c r="BL73" i="4"/>
  <c r="BM73" i="4"/>
  <c r="BN73" i="4"/>
  <c r="BO73" i="4"/>
  <c r="BP73" i="4"/>
  <c r="BQ73" i="4"/>
  <c r="BR73" i="4"/>
  <c r="BS73" i="4"/>
  <c r="BT73" i="4"/>
  <c r="BU73" i="4"/>
  <c r="AW74" i="4"/>
  <c r="AX74" i="4"/>
  <c r="AY74" i="4"/>
  <c r="AZ74" i="4"/>
  <c r="BA74" i="4"/>
  <c r="BB74" i="4"/>
  <c r="BC74" i="4"/>
  <c r="BD74" i="4"/>
  <c r="BE74" i="4"/>
  <c r="BF74" i="4"/>
  <c r="BG74" i="4"/>
  <c r="BH74" i="4"/>
  <c r="BI74" i="4"/>
  <c r="BJ74" i="4"/>
  <c r="BK74" i="4"/>
  <c r="BL74" i="4"/>
  <c r="BM74" i="4"/>
  <c r="BN74" i="4"/>
  <c r="BO74" i="4"/>
  <c r="BP74" i="4"/>
  <c r="BQ74" i="4"/>
  <c r="BR74" i="4"/>
  <c r="BS74" i="4"/>
  <c r="BT74" i="4"/>
  <c r="BU74" i="4"/>
  <c r="AW75" i="4"/>
  <c r="J76" i="2" s="1"/>
  <c r="I75" i="17" s="1"/>
  <c r="AX75" i="4"/>
  <c r="AY75" i="4"/>
  <c r="AZ75" i="4"/>
  <c r="BA75" i="4"/>
  <c r="BB75" i="4"/>
  <c r="BC75" i="4"/>
  <c r="BD75" i="4"/>
  <c r="BE75" i="4"/>
  <c r="BF75" i="4"/>
  <c r="BG75" i="4"/>
  <c r="BH75" i="4"/>
  <c r="BI75" i="4"/>
  <c r="BJ75" i="4"/>
  <c r="BK75" i="4"/>
  <c r="BL75" i="4"/>
  <c r="BM75" i="4"/>
  <c r="BN75" i="4"/>
  <c r="BO75" i="4"/>
  <c r="BP75" i="4"/>
  <c r="BQ75" i="4"/>
  <c r="BR75" i="4"/>
  <c r="BS75" i="4"/>
  <c r="BT75" i="4"/>
  <c r="BU75" i="4"/>
  <c r="AW76" i="4"/>
  <c r="J77" i="2" s="1"/>
  <c r="I76" i="17" s="1"/>
  <c r="AX76" i="4"/>
  <c r="AY76" i="4"/>
  <c r="AZ76" i="4"/>
  <c r="BA76" i="4"/>
  <c r="BB76" i="4"/>
  <c r="BC76" i="4"/>
  <c r="BD76" i="4"/>
  <c r="BE76" i="4"/>
  <c r="BF76" i="4"/>
  <c r="BG76" i="4"/>
  <c r="BH76" i="4"/>
  <c r="BI76" i="4"/>
  <c r="BJ76" i="4"/>
  <c r="BK76" i="4"/>
  <c r="BL76" i="4"/>
  <c r="BM76" i="4"/>
  <c r="BN76" i="4"/>
  <c r="BO76" i="4"/>
  <c r="BP76" i="4"/>
  <c r="BQ76" i="4"/>
  <c r="BR76" i="4"/>
  <c r="BS76" i="4"/>
  <c r="BT76" i="4"/>
  <c r="BU76" i="4"/>
  <c r="AW77" i="4"/>
  <c r="AX77" i="4"/>
  <c r="AY77" i="4"/>
  <c r="AZ77" i="4"/>
  <c r="BA77" i="4"/>
  <c r="BB77" i="4"/>
  <c r="BC77" i="4"/>
  <c r="BD77" i="4"/>
  <c r="BE77" i="4"/>
  <c r="BF77" i="4"/>
  <c r="BG77" i="4"/>
  <c r="BH77" i="4"/>
  <c r="BI77" i="4"/>
  <c r="BJ77" i="4"/>
  <c r="BK77" i="4"/>
  <c r="BL77" i="4"/>
  <c r="BM77" i="4"/>
  <c r="BN77" i="4"/>
  <c r="BO77" i="4"/>
  <c r="BP77" i="4"/>
  <c r="BQ77" i="4"/>
  <c r="BR77" i="4"/>
  <c r="BS77" i="4"/>
  <c r="BT77" i="4"/>
  <c r="BU77" i="4"/>
  <c r="AW78" i="4"/>
  <c r="AX78" i="4"/>
  <c r="AY78" i="4"/>
  <c r="AZ78" i="4"/>
  <c r="BA78" i="4"/>
  <c r="BB78" i="4"/>
  <c r="BC78" i="4"/>
  <c r="BD78" i="4"/>
  <c r="BE78" i="4"/>
  <c r="BF78" i="4"/>
  <c r="BG78" i="4"/>
  <c r="BH78" i="4"/>
  <c r="BI78" i="4"/>
  <c r="BJ78" i="4"/>
  <c r="BK78" i="4"/>
  <c r="BL78" i="4"/>
  <c r="BM78" i="4"/>
  <c r="BN78" i="4"/>
  <c r="BO78" i="4"/>
  <c r="BP78" i="4"/>
  <c r="BQ78" i="4"/>
  <c r="BR78" i="4"/>
  <c r="BS78" i="4"/>
  <c r="BT78" i="4"/>
  <c r="BU78" i="4"/>
  <c r="AW79" i="4"/>
  <c r="J80" i="2" s="1"/>
  <c r="I79" i="17" s="1"/>
  <c r="AX79" i="4"/>
  <c r="AY79" i="4"/>
  <c r="AZ79" i="4"/>
  <c r="BA79" i="4"/>
  <c r="BB79" i="4"/>
  <c r="BC79" i="4"/>
  <c r="BD79" i="4"/>
  <c r="BE79" i="4"/>
  <c r="BF79" i="4"/>
  <c r="BG79" i="4"/>
  <c r="BH79" i="4"/>
  <c r="BI79" i="4"/>
  <c r="BJ79" i="4"/>
  <c r="BK79" i="4"/>
  <c r="BL79" i="4"/>
  <c r="BM79" i="4"/>
  <c r="BN79" i="4"/>
  <c r="BO79" i="4"/>
  <c r="BP79" i="4"/>
  <c r="BQ79" i="4"/>
  <c r="BR79" i="4"/>
  <c r="BS79" i="4"/>
  <c r="BT79" i="4"/>
  <c r="BU79" i="4"/>
  <c r="AW80" i="4"/>
  <c r="J81" i="2" s="1"/>
  <c r="I80" i="17" s="1"/>
  <c r="AX80" i="4"/>
  <c r="AY80" i="4"/>
  <c r="AZ80" i="4"/>
  <c r="BA80" i="4"/>
  <c r="BB80" i="4"/>
  <c r="BC80" i="4"/>
  <c r="BD80" i="4"/>
  <c r="BE80" i="4"/>
  <c r="BF80" i="4"/>
  <c r="BG80" i="4"/>
  <c r="BH80" i="4"/>
  <c r="BI80" i="4"/>
  <c r="BJ80" i="4"/>
  <c r="BK80" i="4"/>
  <c r="BL80" i="4"/>
  <c r="BM80" i="4"/>
  <c r="BN80" i="4"/>
  <c r="BO80" i="4"/>
  <c r="BP80" i="4"/>
  <c r="BQ80" i="4"/>
  <c r="BR80" i="4"/>
  <c r="BS80" i="4"/>
  <c r="BT80" i="4"/>
  <c r="BU80" i="4"/>
  <c r="AW81" i="4"/>
  <c r="AX81" i="4"/>
  <c r="AY81" i="4"/>
  <c r="AZ81" i="4"/>
  <c r="BA81" i="4"/>
  <c r="BB81" i="4"/>
  <c r="BC81" i="4"/>
  <c r="BD81" i="4"/>
  <c r="BE81" i="4"/>
  <c r="BF81" i="4"/>
  <c r="BG81" i="4"/>
  <c r="BH81" i="4"/>
  <c r="BI81" i="4"/>
  <c r="BJ81" i="4"/>
  <c r="BK81" i="4"/>
  <c r="BL81" i="4"/>
  <c r="BM81" i="4"/>
  <c r="BN81" i="4"/>
  <c r="BO81" i="4"/>
  <c r="BP81" i="4"/>
  <c r="BQ81" i="4"/>
  <c r="BR81" i="4"/>
  <c r="BS81" i="4"/>
  <c r="BT81" i="4"/>
  <c r="BU81" i="4"/>
  <c r="AW82" i="4"/>
  <c r="J92" i="2" s="1"/>
  <c r="I91" i="17" s="1"/>
  <c r="AX82" i="4"/>
  <c r="AY82" i="4"/>
  <c r="AZ82" i="4"/>
  <c r="BA82" i="4"/>
  <c r="BB82" i="4"/>
  <c r="BC82" i="4"/>
  <c r="BD82" i="4"/>
  <c r="BE82" i="4"/>
  <c r="BF82" i="4"/>
  <c r="BG82" i="4"/>
  <c r="BH82" i="4"/>
  <c r="BI82" i="4"/>
  <c r="BJ82" i="4"/>
  <c r="BK82" i="4"/>
  <c r="BL82" i="4"/>
  <c r="BM82" i="4"/>
  <c r="BN82" i="4"/>
  <c r="BO82" i="4"/>
  <c r="BP82" i="4"/>
  <c r="BQ82" i="4"/>
  <c r="BR82" i="4"/>
  <c r="BS82" i="4"/>
  <c r="BT82" i="4"/>
  <c r="BU82" i="4"/>
  <c r="AW83" i="4"/>
  <c r="J84" i="2" s="1"/>
  <c r="I83" i="17" s="1"/>
  <c r="AX83" i="4"/>
  <c r="AY83" i="4"/>
  <c r="AZ83" i="4"/>
  <c r="BA83" i="4"/>
  <c r="BB83" i="4"/>
  <c r="BC83" i="4"/>
  <c r="BD83" i="4"/>
  <c r="BE83" i="4"/>
  <c r="BF83" i="4"/>
  <c r="BG83" i="4"/>
  <c r="BH83" i="4"/>
  <c r="BI83" i="4"/>
  <c r="BJ83" i="4"/>
  <c r="BK83" i="4"/>
  <c r="BL83" i="4"/>
  <c r="BM83" i="4"/>
  <c r="BN83" i="4"/>
  <c r="BO83" i="4"/>
  <c r="BP83" i="4"/>
  <c r="BQ83" i="4"/>
  <c r="BR83" i="4"/>
  <c r="BS83" i="4"/>
  <c r="BT83" i="4"/>
  <c r="BU83" i="4"/>
  <c r="AW84" i="4"/>
  <c r="AX84" i="4"/>
  <c r="AY84" i="4"/>
  <c r="AZ84" i="4"/>
  <c r="BA84" i="4"/>
  <c r="BB84" i="4"/>
  <c r="BC84" i="4"/>
  <c r="BD84" i="4"/>
  <c r="BE84" i="4"/>
  <c r="BF84" i="4"/>
  <c r="BG84" i="4"/>
  <c r="BH84" i="4"/>
  <c r="BI84" i="4"/>
  <c r="BJ84" i="4"/>
  <c r="BK84" i="4"/>
  <c r="BL84" i="4"/>
  <c r="BM84" i="4"/>
  <c r="BN84" i="4"/>
  <c r="BO84" i="4"/>
  <c r="BP84" i="4"/>
  <c r="BQ84" i="4"/>
  <c r="BR84" i="4"/>
  <c r="BS84" i="4"/>
  <c r="BT84" i="4"/>
  <c r="BU84" i="4"/>
  <c r="AW85" i="4"/>
  <c r="J86" i="2" s="1"/>
  <c r="I85" i="17" s="1"/>
  <c r="AX85" i="4"/>
  <c r="AY85" i="4"/>
  <c r="AZ85" i="4"/>
  <c r="BA85" i="4"/>
  <c r="BB85" i="4"/>
  <c r="BC85" i="4"/>
  <c r="BD85" i="4"/>
  <c r="BE85" i="4"/>
  <c r="BF85" i="4"/>
  <c r="BG85" i="4"/>
  <c r="BH85" i="4"/>
  <c r="BI85" i="4"/>
  <c r="BJ85" i="4"/>
  <c r="BK85" i="4"/>
  <c r="BL85" i="4"/>
  <c r="BM85" i="4"/>
  <c r="BN85" i="4"/>
  <c r="BO85" i="4"/>
  <c r="BP85" i="4"/>
  <c r="BQ85" i="4"/>
  <c r="BR85" i="4"/>
  <c r="BS85" i="4"/>
  <c r="BT85" i="4"/>
  <c r="BU85" i="4"/>
  <c r="J88" i="2"/>
  <c r="I87" i="17" s="1"/>
  <c r="J89" i="2"/>
  <c r="I88" i="17" s="1"/>
  <c r="J90" i="2"/>
  <c r="I89" i="17" s="1"/>
  <c r="BI33" i="13"/>
  <c r="AF70" i="2" s="1"/>
  <c r="Y69" i="17" s="1"/>
  <c r="BJ33" i="13"/>
  <c r="AG70" i="2" s="1"/>
  <c r="Z69" i="17" s="1"/>
  <c r="AH70" i="2"/>
  <c r="AA69" i="17" s="1"/>
  <c r="BI34" i="13"/>
  <c r="AF71" i="2" s="1"/>
  <c r="Y70" i="17" s="1"/>
  <c r="BJ34" i="13"/>
  <c r="AG71" i="2" s="1"/>
  <c r="Z70" i="17" s="1"/>
  <c r="AH71" i="2"/>
  <c r="AA70" i="17" s="1"/>
  <c r="BI35" i="13"/>
  <c r="BJ35" i="13"/>
  <c r="AG72" i="2" s="1"/>
  <c r="Z71" i="17" s="1"/>
  <c r="AH72" i="2"/>
  <c r="AA71" i="17" s="1"/>
  <c r="BI36" i="13"/>
  <c r="AF73" i="2" s="1"/>
  <c r="Y72" i="17" s="1"/>
  <c r="BJ36" i="13"/>
  <c r="AG73" i="2" s="1"/>
  <c r="Z72" i="17" s="1"/>
  <c r="AH73" i="2"/>
  <c r="AA72" i="17" s="1"/>
  <c r="BI37" i="13"/>
  <c r="BJ37" i="13"/>
  <c r="AG74" i="2" s="1"/>
  <c r="Z73" i="17" s="1"/>
  <c r="AH74" i="2"/>
  <c r="AA73" i="17" s="1"/>
  <c r="BI38" i="13"/>
  <c r="AF75" i="2" s="1"/>
  <c r="Y74" i="17" s="1"/>
  <c r="BJ38" i="13"/>
  <c r="AG75" i="2" s="1"/>
  <c r="Z74" i="17" s="1"/>
  <c r="AH75" i="2"/>
  <c r="AA74" i="17" s="1"/>
  <c r="BI39" i="13"/>
  <c r="BJ39" i="13"/>
  <c r="AG76" i="2" s="1"/>
  <c r="Z75" i="17" s="1"/>
  <c r="AH76" i="2"/>
  <c r="AA75" i="17" s="1"/>
  <c r="BI40" i="13"/>
  <c r="AF77" i="2" s="1"/>
  <c r="Y76" i="17" s="1"/>
  <c r="BJ40" i="13"/>
  <c r="AG77" i="2" s="1"/>
  <c r="Z76" i="17" s="1"/>
  <c r="AH77" i="2"/>
  <c r="AA76" i="17" s="1"/>
  <c r="BI41" i="13"/>
  <c r="BJ41" i="13"/>
  <c r="AG78" i="2" s="1"/>
  <c r="Z77" i="17" s="1"/>
  <c r="AH78" i="2"/>
  <c r="AA77" i="17" s="1"/>
  <c r="BI42" i="13"/>
  <c r="AF79" i="2" s="1"/>
  <c r="Y78" i="17" s="1"/>
  <c r="BJ42" i="13"/>
  <c r="AG79" i="2" s="1"/>
  <c r="Z78" i="17" s="1"/>
  <c r="AH79" i="2"/>
  <c r="AA78" i="17" s="1"/>
  <c r="BI43" i="13"/>
  <c r="AF80" i="2" s="1"/>
  <c r="Y79" i="17" s="1"/>
  <c r="BJ43" i="13"/>
  <c r="AG80" i="2" s="1"/>
  <c r="Z79" i="17" s="1"/>
  <c r="AH80" i="2"/>
  <c r="AA79" i="17" s="1"/>
  <c r="BI44" i="13"/>
  <c r="BJ44" i="13"/>
  <c r="AG81" i="2" s="1"/>
  <c r="Z80" i="17" s="1"/>
  <c r="AH81" i="2"/>
  <c r="AA80" i="17" s="1"/>
  <c r="BI45" i="13"/>
  <c r="AF82" i="2" s="1"/>
  <c r="Y81" i="17" s="1"/>
  <c r="BJ45" i="13"/>
  <c r="AG82" i="2" s="1"/>
  <c r="Z81" i="17" s="1"/>
  <c r="AH82" i="2"/>
  <c r="AA81" i="17" s="1"/>
  <c r="BI46" i="13"/>
  <c r="BJ46" i="13"/>
  <c r="AG83" i="2" s="1"/>
  <c r="Z82" i="17" s="1"/>
  <c r="AH83" i="2"/>
  <c r="AA82" i="17" s="1"/>
  <c r="BI47" i="13"/>
  <c r="AF84" i="2" s="1"/>
  <c r="Y83" i="17" s="1"/>
  <c r="BJ47" i="13"/>
  <c r="AG84" i="2" s="1"/>
  <c r="Z83" i="17" s="1"/>
  <c r="AH84" i="2"/>
  <c r="AA83" i="17" s="1"/>
  <c r="BI48" i="13"/>
  <c r="AF85" i="2" s="1"/>
  <c r="Y84" i="17" s="1"/>
  <c r="BJ48" i="13"/>
  <c r="AG85" i="2" s="1"/>
  <c r="Z84" i="17" s="1"/>
  <c r="AH85" i="2"/>
  <c r="AA84" i="17" s="1"/>
  <c r="BI49" i="13"/>
  <c r="AF86" i="2" s="1"/>
  <c r="Y85" i="17" s="1"/>
  <c r="BJ49" i="13"/>
  <c r="AG86" i="2" s="1"/>
  <c r="Z85" i="17" s="1"/>
  <c r="AH86" i="2"/>
  <c r="AA85" i="17" s="1"/>
  <c r="BI50" i="13"/>
  <c r="AF87" i="2" s="1"/>
  <c r="Y86" i="17" s="1"/>
  <c r="BJ50" i="13"/>
  <c r="AG87" i="2" s="1"/>
  <c r="Z86" i="17" s="1"/>
  <c r="AH87" i="2"/>
  <c r="AA86" i="17" s="1"/>
  <c r="BI51" i="13"/>
  <c r="BJ51" i="13"/>
  <c r="AG88" i="2" s="1"/>
  <c r="Z87" i="17" s="1"/>
  <c r="AH88" i="2"/>
  <c r="AA87" i="17" s="1"/>
  <c r="BI52" i="13"/>
  <c r="AF89" i="2" s="1"/>
  <c r="Y88" i="17" s="1"/>
  <c r="BJ52" i="13"/>
  <c r="AG89" i="2" s="1"/>
  <c r="Z88" i="17" s="1"/>
  <c r="AH89" i="2"/>
  <c r="AA88" i="17" s="1"/>
  <c r="BI53" i="13"/>
  <c r="BJ53" i="13"/>
  <c r="AG90" i="2" s="1"/>
  <c r="Z89" i="17" s="1"/>
  <c r="AH90" i="2"/>
  <c r="AA89" i="17" s="1"/>
  <c r="BH33" i="13"/>
  <c r="BH34" i="13"/>
  <c r="BH35" i="13"/>
  <c r="BH36" i="13"/>
  <c r="BH37" i="13"/>
  <c r="BH38" i="13"/>
  <c r="BH39" i="13"/>
  <c r="BH40" i="13"/>
  <c r="BH41" i="13"/>
  <c r="BH42" i="13"/>
  <c r="BH43" i="13"/>
  <c r="BH44" i="13"/>
  <c r="BH45" i="13"/>
  <c r="BH46" i="13"/>
  <c r="BH47" i="13"/>
  <c r="BH48" i="13"/>
  <c r="BH49" i="13"/>
  <c r="BH50" i="13"/>
  <c r="BH51" i="13"/>
  <c r="BH52" i="13"/>
  <c r="BH53" i="13"/>
  <c r="BA34" i="13"/>
  <c r="AB71" i="2" s="1"/>
  <c r="W70" i="17" s="1"/>
  <c r="BB34" i="13"/>
  <c r="AC71" i="2" s="1"/>
  <c r="BC34" i="13"/>
  <c r="BA39" i="13"/>
  <c r="AB76" i="2" s="1"/>
  <c r="W75" i="17" s="1"/>
  <c r="BB39" i="13"/>
  <c r="AC76" i="2" s="1"/>
  <c r="BC39" i="13"/>
  <c r="AD76" i="2" s="1"/>
  <c r="BA36" i="13"/>
  <c r="AB73" i="2" s="1"/>
  <c r="W72" i="17" s="1"/>
  <c r="BB36" i="13"/>
  <c r="AC73" i="2" s="1"/>
  <c r="BC36" i="13"/>
  <c r="AD73" i="2" s="1"/>
  <c r="BA42" i="13"/>
  <c r="AB79" i="2" s="1"/>
  <c r="W78" i="17" s="1"/>
  <c r="BB42" i="13"/>
  <c r="AC79" i="2" s="1"/>
  <c r="BC42" i="13"/>
  <c r="AD79" i="2" s="1"/>
  <c r="BA43" i="13"/>
  <c r="AB80" i="2" s="1"/>
  <c r="W79" i="17" s="1"/>
  <c r="BB43" i="13"/>
  <c r="AC80" i="2" s="1"/>
  <c r="BC43" i="13"/>
  <c r="AD80" i="2" s="1"/>
  <c r="BA35" i="13"/>
  <c r="AB72" i="2" s="1"/>
  <c r="W71" i="17" s="1"/>
  <c r="BB35" i="13"/>
  <c r="BC35" i="13"/>
  <c r="AD72" i="2" s="1"/>
  <c r="BA33" i="13"/>
  <c r="AB70" i="2" s="1"/>
  <c r="W69" i="17" s="1"/>
  <c r="BB33" i="13"/>
  <c r="AC70" i="2" s="1"/>
  <c r="BC33" i="13"/>
  <c r="BA45" i="13"/>
  <c r="AB82" i="2" s="1"/>
  <c r="W81" i="17" s="1"/>
  <c r="BB45" i="13"/>
  <c r="AC82" i="2" s="1"/>
  <c r="BC45" i="13"/>
  <c r="AD82" i="2" s="1"/>
  <c r="BA44" i="13"/>
  <c r="AB81" i="2" s="1"/>
  <c r="W80" i="17" s="1"/>
  <c r="BB44" i="13"/>
  <c r="AC81" i="2" s="1"/>
  <c r="BC44" i="13"/>
  <c r="BA46" i="13"/>
  <c r="AB83" i="2" s="1"/>
  <c r="W82" i="17" s="1"/>
  <c r="BB46" i="13"/>
  <c r="AC83" i="2" s="1"/>
  <c r="BC46" i="13"/>
  <c r="AD83" i="2" s="1"/>
  <c r="BA41" i="13"/>
  <c r="AB78" i="2" s="1"/>
  <c r="W77" i="17" s="1"/>
  <c r="BB41" i="13"/>
  <c r="AC78" i="2" s="1"/>
  <c r="BC41" i="13"/>
  <c r="AD78" i="2" s="1"/>
  <c r="BA48" i="13"/>
  <c r="AB85" i="2" s="1"/>
  <c r="W84" i="17" s="1"/>
  <c r="BB48" i="13"/>
  <c r="AC85" i="2" s="1"/>
  <c r="BC48" i="13"/>
  <c r="AD85" i="2" s="1"/>
  <c r="BA47" i="13"/>
  <c r="AB84" i="2" s="1"/>
  <c r="W83" i="17" s="1"/>
  <c r="BB47" i="13"/>
  <c r="AC84" i="2" s="1"/>
  <c r="BC47" i="13"/>
  <c r="AD84" i="2" s="1"/>
  <c r="BA50" i="13"/>
  <c r="AB87" i="2" s="1"/>
  <c r="W86" i="17" s="1"/>
  <c r="BB50" i="13"/>
  <c r="BC50" i="13"/>
  <c r="AD87" i="2" s="1"/>
  <c r="BA49" i="13"/>
  <c r="AB86" i="2" s="1"/>
  <c r="W85" i="17" s="1"/>
  <c r="BB49" i="13"/>
  <c r="AC86" i="2" s="1"/>
  <c r="BC49" i="13"/>
  <c r="BA38" i="13"/>
  <c r="AB75" i="2" s="1"/>
  <c r="W74" i="17" s="1"/>
  <c r="BB38" i="13"/>
  <c r="AC75" i="2" s="1"/>
  <c r="BC38" i="13"/>
  <c r="AD75" i="2" s="1"/>
  <c r="BA51" i="13"/>
  <c r="AB88" i="2" s="1"/>
  <c r="W87" i="17" s="1"/>
  <c r="BB51" i="13"/>
  <c r="AC88" i="2" s="1"/>
  <c r="BC51" i="13"/>
  <c r="BA32" i="13"/>
  <c r="AB69" i="2" s="1"/>
  <c r="W68" i="17" s="1"/>
  <c r="BB32" i="13"/>
  <c r="AC69" i="2" s="1"/>
  <c r="BC32" i="13"/>
  <c r="AD69" i="2" s="1"/>
  <c r="BA52" i="13"/>
  <c r="AB89" i="2" s="1"/>
  <c r="W88" i="17" s="1"/>
  <c r="BB52" i="13"/>
  <c r="AC89" i="2" s="1"/>
  <c r="BC52" i="13"/>
  <c r="AD89" i="2" s="1"/>
  <c r="BA40" i="13"/>
  <c r="AB77" i="2" s="1"/>
  <c r="W76" i="17" s="1"/>
  <c r="BB40" i="13"/>
  <c r="AC77" i="2" s="1"/>
  <c r="BC40" i="13"/>
  <c r="AD77" i="2" s="1"/>
  <c r="BA53" i="13"/>
  <c r="AB90" i="2" s="1"/>
  <c r="W89" i="17" s="1"/>
  <c r="BB53" i="13"/>
  <c r="AC90" i="2" s="1"/>
  <c r="BC53" i="13"/>
  <c r="AD90" i="2" s="1"/>
  <c r="CX2" i="3"/>
  <c r="CT3" i="3"/>
  <c r="CT4" i="3"/>
  <c r="CT5" i="3"/>
  <c r="CT6" i="3"/>
  <c r="CT7" i="3"/>
  <c r="CT8" i="3"/>
  <c r="CT9" i="3"/>
  <c r="CT10" i="3"/>
  <c r="CT11" i="3"/>
  <c r="CT12" i="3"/>
  <c r="CT13" i="3"/>
  <c r="CT14" i="3"/>
  <c r="CT15" i="3"/>
  <c r="CT16" i="3"/>
  <c r="CT17" i="3"/>
  <c r="CT18" i="3"/>
  <c r="CT19" i="3"/>
  <c r="CT20" i="3"/>
  <c r="CT21" i="3"/>
  <c r="CT22" i="3"/>
  <c r="CT23" i="3"/>
  <c r="CT24" i="3"/>
  <c r="CT25" i="3"/>
  <c r="CT26" i="3"/>
  <c r="CT27" i="3"/>
  <c r="CT28" i="3"/>
  <c r="CT29" i="3"/>
  <c r="CT30" i="3"/>
  <c r="CT31" i="3"/>
  <c r="CT32" i="3"/>
  <c r="CT33" i="3"/>
  <c r="CT34" i="3"/>
  <c r="CT35" i="3"/>
  <c r="CT36" i="3"/>
  <c r="CT37" i="3"/>
  <c r="CT38" i="3"/>
  <c r="CT39" i="3"/>
  <c r="CT40" i="3"/>
  <c r="CT41" i="3"/>
  <c r="CT42" i="3"/>
  <c r="CT43" i="3"/>
  <c r="CT44" i="3"/>
  <c r="CT45" i="3"/>
  <c r="CT46" i="3"/>
  <c r="CT47" i="3"/>
  <c r="CT48" i="3"/>
  <c r="CT49" i="3"/>
  <c r="CT50" i="3"/>
  <c r="CT51" i="3"/>
  <c r="CT52" i="3"/>
  <c r="CT53" i="3"/>
  <c r="CT54" i="3"/>
  <c r="CT55" i="3"/>
  <c r="CT56" i="3"/>
  <c r="CT57" i="3"/>
  <c r="CT58" i="3"/>
  <c r="CT59" i="3"/>
  <c r="CT60" i="3"/>
  <c r="CT61" i="3"/>
  <c r="CT62" i="3"/>
  <c r="CT63" i="3"/>
  <c r="CT64" i="3"/>
  <c r="CT65" i="3"/>
  <c r="CT66" i="3"/>
  <c r="CT67" i="3"/>
  <c r="CT2" i="3"/>
  <c r="BA3" i="11"/>
  <c r="BA4" i="11"/>
  <c r="BA5" i="11"/>
  <c r="BA6" i="11"/>
  <c r="BA7" i="11"/>
  <c r="BA8" i="11"/>
  <c r="BA9" i="11"/>
  <c r="BA10" i="11"/>
  <c r="BA11" i="11"/>
  <c r="BA12" i="11"/>
  <c r="BA13" i="11"/>
  <c r="BA14" i="11"/>
  <c r="BA15" i="11"/>
  <c r="BA16" i="11"/>
  <c r="BA17" i="11"/>
  <c r="BA18" i="11"/>
  <c r="BA19" i="11"/>
  <c r="BA20" i="11"/>
  <c r="BA21" i="11"/>
  <c r="BA22" i="11"/>
  <c r="BA23" i="11"/>
  <c r="BA24" i="11"/>
  <c r="BA25" i="11"/>
  <c r="BA26" i="11"/>
  <c r="BA27" i="11"/>
  <c r="BA28" i="11"/>
  <c r="BA29" i="11"/>
  <c r="BA30" i="11"/>
  <c r="AV66" i="4" s="1"/>
  <c r="BA31" i="11"/>
  <c r="AV67" i="4" s="1"/>
  <c r="BA2" i="11"/>
  <c r="BS2" i="4"/>
  <c r="BA6" i="4"/>
  <c r="BB3" i="11"/>
  <c r="BB4" i="11"/>
  <c r="BB5" i="11"/>
  <c r="BB6" i="11"/>
  <c r="BB7" i="11"/>
  <c r="BB8" i="11"/>
  <c r="BB9" i="11"/>
  <c r="BB10" i="11"/>
  <c r="BB11" i="11"/>
  <c r="BB12" i="11"/>
  <c r="BB13" i="11"/>
  <c r="BB14" i="11"/>
  <c r="BB15" i="11"/>
  <c r="BB16" i="11"/>
  <c r="BB17" i="11"/>
  <c r="BB18" i="11"/>
  <c r="BB19" i="11"/>
  <c r="BB20" i="11"/>
  <c r="BB21" i="11"/>
  <c r="BB22" i="11"/>
  <c r="BB23" i="11"/>
  <c r="BB24" i="11"/>
  <c r="BB25" i="11"/>
  <c r="BB26" i="11"/>
  <c r="BB27" i="11"/>
  <c r="BB28" i="11"/>
  <c r="BB29" i="11"/>
  <c r="BB30" i="11"/>
  <c r="BB31" i="11"/>
  <c r="BB32" i="11"/>
  <c r="BB33" i="11"/>
  <c r="BB34" i="11"/>
  <c r="BB35" i="11"/>
  <c r="BB36" i="11"/>
  <c r="BB37" i="11"/>
  <c r="BB38" i="11"/>
  <c r="BB39" i="11"/>
  <c r="BB40" i="11"/>
  <c r="BB41" i="11"/>
  <c r="BB42" i="11"/>
  <c r="BB43" i="11"/>
  <c r="BB44" i="11"/>
  <c r="BB45" i="11"/>
  <c r="BB46" i="11"/>
  <c r="BB47" i="11"/>
  <c r="BB48" i="11"/>
  <c r="BB49" i="11"/>
  <c r="BB50" i="11"/>
  <c r="BB51" i="11"/>
  <c r="BB52" i="11"/>
  <c r="BB53" i="11"/>
  <c r="BB54" i="11"/>
  <c r="BB55" i="11"/>
  <c r="BB56" i="11"/>
  <c r="BB57" i="11"/>
  <c r="BB58" i="11"/>
  <c r="BB59" i="11"/>
  <c r="BB60" i="11"/>
  <c r="BB61" i="11"/>
  <c r="BB62" i="11"/>
  <c r="BB63" i="11"/>
  <c r="BB64" i="11"/>
  <c r="BB65" i="11"/>
  <c r="BB66" i="11"/>
  <c r="BB67" i="11"/>
  <c r="BB2" i="11"/>
  <c r="AW2" i="4"/>
  <c r="AW42" i="4"/>
  <c r="AW4" i="4"/>
  <c r="AW25" i="4"/>
  <c r="AV16" i="4"/>
  <c r="BA37" i="13"/>
  <c r="AB74" i="2" s="1"/>
  <c r="W73" i="17" s="1"/>
  <c r="BB37" i="13"/>
  <c r="AC74" i="2" s="1"/>
  <c r="BC37" i="13"/>
  <c r="AD74" i="2" s="1"/>
  <c r="BH32" i="13"/>
  <c r="BI32" i="13"/>
  <c r="AF69" i="2" s="1"/>
  <c r="Y68" i="17" s="1"/>
  <c r="BJ32" i="13"/>
  <c r="AG69" i="2" s="1"/>
  <c r="Z68" i="17" s="1"/>
  <c r="AH69" i="2"/>
  <c r="AA68" i="17" s="1"/>
  <c r="BA2" i="13"/>
  <c r="AW38" i="4"/>
  <c r="AV2" i="4"/>
  <c r="BY93" i="4" l="1"/>
  <c r="N94" i="2" s="1"/>
  <c r="DF88" i="1"/>
  <c r="V89" i="2" s="1"/>
  <c r="Q88" i="17" s="1"/>
  <c r="R94" i="17"/>
  <c r="P94" i="17"/>
  <c r="K94" i="17"/>
  <c r="BX93" i="4"/>
  <c r="M94" i="2" s="1"/>
  <c r="T109" i="2"/>
  <c r="O108" i="17" s="1"/>
  <c r="R109" i="2"/>
  <c r="BX104" i="4"/>
  <c r="W111" i="2"/>
  <c r="R110" i="17" s="1"/>
  <c r="U111" i="2"/>
  <c r="P110" i="17" s="1"/>
  <c r="T94" i="2"/>
  <c r="O93" i="17" s="1"/>
  <c r="R94" i="2"/>
  <c r="W109" i="2"/>
  <c r="R108" i="17" s="1"/>
  <c r="U109" i="2"/>
  <c r="P108" i="17" s="1"/>
  <c r="M111" i="2"/>
  <c r="K111" i="2"/>
  <c r="J110" i="17" s="1"/>
  <c r="BY103" i="4"/>
  <c r="N109" i="2"/>
  <c r="L109" i="2"/>
  <c r="K108" i="17" s="1"/>
  <c r="T110" i="2"/>
  <c r="O109" i="17" s="1"/>
  <c r="R110" i="2"/>
  <c r="BY104" i="4"/>
  <c r="BX105" i="4"/>
  <c r="N110" i="2"/>
  <c r="L110" i="2"/>
  <c r="K109" i="17" s="1"/>
  <c r="O94" i="17"/>
  <c r="W110" i="2"/>
  <c r="R109" i="17" s="1"/>
  <c r="U110" i="2"/>
  <c r="P109" i="17" s="1"/>
  <c r="T111" i="2"/>
  <c r="O110" i="17" s="1"/>
  <c r="R111" i="2"/>
  <c r="BX103" i="4"/>
  <c r="M109" i="2"/>
  <c r="K109" i="2"/>
  <c r="J108" i="17" s="1"/>
  <c r="BY105" i="4"/>
  <c r="M110" i="2"/>
  <c r="K110" i="2"/>
  <c r="J109" i="17" s="1"/>
  <c r="N111" i="2"/>
  <c r="L111" i="2"/>
  <c r="K110" i="17" s="1"/>
  <c r="J94" i="17"/>
  <c r="CD86" i="1"/>
  <c r="P87" i="2" s="1"/>
  <c r="M86" i="17" s="1"/>
  <c r="CN84" i="1"/>
  <c r="CP84" i="1" s="1"/>
  <c r="T85" i="2" s="1"/>
  <c r="O84" i="17" s="1"/>
  <c r="CN78" i="1"/>
  <c r="R79" i="2" s="1"/>
  <c r="CD74" i="1"/>
  <c r="P75" i="2" s="1"/>
  <c r="M74" i="17" s="1"/>
  <c r="W94" i="2"/>
  <c r="R93" i="17" s="1"/>
  <c r="CD89" i="1"/>
  <c r="P90" i="2" s="1"/>
  <c r="M89" i="17" s="1"/>
  <c r="CN88" i="1"/>
  <c r="R89" i="2" s="1"/>
  <c r="DE83" i="1"/>
  <c r="U84" i="2" s="1"/>
  <c r="P83" i="17" s="1"/>
  <c r="CN70" i="1"/>
  <c r="CP70" i="1" s="1"/>
  <c r="T71" i="2" s="1"/>
  <c r="O70" i="17" s="1"/>
  <c r="DE75" i="1"/>
  <c r="U76" i="2" s="1"/>
  <c r="P75" i="17" s="1"/>
  <c r="CD73" i="1"/>
  <c r="P74" i="2" s="1"/>
  <c r="M73" i="17" s="1"/>
  <c r="CD71" i="1"/>
  <c r="P72" i="2" s="1"/>
  <c r="M71" i="17" s="1"/>
  <c r="CD84" i="1"/>
  <c r="P85" i="2" s="1"/>
  <c r="M84" i="17" s="1"/>
  <c r="CD76" i="1"/>
  <c r="P77" i="2" s="1"/>
  <c r="M76" i="17" s="1"/>
  <c r="CD68" i="1"/>
  <c r="P69" i="2" s="1"/>
  <c r="M68" i="17" s="1"/>
  <c r="DF70" i="1"/>
  <c r="V71" i="2" s="1"/>
  <c r="Q70" i="17" s="1"/>
  <c r="CN79" i="1"/>
  <c r="CP79" i="1" s="1"/>
  <c r="T80" i="2" s="1"/>
  <c r="O79" i="17" s="1"/>
  <c r="DF78" i="1"/>
  <c r="V79" i="2" s="1"/>
  <c r="Q78" i="17" s="1"/>
  <c r="DE78" i="1"/>
  <c r="U79" i="2" s="1"/>
  <c r="P78" i="17" s="1"/>
  <c r="DE82" i="1"/>
  <c r="U83" i="2" s="1"/>
  <c r="P82" i="17" s="1"/>
  <c r="CN82" i="1"/>
  <c r="CP82" i="1" s="1"/>
  <c r="T83" i="2" s="1"/>
  <c r="O82" i="17" s="1"/>
  <c r="DF80" i="1"/>
  <c r="V81" i="2" s="1"/>
  <c r="Q80" i="17" s="1"/>
  <c r="CN86" i="1"/>
  <c r="R87" i="2" s="1"/>
  <c r="I83" i="2"/>
  <c r="H82" i="17" s="1"/>
  <c r="J85" i="2"/>
  <c r="I84" i="17" s="1"/>
  <c r="I85" i="2"/>
  <c r="H84" i="17" s="1"/>
  <c r="J87" i="2"/>
  <c r="I86" i="17" s="1"/>
  <c r="I82" i="2"/>
  <c r="H81" i="17" s="1"/>
  <c r="J73" i="2"/>
  <c r="I72" i="17" s="1"/>
  <c r="I73" i="2"/>
  <c r="H72" i="17" s="1"/>
  <c r="I80" i="2"/>
  <c r="H79" i="17" s="1"/>
  <c r="I92" i="2"/>
  <c r="H91" i="17" s="1"/>
  <c r="J91" i="2"/>
  <c r="I90" i="17" s="1"/>
  <c r="BW80" i="4"/>
  <c r="BY80" i="4" s="1"/>
  <c r="N81" i="2" s="1"/>
  <c r="BV83" i="4"/>
  <c r="BX83" i="4" s="1"/>
  <c r="BV82" i="4"/>
  <c r="BX82" i="4" s="1"/>
  <c r="BV74" i="4"/>
  <c r="BX74" i="4" s="1"/>
  <c r="BV78" i="4"/>
  <c r="BX78" i="4" s="1"/>
  <c r="BV69" i="4"/>
  <c r="BX69" i="4" s="1"/>
  <c r="BW71" i="4"/>
  <c r="BY71" i="4" s="1"/>
  <c r="BV70" i="4"/>
  <c r="BX70" i="4" s="1"/>
  <c r="BW75" i="4"/>
  <c r="BY75" i="4" s="1"/>
  <c r="N76" i="2" s="1"/>
  <c r="BV75" i="4"/>
  <c r="BX75" i="4" s="1"/>
  <c r="M76" i="2" s="1"/>
  <c r="CN89" i="1"/>
  <c r="CD83" i="1"/>
  <c r="P84" i="2" s="1"/>
  <c r="M83" i="17" s="1"/>
  <c r="CN83" i="1"/>
  <c r="DF81" i="1"/>
  <c r="V82" i="2" s="1"/>
  <c r="Q81" i="17" s="1"/>
  <c r="BL49" i="13"/>
  <c r="AI86" i="2" s="1"/>
  <c r="AB85" i="17" s="1"/>
  <c r="BW81" i="4"/>
  <c r="L91" i="2" s="1"/>
  <c r="K90" i="17" s="1"/>
  <c r="BW74" i="4"/>
  <c r="BW68" i="4"/>
  <c r="DF89" i="1"/>
  <c r="V90" i="2" s="1"/>
  <c r="Q89" i="17" s="1"/>
  <c r="DE85" i="1"/>
  <c r="U86" i="2" s="1"/>
  <c r="P85" i="17" s="1"/>
  <c r="CN85" i="1"/>
  <c r="DF83" i="1"/>
  <c r="V84" i="2" s="1"/>
  <c r="Q83" i="17" s="1"/>
  <c r="CN75" i="1"/>
  <c r="DF73" i="1"/>
  <c r="V74" i="2" s="1"/>
  <c r="Q73" i="17" s="1"/>
  <c r="CD70" i="1"/>
  <c r="P71" i="2" s="1"/>
  <c r="M70" i="17" s="1"/>
  <c r="DE79" i="1"/>
  <c r="U80" i="2" s="1"/>
  <c r="P79" i="17" s="1"/>
  <c r="DE76" i="1"/>
  <c r="U77" i="2" s="1"/>
  <c r="P76" i="17" s="1"/>
  <c r="DF74" i="1"/>
  <c r="V75" i="2" s="1"/>
  <c r="Q74" i="17" s="1"/>
  <c r="CN73" i="1"/>
  <c r="DF71" i="1"/>
  <c r="V72" i="2" s="1"/>
  <c r="Q71" i="17" s="1"/>
  <c r="DF68" i="1"/>
  <c r="V69" i="2" s="1"/>
  <c r="Q68" i="17" s="1"/>
  <c r="CP91" i="1"/>
  <c r="T92" i="2" s="1"/>
  <c r="O91" i="17" s="1"/>
  <c r="R92" i="2"/>
  <c r="BW73" i="4"/>
  <c r="DE80" i="1"/>
  <c r="CN71" i="1"/>
  <c r="CP90" i="1"/>
  <c r="T91" i="2" s="1"/>
  <c r="O90" i="17" s="1"/>
  <c r="R91" i="2"/>
  <c r="CN87" i="1"/>
  <c r="BW84" i="4"/>
  <c r="BW79" i="4"/>
  <c r="DF77" i="1"/>
  <c r="V78" i="2" s="1"/>
  <c r="Q77" i="17" s="1"/>
  <c r="CN76" i="1"/>
  <c r="BW78" i="4"/>
  <c r="CD77" i="1"/>
  <c r="P78" i="2" s="1"/>
  <c r="M77" i="17" s="1"/>
  <c r="BV73" i="4"/>
  <c r="DE84" i="1"/>
  <c r="DE71" i="1"/>
  <c r="U72" i="2" s="1"/>
  <c r="P71" i="17" s="1"/>
  <c r="BV79" i="4"/>
  <c r="BW77" i="4"/>
  <c r="BW70" i="4"/>
  <c r="DE87" i="1"/>
  <c r="DF86" i="1"/>
  <c r="V87" i="2" s="1"/>
  <c r="Q86" i="17" s="1"/>
  <c r="DE86" i="1"/>
  <c r="U87" i="2" s="1"/>
  <c r="P86" i="17" s="1"/>
  <c r="CD82" i="1"/>
  <c r="P83" i="2" s="1"/>
  <c r="M82" i="17" s="1"/>
  <c r="CD81" i="1"/>
  <c r="P82" i="2" s="1"/>
  <c r="M81" i="17" s="1"/>
  <c r="CN80" i="1"/>
  <c r="CD78" i="1"/>
  <c r="P79" i="2" s="1"/>
  <c r="M78" i="17" s="1"/>
  <c r="DE74" i="1"/>
  <c r="CN74" i="1"/>
  <c r="DE70" i="1"/>
  <c r="DF69" i="1"/>
  <c r="V70" i="2" s="1"/>
  <c r="Q69" i="17" s="1"/>
  <c r="R85" i="2"/>
  <c r="DG90" i="1"/>
  <c r="W91" i="2" s="1"/>
  <c r="R90" i="17" s="1"/>
  <c r="CD87" i="1"/>
  <c r="P88" i="2" s="1"/>
  <c r="M87" i="17" s="1"/>
  <c r="DE81" i="1"/>
  <c r="BV81" i="4"/>
  <c r="K91" i="2" s="1"/>
  <c r="J90" i="17" s="1"/>
  <c r="BW72" i="4"/>
  <c r="DF87" i="1"/>
  <c r="V88" i="2" s="1"/>
  <c r="Q87" i="17" s="1"/>
  <c r="DF84" i="1"/>
  <c r="V85" i="2" s="1"/>
  <c r="Q84" i="17" s="1"/>
  <c r="CD80" i="1"/>
  <c r="P81" i="2" s="1"/>
  <c r="M80" i="17" s="1"/>
  <c r="BV80" i="4"/>
  <c r="CN77" i="1"/>
  <c r="DE68" i="1"/>
  <c r="U69" i="2" s="1"/>
  <c r="P68" i="17" s="1"/>
  <c r="BV85" i="4"/>
  <c r="BW82" i="4"/>
  <c r="BW76" i="4"/>
  <c r="BV72" i="4"/>
  <c r="BV71" i="4"/>
  <c r="DE89" i="1"/>
  <c r="DF85" i="1"/>
  <c r="V86" i="2" s="1"/>
  <c r="Q85" i="17" s="1"/>
  <c r="DF82" i="1"/>
  <c r="V83" i="2" s="1"/>
  <c r="Q82" i="17" s="1"/>
  <c r="CN81" i="1"/>
  <c r="CD79" i="1"/>
  <c r="P80" i="2" s="1"/>
  <c r="M79" i="17" s="1"/>
  <c r="DE73" i="1"/>
  <c r="DF72" i="1"/>
  <c r="V73" i="2" s="1"/>
  <c r="Q72" i="17" s="1"/>
  <c r="DE72" i="1"/>
  <c r="U73" i="2" s="1"/>
  <c r="P72" i="17" s="1"/>
  <c r="CD72" i="1"/>
  <c r="P73" i="2" s="1"/>
  <c r="M72" i="17" s="1"/>
  <c r="CD69" i="1"/>
  <c r="P70" i="2" s="1"/>
  <c r="M69" i="17" s="1"/>
  <c r="DG91" i="1"/>
  <c r="W92" i="2" s="1"/>
  <c r="R91" i="17" s="1"/>
  <c r="BV76" i="4"/>
  <c r="BW85" i="4"/>
  <c r="BV68" i="4"/>
  <c r="DE77" i="1"/>
  <c r="U78" i="2" s="1"/>
  <c r="P77" i="17" s="1"/>
  <c r="DF75" i="1"/>
  <c r="V76" i="2" s="1"/>
  <c r="Q75" i="17" s="1"/>
  <c r="BV84" i="4"/>
  <c r="BW83" i="4"/>
  <c r="BV77" i="4"/>
  <c r="BW69" i="4"/>
  <c r="DE88" i="1"/>
  <c r="CD88" i="1"/>
  <c r="P89" i="2" s="1"/>
  <c r="M88" i="17" s="1"/>
  <c r="CD85" i="1"/>
  <c r="P86" i="2" s="1"/>
  <c r="M85" i="17" s="1"/>
  <c r="DF79" i="1"/>
  <c r="V80" i="2" s="1"/>
  <c r="Q79" i="17" s="1"/>
  <c r="DF76" i="1"/>
  <c r="V77" i="2" s="1"/>
  <c r="Q76" i="17" s="1"/>
  <c r="CD75" i="1"/>
  <c r="P76" i="2" s="1"/>
  <c r="M75" i="17" s="1"/>
  <c r="CN72" i="1"/>
  <c r="DE69" i="1"/>
  <c r="CN69" i="1"/>
  <c r="CN68" i="1"/>
  <c r="CS75" i="3"/>
  <c r="X76" i="2" s="1"/>
  <c r="S75" i="17" s="1"/>
  <c r="L92" i="2"/>
  <c r="K91" i="17" s="1"/>
  <c r="BL33" i="13"/>
  <c r="AI70" i="2" s="1"/>
  <c r="AB69" i="17" s="1"/>
  <c r="BL35" i="13"/>
  <c r="AI72" i="2" s="1"/>
  <c r="AB71" i="17" s="1"/>
  <c r="AF72" i="2"/>
  <c r="Y71" i="17" s="1"/>
  <c r="BD40" i="13"/>
  <c r="AE77" i="2" s="1"/>
  <c r="X76" i="17" s="1"/>
  <c r="BD49" i="13"/>
  <c r="AE86" i="2" s="1"/>
  <c r="X85" i="17" s="1"/>
  <c r="AD86" i="2"/>
  <c r="BD33" i="13"/>
  <c r="AE70" i="2" s="1"/>
  <c r="X69" i="17" s="1"/>
  <c r="AD70" i="2"/>
  <c r="BL37" i="13"/>
  <c r="AI74" i="2" s="1"/>
  <c r="AB73" i="17" s="1"/>
  <c r="AF74" i="2"/>
  <c r="Y73" i="17" s="1"/>
  <c r="BL46" i="13"/>
  <c r="AI83" i="2" s="1"/>
  <c r="AB82" i="17" s="1"/>
  <c r="AF83" i="2"/>
  <c r="Y82" i="17" s="1"/>
  <c r="BL43" i="13"/>
  <c r="AI80" i="2" s="1"/>
  <c r="AB79" i="17" s="1"/>
  <c r="BD51" i="13"/>
  <c r="AE88" i="2" s="1"/>
  <c r="X87" i="17" s="1"/>
  <c r="AD88" i="2"/>
  <c r="BD44" i="13"/>
  <c r="AE81" i="2" s="1"/>
  <c r="X80" i="17" s="1"/>
  <c r="AD81" i="2"/>
  <c r="BD34" i="13"/>
  <c r="AE71" i="2" s="1"/>
  <c r="X70" i="17" s="1"/>
  <c r="AD71" i="2"/>
  <c r="BL51" i="13"/>
  <c r="AI88" i="2" s="1"/>
  <c r="AB87" i="17" s="1"/>
  <c r="AF88" i="2"/>
  <c r="Y87" i="17" s="1"/>
  <c r="BL44" i="13"/>
  <c r="AI81" i="2" s="1"/>
  <c r="AB80" i="17" s="1"/>
  <c r="AF81" i="2"/>
  <c r="Y80" i="17" s="1"/>
  <c r="BD35" i="13"/>
  <c r="AE72" i="2" s="1"/>
  <c r="X71" i="17" s="1"/>
  <c r="AC72" i="2"/>
  <c r="BL53" i="13"/>
  <c r="AI90" i="2" s="1"/>
  <c r="AB89" i="17" s="1"/>
  <c r="AF90" i="2"/>
  <c r="Y89" i="17" s="1"/>
  <c r="BL45" i="13"/>
  <c r="AI82" i="2" s="1"/>
  <c r="AB81" i="17" s="1"/>
  <c r="BL41" i="13"/>
  <c r="AI78" i="2" s="1"/>
  <c r="AB77" i="17" s="1"/>
  <c r="AF78" i="2"/>
  <c r="Y77" i="17" s="1"/>
  <c r="BL39" i="13"/>
  <c r="AI76" i="2" s="1"/>
  <c r="AB75" i="17" s="1"/>
  <c r="AF76" i="2"/>
  <c r="Y75" i="17" s="1"/>
  <c r="BD50" i="13"/>
  <c r="AE87" i="2" s="1"/>
  <c r="X86" i="17" s="1"/>
  <c r="AC87" i="2"/>
  <c r="BL47" i="13"/>
  <c r="AI84" i="2" s="1"/>
  <c r="AB83" i="17" s="1"/>
  <c r="CS87" i="3"/>
  <c r="X88" i="2" s="1"/>
  <c r="S87" i="17" s="1"/>
  <c r="CS84" i="3"/>
  <c r="X85" i="2" s="1"/>
  <c r="S84" i="17" s="1"/>
  <c r="CS78" i="3"/>
  <c r="X79" i="2" s="1"/>
  <c r="S78" i="17" s="1"/>
  <c r="CS74" i="3"/>
  <c r="X75" i="2" s="1"/>
  <c r="S74" i="17" s="1"/>
  <c r="CS72" i="3"/>
  <c r="X73" i="2" s="1"/>
  <c r="S72" i="17" s="1"/>
  <c r="CS69" i="3"/>
  <c r="X70" i="2" s="1"/>
  <c r="S69" i="17" s="1"/>
  <c r="CS86" i="3"/>
  <c r="X87" i="2" s="1"/>
  <c r="S86" i="17" s="1"/>
  <c r="CS82" i="3"/>
  <c r="X83" i="2" s="1"/>
  <c r="S82" i="17" s="1"/>
  <c r="CS80" i="3"/>
  <c r="X81" i="2" s="1"/>
  <c r="S80" i="17" s="1"/>
  <c r="CS77" i="3"/>
  <c r="X78" i="2" s="1"/>
  <c r="S77" i="17" s="1"/>
  <c r="CS73" i="3"/>
  <c r="X74" i="2" s="1"/>
  <c r="S73" i="17" s="1"/>
  <c r="Y90" i="2"/>
  <c r="T89" i="17" s="1"/>
  <c r="Y88" i="2"/>
  <c r="T87" i="17" s="1"/>
  <c r="Y78" i="2"/>
  <c r="T77" i="17" s="1"/>
  <c r="Y74" i="2"/>
  <c r="T73" i="17" s="1"/>
  <c r="CS88" i="3"/>
  <c r="X89" i="2" s="1"/>
  <c r="S88" i="17" s="1"/>
  <c r="CS85" i="3"/>
  <c r="X86" i="2" s="1"/>
  <c r="S85" i="17" s="1"/>
  <c r="CS71" i="3"/>
  <c r="X72" i="2" s="1"/>
  <c r="S71" i="17" s="1"/>
  <c r="CS68" i="3"/>
  <c r="X69" i="2" s="1"/>
  <c r="S68" i="17" s="1"/>
  <c r="CS83" i="3"/>
  <c r="X84" i="2" s="1"/>
  <c r="S83" i="17" s="1"/>
  <c r="CS81" i="3"/>
  <c r="X82" i="2" s="1"/>
  <c r="S81" i="17" s="1"/>
  <c r="CS70" i="3"/>
  <c r="X71" i="2" s="1"/>
  <c r="S70" i="17" s="1"/>
  <c r="CS79" i="3"/>
  <c r="X80" i="2" s="1"/>
  <c r="S79" i="17" s="1"/>
  <c r="CS76" i="3"/>
  <c r="X77" i="2" s="1"/>
  <c r="S76" i="17" s="1"/>
  <c r="CS89" i="3"/>
  <c r="X90" i="2" s="1"/>
  <c r="S89" i="17" s="1"/>
  <c r="Y87" i="2"/>
  <c r="T86" i="17" s="1"/>
  <c r="Y79" i="2"/>
  <c r="T78" i="17" s="1"/>
  <c r="Y71" i="2"/>
  <c r="T70" i="17" s="1"/>
  <c r="BL50" i="13"/>
  <c r="AI87" i="2" s="1"/>
  <c r="AB86" i="17" s="1"/>
  <c r="BD52" i="13"/>
  <c r="AE89" i="2" s="1"/>
  <c r="X88" i="17" s="1"/>
  <c r="BD41" i="13"/>
  <c r="AE78" i="2" s="1"/>
  <c r="X77" i="17" s="1"/>
  <c r="BD36" i="13"/>
  <c r="AE73" i="2" s="1"/>
  <c r="X72" i="17" s="1"/>
  <c r="BD53" i="13"/>
  <c r="AE90" i="2" s="1"/>
  <c r="X89" i="17" s="1"/>
  <c r="BD38" i="13"/>
  <c r="AE75" i="2" s="1"/>
  <c r="X74" i="17" s="1"/>
  <c r="BL52" i="13"/>
  <c r="AI89" i="2" s="1"/>
  <c r="AB88" i="17" s="1"/>
  <c r="BL36" i="13"/>
  <c r="AI73" i="2" s="1"/>
  <c r="AB72" i="17" s="1"/>
  <c r="BL38" i="13"/>
  <c r="AI75" i="2" s="1"/>
  <c r="AB74" i="17" s="1"/>
  <c r="BD45" i="13"/>
  <c r="AE82" i="2" s="1"/>
  <c r="X81" i="17" s="1"/>
  <c r="BL48" i="13"/>
  <c r="AI85" i="2" s="1"/>
  <c r="AB84" i="17" s="1"/>
  <c r="BL34" i="13"/>
  <c r="AI71" i="2" s="1"/>
  <c r="AB70" i="17" s="1"/>
  <c r="BL40" i="13"/>
  <c r="AI77" i="2" s="1"/>
  <c r="AB76" i="17" s="1"/>
  <c r="BL42" i="13"/>
  <c r="AI79" i="2" s="1"/>
  <c r="AB78" i="17" s="1"/>
  <c r="BD47" i="13"/>
  <c r="AE84" i="2" s="1"/>
  <c r="X83" i="17" s="1"/>
  <c r="BD43" i="13"/>
  <c r="AE80" i="2" s="1"/>
  <c r="X79" i="17" s="1"/>
  <c r="BD48" i="13"/>
  <c r="AE85" i="2" s="1"/>
  <c r="X84" i="17" s="1"/>
  <c r="BD42" i="13"/>
  <c r="AE79" i="2" s="1"/>
  <c r="X78" i="17" s="1"/>
  <c r="BD39" i="13"/>
  <c r="AE76" i="2" s="1"/>
  <c r="X75" i="17" s="1"/>
  <c r="BD46" i="13"/>
  <c r="AE83" i="2" s="1"/>
  <c r="X82" i="17" s="1"/>
  <c r="BD32" i="13"/>
  <c r="AE69" i="2" s="1"/>
  <c r="X68" i="17" s="1"/>
  <c r="BD37" i="13"/>
  <c r="AE74" i="2" s="1"/>
  <c r="X73" i="17" s="1"/>
  <c r="BL32" i="13"/>
  <c r="AI69" i="2" s="1"/>
  <c r="AB68" i="17" s="1"/>
  <c r="B3" i="17"/>
  <c r="C3" i="17"/>
  <c r="D3" i="17"/>
  <c r="AE3" i="17"/>
  <c r="AF3" i="17"/>
  <c r="AG3" i="17"/>
  <c r="AH3" i="17"/>
  <c r="AI3" i="17"/>
  <c r="AJ3" i="17"/>
  <c r="B4" i="17"/>
  <c r="C4" i="17"/>
  <c r="D4" i="17"/>
  <c r="AE4" i="17"/>
  <c r="AF4" i="17"/>
  <c r="AG4" i="17"/>
  <c r="AH4" i="17"/>
  <c r="AI4" i="17"/>
  <c r="AJ4" i="17"/>
  <c r="B5" i="17"/>
  <c r="C5" i="17"/>
  <c r="D5" i="17"/>
  <c r="AE5" i="17"/>
  <c r="AF5" i="17"/>
  <c r="AG5" i="17"/>
  <c r="AH5" i="17"/>
  <c r="AI5" i="17"/>
  <c r="AJ5" i="17"/>
  <c r="B6" i="17"/>
  <c r="C6" i="17"/>
  <c r="D6" i="17"/>
  <c r="AE6" i="17"/>
  <c r="AF6" i="17"/>
  <c r="AG6" i="17"/>
  <c r="AH6" i="17"/>
  <c r="AI6" i="17"/>
  <c r="AJ6" i="17"/>
  <c r="B7" i="17"/>
  <c r="C7" i="17"/>
  <c r="D7" i="17"/>
  <c r="AE7" i="17"/>
  <c r="AF7" i="17"/>
  <c r="AG7" i="17"/>
  <c r="AH7" i="17"/>
  <c r="AI7" i="17"/>
  <c r="AJ7" i="17"/>
  <c r="B8" i="17"/>
  <c r="C8" i="17"/>
  <c r="D8" i="17"/>
  <c r="AE8" i="17"/>
  <c r="AF8" i="17"/>
  <c r="AG8" i="17"/>
  <c r="AH8" i="17"/>
  <c r="AI8" i="17"/>
  <c r="AJ8" i="17"/>
  <c r="B9" i="17"/>
  <c r="C9" i="17"/>
  <c r="D9" i="17"/>
  <c r="AE9" i="17"/>
  <c r="AF9" i="17"/>
  <c r="AG9" i="17"/>
  <c r="AH9" i="17"/>
  <c r="AI9" i="17"/>
  <c r="AJ9" i="17"/>
  <c r="B10" i="17"/>
  <c r="C10" i="17"/>
  <c r="D10" i="17"/>
  <c r="AE10" i="17"/>
  <c r="AF10" i="17"/>
  <c r="AG10" i="17"/>
  <c r="AH10" i="17"/>
  <c r="AI10" i="17"/>
  <c r="AJ10" i="17"/>
  <c r="B11" i="17"/>
  <c r="C11" i="17"/>
  <c r="D11" i="17"/>
  <c r="AE11" i="17"/>
  <c r="AF11" i="17"/>
  <c r="AG11" i="17"/>
  <c r="AH11" i="17"/>
  <c r="AI11" i="17"/>
  <c r="AJ11" i="17"/>
  <c r="B12" i="17"/>
  <c r="C12" i="17"/>
  <c r="D12" i="17"/>
  <c r="AE12" i="17"/>
  <c r="AF12" i="17"/>
  <c r="AG12" i="17"/>
  <c r="AH12" i="17"/>
  <c r="AI12" i="17"/>
  <c r="AJ12" i="17"/>
  <c r="B13" i="17"/>
  <c r="C13" i="17"/>
  <c r="D13" i="17"/>
  <c r="AE13" i="17"/>
  <c r="AF13" i="17"/>
  <c r="AG13" i="17"/>
  <c r="AH13" i="17"/>
  <c r="AI13" i="17"/>
  <c r="AJ13" i="17"/>
  <c r="B14" i="17"/>
  <c r="C14" i="17"/>
  <c r="D14" i="17"/>
  <c r="AE14" i="17"/>
  <c r="AF14" i="17"/>
  <c r="AG14" i="17"/>
  <c r="AH14" i="17"/>
  <c r="AI14" i="17"/>
  <c r="AJ14" i="17"/>
  <c r="B15" i="17"/>
  <c r="C15" i="17"/>
  <c r="D15" i="17"/>
  <c r="AE15" i="17"/>
  <c r="AF15" i="17"/>
  <c r="AG15" i="17"/>
  <c r="AH15" i="17"/>
  <c r="AI15" i="17"/>
  <c r="AJ15" i="17"/>
  <c r="B16" i="17"/>
  <c r="C16" i="17"/>
  <c r="D16" i="17"/>
  <c r="AE16" i="17"/>
  <c r="AF16" i="17"/>
  <c r="AG16" i="17"/>
  <c r="AH16" i="17"/>
  <c r="AI16" i="17"/>
  <c r="AJ16" i="17"/>
  <c r="B17" i="17"/>
  <c r="C17" i="17"/>
  <c r="D17" i="17"/>
  <c r="AE17" i="17"/>
  <c r="AF17" i="17"/>
  <c r="AG17" i="17"/>
  <c r="AH17" i="17"/>
  <c r="AI17" i="17"/>
  <c r="AJ17" i="17"/>
  <c r="B18" i="17"/>
  <c r="C18" i="17"/>
  <c r="D18" i="17"/>
  <c r="AE18" i="17"/>
  <c r="AF18" i="17"/>
  <c r="AG18" i="17"/>
  <c r="AH18" i="17"/>
  <c r="AI18" i="17"/>
  <c r="AJ18" i="17"/>
  <c r="B19" i="17"/>
  <c r="C19" i="17"/>
  <c r="D19" i="17"/>
  <c r="AE19" i="17"/>
  <c r="AF19" i="17"/>
  <c r="AG19" i="17"/>
  <c r="AH19" i="17"/>
  <c r="AI19" i="17"/>
  <c r="AJ19" i="17"/>
  <c r="B20" i="17"/>
  <c r="C20" i="17"/>
  <c r="D20" i="17"/>
  <c r="AE20" i="17"/>
  <c r="AF20" i="17"/>
  <c r="AG20" i="17"/>
  <c r="AH20" i="17"/>
  <c r="AI20" i="17"/>
  <c r="AJ20" i="17"/>
  <c r="B21" i="17"/>
  <c r="C21" i="17"/>
  <c r="D21" i="17"/>
  <c r="AE21" i="17"/>
  <c r="AF21" i="17"/>
  <c r="AG21" i="17"/>
  <c r="AH21" i="17"/>
  <c r="AI21" i="17"/>
  <c r="AJ21" i="17"/>
  <c r="B22" i="17"/>
  <c r="C22" i="17"/>
  <c r="D22" i="17"/>
  <c r="AE22" i="17"/>
  <c r="AF22" i="17"/>
  <c r="AG22" i="17"/>
  <c r="AH22" i="17"/>
  <c r="AI22" i="17"/>
  <c r="AJ22" i="17"/>
  <c r="B23" i="17"/>
  <c r="C23" i="17"/>
  <c r="D23" i="17"/>
  <c r="AE23" i="17"/>
  <c r="AF23" i="17"/>
  <c r="AG23" i="17"/>
  <c r="AH23" i="17"/>
  <c r="AI23" i="17"/>
  <c r="AJ23" i="17"/>
  <c r="B24" i="17"/>
  <c r="C24" i="17"/>
  <c r="D24" i="17"/>
  <c r="AE24" i="17"/>
  <c r="AF24" i="17"/>
  <c r="AG24" i="17"/>
  <c r="AH24" i="17"/>
  <c r="AI24" i="17"/>
  <c r="AJ24" i="17"/>
  <c r="B25" i="17"/>
  <c r="C25" i="17"/>
  <c r="D25" i="17"/>
  <c r="AE25" i="17"/>
  <c r="AF25" i="17"/>
  <c r="AG25" i="17"/>
  <c r="AH25" i="17"/>
  <c r="AI25" i="17"/>
  <c r="AJ25" i="17"/>
  <c r="B26" i="17"/>
  <c r="C26" i="17"/>
  <c r="D26" i="17"/>
  <c r="AE26" i="17"/>
  <c r="AF26" i="17"/>
  <c r="AG26" i="17"/>
  <c r="AH26" i="17"/>
  <c r="AI26" i="17"/>
  <c r="AJ26" i="17"/>
  <c r="B27" i="17"/>
  <c r="C27" i="17"/>
  <c r="D27" i="17"/>
  <c r="AE27" i="17"/>
  <c r="AF27" i="17"/>
  <c r="AG27" i="17"/>
  <c r="AH27" i="17"/>
  <c r="AI27" i="17"/>
  <c r="AJ27" i="17"/>
  <c r="B28" i="17"/>
  <c r="C28" i="17"/>
  <c r="D28" i="17"/>
  <c r="AE28" i="17"/>
  <c r="AF28" i="17"/>
  <c r="AG28" i="17"/>
  <c r="AH28" i="17"/>
  <c r="AI28" i="17"/>
  <c r="AJ28" i="17"/>
  <c r="B29" i="17"/>
  <c r="C29" i="17"/>
  <c r="D29" i="17"/>
  <c r="AE29" i="17"/>
  <c r="AF29" i="17"/>
  <c r="AG29" i="17"/>
  <c r="AH29" i="17"/>
  <c r="AI29" i="17"/>
  <c r="AJ29" i="17"/>
  <c r="B30" i="17"/>
  <c r="C30" i="17"/>
  <c r="D30" i="17"/>
  <c r="AE30" i="17"/>
  <c r="AF30" i="17"/>
  <c r="AG30" i="17"/>
  <c r="AH30" i="17"/>
  <c r="AI30" i="17"/>
  <c r="AJ30" i="17"/>
  <c r="B31" i="17"/>
  <c r="C31" i="17"/>
  <c r="D31" i="17"/>
  <c r="AE31" i="17"/>
  <c r="AF31" i="17"/>
  <c r="AG31" i="17"/>
  <c r="AH31" i="17"/>
  <c r="AI31" i="17"/>
  <c r="AJ31" i="17"/>
  <c r="B32" i="17"/>
  <c r="C32" i="17"/>
  <c r="D32" i="17"/>
  <c r="AE32" i="17"/>
  <c r="AF32" i="17"/>
  <c r="AG32" i="17"/>
  <c r="AH32" i="17"/>
  <c r="AI32" i="17"/>
  <c r="AJ32" i="17"/>
  <c r="B33" i="17"/>
  <c r="C33" i="17"/>
  <c r="D33" i="17"/>
  <c r="AE33" i="17"/>
  <c r="AF33" i="17"/>
  <c r="AG33" i="17"/>
  <c r="AH33" i="17"/>
  <c r="AI33" i="17"/>
  <c r="AJ33" i="17"/>
  <c r="B34" i="17"/>
  <c r="C34" i="17"/>
  <c r="D34" i="17"/>
  <c r="AE34" i="17"/>
  <c r="AF34" i="17"/>
  <c r="AG34" i="17"/>
  <c r="AH34" i="17"/>
  <c r="AI34" i="17"/>
  <c r="AJ34" i="17"/>
  <c r="B35" i="17"/>
  <c r="C35" i="17"/>
  <c r="D35" i="17"/>
  <c r="AE35" i="17"/>
  <c r="AF35" i="17"/>
  <c r="AG35" i="17"/>
  <c r="AH35" i="17"/>
  <c r="AI35" i="17"/>
  <c r="AJ35" i="17"/>
  <c r="B36" i="17"/>
  <c r="C36" i="17"/>
  <c r="D36" i="17"/>
  <c r="AE36" i="17"/>
  <c r="AF36" i="17"/>
  <c r="AG36" i="17"/>
  <c r="AH36" i="17"/>
  <c r="AI36" i="17"/>
  <c r="AJ36" i="17"/>
  <c r="B37" i="17"/>
  <c r="C37" i="17"/>
  <c r="D37" i="17"/>
  <c r="AE37" i="17"/>
  <c r="AF37" i="17"/>
  <c r="AG37" i="17"/>
  <c r="AH37" i="17"/>
  <c r="AI37" i="17"/>
  <c r="AJ37" i="17"/>
  <c r="B38" i="17"/>
  <c r="C38" i="17"/>
  <c r="D38" i="17"/>
  <c r="B39" i="17"/>
  <c r="C39" i="17"/>
  <c r="D39" i="17"/>
  <c r="B40" i="17"/>
  <c r="C40" i="17"/>
  <c r="D40" i="17"/>
  <c r="B41" i="17"/>
  <c r="C41" i="17"/>
  <c r="D41" i="17"/>
  <c r="B42" i="17"/>
  <c r="C42" i="17"/>
  <c r="D42" i="17"/>
  <c r="B43" i="17"/>
  <c r="C43" i="17"/>
  <c r="D43" i="17"/>
  <c r="B44" i="17"/>
  <c r="C44" i="17"/>
  <c r="D44" i="17"/>
  <c r="B45" i="17"/>
  <c r="C45" i="17"/>
  <c r="D45" i="17"/>
  <c r="B46" i="17"/>
  <c r="C46" i="17"/>
  <c r="D46" i="17"/>
  <c r="B47" i="17"/>
  <c r="C47" i="17"/>
  <c r="D47" i="17"/>
  <c r="B48" i="17"/>
  <c r="C48" i="17"/>
  <c r="D48" i="17"/>
  <c r="B49" i="17"/>
  <c r="C49" i="17"/>
  <c r="D49" i="17"/>
  <c r="B50" i="17"/>
  <c r="C50" i="17"/>
  <c r="D50" i="17"/>
  <c r="B51" i="17"/>
  <c r="C51" i="17"/>
  <c r="D51" i="17"/>
  <c r="B52" i="17"/>
  <c r="C52" i="17"/>
  <c r="D52" i="17"/>
  <c r="B53" i="17"/>
  <c r="C53" i="17"/>
  <c r="D53" i="17"/>
  <c r="B54" i="17"/>
  <c r="C54" i="17"/>
  <c r="D54" i="17"/>
  <c r="B55" i="17"/>
  <c r="C55" i="17"/>
  <c r="D55" i="17"/>
  <c r="B56" i="17"/>
  <c r="C56" i="17"/>
  <c r="D56" i="17"/>
  <c r="B57" i="17"/>
  <c r="C57" i="17"/>
  <c r="D57" i="17"/>
  <c r="B58" i="17"/>
  <c r="C58" i="17"/>
  <c r="D58" i="17"/>
  <c r="B59" i="17"/>
  <c r="C59" i="17"/>
  <c r="D59" i="17"/>
  <c r="B60" i="17"/>
  <c r="C60" i="17"/>
  <c r="D60" i="17"/>
  <c r="B61" i="17"/>
  <c r="C61" i="17"/>
  <c r="D61" i="17"/>
  <c r="B62" i="17"/>
  <c r="C62" i="17"/>
  <c r="D62" i="17"/>
  <c r="B63" i="17"/>
  <c r="C63" i="17"/>
  <c r="D63" i="17"/>
  <c r="B64" i="17"/>
  <c r="C64" i="17"/>
  <c r="D64" i="17"/>
  <c r="B65" i="17"/>
  <c r="C65" i="17"/>
  <c r="D65" i="17"/>
  <c r="B66" i="17"/>
  <c r="C66" i="17"/>
  <c r="D66" i="17"/>
  <c r="B67" i="17"/>
  <c r="C67" i="17"/>
  <c r="D67" i="17"/>
  <c r="AJ40" i="2"/>
  <c r="AC39" i="17" s="1"/>
  <c r="AJ41" i="2"/>
  <c r="AC40" i="17" s="1"/>
  <c r="AJ46" i="2"/>
  <c r="AC45" i="17" s="1"/>
  <c r="AJ52" i="2"/>
  <c r="AC51" i="17" s="1"/>
  <c r="AJ58" i="2"/>
  <c r="AC57" i="17" s="1"/>
  <c r="AJ60" i="2"/>
  <c r="AC59" i="17" s="1"/>
  <c r="AJ62" i="2"/>
  <c r="AC61" i="17" s="1"/>
  <c r="AJ66" i="2"/>
  <c r="AC65" i="17" s="1"/>
  <c r="O4" i="2"/>
  <c r="L3" i="17" s="1"/>
  <c r="O5" i="2"/>
  <c r="L4" i="17" s="1"/>
  <c r="O6" i="2"/>
  <c r="L5" i="17" s="1"/>
  <c r="O7" i="2"/>
  <c r="L6" i="17" s="1"/>
  <c r="O8" i="2"/>
  <c r="L7" i="17" s="1"/>
  <c r="O9" i="2"/>
  <c r="L8" i="17" s="1"/>
  <c r="O10" i="2"/>
  <c r="L9" i="17" s="1"/>
  <c r="O11" i="2"/>
  <c r="L10" i="17" s="1"/>
  <c r="O12" i="2"/>
  <c r="L11" i="17" s="1"/>
  <c r="O13" i="2"/>
  <c r="L12" i="17" s="1"/>
  <c r="O14" i="2"/>
  <c r="L13" i="17" s="1"/>
  <c r="O15" i="2"/>
  <c r="L14" i="17" s="1"/>
  <c r="O16" i="2"/>
  <c r="L15" i="17" s="1"/>
  <c r="O17" i="2"/>
  <c r="L16" i="17" s="1"/>
  <c r="O18" i="2"/>
  <c r="L17" i="17" s="1"/>
  <c r="O19" i="2"/>
  <c r="L18" i="17" s="1"/>
  <c r="O20" i="2"/>
  <c r="L19" i="17" s="1"/>
  <c r="O21" i="2"/>
  <c r="L20" i="17" s="1"/>
  <c r="O22" i="2"/>
  <c r="L21" i="17" s="1"/>
  <c r="O23" i="2"/>
  <c r="L22" i="17" s="1"/>
  <c r="O24" i="2"/>
  <c r="L23" i="17" s="1"/>
  <c r="O25" i="2"/>
  <c r="L24" i="17" s="1"/>
  <c r="O26" i="2"/>
  <c r="L25" i="17" s="1"/>
  <c r="O27" i="2"/>
  <c r="L26" i="17" s="1"/>
  <c r="O28" i="2"/>
  <c r="L27" i="17" s="1"/>
  <c r="O29" i="2"/>
  <c r="L28" i="17" s="1"/>
  <c r="O30" i="2"/>
  <c r="L29" i="17" s="1"/>
  <c r="O31" i="2"/>
  <c r="L30" i="17" s="1"/>
  <c r="O32" i="2"/>
  <c r="L31" i="17" s="1"/>
  <c r="O33" i="2"/>
  <c r="L32" i="17" s="1"/>
  <c r="O34" i="2"/>
  <c r="L33" i="17" s="1"/>
  <c r="O35" i="2"/>
  <c r="L34" i="17" s="1"/>
  <c r="O36" i="2"/>
  <c r="L35" i="17" s="1"/>
  <c r="O37" i="2"/>
  <c r="L36" i="17" s="1"/>
  <c r="O38" i="2"/>
  <c r="L37" i="17" s="1"/>
  <c r="O39" i="2"/>
  <c r="L38" i="17" s="1"/>
  <c r="O40" i="2"/>
  <c r="L39" i="17" s="1"/>
  <c r="O41" i="2"/>
  <c r="L40" i="17" s="1"/>
  <c r="O42" i="2"/>
  <c r="L41" i="17" s="1"/>
  <c r="O43" i="2"/>
  <c r="L42" i="17" s="1"/>
  <c r="O44" i="2"/>
  <c r="L43" i="17" s="1"/>
  <c r="O45" i="2"/>
  <c r="L44" i="17" s="1"/>
  <c r="O46" i="2"/>
  <c r="L45" i="17" s="1"/>
  <c r="O47" i="2"/>
  <c r="L46" i="17" s="1"/>
  <c r="O48" i="2"/>
  <c r="L47" i="17" s="1"/>
  <c r="O49" i="2"/>
  <c r="L48" i="17" s="1"/>
  <c r="O50" i="2"/>
  <c r="L49" i="17" s="1"/>
  <c r="O51" i="2"/>
  <c r="L50" i="17" s="1"/>
  <c r="O52" i="2"/>
  <c r="L51" i="17" s="1"/>
  <c r="O53" i="2"/>
  <c r="L52" i="17" s="1"/>
  <c r="O54" i="2"/>
  <c r="L53" i="17" s="1"/>
  <c r="O55" i="2"/>
  <c r="L54" i="17" s="1"/>
  <c r="O56" i="2"/>
  <c r="L55" i="17" s="1"/>
  <c r="O57" i="2"/>
  <c r="L56" i="17" s="1"/>
  <c r="O58" i="2"/>
  <c r="L57" i="17" s="1"/>
  <c r="O59" i="2"/>
  <c r="L58" i="17" s="1"/>
  <c r="O60" i="2"/>
  <c r="L59" i="17" s="1"/>
  <c r="O61" i="2"/>
  <c r="L60" i="17" s="1"/>
  <c r="O62" i="2"/>
  <c r="L61" i="17" s="1"/>
  <c r="O63" i="2"/>
  <c r="L62" i="17" s="1"/>
  <c r="O64" i="2"/>
  <c r="L63" i="17" s="1"/>
  <c r="O65" i="2"/>
  <c r="L64" i="17" s="1"/>
  <c r="O66" i="2"/>
  <c r="L65" i="17" s="1"/>
  <c r="O67" i="2"/>
  <c r="L66" i="17" s="1"/>
  <c r="O68" i="2"/>
  <c r="L67" i="17" s="1"/>
  <c r="BE2" i="4"/>
  <c r="AY2" i="4"/>
  <c r="CP86" i="1" l="1"/>
  <c r="T87" i="2" s="1"/>
  <c r="O86" i="17" s="1"/>
  <c r="R71" i="2"/>
  <c r="CP78" i="1"/>
  <c r="T79" i="2" s="1"/>
  <c r="O78" i="17" s="1"/>
  <c r="DG71" i="1"/>
  <c r="W72" i="2" s="1"/>
  <c r="R71" i="17" s="1"/>
  <c r="CP88" i="1"/>
  <c r="T89" i="2" s="1"/>
  <c r="O88" i="17" s="1"/>
  <c r="DG77" i="1"/>
  <c r="W78" i="2" s="1"/>
  <c r="R77" i="17" s="1"/>
  <c r="DG78" i="1"/>
  <c r="W79" i="2" s="1"/>
  <c r="R78" i="17" s="1"/>
  <c r="DG72" i="1"/>
  <c r="W73" i="2" s="1"/>
  <c r="R72" i="17" s="1"/>
  <c r="DG86" i="1"/>
  <c r="W87" i="2" s="1"/>
  <c r="R86" i="17" s="1"/>
  <c r="R80" i="2"/>
  <c r="DG68" i="1"/>
  <c r="W69" i="2" s="1"/>
  <c r="R68" i="17" s="1"/>
  <c r="R83" i="2"/>
  <c r="L81" i="2"/>
  <c r="K80" i="17" s="1"/>
  <c r="K92" i="2"/>
  <c r="J91" i="17" s="1"/>
  <c r="M92" i="2"/>
  <c r="K76" i="2"/>
  <c r="J75" i="17" s="1"/>
  <c r="L76" i="2"/>
  <c r="K75" i="17" s="1"/>
  <c r="K84" i="2"/>
  <c r="J83" i="17" s="1"/>
  <c r="N88" i="2"/>
  <c r="L88" i="2"/>
  <c r="K87" i="17" s="1"/>
  <c r="DG85" i="1"/>
  <c r="W86" i="2" s="1"/>
  <c r="R85" i="17" s="1"/>
  <c r="CP72" i="1"/>
  <c r="T73" i="2" s="1"/>
  <c r="O72" i="17" s="1"/>
  <c r="R73" i="2"/>
  <c r="BX77" i="4"/>
  <c r="M84" i="2" s="1"/>
  <c r="BX76" i="4"/>
  <c r="M77" i="2" s="1"/>
  <c r="K77" i="2"/>
  <c r="J76" i="17" s="1"/>
  <c r="DG73" i="1"/>
  <c r="W74" i="2" s="1"/>
  <c r="R73" i="17" s="1"/>
  <c r="U74" i="2"/>
  <c r="P73" i="17" s="1"/>
  <c r="BY76" i="4"/>
  <c r="N77" i="2" s="1"/>
  <c r="L77" i="2"/>
  <c r="K76" i="17" s="1"/>
  <c r="DG84" i="1"/>
  <c r="W85" i="2" s="1"/>
  <c r="R84" i="17" s="1"/>
  <c r="U85" i="2"/>
  <c r="P84" i="17" s="1"/>
  <c r="CP71" i="1"/>
  <c r="T72" i="2" s="1"/>
  <c r="O71" i="17" s="1"/>
  <c r="R72" i="2"/>
  <c r="BY81" i="4"/>
  <c r="BY83" i="4"/>
  <c r="L84" i="2"/>
  <c r="K83" i="17" s="1"/>
  <c r="L87" i="2"/>
  <c r="K86" i="17" s="1"/>
  <c r="BY82" i="4"/>
  <c r="DG70" i="1"/>
  <c r="W71" i="2" s="1"/>
  <c r="R70" i="17" s="1"/>
  <c r="U71" i="2"/>
  <c r="P70" i="17" s="1"/>
  <c r="BX73" i="4"/>
  <c r="M74" i="2" s="1"/>
  <c r="K74" i="2"/>
  <c r="J73" i="17" s="1"/>
  <c r="BY79" i="4"/>
  <c r="N80" i="2" s="1"/>
  <c r="L80" i="2"/>
  <c r="K79" i="17" s="1"/>
  <c r="DG80" i="1"/>
  <c r="W81" i="2" s="1"/>
  <c r="R80" i="17" s="1"/>
  <c r="U81" i="2"/>
  <c r="P80" i="17" s="1"/>
  <c r="CP73" i="1"/>
  <c r="T74" i="2" s="1"/>
  <c r="O73" i="17" s="1"/>
  <c r="R74" i="2"/>
  <c r="CP75" i="1"/>
  <c r="T76" i="2" s="1"/>
  <c r="O75" i="17" s="1"/>
  <c r="R76" i="2"/>
  <c r="N89" i="2"/>
  <c r="L89" i="2"/>
  <c r="K88" i="17" s="1"/>
  <c r="DG83" i="1"/>
  <c r="W84" i="2" s="1"/>
  <c r="R83" i="17" s="1"/>
  <c r="BX84" i="4"/>
  <c r="M85" i="2" s="1"/>
  <c r="K85" i="2"/>
  <c r="J84" i="17" s="1"/>
  <c r="CP81" i="1"/>
  <c r="T82" i="2" s="1"/>
  <c r="O81" i="17" s="1"/>
  <c r="R82" i="2"/>
  <c r="BX85" i="4"/>
  <c r="M86" i="2" s="1"/>
  <c r="K86" i="2"/>
  <c r="J85" i="17" s="1"/>
  <c r="BY72" i="4"/>
  <c r="L73" i="2"/>
  <c r="K72" i="17" s="1"/>
  <c r="CP74" i="1"/>
  <c r="T75" i="2" s="1"/>
  <c r="O74" i="17" s="1"/>
  <c r="R75" i="2"/>
  <c r="DG87" i="1"/>
  <c r="W88" i="2" s="1"/>
  <c r="R87" i="17" s="1"/>
  <c r="U88" i="2"/>
  <c r="P87" i="17" s="1"/>
  <c r="BY84" i="4"/>
  <c r="N85" i="2" s="1"/>
  <c r="L85" i="2"/>
  <c r="K84" i="17" s="1"/>
  <c r="BY73" i="4"/>
  <c r="N74" i="2" s="1"/>
  <c r="L74" i="2"/>
  <c r="K73" i="17" s="1"/>
  <c r="N90" i="2"/>
  <c r="L90" i="2"/>
  <c r="K89" i="17" s="1"/>
  <c r="K87" i="2"/>
  <c r="J86" i="17" s="1"/>
  <c r="BX81" i="4"/>
  <c r="DG74" i="1"/>
  <c r="W75" i="2" s="1"/>
  <c r="R74" i="17" s="1"/>
  <c r="U75" i="2"/>
  <c r="P74" i="17" s="1"/>
  <c r="BY70" i="4"/>
  <c r="BY78" i="4"/>
  <c r="CP87" i="1"/>
  <c r="T88" i="2" s="1"/>
  <c r="O87" i="17" s="1"/>
  <c r="R88" i="2"/>
  <c r="CP85" i="1"/>
  <c r="T86" i="2" s="1"/>
  <c r="O85" i="17" s="1"/>
  <c r="R86" i="2"/>
  <c r="DG75" i="1"/>
  <c r="W76" i="2" s="1"/>
  <c r="R75" i="17" s="1"/>
  <c r="CP76" i="1"/>
  <c r="T77" i="2" s="1"/>
  <c r="O76" i="17" s="1"/>
  <c r="R77" i="2"/>
  <c r="CP83" i="1"/>
  <c r="T84" i="2" s="1"/>
  <c r="O83" i="17" s="1"/>
  <c r="R84" i="2"/>
  <c r="CP68" i="1"/>
  <c r="T69" i="2" s="1"/>
  <c r="O68" i="17" s="1"/>
  <c r="R69" i="2"/>
  <c r="DG89" i="1"/>
  <c r="W90" i="2" s="1"/>
  <c r="R89" i="17" s="1"/>
  <c r="U90" i="2"/>
  <c r="P89" i="17" s="1"/>
  <c r="CP77" i="1"/>
  <c r="T78" i="2" s="1"/>
  <c r="O77" i="17" s="1"/>
  <c r="R78" i="2"/>
  <c r="DG81" i="1"/>
  <c r="W82" i="2" s="1"/>
  <c r="R81" i="17" s="1"/>
  <c r="U82" i="2"/>
  <c r="P81" i="17" s="1"/>
  <c r="CP80" i="1"/>
  <c r="T81" i="2" s="1"/>
  <c r="O80" i="17" s="1"/>
  <c r="R81" i="2"/>
  <c r="BX79" i="4"/>
  <c r="M80" i="2" s="1"/>
  <c r="K80" i="2"/>
  <c r="J79" i="17" s="1"/>
  <c r="DG79" i="1"/>
  <c r="W80" i="2" s="1"/>
  <c r="R79" i="17" s="1"/>
  <c r="CP69" i="1"/>
  <c r="T70" i="2" s="1"/>
  <c r="O69" i="17" s="1"/>
  <c r="R70" i="2"/>
  <c r="DG88" i="1"/>
  <c r="W89" i="2" s="1"/>
  <c r="R88" i="17" s="1"/>
  <c r="U89" i="2"/>
  <c r="P88" i="17" s="1"/>
  <c r="BX68" i="4"/>
  <c r="BX71" i="4"/>
  <c r="BX80" i="4"/>
  <c r="M81" i="2" s="1"/>
  <c r="K81" i="2"/>
  <c r="J80" i="17" s="1"/>
  <c r="M88" i="2"/>
  <c r="K88" i="2"/>
  <c r="J87" i="17" s="1"/>
  <c r="BY68" i="4"/>
  <c r="K89" i="2"/>
  <c r="J88" i="17" s="1"/>
  <c r="DG76" i="1"/>
  <c r="W77" i="2" s="1"/>
  <c r="R76" i="17" s="1"/>
  <c r="BY77" i="4"/>
  <c r="DG82" i="1"/>
  <c r="W83" i="2" s="1"/>
  <c r="R82" i="17" s="1"/>
  <c r="DG69" i="1"/>
  <c r="W70" i="2" s="1"/>
  <c r="R69" i="17" s="1"/>
  <c r="U70" i="2"/>
  <c r="P69" i="17" s="1"/>
  <c r="BY69" i="4"/>
  <c r="BY85" i="4"/>
  <c r="N86" i="2" s="1"/>
  <c r="L86" i="2"/>
  <c r="K85" i="17" s="1"/>
  <c r="BX72" i="4"/>
  <c r="M73" i="2" s="1"/>
  <c r="K73" i="2"/>
  <c r="J72" i="17" s="1"/>
  <c r="M90" i="2"/>
  <c r="K90" i="2"/>
  <c r="J89" i="17" s="1"/>
  <c r="BY74" i="4"/>
  <c r="CP89" i="1"/>
  <c r="T90" i="2" s="1"/>
  <c r="O89" i="17" s="1"/>
  <c r="R90" i="2"/>
  <c r="AX2" i="4"/>
  <c r="AV39" i="4"/>
  <c r="AV40" i="4"/>
  <c r="AV41" i="4"/>
  <c r="AV42" i="4"/>
  <c r="AV43" i="4"/>
  <c r="AV44" i="4"/>
  <c r="AV45" i="4"/>
  <c r="AV46" i="4"/>
  <c r="AV47" i="4"/>
  <c r="AV48" i="4"/>
  <c r="AV49" i="4"/>
  <c r="AV50" i="4"/>
  <c r="AV51" i="4"/>
  <c r="AV52" i="4"/>
  <c r="AV53" i="4"/>
  <c r="AV54" i="4"/>
  <c r="AV55" i="4"/>
  <c r="AV56" i="4"/>
  <c r="AV57" i="4"/>
  <c r="AV58" i="4"/>
  <c r="AV59" i="4"/>
  <c r="I69" i="2" s="1"/>
  <c r="H68" i="17" s="1"/>
  <c r="AV60" i="4"/>
  <c r="AV61" i="4"/>
  <c r="I71" i="2" s="1"/>
  <c r="H70" i="17" s="1"/>
  <c r="AV62" i="4"/>
  <c r="I72" i="2" s="1"/>
  <c r="H71" i="17" s="1"/>
  <c r="AV63" i="4"/>
  <c r="I75" i="2" s="1"/>
  <c r="H74" i="17" s="1"/>
  <c r="AV64" i="4"/>
  <c r="I78" i="2" s="1"/>
  <c r="H77" i="17" s="1"/>
  <c r="AV65" i="4"/>
  <c r="I79" i="2" s="1"/>
  <c r="H78" i="17" s="1"/>
  <c r="M89" i="2" l="1"/>
  <c r="I58" i="2"/>
  <c r="H57" i="17" s="1"/>
  <c r="I42" i="2"/>
  <c r="H41" i="17" s="1"/>
  <c r="N73" i="2"/>
  <c r="N87" i="2"/>
  <c r="N84" i="2"/>
  <c r="N92" i="2"/>
  <c r="M91" i="2"/>
  <c r="I61" i="2"/>
  <c r="H60" i="17" s="1"/>
  <c r="I70" i="2"/>
  <c r="H69" i="17" s="1"/>
  <c r="M87" i="2"/>
  <c r="N91" i="2"/>
  <c r="I66" i="2"/>
  <c r="H65" i="17" s="1"/>
  <c r="I53" i="2"/>
  <c r="H52" i="17" s="1"/>
  <c r="I68" i="2"/>
  <c r="H67" i="17" s="1"/>
  <c r="I44" i="2"/>
  <c r="H43" i="17" s="1"/>
  <c r="I47" i="2"/>
  <c r="H46" i="17" s="1"/>
  <c r="C2" i="17"/>
  <c r="A2" i="17"/>
  <c r="D2" i="17" l="1"/>
  <c r="B2" i="17"/>
  <c r="AF2" i="17" l="1"/>
  <c r="AG2" i="17"/>
  <c r="AH2" i="17"/>
  <c r="AI2" i="17"/>
  <c r="AJ2" i="17"/>
  <c r="AE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W39" i="4"/>
  <c r="AX39" i="4"/>
  <c r="AY39" i="4"/>
  <c r="AZ39" i="4"/>
  <c r="BA39" i="4"/>
  <c r="BB39" i="4"/>
  <c r="BC39" i="4"/>
  <c r="BD39" i="4"/>
  <c r="BE39" i="4"/>
  <c r="BF39" i="4"/>
  <c r="BG39" i="4"/>
  <c r="BH39" i="4"/>
  <c r="BI39" i="4"/>
  <c r="BJ39" i="4"/>
  <c r="BK39" i="4"/>
  <c r="BL39" i="4"/>
  <c r="BM39" i="4"/>
  <c r="BN39" i="4"/>
  <c r="BO39" i="4"/>
  <c r="BP39" i="4"/>
  <c r="BQ39" i="4"/>
  <c r="BR39" i="4"/>
  <c r="BS39" i="4"/>
  <c r="BT39" i="4"/>
  <c r="BU39" i="4"/>
  <c r="AW40" i="4"/>
  <c r="AX40" i="4"/>
  <c r="AY40" i="4"/>
  <c r="AZ40" i="4"/>
  <c r="BA40" i="4"/>
  <c r="BB40" i="4"/>
  <c r="BC40" i="4"/>
  <c r="BD40" i="4"/>
  <c r="BE40" i="4"/>
  <c r="BF40" i="4"/>
  <c r="BG40" i="4"/>
  <c r="BH40" i="4"/>
  <c r="BI40" i="4"/>
  <c r="BJ40" i="4"/>
  <c r="BK40" i="4"/>
  <c r="BL40" i="4"/>
  <c r="BM40" i="4"/>
  <c r="BN40" i="4"/>
  <c r="BO40" i="4"/>
  <c r="BP40" i="4"/>
  <c r="BQ40" i="4"/>
  <c r="BR40" i="4"/>
  <c r="BS40" i="4"/>
  <c r="BT40" i="4"/>
  <c r="BU40" i="4"/>
  <c r="AW41" i="4"/>
  <c r="AX41" i="4"/>
  <c r="AY41" i="4"/>
  <c r="AZ41" i="4"/>
  <c r="BA41" i="4"/>
  <c r="BB41" i="4"/>
  <c r="BC41" i="4"/>
  <c r="BD41" i="4"/>
  <c r="BE41" i="4"/>
  <c r="BF41" i="4"/>
  <c r="BG41" i="4"/>
  <c r="BH41" i="4"/>
  <c r="BI41" i="4"/>
  <c r="BJ41" i="4"/>
  <c r="BK41" i="4"/>
  <c r="BL41" i="4"/>
  <c r="BM41" i="4"/>
  <c r="BN41" i="4"/>
  <c r="BO41" i="4"/>
  <c r="BP41" i="4"/>
  <c r="BQ41" i="4"/>
  <c r="BR41" i="4"/>
  <c r="BS41" i="4"/>
  <c r="BT41" i="4"/>
  <c r="BU41" i="4"/>
  <c r="AX42" i="4"/>
  <c r="AY42" i="4"/>
  <c r="AZ42" i="4"/>
  <c r="BA42" i="4"/>
  <c r="BB42" i="4"/>
  <c r="BC42" i="4"/>
  <c r="BD42" i="4"/>
  <c r="BE42" i="4"/>
  <c r="BF42" i="4"/>
  <c r="BG42" i="4"/>
  <c r="BH42" i="4"/>
  <c r="BI42" i="4"/>
  <c r="BJ42" i="4"/>
  <c r="BK42" i="4"/>
  <c r="BL42" i="4"/>
  <c r="BM42" i="4"/>
  <c r="BN42" i="4"/>
  <c r="BO42" i="4"/>
  <c r="BP42" i="4"/>
  <c r="BQ42" i="4"/>
  <c r="BR42" i="4"/>
  <c r="BS42" i="4"/>
  <c r="BT42" i="4"/>
  <c r="BU42" i="4"/>
  <c r="AW43" i="4"/>
  <c r="AX43" i="4"/>
  <c r="AY43" i="4"/>
  <c r="AZ43" i="4"/>
  <c r="BA43" i="4"/>
  <c r="BB43" i="4"/>
  <c r="BC43" i="4"/>
  <c r="BD43" i="4"/>
  <c r="BE43" i="4"/>
  <c r="BF43" i="4"/>
  <c r="BG43" i="4"/>
  <c r="BH43" i="4"/>
  <c r="BI43" i="4"/>
  <c r="BJ43" i="4"/>
  <c r="BK43" i="4"/>
  <c r="BL43" i="4"/>
  <c r="BM43" i="4"/>
  <c r="BN43" i="4"/>
  <c r="BO43" i="4"/>
  <c r="BP43" i="4"/>
  <c r="BQ43" i="4"/>
  <c r="BR43" i="4"/>
  <c r="BS43" i="4"/>
  <c r="BT43" i="4"/>
  <c r="BU43" i="4"/>
  <c r="AW44" i="4"/>
  <c r="AX44" i="4"/>
  <c r="AY44" i="4"/>
  <c r="AZ44" i="4"/>
  <c r="BA44" i="4"/>
  <c r="BB44" i="4"/>
  <c r="BC44" i="4"/>
  <c r="BD44" i="4"/>
  <c r="BE44" i="4"/>
  <c r="BF44" i="4"/>
  <c r="BG44" i="4"/>
  <c r="BH44" i="4"/>
  <c r="BI44" i="4"/>
  <c r="BJ44" i="4"/>
  <c r="BK44" i="4"/>
  <c r="BL44" i="4"/>
  <c r="BM44" i="4"/>
  <c r="BN44" i="4"/>
  <c r="BO44" i="4"/>
  <c r="BP44" i="4"/>
  <c r="BQ44" i="4"/>
  <c r="BR44" i="4"/>
  <c r="BS44" i="4"/>
  <c r="BT44" i="4"/>
  <c r="BU44" i="4"/>
  <c r="AW45" i="4"/>
  <c r="AX45" i="4"/>
  <c r="AY45" i="4"/>
  <c r="AZ45" i="4"/>
  <c r="BA45" i="4"/>
  <c r="BB45" i="4"/>
  <c r="BC45" i="4"/>
  <c r="BD45" i="4"/>
  <c r="BE45" i="4"/>
  <c r="BF45" i="4"/>
  <c r="BG45" i="4"/>
  <c r="BH45" i="4"/>
  <c r="BI45" i="4"/>
  <c r="BJ45" i="4"/>
  <c r="BK45" i="4"/>
  <c r="BL45" i="4"/>
  <c r="BM45" i="4"/>
  <c r="BN45" i="4"/>
  <c r="BO45" i="4"/>
  <c r="BP45" i="4"/>
  <c r="BQ45" i="4"/>
  <c r="BR45" i="4"/>
  <c r="BS45" i="4"/>
  <c r="BT45" i="4"/>
  <c r="BU45" i="4"/>
  <c r="AW46" i="4"/>
  <c r="AX46" i="4"/>
  <c r="AY46" i="4"/>
  <c r="AZ46" i="4"/>
  <c r="BA46" i="4"/>
  <c r="BB46" i="4"/>
  <c r="BC46" i="4"/>
  <c r="BD46" i="4"/>
  <c r="BE46" i="4"/>
  <c r="BF46" i="4"/>
  <c r="BG46" i="4"/>
  <c r="BH46" i="4"/>
  <c r="BI46" i="4"/>
  <c r="BJ46" i="4"/>
  <c r="BK46" i="4"/>
  <c r="BL46" i="4"/>
  <c r="BM46" i="4"/>
  <c r="BN46" i="4"/>
  <c r="BO46" i="4"/>
  <c r="BP46" i="4"/>
  <c r="BQ46" i="4"/>
  <c r="BR46" i="4"/>
  <c r="BS46" i="4"/>
  <c r="BT46" i="4"/>
  <c r="BU46" i="4"/>
  <c r="AW47" i="4"/>
  <c r="AX47" i="4"/>
  <c r="AY47" i="4"/>
  <c r="AZ47" i="4"/>
  <c r="BA47" i="4"/>
  <c r="BB47" i="4"/>
  <c r="BC47" i="4"/>
  <c r="BD47" i="4"/>
  <c r="BE47" i="4"/>
  <c r="BF47" i="4"/>
  <c r="BG47" i="4"/>
  <c r="BH47" i="4"/>
  <c r="BI47" i="4"/>
  <c r="BJ47" i="4"/>
  <c r="BK47" i="4"/>
  <c r="BL47" i="4"/>
  <c r="BM47" i="4"/>
  <c r="BN47" i="4"/>
  <c r="BO47" i="4"/>
  <c r="BP47" i="4"/>
  <c r="BQ47" i="4"/>
  <c r="BR47" i="4"/>
  <c r="BS47" i="4"/>
  <c r="BT47" i="4"/>
  <c r="BU47" i="4"/>
  <c r="AW48" i="4"/>
  <c r="AX48" i="4"/>
  <c r="AY48" i="4"/>
  <c r="AZ48" i="4"/>
  <c r="BA48" i="4"/>
  <c r="BB48" i="4"/>
  <c r="BC48" i="4"/>
  <c r="BD48" i="4"/>
  <c r="BE48" i="4"/>
  <c r="BF48" i="4"/>
  <c r="BG48" i="4"/>
  <c r="BH48" i="4"/>
  <c r="BI48" i="4"/>
  <c r="BJ48" i="4"/>
  <c r="BK48" i="4"/>
  <c r="BL48" i="4"/>
  <c r="BM48" i="4"/>
  <c r="BN48" i="4"/>
  <c r="BO48" i="4"/>
  <c r="BP48" i="4"/>
  <c r="BQ48" i="4"/>
  <c r="BR48" i="4"/>
  <c r="BS48" i="4"/>
  <c r="BT48" i="4"/>
  <c r="BU48" i="4"/>
  <c r="AW49" i="4"/>
  <c r="AX49" i="4"/>
  <c r="AY49" i="4"/>
  <c r="AZ49" i="4"/>
  <c r="BA49" i="4"/>
  <c r="BB49" i="4"/>
  <c r="BC49" i="4"/>
  <c r="BD49" i="4"/>
  <c r="BE49" i="4"/>
  <c r="BF49" i="4"/>
  <c r="BG49" i="4"/>
  <c r="BH49" i="4"/>
  <c r="BI49" i="4"/>
  <c r="BJ49" i="4"/>
  <c r="BK49" i="4"/>
  <c r="BL49" i="4"/>
  <c r="BM49" i="4"/>
  <c r="BN49" i="4"/>
  <c r="BO49" i="4"/>
  <c r="BP49" i="4"/>
  <c r="BQ49" i="4"/>
  <c r="BR49" i="4"/>
  <c r="BS49" i="4"/>
  <c r="BT49" i="4"/>
  <c r="BU49" i="4"/>
  <c r="AW50" i="4"/>
  <c r="AX50" i="4"/>
  <c r="AY50" i="4"/>
  <c r="AZ50" i="4"/>
  <c r="BA50" i="4"/>
  <c r="BB50" i="4"/>
  <c r="BC50" i="4"/>
  <c r="BD50" i="4"/>
  <c r="BE50" i="4"/>
  <c r="BF50" i="4"/>
  <c r="BG50" i="4"/>
  <c r="BH50" i="4"/>
  <c r="BI50" i="4"/>
  <c r="BJ50" i="4"/>
  <c r="BK50" i="4"/>
  <c r="BL50" i="4"/>
  <c r="BM50" i="4"/>
  <c r="BN50" i="4"/>
  <c r="BO50" i="4"/>
  <c r="BP50" i="4"/>
  <c r="BQ50" i="4"/>
  <c r="BR50" i="4"/>
  <c r="BS50" i="4"/>
  <c r="BT50" i="4"/>
  <c r="BU50" i="4"/>
  <c r="AW51" i="4"/>
  <c r="AX51" i="4"/>
  <c r="AY51" i="4"/>
  <c r="AZ51" i="4"/>
  <c r="BA51" i="4"/>
  <c r="BB51" i="4"/>
  <c r="BC51" i="4"/>
  <c r="BD51" i="4"/>
  <c r="BE51" i="4"/>
  <c r="BF51" i="4"/>
  <c r="BG51" i="4"/>
  <c r="BH51" i="4"/>
  <c r="BI51" i="4"/>
  <c r="BJ51" i="4"/>
  <c r="BK51" i="4"/>
  <c r="BL51" i="4"/>
  <c r="BM51" i="4"/>
  <c r="BN51" i="4"/>
  <c r="BO51" i="4"/>
  <c r="BP51" i="4"/>
  <c r="BQ51" i="4"/>
  <c r="BR51" i="4"/>
  <c r="BS51" i="4"/>
  <c r="BT51" i="4"/>
  <c r="BU51" i="4"/>
  <c r="AW52" i="4"/>
  <c r="AX52" i="4"/>
  <c r="AY52" i="4"/>
  <c r="AZ52" i="4"/>
  <c r="BA52" i="4"/>
  <c r="BB52" i="4"/>
  <c r="BC52" i="4"/>
  <c r="BD52" i="4"/>
  <c r="BE52" i="4"/>
  <c r="BF52" i="4"/>
  <c r="BG52" i="4"/>
  <c r="BH52" i="4"/>
  <c r="BI52" i="4"/>
  <c r="BJ52" i="4"/>
  <c r="BK52" i="4"/>
  <c r="BL52" i="4"/>
  <c r="BM52" i="4"/>
  <c r="BN52" i="4"/>
  <c r="BO52" i="4"/>
  <c r="BP52" i="4"/>
  <c r="BQ52" i="4"/>
  <c r="BR52" i="4"/>
  <c r="BS52" i="4"/>
  <c r="BT52" i="4"/>
  <c r="BU52" i="4"/>
  <c r="AW53" i="4"/>
  <c r="AX53" i="4"/>
  <c r="AY53" i="4"/>
  <c r="AZ53" i="4"/>
  <c r="BA53" i="4"/>
  <c r="BB53" i="4"/>
  <c r="BC53" i="4"/>
  <c r="BD53" i="4"/>
  <c r="BE53" i="4"/>
  <c r="BF53" i="4"/>
  <c r="BG53" i="4"/>
  <c r="BH53" i="4"/>
  <c r="BI53" i="4"/>
  <c r="BJ53" i="4"/>
  <c r="BK53" i="4"/>
  <c r="BL53" i="4"/>
  <c r="BM53" i="4"/>
  <c r="BN53" i="4"/>
  <c r="BO53" i="4"/>
  <c r="BP53" i="4"/>
  <c r="BQ53" i="4"/>
  <c r="BR53" i="4"/>
  <c r="BS53" i="4"/>
  <c r="BT53" i="4"/>
  <c r="BU53" i="4"/>
  <c r="AW54" i="4"/>
  <c r="AX54" i="4"/>
  <c r="AY54" i="4"/>
  <c r="AZ54" i="4"/>
  <c r="BA54" i="4"/>
  <c r="BB54" i="4"/>
  <c r="BC54" i="4"/>
  <c r="BD54" i="4"/>
  <c r="BE54" i="4"/>
  <c r="BF54" i="4"/>
  <c r="BG54" i="4"/>
  <c r="BH54" i="4"/>
  <c r="BI54" i="4"/>
  <c r="BJ54" i="4"/>
  <c r="BK54" i="4"/>
  <c r="BL54" i="4"/>
  <c r="BM54" i="4"/>
  <c r="BN54" i="4"/>
  <c r="BO54" i="4"/>
  <c r="BP54" i="4"/>
  <c r="BQ54" i="4"/>
  <c r="BR54" i="4"/>
  <c r="BS54" i="4"/>
  <c r="BT54" i="4"/>
  <c r="BU54" i="4"/>
  <c r="AW55" i="4"/>
  <c r="AX55" i="4"/>
  <c r="AY55" i="4"/>
  <c r="AZ55" i="4"/>
  <c r="BA55" i="4"/>
  <c r="BB55" i="4"/>
  <c r="BC55" i="4"/>
  <c r="BD55" i="4"/>
  <c r="BE55" i="4"/>
  <c r="BF55" i="4"/>
  <c r="BG55" i="4"/>
  <c r="BH55" i="4"/>
  <c r="BI55" i="4"/>
  <c r="BJ55" i="4"/>
  <c r="BK55" i="4"/>
  <c r="BL55" i="4"/>
  <c r="BM55" i="4"/>
  <c r="BN55" i="4"/>
  <c r="BO55" i="4"/>
  <c r="BP55" i="4"/>
  <c r="BQ55" i="4"/>
  <c r="BR55" i="4"/>
  <c r="BS55" i="4"/>
  <c r="BT55" i="4"/>
  <c r="BU55" i="4"/>
  <c r="AW56" i="4"/>
  <c r="AX56" i="4"/>
  <c r="AY56" i="4"/>
  <c r="AZ56" i="4"/>
  <c r="BA56" i="4"/>
  <c r="BB56" i="4"/>
  <c r="BC56" i="4"/>
  <c r="BD56" i="4"/>
  <c r="BE56" i="4"/>
  <c r="BF56" i="4"/>
  <c r="BG56" i="4"/>
  <c r="BH56" i="4"/>
  <c r="BI56" i="4"/>
  <c r="BJ56" i="4"/>
  <c r="BK56" i="4"/>
  <c r="BL56" i="4"/>
  <c r="BM56" i="4"/>
  <c r="BN56" i="4"/>
  <c r="BO56" i="4"/>
  <c r="BP56" i="4"/>
  <c r="BQ56" i="4"/>
  <c r="BR56" i="4"/>
  <c r="BS56" i="4"/>
  <c r="BT56" i="4"/>
  <c r="BU56" i="4"/>
  <c r="AW57" i="4"/>
  <c r="AX57" i="4"/>
  <c r="AY57" i="4"/>
  <c r="AZ57" i="4"/>
  <c r="BA57" i="4"/>
  <c r="BB57" i="4"/>
  <c r="BC57" i="4"/>
  <c r="BD57" i="4"/>
  <c r="BE57" i="4"/>
  <c r="BF57" i="4"/>
  <c r="BG57" i="4"/>
  <c r="BH57" i="4"/>
  <c r="BI57" i="4"/>
  <c r="BJ57" i="4"/>
  <c r="BK57" i="4"/>
  <c r="BL57" i="4"/>
  <c r="BM57" i="4"/>
  <c r="BN57" i="4"/>
  <c r="BO57" i="4"/>
  <c r="BP57" i="4"/>
  <c r="BQ57" i="4"/>
  <c r="BR57" i="4"/>
  <c r="BS57" i="4"/>
  <c r="BT57" i="4"/>
  <c r="BU57" i="4"/>
  <c r="AW58" i="4"/>
  <c r="AX58" i="4"/>
  <c r="AY58" i="4"/>
  <c r="AZ58" i="4"/>
  <c r="BA58" i="4"/>
  <c r="BB58" i="4"/>
  <c r="BC58" i="4"/>
  <c r="BD58" i="4"/>
  <c r="BE58" i="4"/>
  <c r="BF58" i="4"/>
  <c r="BG58" i="4"/>
  <c r="BH58" i="4"/>
  <c r="BI58" i="4"/>
  <c r="BJ58" i="4"/>
  <c r="BK58" i="4"/>
  <c r="BL58" i="4"/>
  <c r="BM58" i="4"/>
  <c r="BN58" i="4"/>
  <c r="BO58" i="4"/>
  <c r="BP58" i="4"/>
  <c r="BQ58" i="4"/>
  <c r="BR58" i="4"/>
  <c r="BS58" i="4"/>
  <c r="BT58" i="4"/>
  <c r="BU58" i="4"/>
  <c r="AW59" i="4"/>
  <c r="J69" i="2" s="1"/>
  <c r="I68" i="17" s="1"/>
  <c r="AX59" i="4"/>
  <c r="AY59" i="4"/>
  <c r="AZ59" i="4"/>
  <c r="BA59" i="4"/>
  <c r="BB59" i="4"/>
  <c r="BC59" i="4"/>
  <c r="BD59" i="4"/>
  <c r="BE59" i="4"/>
  <c r="BF59" i="4"/>
  <c r="BG59" i="4"/>
  <c r="BH59" i="4"/>
  <c r="BI59" i="4"/>
  <c r="BJ59" i="4"/>
  <c r="BK59" i="4"/>
  <c r="BL59" i="4"/>
  <c r="BM59" i="4"/>
  <c r="BN59" i="4"/>
  <c r="BO59" i="4"/>
  <c r="BP59" i="4"/>
  <c r="BQ59" i="4"/>
  <c r="BR59" i="4"/>
  <c r="BS59" i="4"/>
  <c r="BT59" i="4"/>
  <c r="BU59" i="4"/>
  <c r="AW60" i="4"/>
  <c r="AX60" i="4"/>
  <c r="AY60" i="4"/>
  <c r="AZ60" i="4"/>
  <c r="BA60" i="4"/>
  <c r="BB60" i="4"/>
  <c r="BC60" i="4"/>
  <c r="BD60" i="4"/>
  <c r="BE60" i="4"/>
  <c r="BF60" i="4"/>
  <c r="BG60" i="4"/>
  <c r="BH60" i="4"/>
  <c r="BI60" i="4"/>
  <c r="BJ60" i="4"/>
  <c r="BK60" i="4"/>
  <c r="BL60" i="4"/>
  <c r="BM60" i="4"/>
  <c r="BN60" i="4"/>
  <c r="BO60" i="4"/>
  <c r="BP60" i="4"/>
  <c r="BQ60" i="4"/>
  <c r="BR60" i="4"/>
  <c r="BS60" i="4"/>
  <c r="BT60" i="4"/>
  <c r="BU60" i="4"/>
  <c r="AW61" i="4"/>
  <c r="J71" i="2" s="1"/>
  <c r="I70" i="17" s="1"/>
  <c r="AX61" i="4"/>
  <c r="AY61" i="4"/>
  <c r="AZ61" i="4"/>
  <c r="BA61" i="4"/>
  <c r="BB61" i="4"/>
  <c r="BC61" i="4"/>
  <c r="BD61" i="4"/>
  <c r="BE61" i="4"/>
  <c r="BF61" i="4"/>
  <c r="BG61" i="4"/>
  <c r="BH61" i="4"/>
  <c r="BI61" i="4"/>
  <c r="BJ61" i="4"/>
  <c r="BK61" i="4"/>
  <c r="BL61" i="4"/>
  <c r="BM61" i="4"/>
  <c r="BN61" i="4"/>
  <c r="BO61" i="4"/>
  <c r="BP61" i="4"/>
  <c r="BQ61" i="4"/>
  <c r="BR61" i="4"/>
  <c r="BS61" i="4"/>
  <c r="BT61" i="4"/>
  <c r="BU61" i="4"/>
  <c r="AW62" i="4"/>
  <c r="J72" i="2" s="1"/>
  <c r="I71" i="17" s="1"/>
  <c r="AX62" i="4"/>
  <c r="AY62" i="4"/>
  <c r="AZ62" i="4"/>
  <c r="BA62" i="4"/>
  <c r="BB62" i="4"/>
  <c r="BC62" i="4"/>
  <c r="BD62" i="4"/>
  <c r="BE62" i="4"/>
  <c r="BF62" i="4"/>
  <c r="BG62" i="4"/>
  <c r="BH62" i="4"/>
  <c r="BI62" i="4"/>
  <c r="BJ62" i="4"/>
  <c r="BK62" i="4"/>
  <c r="BL62" i="4"/>
  <c r="BM62" i="4"/>
  <c r="BN62" i="4"/>
  <c r="BO62" i="4"/>
  <c r="BP62" i="4"/>
  <c r="BQ62" i="4"/>
  <c r="BR62" i="4"/>
  <c r="BS62" i="4"/>
  <c r="BT62" i="4"/>
  <c r="BU62" i="4"/>
  <c r="AW63" i="4"/>
  <c r="J75" i="2" s="1"/>
  <c r="I74" i="17" s="1"/>
  <c r="AX63" i="4"/>
  <c r="AY63" i="4"/>
  <c r="AZ63" i="4"/>
  <c r="BA63" i="4"/>
  <c r="BB63" i="4"/>
  <c r="BC63" i="4"/>
  <c r="BD63" i="4"/>
  <c r="BE63" i="4"/>
  <c r="BF63" i="4"/>
  <c r="BG63" i="4"/>
  <c r="BH63" i="4"/>
  <c r="BI63" i="4"/>
  <c r="BJ63" i="4"/>
  <c r="BK63" i="4"/>
  <c r="BL63" i="4"/>
  <c r="BM63" i="4"/>
  <c r="BN63" i="4"/>
  <c r="BO63" i="4"/>
  <c r="BP63" i="4"/>
  <c r="BQ63" i="4"/>
  <c r="BR63" i="4"/>
  <c r="BS63" i="4"/>
  <c r="BT63" i="4"/>
  <c r="BU63" i="4"/>
  <c r="AW64" i="4"/>
  <c r="J78" i="2" s="1"/>
  <c r="I77" i="17" s="1"/>
  <c r="AX64" i="4"/>
  <c r="AY64" i="4"/>
  <c r="AZ64" i="4"/>
  <c r="BA64" i="4"/>
  <c r="BB64" i="4"/>
  <c r="BC64" i="4"/>
  <c r="BD64" i="4"/>
  <c r="BE64" i="4"/>
  <c r="BF64" i="4"/>
  <c r="BG64" i="4"/>
  <c r="BH64" i="4"/>
  <c r="BI64" i="4"/>
  <c r="BJ64" i="4"/>
  <c r="BK64" i="4"/>
  <c r="BL64" i="4"/>
  <c r="BM64" i="4"/>
  <c r="BN64" i="4"/>
  <c r="BO64" i="4"/>
  <c r="BP64" i="4"/>
  <c r="BQ64" i="4"/>
  <c r="BR64" i="4"/>
  <c r="BS64" i="4"/>
  <c r="BT64" i="4"/>
  <c r="BU64" i="4"/>
  <c r="AW65" i="4"/>
  <c r="J79" i="2" s="1"/>
  <c r="I78" i="17" s="1"/>
  <c r="AX65" i="4"/>
  <c r="AY65" i="4"/>
  <c r="AZ65" i="4"/>
  <c r="BA65" i="4"/>
  <c r="BB65" i="4"/>
  <c r="BC65" i="4"/>
  <c r="BD65" i="4"/>
  <c r="BE65" i="4"/>
  <c r="BF65" i="4"/>
  <c r="BG65" i="4"/>
  <c r="BH65" i="4"/>
  <c r="BI65" i="4"/>
  <c r="BJ65" i="4"/>
  <c r="BK65" i="4"/>
  <c r="BL65" i="4"/>
  <c r="BM65" i="4"/>
  <c r="BN65" i="4"/>
  <c r="BO65" i="4"/>
  <c r="BP65" i="4"/>
  <c r="BQ65" i="4"/>
  <c r="BR65" i="4"/>
  <c r="BS65" i="4"/>
  <c r="BT65" i="4"/>
  <c r="BU65" i="4"/>
  <c r="AW66" i="4"/>
  <c r="J82" i="2" s="1"/>
  <c r="I81" i="17" s="1"/>
  <c r="AX66" i="4"/>
  <c r="AY66" i="4"/>
  <c r="AZ66" i="4"/>
  <c r="BA66" i="4"/>
  <c r="BB66" i="4"/>
  <c r="BC66" i="4"/>
  <c r="BD66" i="4"/>
  <c r="BE66" i="4"/>
  <c r="BF66" i="4"/>
  <c r="BG66" i="4"/>
  <c r="BH66" i="4"/>
  <c r="BI66" i="4"/>
  <c r="BJ66" i="4"/>
  <c r="BK66" i="4"/>
  <c r="BL66" i="4"/>
  <c r="BM66" i="4"/>
  <c r="BN66" i="4"/>
  <c r="BO66" i="4"/>
  <c r="BP66" i="4"/>
  <c r="BQ66" i="4"/>
  <c r="BR66" i="4"/>
  <c r="BS66" i="4"/>
  <c r="BT66" i="4"/>
  <c r="BU66" i="4"/>
  <c r="AW67" i="4"/>
  <c r="J83" i="2" s="1"/>
  <c r="I82" i="17" s="1"/>
  <c r="AX67" i="4"/>
  <c r="AY67" i="4"/>
  <c r="AZ67" i="4"/>
  <c r="BA67" i="4"/>
  <c r="BB67" i="4"/>
  <c r="BC67" i="4"/>
  <c r="BD67" i="4"/>
  <c r="BE67" i="4"/>
  <c r="BF67" i="4"/>
  <c r="BG67" i="4"/>
  <c r="BH67" i="4"/>
  <c r="BI67" i="4"/>
  <c r="BJ67" i="4"/>
  <c r="BK67" i="4"/>
  <c r="BL67" i="4"/>
  <c r="BM67" i="4"/>
  <c r="BN67" i="4"/>
  <c r="BO67" i="4"/>
  <c r="BP67" i="4"/>
  <c r="BQ67" i="4"/>
  <c r="BR67" i="4"/>
  <c r="BS67" i="4"/>
  <c r="BT67" i="4"/>
  <c r="BU67" i="4"/>
  <c r="AX38" i="4"/>
  <c r="AY38" i="4"/>
  <c r="AZ38" i="4"/>
  <c r="BA38" i="4"/>
  <c r="BB38" i="4"/>
  <c r="BC38" i="4"/>
  <c r="BD38" i="4"/>
  <c r="BE38" i="4"/>
  <c r="BF38" i="4"/>
  <c r="BG38" i="4"/>
  <c r="BH38" i="4"/>
  <c r="BI38" i="4"/>
  <c r="BJ38" i="4"/>
  <c r="BK38" i="4"/>
  <c r="BL38" i="4"/>
  <c r="BM38" i="4"/>
  <c r="BN38" i="4"/>
  <c r="BO38" i="4"/>
  <c r="BP38" i="4"/>
  <c r="BQ38" i="4"/>
  <c r="BR38" i="4"/>
  <c r="BS38" i="4"/>
  <c r="BT38" i="4"/>
  <c r="BU38" i="4"/>
  <c r="BY56" i="1"/>
  <c r="BZ56" i="1"/>
  <c r="CA56" i="1"/>
  <c r="CB56" i="1"/>
  <c r="CC56" i="1"/>
  <c r="BY51" i="1"/>
  <c r="BZ51" i="1"/>
  <c r="CA51" i="1"/>
  <c r="CB51" i="1"/>
  <c r="CC51" i="1"/>
  <c r="CX56" i="3"/>
  <c r="CX51" i="3"/>
  <c r="CJ56" i="3"/>
  <c r="CK56" i="3"/>
  <c r="CL56" i="3"/>
  <c r="CM56" i="3"/>
  <c r="CN56" i="3"/>
  <c r="CO56" i="3"/>
  <c r="CP56" i="3"/>
  <c r="CQ56" i="3"/>
  <c r="CR56" i="3"/>
  <c r="CJ51" i="3"/>
  <c r="CK51" i="3"/>
  <c r="CL51" i="3"/>
  <c r="CM51" i="3"/>
  <c r="CN51" i="3"/>
  <c r="CO51" i="3"/>
  <c r="CP51" i="3"/>
  <c r="CQ51" i="3"/>
  <c r="CR51" i="3"/>
  <c r="CE56" i="1"/>
  <c r="CF56" i="1"/>
  <c r="CG56" i="1"/>
  <c r="CH56" i="1"/>
  <c r="CI56" i="1"/>
  <c r="CJ56" i="1"/>
  <c r="CK56" i="1"/>
  <c r="CL56" i="1"/>
  <c r="CM56" i="1"/>
  <c r="CO56" i="1"/>
  <c r="CQ56" i="1"/>
  <c r="CR56" i="1"/>
  <c r="CS56" i="1"/>
  <c r="CT56" i="1"/>
  <c r="CU56" i="1"/>
  <c r="CV56" i="1"/>
  <c r="CW56" i="1"/>
  <c r="CX56" i="1"/>
  <c r="CY56" i="1"/>
  <c r="CZ56" i="1"/>
  <c r="DA56" i="1"/>
  <c r="DB56" i="1"/>
  <c r="DC56" i="1"/>
  <c r="DD56" i="1"/>
  <c r="CE51" i="1"/>
  <c r="CF51" i="1"/>
  <c r="CG51" i="1"/>
  <c r="CH51" i="1"/>
  <c r="CI51" i="1"/>
  <c r="CJ51" i="1"/>
  <c r="CK51" i="1"/>
  <c r="CL51" i="1"/>
  <c r="CM51" i="1"/>
  <c r="CO51" i="1"/>
  <c r="CQ51" i="1"/>
  <c r="CR51" i="1"/>
  <c r="CS51" i="1"/>
  <c r="CT51" i="1"/>
  <c r="CU51" i="1"/>
  <c r="CV51" i="1"/>
  <c r="CW51" i="1"/>
  <c r="CX51" i="1"/>
  <c r="CY51" i="1"/>
  <c r="CZ51" i="1"/>
  <c r="DA51" i="1"/>
  <c r="DB51" i="1"/>
  <c r="DC51" i="1"/>
  <c r="DD51" i="1"/>
  <c r="AJ39" i="2"/>
  <c r="AC38" i="17" s="1"/>
  <c r="BH2" i="13"/>
  <c r="BI2" i="13"/>
  <c r="AF39" i="2" s="1"/>
  <c r="Y38" i="17" s="1"/>
  <c r="BJ2" i="13"/>
  <c r="AG39" i="2" s="1"/>
  <c r="Z38" i="17" s="1"/>
  <c r="AH39" i="2"/>
  <c r="AA38" i="17" s="1"/>
  <c r="BH3" i="13"/>
  <c r="BI3" i="13"/>
  <c r="BJ3" i="13"/>
  <c r="AH40" i="2"/>
  <c r="AA39" i="17" s="1"/>
  <c r="BH4" i="13"/>
  <c r="BI4" i="13"/>
  <c r="BJ4" i="13"/>
  <c r="BH5" i="13"/>
  <c r="BI5" i="13"/>
  <c r="BJ5" i="13"/>
  <c r="BH6" i="13"/>
  <c r="BI6" i="13"/>
  <c r="BJ6" i="13"/>
  <c r="BH7" i="13"/>
  <c r="BI7" i="13"/>
  <c r="BJ7" i="13"/>
  <c r="BH8" i="13"/>
  <c r="BI8" i="13"/>
  <c r="BJ8" i="13"/>
  <c r="BH9" i="13"/>
  <c r="BI9" i="13"/>
  <c r="BJ9" i="13"/>
  <c r="BH10" i="13"/>
  <c r="BI10" i="13"/>
  <c r="BJ10" i="13"/>
  <c r="BH11" i="13"/>
  <c r="BI11" i="13"/>
  <c r="BJ11" i="13"/>
  <c r="AH48" i="2"/>
  <c r="AA47" i="17" s="1"/>
  <c r="BH12" i="13"/>
  <c r="BI12" i="13"/>
  <c r="BJ12" i="13"/>
  <c r="BH13" i="13"/>
  <c r="BI13" i="13"/>
  <c r="BJ13" i="13"/>
  <c r="BH14" i="13"/>
  <c r="BI14" i="13"/>
  <c r="BJ14" i="13"/>
  <c r="BH15" i="13"/>
  <c r="BI15" i="13"/>
  <c r="BJ15" i="13"/>
  <c r="BH16" i="13"/>
  <c r="BI16" i="13"/>
  <c r="BJ16" i="13"/>
  <c r="BH17" i="13"/>
  <c r="BI17" i="13"/>
  <c r="AF54" i="2" s="1"/>
  <c r="Y53" i="17" s="1"/>
  <c r="BJ17" i="13"/>
  <c r="AG54" i="2" s="1"/>
  <c r="Z53" i="17" s="1"/>
  <c r="AH54" i="2"/>
  <c r="AA53" i="17" s="1"/>
  <c r="BI18" i="13"/>
  <c r="BJ18" i="13"/>
  <c r="BI19" i="13"/>
  <c r="AF56" i="2" s="1"/>
  <c r="Y55" i="17" s="1"/>
  <c r="BJ19" i="13"/>
  <c r="AG56" i="2" s="1"/>
  <c r="Z55" i="17" s="1"/>
  <c r="BH20" i="13"/>
  <c r="BI20" i="13"/>
  <c r="BJ20" i="13"/>
  <c r="BH21" i="13"/>
  <c r="BI21" i="13"/>
  <c r="AF58" i="2" s="1"/>
  <c r="Y57" i="17" s="1"/>
  <c r="BJ21" i="13"/>
  <c r="AG58" i="2" s="1"/>
  <c r="Z57" i="17" s="1"/>
  <c r="BH22" i="13"/>
  <c r="BI22" i="13"/>
  <c r="BJ22" i="13"/>
  <c r="BH23" i="13"/>
  <c r="BI23" i="13"/>
  <c r="AF60" i="2" s="1"/>
  <c r="Y59" i="17" s="1"/>
  <c r="BJ23" i="13"/>
  <c r="AG60" i="2" s="1"/>
  <c r="Z59" i="17" s="1"/>
  <c r="AH60" i="2"/>
  <c r="AA59" i="17" s="1"/>
  <c r="BH24" i="13"/>
  <c r="BI24" i="13"/>
  <c r="BJ24" i="13"/>
  <c r="BH25" i="13"/>
  <c r="BI25" i="13"/>
  <c r="AF62" i="2" s="1"/>
  <c r="Y61" i="17" s="1"/>
  <c r="BJ25" i="13"/>
  <c r="AG62" i="2" s="1"/>
  <c r="Z61" i="17" s="1"/>
  <c r="AH62" i="2"/>
  <c r="AA61" i="17" s="1"/>
  <c r="BH26" i="13"/>
  <c r="BI26" i="13"/>
  <c r="BJ26" i="13"/>
  <c r="BH27" i="13"/>
  <c r="BI27" i="13"/>
  <c r="AF64" i="2" s="1"/>
  <c r="Y63" i="17" s="1"/>
  <c r="BJ27" i="13"/>
  <c r="AG64" i="2" s="1"/>
  <c r="Z63" i="17" s="1"/>
  <c r="AH64" i="2"/>
  <c r="AA63" i="17" s="1"/>
  <c r="BH28" i="13"/>
  <c r="BI28" i="13"/>
  <c r="BJ28" i="13"/>
  <c r="BH29" i="13"/>
  <c r="BI29" i="13"/>
  <c r="AF66" i="2" s="1"/>
  <c r="Y65" i="17" s="1"/>
  <c r="BJ29" i="13"/>
  <c r="AG66" i="2" s="1"/>
  <c r="Z65" i="17" s="1"/>
  <c r="AH66" i="2"/>
  <c r="AA65" i="17" s="1"/>
  <c r="BH30" i="13"/>
  <c r="BI30" i="13"/>
  <c r="BJ30" i="13"/>
  <c r="BH31" i="13"/>
  <c r="BI31" i="13"/>
  <c r="AF68" i="2" s="1"/>
  <c r="Y67" i="17" s="1"/>
  <c r="BJ31" i="13"/>
  <c r="AG68" i="2" s="1"/>
  <c r="Z67" i="17" s="1"/>
  <c r="AH68" i="2"/>
  <c r="AA67" i="17" s="1"/>
  <c r="AB39" i="2"/>
  <c r="W38" i="17" s="1"/>
  <c r="BB2" i="13"/>
  <c r="AC39" i="2" s="1"/>
  <c r="BC2" i="13"/>
  <c r="AD39" i="2" s="1"/>
  <c r="BA3" i="13"/>
  <c r="BB3" i="13"/>
  <c r="BC3" i="13"/>
  <c r="AD40" i="2" s="1"/>
  <c r="BA4" i="13"/>
  <c r="BB4" i="13"/>
  <c r="BC4" i="13"/>
  <c r="BA5" i="13"/>
  <c r="BB5" i="13"/>
  <c r="AC42" i="2" s="1"/>
  <c r="BC5" i="13"/>
  <c r="BA6" i="13"/>
  <c r="BB6" i="13"/>
  <c r="BC6" i="13"/>
  <c r="BA7" i="13"/>
  <c r="BB7" i="13"/>
  <c r="BC7" i="13"/>
  <c r="BA8" i="13"/>
  <c r="BB8" i="13"/>
  <c r="BC8" i="13"/>
  <c r="BA9" i="13"/>
  <c r="BB9" i="13"/>
  <c r="BC9" i="13"/>
  <c r="BA10" i="13"/>
  <c r="BB10" i="13"/>
  <c r="BC10" i="13"/>
  <c r="BA11" i="13"/>
  <c r="BB11" i="13"/>
  <c r="BC11" i="13"/>
  <c r="BA12" i="13"/>
  <c r="BB12" i="13"/>
  <c r="BC12" i="13"/>
  <c r="BA13" i="13"/>
  <c r="BB13" i="13"/>
  <c r="BC13" i="13"/>
  <c r="BA14" i="13"/>
  <c r="BB14" i="13"/>
  <c r="BC14" i="13"/>
  <c r="BA15" i="13"/>
  <c r="BB15" i="13"/>
  <c r="BC15" i="13"/>
  <c r="BA16" i="13"/>
  <c r="BB16" i="13"/>
  <c r="BC16" i="13"/>
  <c r="BA17" i="13"/>
  <c r="AB54" i="2" s="1"/>
  <c r="W53" i="17" s="1"/>
  <c r="BB17" i="13"/>
  <c r="AC54" i="2" s="1"/>
  <c r="BC17" i="13"/>
  <c r="AD54" i="2" s="1"/>
  <c r="BA18" i="13"/>
  <c r="BB18" i="13"/>
  <c r="BC18" i="13"/>
  <c r="BA19" i="13"/>
  <c r="AB56" i="2" s="1"/>
  <c r="W55" i="17" s="1"/>
  <c r="BB19" i="13"/>
  <c r="AC56" i="2" s="1"/>
  <c r="BC19" i="13"/>
  <c r="AD56" i="2" s="1"/>
  <c r="BA20" i="13"/>
  <c r="BB20" i="13"/>
  <c r="BC20" i="13"/>
  <c r="BA21" i="13"/>
  <c r="AB58" i="2" s="1"/>
  <c r="W57" i="17" s="1"/>
  <c r="BB21" i="13"/>
  <c r="AC58" i="2" s="1"/>
  <c r="BC21" i="13"/>
  <c r="AD58" i="2" s="1"/>
  <c r="BA22" i="13"/>
  <c r="BB22" i="13"/>
  <c r="BC22" i="13"/>
  <c r="BA23" i="13"/>
  <c r="AB60" i="2" s="1"/>
  <c r="W59" i="17" s="1"/>
  <c r="BB23" i="13"/>
  <c r="AC60" i="2" s="1"/>
  <c r="BC23" i="13"/>
  <c r="AD60" i="2" s="1"/>
  <c r="BA24" i="13"/>
  <c r="BB24" i="13"/>
  <c r="BC24" i="13"/>
  <c r="BA25" i="13"/>
  <c r="AB62" i="2" s="1"/>
  <c r="W61" i="17" s="1"/>
  <c r="BB25" i="13"/>
  <c r="BC25" i="13"/>
  <c r="AD62" i="2" s="1"/>
  <c r="BA26" i="13"/>
  <c r="BB26" i="13"/>
  <c r="BC26" i="13"/>
  <c r="BA27" i="13"/>
  <c r="AB64" i="2" s="1"/>
  <c r="W63" i="17" s="1"/>
  <c r="BB27" i="13"/>
  <c r="AC64" i="2" s="1"/>
  <c r="BC27" i="13"/>
  <c r="AD64" i="2" s="1"/>
  <c r="BA28" i="13"/>
  <c r="BB28" i="13"/>
  <c r="BC28" i="13"/>
  <c r="BA29" i="13"/>
  <c r="AB66" i="2" s="1"/>
  <c r="W65" i="17" s="1"/>
  <c r="BB29" i="13"/>
  <c r="AC66" i="2" s="1"/>
  <c r="BC29" i="13"/>
  <c r="AD66" i="2" s="1"/>
  <c r="BA30" i="13"/>
  <c r="BB30" i="13"/>
  <c r="BC30" i="13"/>
  <c r="BA31" i="13"/>
  <c r="AB68" i="2" s="1"/>
  <c r="W67" i="17" s="1"/>
  <c r="BB31" i="13"/>
  <c r="AC68" i="2" s="1"/>
  <c r="BC31" i="13"/>
  <c r="AD68" i="2" s="1"/>
  <c r="BF31" i="13"/>
  <c r="AJ68" i="2" s="1"/>
  <c r="AC67" i="17" s="1"/>
  <c r="BF28" i="13"/>
  <c r="AJ65" i="2" s="1"/>
  <c r="AC64" i="17" s="1"/>
  <c r="BF27" i="13"/>
  <c r="AJ64" i="2" s="1"/>
  <c r="AC63" i="17" s="1"/>
  <c r="BF26" i="13"/>
  <c r="BF24" i="13"/>
  <c r="BF22" i="13"/>
  <c r="BF19" i="13"/>
  <c r="AJ56" i="2" s="1"/>
  <c r="AC55" i="17" s="1"/>
  <c r="BF17" i="13"/>
  <c r="AJ54" i="2" s="1"/>
  <c r="AC53" i="17" s="1"/>
  <c r="BF16" i="13"/>
  <c r="BF14" i="13"/>
  <c r="BF13" i="13"/>
  <c r="BF12" i="13"/>
  <c r="BF11" i="13"/>
  <c r="BF10" i="13"/>
  <c r="AJ55" i="2" s="1"/>
  <c r="AC54" i="17" s="1"/>
  <c r="BF8" i="13"/>
  <c r="BF7" i="13"/>
  <c r="BF6" i="13"/>
  <c r="BF5" i="13"/>
  <c r="J61" i="2" l="1"/>
  <c r="I60" i="17" s="1"/>
  <c r="J70" i="2"/>
  <c r="I69" i="17" s="1"/>
  <c r="J58" i="2"/>
  <c r="I57" i="17" s="1"/>
  <c r="J68" i="2"/>
  <c r="I67" i="17" s="1"/>
  <c r="J53" i="2"/>
  <c r="I52" i="17" s="1"/>
  <c r="J66" i="2"/>
  <c r="I65" i="17" s="1"/>
  <c r="J47" i="2"/>
  <c r="I46" i="17" s="1"/>
  <c r="Z57" i="2"/>
  <c r="U56" i="17" s="1"/>
  <c r="Y52" i="2"/>
  <c r="T51" i="17" s="1"/>
  <c r="Y57" i="2"/>
  <c r="T56" i="17" s="1"/>
  <c r="CS56" i="3"/>
  <c r="CS51" i="3"/>
  <c r="Z52" i="2"/>
  <c r="U51" i="17" s="1"/>
  <c r="S52" i="2"/>
  <c r="S57" i="2"/>
  <c r="Q57" i="2"/>
  <c r="N56" i="17" s="1"/>
  <c r="Q52" i="2"/>
  <c r="N51" i="17" s="1"/>
  <c r="AJ59" i="2"/>
  <c r="AC58" i="17" s="1"/>
  <c r="AH55" i="2"/>
  <c r="AA54" i="17" s="1"/>
  <c r="BD18" i="13"/>
  <c r="BD26" i="13"/>
  <c r="AD47" i="2"/>
  <c r="AC63" i="2"/>
  <c r="AC47" i="2"/>
  <c r="AB47" i="2"/>
  <c r="W46" i="17" s="1"/>
  <c r="AG67" i="2"/>
  <c r="Z66" i="17" s="1"/>
  <c r="AG63" i="2"/>
  <c r="Z62" i="17" s="1"/>
  <c r="AG59" i="2"/>
  <c r="Z58" i="17" s="1"/>
  <c r="AF63" i="2"/>
  <c r="Y62" i="17" s="1"/>
  <c r="AF59" i="2"/>
  <c r="Y58" i="17" s="1"/>
  <c r="AF55" i="2"/>
  <c r="Y54" i="17" s="1"/>
  <c r="AJ67" i="2"/>
  <c r="AC66" i="17" s="1"/>
  <c r="AJ53" i="2"/>
  <c r="AC52" i="17" s="1"/>
  <c r="AJ49" i="2"/>
  <c r="AC48" i="17" s="1"/>
  <c r="AJ44" i="2"/>
  <c r="AC43" i="17" s="1"/>
  <c r="AD65" i="2"/>
  <c r="AD52" i="2"/>
  <c r="AB61" i="2"/>
  <c r="W60" i="17" s="1"/>
  <c r="AB50" i="2"/>
  <c r="W49" i="17" s="1"/>
  <c r="AD49" i="2"/>
  <c r="AD44" i="2"/>
  <c r="AB45" i="2"/>
  <c r="W44" i="17" s="1"/>
  <c r="AB42" i="2"/>
  <c r="W41" i="17" s="1"/>
  <c r="AH65" i="2"/>
  <c r="AA64" i="17" s="1"/>
  <c r="AH52" i="2"/>
  <c r="AA51" i="17" s="1"/>
  <c r="AH61" i="2"/>
  <c r="AA60" i="17" s="1"/>
  <c r="AH50" i="2"/>
  <c r="AA49" i="17" s="1"/>
  <c r="AH53" i="2"/>
  <c r="AA52" i="17" s="1"/>
  <c r="AH46" i="2"/>
  <c r="AA45" i="17" s="1"/>
  <c r="AH49" i="2"/>
  <c r="AA48" i="17" s="1"/>
  <c r="AH44" i="2"/>
  <c r="AA43" i="17" s="1"/>
  <c r="AH45" i="2"/>
  <c r="AA44" i="17" s="1"/>
  <c r="AH42" i="2"/>
  <c r="AA41" i="17" s="1"/>
  <c r="AJ51" i="2"/>
  <c r="AC50" i="17" s="1"/>
  <c r="AC65" i="2"/>
  <c r="AC52" i="2"/>
  <c r="AD59" i="2"/>
  <c r="AB55" i="2"/>
  <c r="W54" i="17" s="1"/>
  <c r="AC49" i="2"/>
  <c r="AC44" i="2"/>
  <c r="AD43" i="2"/>
  <c r="AG65" i="2"/>
  <c r="Z64" i="17" s="1"/>
  <c r="AG52" i="2"/>
  <c r="Z51" i="17" s="1"/>
  <c r="AG61" i="2"/>
  <c r="Z60" i="17" s="1"/>
  <c r="AG50" i="2"/>
  <c r="Z49" i="17" s="1"/>
  <c r="AG57" i="2"/>
  <c r="Z56" i="17" s="1"/>
  <c r="AG48" i="2"/>
  <c r="Z47" i="17" s="1"/>
  <c r="AG53" i="2"/>
  <c r="Z52" i="17" s="1"/>
  <c r="AG46" i="2"/>
  <c r="Z45" i="17" s="1"/>
  <c r="AG49" i="2"/>
  <c r="Z48" i="17" s="1"/>
  <c r="AG44" i="2"/>
  <c r="Z43" i="17" s="1"/>
  <c r="AG45" i="2"/>
  <c r="Z44" i="17" s="1"/>
  <c r="AG42" i="2"/>
  <c r="Z41" i="17" s="1"/>
  <c r="AG41" i="2"/>
  <c r="Z40" i="17" s="1"/>
  <c r="AG40" i="2"/>
  <c r="Z39" i="17" s="1"/>
  <c r="AJ63" i="2"/>
  <c r="AC62" i="17" s="1"/>
  <c r="AB65" i="2"/>
  <c r="W64" i="17" s="1"/>
  <c r="AB52" i="2"/>
  <c r="W51" i="17" s="1"/>
  <c r="AC59" i="2"/>
  <c r="AD53" i="2"/>
  <c r="AD46" i="2"/>
  <c r="AB49" i="2"/>
  <c r="W48" i="17" s="1"/>
  <c r="AB44" i="2"/>
  <c r="W43" i="17" s="1"/>
  <c r="BL21" i="13"/>
  <c r="AI58" i="2" s="1"/>
  <c r="AB57" i="17" s="1"/>
  <c r="AH58" i="2"/>
  <c r="AA57" i="17" s="1"/>
  <c r="BL19" i="13"/>
  <c r="AI56" i="2" s="1"/>
  <c r="AB55" i="17" s="1"/>
  <c r="AH56" i="2"/>
  <c r="AA55" i="17" s="1"/>
  <c r="AF65" i="2"/>
  <c r="Y64" i="17" s="1"/>
  <c r="AF52" i="2"/>
  <c r="Y51" i="17" s="1"/>
  <c r="AF61" i="2"/>
  <c r="Y60" i="17" s="1"/>
  <c r="AF50" i="2"/>
  <c r="Y49" i="17" s="1"/>
  <c r="AF57" i="2"/>
  <c r="Y56" i="17" s="1"/>
  <c r="AF48" i="2"/>
  <c r="Y47" i="17" s="1"/>
  <c r="AF53" i="2"/>
  <c r="Y52" i="17" s="1"/>
  <c r="AF46" i="2"/>
  <c r="Y45" i="17" s="1"/>
  <c r="AF49" i="2"/>
  <c r="Y48" i="17" s="1"/>
  <c r="AF44" i="2"/>
  <c r="Y43" i="17" s="1"/>
  <c r="AF45" i="2"/>
  <c r="Y44" i="17" s="1"/>
  <c r="AF42" i="2"/>
  <c r="Y41" i="17" s="1"/>
  <c r="AF41" i="2"/>
  <c r="Y40" i="17" s="1"/>
  <c r="AF40" i="2"/>
  <c r="Y39" i="17" s="1"/>
  <c r="AJ45" i="2"/>
  <c r="AC44" i="17" s="1"/>
  <c r="AJ42" i="2"/>
  <c r="AC41" i="17" s="1"/>
  <c r="AJ47" i="2"/>
  <c r="AC46" i="17" s="1"/>
  <c r="AJ43" i="2"/>
  <c r="AC42" i="17" s="1"/>
  <c r="AJ57" i="2"/>
  <c r="AC56" i="17" s="1"/>
  <c r="AJ48" i="2"/>
  <c r="AC47" i="17" s="1"/>
  <c r="BD25" i="13"/>
  <c r="AE62" i="2" s="1"/>
  <c r="X61" i="17" s="1"/>
  <c r="AC62" i="2"/>
  <c r="AD63" i="2"/>
  <c r="AB59" i="2"/>
  <c r="W58" i="17" s="1"/>
  <c r="AC53" i="2"/>
  <c r="AC46" i="2"/>
  <c r="AB43" i="2"/>
  <c r="W42" i="17" s="1"/>
  <c r="AD57" i="2"/>
  <c r="AD48" i="2"/>
  <c r="AB53" i="2"/>
  <c r="W52" i="17" s="1"/>
  <c r="AB46" i="2"/>
  <c r="W45" i="17" s="1"/>
  <c r="AH67" i="2"/>
  <c r="AA66" i="17" s="1"/>
  <c r="AH63" i="2"/>
  <c r="AA62" i="17" s="1"/>
  <c r="AH59" i="2"/>
  <c r="AA58" i="17" s="1"/>
  <c r="AH51" i="2"/>
  <c r="AA50" i="17" s="1"/>
  <c r="AH47" i="2"/>
  <c r="AA46" i="17" s="1"/>
  <c r="AH43" i="2"/>
  <c r="AA42" i="17" s="1"/>
  <c r="AJ61" i="2"/>
  <c r="AC60" i="17" s="1"/>
  <c r="AJ50" i="2"/>
  <c r="AC49" i="17" s="1"/>
  <c r="AD67" i="2"/>
  <c r="AB63" i="2"/>
  <c r="W62" i="17" s="1"/>
  <c r="AC57" i="2"/>
  <c r="AC48" i="2"/>
  <c r="AD51" i="2"/>
  <c r="AC41" i="2"/>
  <c r="AC40" i="2"/>
  <c r="AG55" i="2"/>
  <c r="Z54" i="17" s="1"/>
  <c r="AG51" i="2"/>
  <c r="Z50" i="17" s="1"/>
  <c r="AG47" i="2"/>
  <c r="Z46" i="17" s="1"/>
  <c r="AG43" i="2"/>
  <c r="Z42" i="17" s="1"/>
  <c r="AC67" i="2"/>
  <c r="AD61" i="2"/>
  <c r="AD50" i="2"/>
  <c r="AB57" i="2"/>
  <c r="W56" i="17" s="1"/>
  <c r="AB48" i="2"/>
  <c r="W47" i="17" s="1"/>
  <c r="AC51" i="2"/>
  <c r="AD45" i="2"/>
  <c r="AD42" i="2"/>
  <c r="AB41" i="2"/>
  <c r="W40" i="17" s="1"/>
  <c r="AB40" i="2"/>
  <c r="W39" i="17" s="1"/>
  <c r="AF51" i="2"/>
  <c r="Y50" i="17" s="1"/>
  <c r="AF47" i="2"/>
  <c r="Y46" i="17" s="1"/>
  <c r="AF43" i="2"/>
  <c r="Y42" i="17" s="1"/>
  <c r="AB67" i="2"/>
  <c r="W66" i="17" s="1"/>
  <c r="AC61" i="2"/>
  <c r="AC50" i="2"/>
  <c r="AD55" i="2"/>
  <c r="AB51" i="2"/>
  <c r="W50" i="17" s="1"/>
  <c r="BL11" i="13"/>
  <c r="AH57" i="2"/>
  <c r="AA56" i="17" s="1"/>
  <c r="BL3" i="13"/>
  <c r="AH41" i="2"/>
  <c r="AA40" i="17" s="1"/>
  <c r="BD4" i="13"/>
  <c r="AC43" i="2"/>
  <c r="BD3" i="13"/>
  <c r="AD41" i="2"/>
  <c r="BD10" i="13"/>
  <c r="AE55" i="2" s="1"/>
  <c r="X54" i="17" s="1"/>
  <c r="AC55" i="2"/>
  <c r="BL24" i="13"/>
  <c r="BD5" i="13"/>
  <c r="AC45" i="2"/>
  <c r="BL16" i="13"/>
  <c r="AF67" i="2"/>
  <c r="Y66" i="17" s="1"/>
  <c r="BW45" i="4"/>
  <c r="BW65" i="4"/>
  <c r="BW60" i="4"/>
  <c r="L70" i="2" s="1"/>
  <c r="K69" i="17" s="1"/>
  <c r="BW49" i="4"/>
  <c r="BW41" i="4"/>
  <c r="BW57" i="4"/>
  <c r="BW53" i="4"/>
  <c r="BV41" i="4"/>
  <c r="BW61" i="4"/>
  <c r="L71" i="2" s="1"/>
  <c r="K70" i="17" s="1"/>
  <c r="BW55" i="4"/>
  <c r="BW39" i="4"/>
  <c r="BW38" i="4"/>
  <c r="BW67" i="4"/>
  <c r="BV64" i="4"/>
  <c r="K78" i="2" s="1"/>
  <c r="J77" i="17" s="1"/>
  <c r="BW63" i="4"/>
  <c r="L75" i="2" s="1"/>
  <c r="K74" i="17" s="1"/>
  <c r="BV60" i="4"/>
  <c r="K70" i="2" s="1"/>
  <c r="J69" i="17" s="1"/>
  <c r="BV57" i="4"/>
  <c r="BV39" i="4"/>
  <c r="BV56" i="4"/>
  <c r="BV65" i="4"/>
  <c r="K79" i="2" s="1"/>
  <c r="J78" i="17" s="1"/>
  <c r="BV61" i="4"/>
  <c r="K71" i="2" s="1"/>
  <c r="J70" i="17" s="1"/>
  <c r="BV47" i="4"/>
  <c r="BW46" i="4"/>
  <c r="BW59" i="4"/>
  <c r="L69" i="2" s="1"/>
  <c r="K68" i="17" s="1"/>
  <c r="BV53" i="4"/>
  <c r="BV49" i="4"/>
  <c r="BV38" i="4"/>
  <c r="BW54" i="4"/>
  <c r="BV51" i="4"/>
  <c r="BW50" i="4"/>
  <c r="BV43" i="4"/>
  <c r="BW42" i="4"/>
  <c r="BV59" i="4"/>
  <c r="K69" i="2" s="1"/>
  <c r="J68" i="17" s="1"/>
  <c r="BW58" i="4"/>
  <c r="BV55" i="4"/>
  <c r="BV46" i="4"/>
  <c r="BW64" i="4"/>
  <c r="L78" i="2" s="1"/>
  <c r="K77" i="17" s="1"/>
  <c r="BV67" i="4"/>
  <c r="BW66" i="4"/>
  <c r="L82" i="2" s="1"/>
  <c r="K81" i="17" s="1"/>
  <c r="BV63" i="4"/>
  <c r="K75" i="2" s="1"/>
  <c r="J74" i="17" s="1"/>
  <c r="BW62" i="4"/>
  <c r="BV54" i="4"/>
  <c r="BV52" i="4"/>
  <c r="BV50" i="4"/>
  <c r="BV48" i="4"/>
  <c r="BV44" i="4"/>
  <c r="BV42" i="4"/>
  <c r="BV40" i="4"/>
  <c r="BV66" i="4"/>
  <c r="K82" i="2" s="1"/>
  <c r="J81" i="17" s="1"/>
  <c r="BV58" i="4"/>
  <c r="BW52" i="4"/>
  <c r="L53" i="2" s="1"/>
  <c r="K52" i="17" s="1"/>
  <c r="BW48" i="4"/>
  <c r="BW47" i="4"/>
  <c r="BW44" i="4"/>
  <c r="BW40" i="4"/>
  <c r="BV62" i="4"/>
  <c r="K72" i="2" s="1"/>
  <c r="J71" i="17" s="1"/>
  <c r="BW56" i="4"/>
  <c r="BW51" i="4"/>
  <c r="BV45" i="4"/>
  <c r="BW43" i="4"/>
  <c r="CD56" i="1"/>
  <c r="CD51" i="1"/>
  <c r="CN56" i="1"/>
  <c r="DF51" i="1"/>
  <c r="DF56" i="1"/>
  <c r="DE56" i="1"/>
  <c r="DE51" i="1"/>
  <c r="CN51" i="1"/>
  <c r="BD27" i="13"/>
  <c r="AE64" i="2" s="1"/>
  <c r="X63" i="17" s="1"/>
  <c r="BL29" i="13"/>
  <c r="AI66" i="2" s="1"/>
  <c r="AB65" i="17" s="1"/>
  <c r="BL27" i="13"/>
  <c r="AI64" i="2" s="1"/>
  <c r="AB63" i="17" s="1"/>
  <c r="BD19" i="13"/>
  <c r="AE56" i="2" s="1"/>
  <c r="X55" i="17" s="1"/>
  <c r="BD13" i="13"/>
  <c r="BD31" i="13"/>
  <c r="AE68" i="2" s="1"/>
  <c r="X67" i="17" s="1"/>
  <c r="BD23" i="13"/>
  <c r="AE60" i="2" s="1"/>
  <c r="X59" i="17" s="1"/>
  <c r="BD2" i="13"/>
  <c r="AE39" i="2" s="1"/>
  <c r="X38" i="17" s="1"/>
  <c r="BL14" i="13"/>
  <c r="BL12" i="13"/>
  <c r="BL8" i="13"/>
  <c r="BL6" i="13"/>
  <c r="BD28" i="13"/>
  <c r="BD20" i="13"/>
  <c r="BD17" i="13"/>
  <c r="AE54" i="2" s="1"/>
  <c r="X53" i="17" s="1"/>
  <c r="BD12" i="13"/>
  <c r="BD9" i="13"/>
  <c r="BL23" i="13"/>
  <c r="AI60" i="2" s="1"/>
  <c r="AB59" i="17" s="1"/>
  <c r="BL2" i="13"/>
  <c r="AI39" i="2" s="1"/>
  <c r="AB38" i="17" s="1"/>
  <c r="BL25" i="13"/>
  <c r="AI62" i="2" s="1"/>
  <c r="AB61" i="17" s="1"/>
  <c r="BL17" i="13"/>
  <c r="AI54" i="2" s="1"/>
  <c r="AB53" i="17" s="1"/>
  <c r="BL4" i="13"/>
  <c r="BD30" i="13"/>
  <c r="BD22" i="13"/>
  <c r="BD14" i="13"/>
  <c r="BD11" i="13"/>
  <c r="BD6" i="13"/>
  <c r="BL15" i="13"/>
  <c r="BL30" i="13"/>
  <c r="BL13" i="13"/>
  <c r="BL9" i="13"/>
  <c r="BD24" i="13"/>
  <c r="BD16" i="13"/>
  <c r="BD8" i="13"/>
  <c r="BL28" i="13"/>
  <c r="BL7" i="13"/>
  <c r="BD29" i="13"/>
  <c r="AE66" i="2" s="1"/>
  <c r="X65" i="17" s="1"/>
  <c r="BD21" i="13"/>
  <c r="AE58" i="2" s="1"/>
  <c r="X57" i="17" s="1"/>
  <c r="BL26" i="13"/>
  <c r="BL22" i="13"/>
  <c r="BL5" i="13"/>
  <c r="BD15" i="13"/>
  <c r="BD7" i="13"/>
  <c r="BL31" i="13"/>
  <c r="AI68" i="2" s="1"/>
  <c r="AB67" i="17" s="1"/>
  <c r="BL20" i="13"/>
  <c r="BL18" i="13"/>
  <c r="BL10" i="13"/>
  <c r="BY65" i="4" l="1"/>
  <c r="N79" i="2" s="1"/>
  <c r="L79" i="2"/>
  <c r="K78" i="17" s="1"/>
  <c r="K68" i="2"/>
  <c r="J67" i="17" s="1"/>
  <c r="K83" i="2"/>
  <c r="J82" i="17" s="1"/>
  <c r="L72" i="2"/>
  <c r="K71" i="17" s="1"/>
  <c r="L68" i="2"/>
  <c r="K67" i="17" s="1"/>
  <c r="L83" i="2"/>
  <c r="K82" i="17" s="1"/>
  <c r="L61" i="2"/>
  <c r="K60" i="17" s="1"/>
  <c r="K58" i="2"/>
  <c r="J57" i="17" s="1"/>
  <c r="L66" i="2"/>
  <c r="K65" i="17" s="1"/>
  <c r="K61" i="2"/>
  <c r="J60" i="17" s="1"/>
  <c r="L47" i="2"/>
  <c r="K46" i="17" s="1"/>
  <c r="K47" i="2"/>
  <c r="J46" i="17" s="1"/>
  <c r="K66" i="2"/>
  <c r="J65" i="17" s="1"/>
  <c r="L58" i="2"/>
  <c r="K57" i="17" s="1"/>
  <c r="K53" i="2"/>
  <c r="J52" i="17" s="1"/>
  <c r="BY45" i="4"/>
  <c r="BY55" i="4"/>
  <c r="AI43" i="2"/>
  <c r="AB42" i="17" s="1"/>
  <c r="AE63" i="2"/>
  <c r="X62" i="17" s="1"/>
  <c r="BY61" i="4"/>
  <c r="N71" i="2" s="1"/>
  <c r="X52" i="2"/>
  <c r="S51" i="17" s="1"/>
  <c r="X57" i="2"/>
  <c r="S56" i="17" s="1"/>
  <c r="U52" i="2"/>
  <c r="P51" i="17" s="1"/>
  <c r="V57" i="2"/>
  <c r="Q56" i="17" s="1"/>
  <c r="R57" i="2"/>
  <c r="P52" i="2"/>
  <c r="M51" i="17" s="1"/>
  <c r="V52" i="2"/>
  <c r="Q51" i="17" s="1"/>
  <c r="P57" i="2"/>
  <c r="M56" i="17" s="1"/>
  <c r="U57" i="2"/>
  <c r="P56" i="17" s="1"/>
  <c r="R52" i="2"/>
  <c r="BY67" i="4"/>
  <c r="BX66" i="4"/>
  <c r="M82" i="2" s="1"/>
  <c r="BY66" i="4"/>
  <c r="N82" i="2" s="1"/>
  <c r="BX67" i="4"/>
  <c r="AE67" i="2"/>
  <c r="X66" i="17" s="1"/>
  <c r="AE47" i="2"/>
  <c r="X46" i="17" s="1"/>
  <c r="AE43" i="2"/>
  <c r="X42" i="17" s="1"/>
  <c r="AI47" i="2"/>
  <c r="AB46" i="17" s="1"/>
  <c r="AI51" i="2"/>
  <c r="AB50" i="17" s="1"/>
  <c r="AE51" i="2"/>
  <c r="X50" i="17" s="1"/>
  <c r="AI59" i="2"/>
  <c r="AB58" i="17" s="1"/>
  <c r="AI57" i="2"/>
  <c r="AB56" i="17" s="1"/>
  <c r="AI48" i="2"/>
  <c r="AB47" i="17" s="1"/>
  <c r="AE61" i="2"/>
  <c r="X60" i="17" s="1"/>
  <c r="AE50" i="2"/>
  <c r="X49" i="17" s="1"/>
  <c r="AI49" i="2"/>
  <c r="AB48" i="17" s="1"/>
  <c r="AI44" i="2"/>
  <c r="AB43" i="17" s="1"/>
  <c r="AE57" i="2"/>
  <c r="X56" i="17" s="1"/>
  <c r="AE48" i="2"/>
  <c r="X47" i="17" s="1"/>
  <c r="AI61" i="2"/>
  <c r="AB60" i="17" s="1"/>
  <c r="AI50" i="2"/>
  <c r="AB49" i="17" s="1"/>
  <c r="AE45" i="2"/>
  <c r="X44" i="17" s="1"/>
  <c r="AE42" i="2"/>
  <c r="X41" i="17" s="1"/>
  <c r="AI65" i="2"/>
  <c r="AB64" i="17" s="1"/>
  <c r="AI52" i="2"/>
  <c r="AB51" i="17" s="1"/>
  <c r="AI41" i="2"/>
  <c r="AB40" i="17" s="1"/>
  <c r="AI40" i="2"/>
  <c r="AB39" i="17" s="1"/>
  <c r="AE49" i="2"/>
  <c r="X48" i="17" s="1"/>
  <c r="AE44" i="2"/>
  <c r="X43" i="17" s="1"/>
  <c r="AE65" i="2"/>
  <c r="X64" i="17" s="1"/>
  <c r="AE52" i="2"/>
  <c r="X51" i="17" s="1"/>
  <c r="AI45" i="2"/>
  <c r="AB44" i="17" s="1"/>
  <c r="AI42" i="2"/>
  <c r="AB41" i="17" s="1"/>
  <c r="AE53" i="2"/>
  <c r="X52" i="17" s="1"/>
  <c r="AE46" i="2"/>
  <c r="X45" i="17" s="1"/>
  <c r="AI63" i="2"/>
  <c r="AB62" i="17" s="1"/>
  <c r="AE59" i="2"/>
  <c r="X58" i="17" s="1"/>
  <c r="AE41" i="2"/>
  <c r="X40" i="17" s="1"/>
  <c r="AE40" i="2"/>
  <c r="X39" i="17" s="1"/>
  <c r="AI55" i="2"/>
  <c r="AB54" i="17" s="1"/>
  <c r="AI53" i="2"/>
  <c r="AB52" i="17" s="1"/>
  <c r="AI46" i="2"/>
  <c r="AB45" i="17" s="1"/>
  <c r="AI67" i="2"/>
  <c r="AB66" i="17" s="1"/>
  <c r="BY57" i="4"/>
  <c r="BY41" i="4"/>
  <c r="BY53" i="4"/>
  <c r="BY60" i="4"/>
  <c r="N70" i="2" s="1"/>
  <c r="BY49" i="4"/>
  <c r="BX41" i="4"/>
  <c r="CP51" i="1"/>
  <c r="CP56" i="1"/>
  <c r="BX42" i="4"/>
  <c r="BX57" i="4"/>
  <c r="BX63" i="4"/>
  <c r="M75" i="2" s="1"/>
  <c r="BX39" i="4"/>
  <c r="BX53" i="4"/>
  <c r="BY59" i="4"/>
  <c r="N69" i="2" s="1"/>
  <c r="BX45" i="4"/>
  <c r="BY52" i="4"/>
  <c r="BX48" i="4"/>
  <c r="BX43" i="4"/>
  <c r="BY46" i="4"/>
  <c r="BY63" i="4"/>
  <c r="N75" i="2" s="1"/>
  <c r="BX40" i="4"/>
  <c r="BY47" i="4"/>
  <c r="BY43" i="4"/>
  <c r="BY42" i="4"/>
  <c r="BX58" i="4"/>
  <c r="BX50" i="4"/>
  <c r="BY50" i="4"/>
  <c r="BX47" i="4"/>
  <c r="BX64" i="4"/>
  <c r="M78" i="2" s="1"/>
  <c r="BY58" i="4"/>
  <c r="BX52" i="4"/>
  <c r="BY64" i="4"/>
  <c r="N78" i="2" s="1"/>
  <c r="BX51" i="4"/>
  <c r="BX61" i="4"/>
  <c r="M71" i="2" s="1"/>
  <c r="BY44" i="4"/>
  <c r="BX49" i="4"/>
  <c r="BX59" i="4"/>
  <c r="M69" i="2" s="1"/>
  <c r="BY48" i="4"/>
  <c r="BX60" i="4"/>
  <c r="M70" i="2" s="1"/>
  <c r="BY51" i="4"/>
  <c r="BX62" i="4"/>
  <c r="M72" i="2" s="1"/>
  <c r="BX54" i="4"/>
  <c r="BX46" i="4"/>
  <c r="BY54" i="4"/>
  <c r="BX65" i="4"/>
  <c r="M79" i="2" s="1"/>
  <c r="BY38" i="4"/>
  <c r="BX44" i="4"/>
  <c r="BY56" i="4"/>
  <c r="BY40" i="4"/>
  <c r="BY62" i="4"/>
  <c r="N72" i="2" s="1"/>
  <c r="BX55" i="4"/>
  <c r="BX38" i="4"/>
  <c r="BX56" i="4"/>
  <c r="BY39" i="4"/>
  <c r="DG56" i="1"/>
  <c r="DG51" i="1"/>
  <c r="M68" i="2" l="1"/>
  <c r="M83" i="2"/>
  <c r="N68" i="2"/>
  <c r="N83" i="2"/>
  <c r="M66" i="2"/>
  <c r="N61" i="2"/>
  <c r="M47" i="2"/>
  <c r="N47" i="2"/>
  <c r="N66" i="2"/>
  <c r="M58" i="2"/>
  <c r="N58" i="2"/>
  <c r="N53" i="2"/>
  <c r="M61" i="2"/>
  <c r="M53" i="2"/>
  <c r="W57" i="2"/>
  <c r="R56" i="17" s="1"/>
  <c r="W52" i="2"/>
  <c r="R51" i="17" s="1"/>
  <c r="T52" i="2"/>
  <c r="O51" i="17" s="1"/>
  <c r="T57" i="2"/>
  <c r="O56" i="17" s="1"/>
  <c r="CX66" i="3"/>
  <c r="CX67" i="3"/>
  <c r="CJ66" i="3"/>
  <c r="CK66" i="3"/>
  <c r="CL66" i="3"/>
  <c r="CM66" i="3"/>
  <c r="CN66" i="3"/>
  <c r="CO66" i="3"/>
  <c r="CP66" i="3"/>
  <c r="CQ66" i="3"/>
  <c r="CR66" i="3"/>
  <c r="CJ67" i="3"/>
  <c r="CK67" i="3"/>
  <c r="CL67" i="3"/>
  <c r="CM67" i="3"/>
  <c r="CN67" i="3"/>
  <c r="CO67" i="3"/>
  <c r="CP67" i="3"/>
  <c r="CQ67" i="3"/>
  <c r="CR67" i="3"/>
  <c r="BY66" i="1"/>
  <c r="BZ66" i="1"/>
  <c r="CA66" i="1"/>
  <c r="CB66" i="1"/>
  <c r="CC66" i="1"/>
  <c r="CE66" i="1"/>
  <c r="CF66" i="1"/>
  <c r="CG66" i="1"/>
  <c r="CH66" i="1"/>
  <c r="CI66" i="1"/>
  <c r="CJ66" i="1"/>
  <c r="CK66" i="1"/>
  <c r="CL66" i="1"/>
  <c r="CM66" i="1"/>
  <c r="CO66" i="1"/>
  <c r="CQ66" i="1"/>
  <c r="CR66" i="1"/>
  <c r="CS66" i="1"/>
  <c r="CT66" i="1"/>
  <c r="CU66" i="1"/>
  <c r="CV66" i="1"/>
  <c r="CW66" i="1"/>
  <c r="CX66" i="1"/>
  <c r="CY66" i="1"/>
  <c r="CZ66" i="1"/>
  <c r="DA66" i="1"/>
  <c r="DB66" i="1"/>
  <c r="DC66" i="1"/>
  <c r="DD66" i="1"/>
  <c r="BY67" i="1"/>
  <c r="BZ67" i="1"/>
  <c r="CA67" i="1"/>
  <c r="CB67" i="1"/>
  <c r="CC67" i="1"/>
  <c r="CE67" i="1"/>
  <c r="CF67" i="1"/>
  <c r="CG67" i="1"/>
  <c r="CH67" i="1"/>
  <c r="CI67" i="1"/>
  <c r="CJ67" i="1"/>
  <c r="CK67" i="1"/>
  <c r="CL67" i="1"/>
  <c r="CM67" i="1"/>
  <c r="CO67" i="1"/>
  <c r="CQ67" i="1"/>
  <c r="CR67" i="1"/>
  <c r="CS67" i="1"/>
  <c r="CT67" i="1"/>
  <c r="CU67" i="1"/>
  <c r="CV67" i="1"/>
  <c r="CW67" i="1"/>
  <c r="CX67" i="1"/>
  <c r="CY67" i="1"/>
  <c r="CZ67" i="1"/>
  <c r="DA67" i="1"/>
  <c r="DB67" i="1"/>
  <c r="DC67" i="1"/>
  <c r="DD67" i="1"/>
  <c r="BY55" i="1"/>
  <c r="BZ55" i="1"/>
  <c r="CA55" i="1"/>
  <c r="CB55" i="1"/>
  <c r="CC55" i="1"/>
  <c r="CE55" i="1"/>
  <c r="CF55" i="1"/>
  <c r="CG55" i="1"/>
  <c r="CH55" i="1"/>
  <c r="CI55" i="1"/>
  <c r="CJ55" i="1"/>
  <c r="CK55" i="1"/>
  <c r="CL55" i="1"/>
  <c r="CM55" i="1"/>
  <c r="CO55" i="1"/>
  <c r="CQ55" i="1"/>
  <c r="CR55" i="1"/>
  <c r="CS55" i="1"/>
  <c r="CT55" i="1"/>
  <c r="CU55" i="1"/>
  <c r="CV55" i="1"/>
  <c r="CW55" i="1"/>
  <c r="CX55" i="1"/>
  <c r="CY55" i="1"/>
  <c r="CZ55" i="1"/>
  <c r="DA55" i="1"/>
  <c r="DB55" i="1"/>
  <c r="DC55" i="1"/>
  <c r="DD55" i="1"/>
  <c r="BY57" i="1"/>
  <c r="BZ57" i="1"/>
  <c r="CA57" i="1"/>
  <c r="CB57" i="1"/>
  <c r="CC57" i="1"/>
  <c r="CE57" i="1"/>
  <c r="CF57" i="1"/>
  <c r="CG57" i="1"/>
  <c r="CH57" i="1"/>
  <c r="CI57" i="1"/>
  <c r="CJ57" i="1"/>
  <c r="CK57" i="1"/>
  <c r="CL57" i="1"/>
  <c r="CM57" i="1"/>
  <c r="CO57" i="1"/>
  <c r="CQ57" i="1"/>
  <c r="CR57" i="1"/>
  <c r="CS57" i="1"/>
  <c r="CT57" i="1"/>
  <c r="CU57" i="1"/>
  <c r="CV57" i="1"/>
  <c r="CW57" i="1"/>
  <c r="CX57" i="1"/>
  <c r="CY57" i="1"/>
  <c r="CZ57" i="1"/>
  <c r="DA57" i="1"/>
  <c r="DB57" i="1"/>
  <c r="DC57" i="1"/>
  <c r="DD57" i="1"/>
  <c r="BY58" i="1"/>
  <c r="BZ58" i="1"/>
  <c r="CA58" i="1"/>
  <c r="CB58" i="1"/>
  <c r="CC58" i="1"/>
  <c r="CE58" i="1"/>
  <c r="CF58" i="1"/>
  <c r="CG58" i="1"/>
  <c r="CH58" i="1"/>
  <c r="CI58" i="1"/>
  <c r="CJ58" i="1"/>
  <c r="CK58" i="1"/>
  <c r="CL58" i="1"/>
  <c r="CM58" i="1"/>
  <c r="CO58" i="1"/>
  <c r="CQ58" i="1"/>
  <c r="CR58" i="1"/>
  <c r="CS58" i="1"/>
  <c r="CT58" i="1"/>
  <c r="CU58" i="1"/>
  <c r="CV58" i="1"/>
  <c r="CW58" i="1"/>
  <c r="CX58" i="1"/>
  <c r="CY58" i="1"/>
  <c r="CZ58" i="1"/>
  <c r="DA58" i="1"/>
  <c r="DB58" i="1"/>
  <c r="DC58" i="1"/>
  <c r="DD58" i="1"/>
  <c r="BY59" i="1"/>
  <c r="BZ59" i="1"/>
  <c r="CA59" i="1"/>
  <c r="CB59" i="1"/>
  <c r="CC59" i="1"/>
  <c r="CE59" i="1"/>
  <c r="CF59" i="1"/>
  <c r="CG59" i="1"/>
  <c r="CH59" i="1"/>
  <c r="CI59" i="1"/>
  <c r="CJ59" i="1"/>
  <c r="CK59" i="1"/>
  <c r="CL59" i="1"/>
  <c r="CM59" i="1"/>
  <c r="CO59" i="1"/>
  <c r="CQ59" i="1"/>
  <c r="CR59" i="1"/>
  <c r="CS59" i="1"/>
  <c r="CT59" i="1"/>
  <c r="CU59" i="1"/>
  <c r="CV59" i="1"/>
  <c r="CW59" i="1"/>
  <c r="CX59" i="1"/>
  <c r="CY59" i="1"/>
  <c r="CZ59" i="1"/>
  <c r="DA59" i="1"/>
  <c r="DB59" i="1"/>
  <c r="DC59" i="1"/>
  <c r="DD59" i="1"/>
  <c r="BY60" i="1"/>
  <c r="BZ60" i="1"/>
  <c r="CA60" i="1"/>
  <c r="CB60" i="1"/>
  <c r="CC60" i="1"/>
  <c r="CE60" i="1"/>
  <c r="CF60" i="1"/>
  <c r="CG60" i="1"/>
  <c r="CH60" i="1"/>
  <c r="CI60" i="1"/>
  <c r="CJ60" i="1"/>
  <c r="CK60" i="1"/>
  <c r="CL60" i="1"/>
  <c r="CM60" i="1"/>
  <c r="CO60" i="1"/>
  <c r="CQ60" i="1"/>
  <c r="CR60" i="1"/>
  <c r="CS60" i="1"/>
  <c r="CT60" i="1"/>
  <c r="CU60" i="1"/>
  <c r="CV60" i="1"/>
  <c r="CW60" i="1"/>
  <c r="CX60" i="1"/>
  <c r="CY60" i="1"/>
  <c r="CZ60" i="1"/>
  <c r="DA60" i="1"/>
  <c r="DB60" i="1"/>
  <c r="DC60" i="1"/>
  <c r="DD60" i="1"/>
  <c r="BY61" i="1"/>
  <c r="BZ61" i="1"/>
  <c r="CA61" i="1"/>
  <c r="CB61" i="1"/>
  <c r="CC61" i="1"/>
  <c r="CE61" i="1"/>
  <c r="CF61" i="1"/>
  <c r="CG61" i="1"/>
  <c r="CH61" i="1"/>
  <c r="CI61" i="1"/>
  <c r="CJ61" i="1"/>
  <c r="CK61" i="1"/>
  <c r="CL61" i="1"/>
  <c r="CM61" i="1"/>
  <c r="CO61" i="1"/>
  <c r="CQ61" i="1"/>
  <c r="CR61" i="1"/>
  <c r="CS61" i="1"/>
  <c r="CT61" i="1"/>
  <c r="CU61" i="1"/>
  <c r="CV61" i="1"/>
  <c r="CW61" i="1"/>
  <c r="CX61" i="1"/>
  <c r="CY61" i="1"/>
  <c r="CZ61" i="1"/>
  <c r="DA61" i="1"/>
  <c r="DB61" i="1"/>
  <c r="DC61" i="1"/>
  <c r="DD61" i="1"/>
  <c r="BY62" i="1"/>
  <c r="BZ62" i="1"/>
  <c r="CA62" i="1"/>
  <c r="CB62" i="1"/>
  <c r="CC62" i="1"/>
  <c r="CE62" i="1"/>
  <c r="CF62" i="1"/>
  <c r="CG62" i="1"/>
  <c r="CH62" i="1"/>
  <c r="CI62" i="1"/>
  <c r="CJ62" i="1"/>
  <c r="CK62" i="1"/>
  <c r="CL62" i="1"/>
  <c r="CM62" i="1"/>
  <c r="CO62" i="1"/>
  <c r="CQ62" i="1"/>
  <c r="CR62" i="1"/>
  <c r="CS62" i="1"/>
  <c r="CT62" i="1"/>
  <c r="CU62" i="1"/>
  <c r="CV62" i="1"/>
  <c r="CW62" i="1"/>
  <c r="CX62" i="1"/>
  <c r="CY62" i="1"/>
  <c r="CZ62" i="1"/>
  <c r="DA62" i="1"/>
  <c r="DB62" i="1"/>
  <c r="DC62" i="1"/>
  <c r="DD62" i="1"/>
  <c r="BY63" i="1"/>
  <c r="BZ63" i="1"/>
  <c r="CA63" i="1"/>
  <c r="CB63" i="1"/>
  <c r="CC63" i="1"/>
  <c r="CE63" i="1"/>
  <c r="CF63" i="1"/>
  <c r="CG63" i="1"/>
  <c r="CH63" i="1"/>
  <c r="CI63" i="1"/>
  <c r="CJ63" i="1"/>
  <c r="CK63" i="1"/>
  <c r="CL63" i="1"/>
  <c r="CM63" i="1"/>
  <c r="CO63" i="1"/>
  <c r="CQ63" i="1"/>
  <c r="CR63" i="1"/>
  <c r="CS63" i="1"/>
  <c r="CT63" i="1"/>
  <c r="CU63" i="1"/>
  <c r="CV63" i="1"/>
  <c r="CW63" i="1"/>
  <c r="CX63" i="1"/>
  <c r="CY63" i="1"/>
  <c r="CZ63" i="1"/>
  <c r="DA63" i="1"/>
  <c r="DB63" i="1"/>
  <c r="DC63" i="1"/>
  <c r="DD63" i="1"/>
  <c r="BY64" i="1"/>
  <c r="BZ64" i="1"/>
  <c r="CA64" i="1"/>
  <c r="CB64" i="1"/>
  <c r="CC64" i="1"/>
  <c r="CE64" i="1"/>
  <c r="CF64" i="1"/>
  <c r="CG64" i="1"/>
  <c r="CH64" i="1"/>
  <c r="CI64" i="1"/>
  <c r="CJ64" i="1"/>
  <c r="CK64" i="1"/>
  <c r="CL64" i="1"/>
  <c r="CM64" i="1"/>
  <c r="CO64" i="1"/>
  <c r="CQ64" i="1"/>
  <c r="CR64" i="1"/>
  <c r="CS64" i="1"/>
  <c r="CT64" i="1"/>
  <c r="CU64" i="1"/>
  <c r="CV64" i="1"/>
  <c r="CW64" i="1"/>
  <c r="CX64" i="1"/>
  <c r="CY64" i="1"/>
  <c r="CZ64" i="1"/>
  <c r="DA64" i="1"/>
  <c r="DB64" i="1"/>
  <c r="DC64" i="1"/>
  <c r="DD64" i="1"/>
  <c r="BY65" i="1"/>
  <c r="BZ65" i="1"/>
  <c r="CA65" i="1"/>
  <c r="CB65" i="1"/>
  <c r="CC65" i="1"/>
  <c r="CE65" i="1"/>
  <c r="CF65" i="1"/>
  <c r="CG65" i="1"/>
  <c r="CH65" i="1"/>
  <c r="CI65" i="1"/>
  <c r="CJ65" i="1"/>
  <c r="CK65" i="1"/>
  <c r="CL65" i="1"/>
  <c r="CM65" i="1"/>
  <c r="CO65" i="1"/>
  <c r="CQ65" i="1"/>
  <c r="CR65" i="1"/>
  <c r="CS65" i="1"/>
  <c r="CT65" i="1"/>
  <c r="CU65" i="1"/>
  <c r="CV65" i="1"/>
  <c r="CW65" i="1"/>
  <c r="CX65" i="1"/>
  <c r="CY65" i="1"/>
  <c r="CZ65" i="1"/>
  <c r="DA65" i="1"/>
  <c r="DB65" i="1"/>
  <c r="DC65" i="1"/>
  <c r="DD65" i="1"/>
  <c r="BY24" i="1"/>
  <c r="BZ24" i="1"/>
  <c r="CA24" i="1"/>
  <c r="CB24" i="1"/>
  <c r="CC24" i="1"/>
  <c r="BY25" i="1"/>
  <c r="BZ25" i="1"/>
  <c r="CA25" i="1"/>
  <c r="CB25" i="1"/>
  <c r="CC25" i="1"/>
  <c r="BY26" i="1"/>
  <c r="BZ26" i="1"/>
  <c r="CA26" i="1"/>
  <c r="CB26" i="1"/>
  <c r="CC26" i="1"/>
  <c r="BY27" i="1"/>
  <c r="BZ27" i="1"/>
  <c r="CA27" i="1"/>
  <c r="CB27" i="1"/>
  <c r="CC27" i="1"/>
  <c r="BY28" i="1"/>
  <c r="BZ28" i="1"/>
  <c r="CA28" i="1"/>
  <c r="CB28" i="1"/>
  <c r="CC28" i="1"/>
  <c r="BY29" i="1"/>
  <c r="BZ29" i="1"/>
  <c r="CA29" i="1"/>
  <c r="CB29" i="1"/>
  <c r="CC29" i="1"/>
  <c r="BY30" i="1"/>
  <c r="BZ30" i="1"/>
  <c r="CA30" i="1"/>
  <c r="CB30" i="1"/>
  <c r="CC30" i="1"/>
  <c r="BY31" i="1"/>
  <c r="BZ31" i="1"/>
  <c r="CA31" i="1"/>
  <c r="CB31" i="1"/>
  <c r="CC31" i="1"/>
  <c r="BY32" i="1"/>
  <c r="BZ32" i="1"/>
  <c r="CA32" i="1"/>
  <c r="CB32" i="1"/>
  <c r="CC32" i="1"/>
  <c r="BY33" i="1"/>
  <c r="BZ33" i="1"/>
  <c r="CA33" i="1"/>
  <c r="CB33" i="1"/>
  <c r="CC33" i="1"/>
  <c r="BY34" i="1"/>
  <c r="BZ34" i="1"/>
  <c r="CA34" i="1"/>
  <c r="CB34" i="1"/>
  <c r="CC34" i="1"/>
  <c r="BY35" i="1"/>
  <c r="BZ35" i="1"/>
  <c r="CA35" i="1"/>
  <c r="CB35" i="1"/>
  <c r="CC35" i="1"/>
  <c r="BY36" i="1"/>
  <c r="BZ36" i="1"/>
  <c r="CA36" i="1"/>
  <c r="CB36" i="1"/>
  <c r="CC36" i="1"/>
  <c r="BY37" i="1"/>
  <c r="BZ37" i="1"/>
  <c r="CA37" i="1"/>
  <c r="CB37" i="1"/>
  <c r="CC37" i="1"/>
  <c r="BY38" i="1"/>
  <c r="BZ38" i="1"/>
  <c r="CA38" i="1"/>
  <c r="CB38" i="1"/>
  <c r="CC38" i="1"/>
  <c r="BY39" i="1"/>
  <c r="BZ39" i="1"/>
  <c r="CA39" i="1"/>
  <c r="CB39" i="1"/>
  <c r="CC39" i="1"/>
  <c r="BY40" i="1"/>
  <c r="BZ40" i="1"/>
  <c r="CA40" i="1"/>
  <c r="CB40" i="1"/>
  <c r="CC40" i="1"/>
  <c r="BY41" i="1"/>
  <c r="BZ41" i="1"/>
  <c r="CA41" i="1"/>
  <c r="CB41" i="1"/>
  <c r="CC41" i="1"/>
  <c r="BY42" i="1"/>
  <c r="BZ42" i="1"/>
  <c r="CA42" i="1"/>
  <c r="CB42" i="1"/>
  <c r="CC42" i="1"/>
  <c r="BY43" i="1"/>
  <c r="BZ43" i="1"/>
  <c r="CA43" i="1"/>
  <c r="CB43" i="1"/>
  <c r="CC43" i="1"/>
  <c r="BY44" i="1"/>
  <c r="BZ44" i="1"/>
  <c r="CA44" i="1"/>
  <c r="CB44" i="1"/>
  <c r="CC44" i="1"/>
  <c r="BY45" i="1"/>
  <c r="BZ45" i="1"/>
  <c r="CA45" i="1"/>
  <c r="CB45" i="1"/>
  <c r="CC45" i="1"/>
  <c r="BY46" i="1"/>
  <c r="BZ46" i="1"/>
  <c r="CA46" i="1"/>
  <c r="CB46" i="1"/>
  <c r="CC46" i="1"/>
  <c r="BY47" i="1"/>
  <c r="BZ47" i="1"/>
  <c r="CA47" i="1"/>
  <c r="CB47" i="1"/>
  <c r="CC47" i="1"/>
  <c r="BY48" i="1"/>
  <c r="BZ48" i="1"/>
  <c r="CA48" i="1"/>
  <c r="CB48" i="1"/>
  <c r="CC48" i="1"/>
  <c r="BY49" i="1"/>
  <c r="BZ49" i="1"/>
  <c r="CA49" i="1"/>
  <c r="CB49" i="1"/>
  <c r="CC49" i="1"/>
  <c r="BY50" i="1"/>
  <c r="BZ50" i="1"/>
  <c r="CA50" i="1"/>
  <c r="CB50" i="1"/>
  <c r="CC50" i="1"/>
  <c r="BY52" i="1"/>
  <c r="BZ52" i="1"/>
  <c r="CA52" i="1"/>
  <c r="CB52" i="1"/>
  <c r="CC52" i="1"/>
  <c r="BY53" i="1"/>
  <c r="BZ53" i="1"/>
  <c r="CA53" i="1"/>
  <c r="CB53" i="1"/>
  <c r="CC53" i="1"/>
  <c r="BY54" i="1"/>
  <c r="BZ54" i="1"/>
  <c r="CA54" i="1"/>
  <c r="CB54" i="1"/>
  <c r="CC54" i="1"/>
  <c r="BY3" i="1"/>
  <c r="BY2" i="1"/>
  <c r="CX49" i="3"/>
  <c r="CX55" i="3"/>
  <c r="CJ49" i="3"/>
  <c r="CK49" i="3"/>
  <c r="CL49" i="3"/>
  <c r="CM49" i="3"/>
  <c r="CN49" i="3"/>
  <c r="CO49" i="3"/>
  <c r="CP49" i="3"/>
  <c r="CQ49" i="3"/>
  <c r="CR49" i="3"/>
  <c r="CE49" i="1"/>
  <c r="CF49" i="1"/>
  <c r="CG49" i="1"/>
  <c r="CH49" i="1"/>
  <c r="CI49" i="1"/>
  <c r="CJ49" i="1"/>
  <c r="CK49" i="1"/>
  <c r="CL49" i="1"/>
  <c r="CM49" i="1"/>
  <c r="CO49" i="1"/>
  <c r="CQ49" i="1"/>
  <c r="CR49" i="1"/>
  <c r="CS49" i="1"/>
  <c r="CT49" i="1"/>
  <c r="CU49" i="1"/>
  <c r="CV49" i="1"/>
  <c r="CW49" i="1"/>
  <c r="CX49" i="1"/>
  <c r="CY49" i="1"/>
  <c r="CZ49" i="1"/>
  <c r="DA49" i="1"/>
  <c r="DB49" i="1"/>
  <c r="DC49" i="1"/>
  <c r="DD49" i="1"/>
  <c r="Z68" i="2" l="1"/>
  <c r="U67" i="17" s="1"/>
  <c r="Z67" i="2"/>
  <c r="U66" i="17" s="1"/>
  <c r="Y68" i="2"/>
  <c r="T67" i="17" s="1"/>
  <c r="CS49" i="3"/>
  <c r="CS67" i="3"/>
  <c r="Y50" i="2"/>
  <c r="T49" i="17" s="1"/>
  <c r="Z56" i="2"/>
  <c r="U55" i="17" s="1"/>
  <c r="Y67" i="2"/>
  <c r="T66" i="17" s="1"/>
  <c r="Z50" i="2"/>
  <c r="U49" i="17" s="1"/>
  <c r="CS66" i="3"/>
  <c r="S50" i="2"/>
  <c r="S62" i="2"/>
  <c r="Q59" i="2"/>
  <c r="N58" i="17" s="1"/>
  <c r="Q50" i="2"/>
  <c r="N49" i="17" s="1"/>
  <c r="S65" i="2"/>
  <c r="Q62" i="2"/>
  <c r="N61" i="17" s="1"/>
  <c r="S56" i="2"/>
  <c r="Q65" i="2"/>
  <c r="N64" i="17" s="1"/>
  <c r="S60" i="2"/>
  <c r="Q56" i="2"/>
  <c r="N55" i="17" s="1"/>
  <c r="S63" i="2"/>
  <c r="Q60" i="2"/>
  <c r="N59" i="17" s="1"/>
  <c r="S67" i="2"/>
  <c r="S66" i="2"/>
  <c r="Q63" i="2"/>
  <c r="N62" i="17" s="1"/>
  <c r="S58" i="2"/>
  <c r="Q67" i="2"/>
  <c r="N66" i="17" s="1"/>
  <c r="Q66" i="2"/>
  <c r="N65" i="17" s="1"/>
  <c r="S61" i="2"/>
  <c r="Q58" i="2"/>
  <c r="N57" i="17" s="1"/>
  <c r="S64" i="2"/>
  <c r="Q61" i="2"/>
  <c r="N60" i="17" s="1"/>
  <c r="S68" i="2"/>
  <c r="Q64" i="2"/>
  <c r="N63" i="17" s="1"/>
  <c r="S59" i="2"/>
  <c r="Q68" i="2"/>
  <c r="N67" i="17" s="1"/>
  <c r="DE61" i="1"/>
  <c r="CD65" i="1"/>
  <c r="CD62" i="1"/>
  <c r="DE59" i="1"/>
  <c r="CD59" i="1"/>
  <c r="DE65" i="1"/>
  <c r="CN62" i="1"/>
  <c r="DE64" i="1"/>
  <c r="DF58" i="1"/>
  <c r="DF63" i="1"/>
  <c r="CD58" i="1"/>
  <c r="CD61" i="1"/>
  <c r="CN58" i="1"/>
  <c r="DF66" i="1"/>
  <c r="CD63" i="1"/>
  <c r="DF61" i="1"/>
  <c r="DE58" i="1"/>
  <c r="CD57" i="1"/>
  <c r="CD55" i="1"/>
  <c r="CN63" i="1"/>
  <c r="DF60" i="1"/>
  <c r="CN57" i="1"/>
  <c r="DF64" i="1"/>
  <c r="DE63" i="1"/>
  <c r="CD60" i="1"/>
  <c r="DF57" i="1"/>
  <c r="CN55" i="1"/>
  <c r="CD66" i="1"/>
  <c r="CD64" i="1"/>
  <c r="DE60" i="1"/>
  <c r="CN60" i="1"/>
  <c r="CN59" i="1"/>
  <c r="DE57" i="1"/>
  <c r="DE55" i="1"/>
  <c r="DF65" i="1"/>
  <c r="CN64" i="1"/>
  <c r="DE62" i="1"/>
  <c r="DF62" i="1"/>
  <c r="DF59" i="1"/>
  <c r="CN66" i="1"/>
  <c r="CN65" i="1"/>
  <c r="CN61" i="1"/>
  <c r="DF55" i="1"/>
  <c r="DE66" i="1"/>
  <c r="CD67" i="1"/>
  <c r="DF67" i="1"/>
  <c r="CN67" i="1"/>
  <c r="DE67" i="1"/>
  <c r="CD35" i="1"/>
  <c r="CD27" i="1"/>
  <c r="CD38" i="1"/>
  <c r="CD39" i="1"/>
  <c r="CD32" i="1"/>
  <c r="CD24" i="1"/>
  <c r="CD40" i="1"/>
  <c r="CD46" i="1"/>
  <c r="CD52" i="1"/>
  <c r="CD43" i="1"/>
  <c r="CD49" i="1"/>
  <c r="CD47" i="1"/>
  <c r="CD54" i="1"/>
  <c r="CD50" i="1"/>
  <c r="CD53" i="1"/>
  <c r="CD45" i="1"/>
  <c r="CD42" i="1"/>
  <c r="CD48" i="1"/>
  <c r="CD44" i="1"/>
  <c r="CD41" i="1"/>
  <c r="CD31" i="1"/>
  <c r="CD36" i="1"/>
  <c r="CD33" i="1"/>
  <c r="CD30" i="1"/>
  <c r="CD25" i="1"/>
  <c r="CD37" i="1"/>
  <c r="CD34" i="1"/>
  <c r="CD29" i="1"/>
  <c r="CD26" i="1"/>
  <c r="CD28" i="1"/>
  <c r="DF49" i="1"/>
  <c r="DE49" i="1"/>
  <c r="CN49" i="1"/>
  <c r="CX38" i="3"/>
  <c r="CX41" i="3"/>
  <c r="CJ41" i="3"/>
  <c r="CK41" i="3"/>
  <c r="CL41" i="3"/>
  <c r="CM41" i="3"/>
  <c r="CN41" i="3"/>
  <c r="CO41" i="3"/>
  <c r="CP41" i="3"/>
  <c r="CQ41" i="3"/>
  <c r="CR41" i="3"/>
  <c r="CJ55" i="3"/>
  <c r="CK55" i="3"/>
  <c r="CL55" i="3"/>
  <c r="CM55" i="3"/>
  <c r="CN55" i="3"/>
  <c r="CO55" i="3"/>
  <c r="CP55" i="3"/>
  <c r="CQ55" i="3"/>
  <c r="CR55" i="3"/>
  <c r="CJ45" i="3"/>
  <c r="CK45" i="3"/>
  <c r="CL45" i="3"/>
  <c r="CM45" i="3"/>
  <c r="CN45" i="3"/>
  <c r="CO45" i="3"/>
  <c r="CP45" i="3"/>
  <c r="CQ45" i="3"/>
  <c r="CR45" i="3"/>
  <c r="CX45" i="3"/>
  <c r="CJ48" i="3"/>
  <c r="CK48" i="3"/>
  <c r="CL48" i="3"/>
  <c r="CM48" i="3"/>
  <c r="CN48" i="3"/>
  <c r="CO48" i="3"/>
  <c r="CP48" i="3"/>
  <c r="CQ48" i="3"/>
  <c r="CR48" i="3"/>
  <c r="CX48" i="3"/>
  <c r="CJ43" i="3"/>
  <c r="CK43" i="3"/>
  <c r="CL43" i="3"/>
  <c r="CM43" i="3"/>
  <c r="CN43" i="3"/>
  <c r="CO43" i="3"/>
  <c r="CP43" i="3"/>
  <c r="CQ43" i="3"/>
  <c r="CR43" i="3"/>
  <c r="CX43" i="3"/>
  <c r="CJ50" i="3"/>
  <c r="CK50" i="3"/>
  <c r="CL50" i="3"/>
  <c r="CM50" i="3"/>
  <c r="CN50" i="3"/>
  <c r="CO50" i="3"/>
  <c r="CP50" i="3"/>
  <c r="CQ50" i="3"/>
  <c r="CR50" i="3"/>
  <c r="CX50" i="3"/>
  <c r="CJ46" i="3"/>
  <c r="CK46" i="3"/>
  <c r="CL46" i="3"/>
  <c r="CM46" i="3"/>
  <c r="CN46" i="3"/>
  <c r="CO46" i="3"/>
  <c r="CP46" i="3"/>
  <c r="CQ46" i="3"/>
  <c r="CR46" i="3"/>
  <c r="CX46" i="3"/>
  <c r="CJ59" i="3"/>
  <c r="CK59" i="3"/>
  <c r="CL59" i="3"/>
  <c r="CM59" i="3"/>
  <c r="CN59" i="3"/>
  <c r="CO59" i="3"/>
  <c r="CP59" i="3"/>
  <c r="CQ59" i="3"/>
  <c r="CR59" i="3"/>
  <c r="CX59" i="3"/>
  <c r="CJ64" i="3"/>
  <c r="CK64" i="3"/>
  <c r="CL64" i="3"/>
  <c r="CM64" i="3"/>
  <c r="CN64" i="3"/>
  <c r="CO64" i="3"/>
  <c r="CP64" i="3"/>
  <c r="CQ64" i="3"/>
  <c r="CR64" i="3"/>
  <c r="CX64" i="3"/>
  <c r="CJ62" i="3"/>
  <c r="CK62" i="3"/>
  <c r="CL62" i="3"/>
  <c r="CM62" i="3"/>
  <c r="CN62" i="3"/>
  <c r="CO62" i="3"/>
  <c r="CP62" i="3"/>
  <c r="CQ62" i="3"/>
  <c r="CR62" i="3"/>
  <c r="CX62" i="3"/>
  <c r="CJ47" i="3"/>
  <c r="CK47" i="3"/>
  <c r="CL47" i="3"/>
  <c r="CM47" i="3"/>
  <c r="CN47" i="3"/>
  <c r="CO47" i="3"/>
  <c r="CP47" i="3"/>
  <c r="CQ47" i="3"/>
  <c r="CR47" i="3"/>
  <c r="CX47" i="3"/>
  <c r="CJ54" i="3"/>
  <c r="CK54" i="3"/>
  <c r="CL54" i="3"/>
  <c r="CM54" i="3"/>
  <c r="CN54" i="3"/>
  <c r="CO54" i="3"/>
  <c r="CP54" i="3"/>
  <c r="CQ54" i="3"/>
  <c r="CR54" i="3"/>
  <c r="CX54" i="3"/>
  <c r="CJ52" i="3"/>
  <c r="CK52" i="3"/>
  <c r="CL52" i="3"/>
  <c r="CM52" i="3"/>
  <c r="CN52" i="3"/>
  <c r="CO52" i="3"/>
  <c r="CP52" i="3"/>
  <c r="CQ52" i="3"/>
  <c r="CR52" i="3"/>
  <c r="CX52" i="3"/>
  <c r="CJ61" i="3"/>
  <c r="CK61" i="3"/>
  <c r="CL61" i="3"/>
  <c r="CM61" i="3"/>
  <c r="CN61" i="3"/>
  <c r="CO61" i="3"/>
  <c r="CP61" i="3"/>
  <c r="CQ61" i="3"/>
  <c r="CR61" i="3"/>
  <c r="CX61" i="3"/>
  <c r="CJ58" i="3"/>
  <c r="CK58" i="3"/>
  <c r="CL58" i="3"/>
  <c r="CM58" i="3"/>
  <c r="CN58" i="3"/>
  <c r="CO58" i="3"/>
  <c r="CP58" i="3"/>
  <c r="CQ58" i="3"/>
  <c r="CR58" i="3"/>
  <c r="CX58" i="3"/>
  <c r="CJ53" i="3"/>
  <c r="CK53" i="3"/>
  <c r="CL53" i="3"/>
  <c r="CM53" i="3"/>
  <c r="CN53" i="3"/>
  <c r="CO53" i="3"/>
  <c r="CP53" i="3"/>
  <c r="CQ53" i="3"/>
  <c r="CR53" i="3"/>
  <c r="CX53" i="3"/>
  <c r="CJ38" i="3"/>
  <c r="CK38" i="3"/>
  <c r="CL38" i="3"/>
  <c r="CM38" i="3"/>
  <c r="CN38" i="3"/>
  <c r="CO38" i="3"/>
  <c r="CP38" i="3"/>
  <c r="CQ38" i="3"/>
  <c r="CR38" i="3"/>
  <c r="CJ63" i="3"/>
  <c r="CK63" i="3"/>
  <c r="CL63" i="3"/>
  <c r="CM63" i="3"/>
  <c r="CN63" i="3"/>
  <c r="CO63" i="3"/>
  <c r="CP63" i="3"/>
  <c r="CQ63" i="3"/>
  <c r="CR63" i="3"/>
  <c r="CX63" i="3"/>
  <c r="CJ60" i="3"/>
  <c r="CK60" i="3"/>
  <c r="CL60" i="3"/>
  <c r="CM60" i="3"/>
  <c r="CN60" i="3"/>
  <c r="CO60" i="3"/>
  <c r="CP60" i="3"/>
  <c r="CQ60" i="3"/>
  <c r="CR60" i="3"/>
  <c r="CX60" i="3"/>
  <c r="CJ57" i="3"/>
  <c r="CK57" i="3"/>
  <c r="CL57" i="3"/>
  <c r="CM57" i="3"/>
  <c r="CN57" i="3"/>
  <c r="CO57" i="3"/>
  <c r="CP57" i="3"/>
  <c r="CQ57" i="3"/>
  <c r="CR57" i="3"/>
  <c r="CX57" i="3"/>
  <c r="CJ42" i="3"/>
  <c r="CK42" i="3"/>
  <c r="CL42" i="3"/>
  <c r="CM42" i="3"/>
  <c r="CN42" i="3"/>
  <c r="CO42" i="3"/>
  <c r="CP42" i="3"/>
  <c r="CQ42" i="3"/>
  <c r="CR42" i="3"/>
  <c r="CX42" i="3"/>
  <c r="CJ65" i="3"/>
  <c r="CK65" i="3"/>
  <c r="CL65" i="3"/>
  <c r="CM65" i="3"/>
  <c r="CN65" i="3"/>
  <c r="CO65" i="3"/>
  <c r="CP65" i="3"/>
  <c r="CQ65" i="3"/>
  <c r="CR65" i="3"/>
  <c r="CX65" i="3"/>
  <c r="CJ44" i="3"/>
  <c r="CK44" i="3"/>
  <c r="CL44" i="3"/>
  <c r="CM44" i="3"/>
  <c r="CN44" i="3"/>
  <c r="CO44" i="3"/>
  <c r="CP44" i="3"/>
  <c r="CQ44" i="3"/>
  <c r="CR44" i="3"/>
  <c r="CX44" i="3"/>
  <c r="CJ39" i="3"/>
  <c r="CK39" i="3"/>
  <c r="CL39" i="3"/>
  <c r="CM39" i="3"/>
  <c r="CN39" i="3"/>
  <c r="CO39" i="3"/>
  <c r="CP39" i="3"/>
  <c r="CQ39" i="3"/>
  <c r="CR39" i="3"/>
  <c r="CX39" i="3"/>
  <c r="CJ40" i="3"/>
  <c r="CK40" i="3"/>
  <c r="CL40" i="3"/>
  <c r="CM40" i="3"/>
  <c r="CN40" i="3"/>
  <c r="CO40" i="3"/>
  <c r="CP40" i="3"/>
  <c r="CQ40" i="3"/>
  <c r="CR40" i="3"/>
  <c r="CX40" i="3"/>
  <c r="CE38" i="1"/>
  <c r="CF38" i="1"/>
  <c r="CG38" i="1"/>
  <c r="CH38" i="1"/>
  <c r="CI38" i="1"/>
  <c r="CJ38" i="1"/>
  <c r="CK38" i="1"/>
  <c r="CL38" i="1"/>
  <c r="CM38" i="1"/>
  <c r="CO38" i="1"/>
  <c r="CQ38" i="1"/>
  <c r="CR38" i="1"/>
  <c r="CS38" i="1"/>
  <c r="CT38" i="1"/>
  <c r="CU38" i="1"/>
  <c r="CV38" i="1"/>
  <c r="CW38" i="1"/>
  <c r="CX38" i="1"/>
  <c r="CY38" i="1"/>
  <c r="CZ38" i="1"/>
  <c r="DA38" i="1"/>
  <c r="DB38" i="1"/>
  <c r="DC38" i="1"/>
  <c r="DD38" i="1"/>
  <c r="CE39" i="1"/>
  <c r="CF39" i="1"/>
  <c r="CG39" i="1"/>
  <c r="CH39" i="1"/>
  <c r="CI39" i="1"/>
  <c r="CJ39" i="1"/>
  <c r="CK39" i="1"/>
  <c r="CL39" i="1"/>
  <c r="CM39" i="1"/>
  <c r="CO39" i="1"/>
  <c r="CQ39" i="1"/>
  <c r="CR39" i="1"/>
  <c r="CS39" i="1"/>
  <c r="CT39" i="1"/>
  <c r="CU39" i="1"/>
  <c r="CV39" i="1"/>
  <c r="CW39" i="1"/>
  <c r="CX39" i="1"/>
  <c r="CY39" i="1"/>
  <c r="CZ39" i="1"/>
  <c r="DA39" i="1"/>
  <c r="DB39" i="1"/>
  <c r="DC39" i="1"/>
  <c r="DD39" i="1"/>
  <c r="CE40" i="1"/>
  <c r="CF40" i="1"/>
  <c r="CG40" i="1"/>
  <c r="CH40" i="1"/>
  <c r="CI40" i="1"/>
  <c r="CJ40" i="1"/>
  <c r="CK40" i="1"/>
  <c r="CL40" i="1"/>
  <c r="CM40" i="1"/>
  <c r="CO40" i="1"/>
  <c r="CQ40" i="1"/>
  <c r="CR40" i="1"/>
  <c r="CS40" i="1"/>
  <c r="CT40" i="1"/>
  <c r="CU40" i="1"/>
  <c r="CV40" i="1"/>
  <c r="CW40" i="1"/>
  <c r="CX40" i="1"/>
  <c r="CY40" i="1"/>
  <c r="CZ40" i="1"/>
  <c r="DA40" i="1"/>
  <c r="DB40" i="1"/>
  <c r="DC40" i="1"/>
  <c r="DD40" i="1"/>
  <c r="CE41" i="1"/>
  <c r="CF41" i="1"/>
  <c r="CG41" i="1"/>
  <c r="CH41" i="1"/>
  <c r="CI41" i="1"/>
  <c r="CJ41" i="1"/>
  <c r="CK41" i="1"/>
  <c r="CL41" i="1"/>
  <c r="CM41" i="1"/>
  <c r="CO41" i="1"/>
  <c r="CQ41" i="1"/>
  <c r="CR41" i="1"/>
  <c r="CS41" i="1"/>
  <c r="CT41" i="1"/>
  <c r="CU41" i="1"/>
  <c r="CV41" i="1"/>
  <c r="CW41" i="1"/>
  <c r="CX41" i="1"/>
  <c r="CY41" i="1"/>
  <c r="CZ41" i="1"/>
  <c r="DA41" i="1"/>
  <c r="DB41" i="1"/>
  <c r="DC41" i="1"/>
  <c r="DD41" i="1"/>
  <c r="CE42" i="1"/>
  <c r="CF42" i="1"/>
  <c r="CG42" i="1"/>
  <c r="CH42" i="1"/>
  <c r="CI42" i="1"/>
  <c r="CJ42" i="1"/>
  <c r="CK42" i="1"/>
  <c r="CL42" i="1"/>
  <c r="CM42" i="1"/>
  <c r="CO42" i="1"/>
  <c r="CQ42" i="1"/>
  <c r="CR42" i="1"/>
  <c r="CS42" i="1"/>
  <c r="CT42" i="1"/>
  <c r="CU42" i="1"/>
  <c r="CV42" i="1"/>
  <c r="CW42" i="1"/>
  <c r="CX42" i="1"/>
  <c r="CY42" i="1"/>
  <c r="CZ42" i="1"/>
  <c r="DA42" i="1"/>
  <c r="DB42" i="1"/>
  <c r="DC42" i="1"/>
  <c r="DD42" i="1"/>
  <c r="CE43" i="1"/>
  <c r="CF43" i="1"/>
  <c r="CG43" i="1"/>
  <c r="CH43" i="1"/>
  <c r="CI43" i="1"/>
  <c r="CJ43" i="1"/>
  <c r="CK43" i="1"/>
  <c r="CL43" i="1"/>
  <c r="CM43" i="1"/>
  <c r="CO43" i="1"/>
  <c r="CQ43" i="1"/>
  <c r="CR43" i="1"/>
  <c r="CS43" i="1"/>
  <c r="CT43" i="1"/>
  <c r="CU43" i="1"/>
  <c r="CV43" i="1"/>
  <c r="CW43" i="1"/>
  <c r="CX43" i="1"/>
  <c r="CY43" i="1"/>
  <c r="CZ43" i="1"/>
  <c r="DA43" i="1"/>
  <c r="DB43" i="1"/>
  <c r="DC43" i="1"/>
  <c r="DD43" i="1"/>
  <c r="CE44" i="1"/>
  <c r="CF44" i="1"/>
  <c r="CG44" i="1"/>
  <c r="CH44" i="1"/>
  <c r="CI44" i="1"/>
  <c r="CJ44" i="1"/>
  <c r="CK44" i="1"/>
  <c r="CL44" i="1"/>
  <c r="CM44" i="1"/>
  <c r="CO44" i="1"/>
  <c r="CQ44" i="1"/>
  <c r="CR44" i="1"/>
  <c r="CS44" i="1"/>
  <c r="CT44" i="1"/>
  <c r="CU44" i="1"/>
  <c r="CV44" i="1"/>
  <c r="CW44" i="1"/>
  <c r="CX44" i="1"/>
  <c r="CY44" i="1"/>
  <c r="CZ44" i="1"/>
  <c r="DA44" i="1"/>
  <c r="DB44" i="1"/>
  <c r="DC44" i="1"/>
  <c r="DD44" i="1"/>
  <c r="CE45" i="1"/>
  <c r="CF45" i="1"/>
  <c r="CG45" i="1"/>
  <c r="CH45" i="1"/>
  <c r="CI45" i="1"/>
  <c r="CJ45" i="1"/>
  <c r="CK45" i="1"/>
  <c r="CL45" i="1"/>
  <c r="CM45" i="1"/>
  <c r="CO45" i="1"/>
  <c r="CQ45" i="1"/>
  <c r="CR45" i="1"/>
  <c r="CS45" i="1"/>
  <c r="CT45" i="1"/>
  <c r="CU45" i="1"/>
  <c r="CV45" i="1"/>
  <c r="CW45" i="1"/>
  <c r="CX45" i="1"/>
  <c r="CY45" i="1"/>
  <c r="CZ45" i="1"/>
  <c r="DA45" i="1"/>
  <c r="DB45" i="1"/>
  <c r="DC45" i="1"/>
  <c r="DD45" i="1"/>
  <c r="CE46" i="1"/>
  <c r="CF46" i="1"/>
  <c r="CG46" i="1"/>
  <c r="CH46" i="1"/>
  <c r="CI46" i="1"/>
  <c r="CJ46" i="1"/>
  <c r="CK46" i="1"/>
  <c r="CL46" i="1"/>
  <c r="CM46" i="1"/>
  <c r="CO46" i="1"/>
  <c r="CQ46" i="1"/>
  <c r="CR46" i="1"/>
  <c r="CS46" i="1"/>
  <c r="CT46" i="1"/>
  <c r="CU46" i="1"/>
  <c r="CV46" i="1"/>
  <c r="CW46" i="1"/>
  <c r="CX46" i="1"/>
  <c r="CY46" i="1"/>
  <c r="CZ46" i="1"/>
  <c r="DA46" i="1"/>
  <c r="DB46" i="1"/>
  <c r="DC46" i="1"/>
  <c r="DD46" i="1"/>
  <c r="CE47" i="1"/>
  <c r="CF47" i="1"/>
  <c r="CG47" i="1"/>
  <c r="CH47" i="1"/>
  <c r="CI47" i="1"/>
  <c r="CJ47" i="1"/>
  <c r="CK47" i="1"/>
  <c r="CL47" i="1"/>
  <c r="CM47" i="1"/>
  <c r="CO47" i="1"/>
  <c r="CQ47" i="1"/>
  <c r="CR47" i="1"/>
  <c r="CS47" i="1"/>
  <c r="CT47" i="1"/>
  <c r="CU47" i="1"/>
  <c r="CV47" i="1"/>
  <c r="CW47" i="1"/>
  <c r="CX47" i="1"/>
  <c r="CY47" i="1"/>
  <c r="CZ47" i="1"/>
  <c r="DA47" i="1"/>
  <c r="DB47" i="1"/>
  <c r="DC47" i="1"/>
  <c r="DD47" i="1"/>
  <c r="CE48" i="1"/>
  <c r="CF48" i="1"/>
  <c r="CG48" i="1"/>
  <c r="CH48" i="1"/>
  <c r="CI48" i="1"/>
  <c r="CJ48" i="1"/>
  <c r="CK48" i="1"/>
  <c r="CL48" i="1"/>
  <c r="CM48" i="1"/>
  <c r="CO48" i="1"/>
  <c r="CQ48" i="1"/>
  <c r="CR48" i="1"/>
  <c r="CS48" i="1"/>
  <c r="CT48" i="1"/>
  <c r="CU48" i="1"/>
  <c r="CV48" i="1"/>
  <c r="CW48" i="1"/>
  <c r="CX48" i="1"/>
  <c r="CY48" i="1"/>
  <c r="CZ48" i="1"/>
  <c r="DA48" i="1"/>
  <c r="DB48" i="1"/>
  <c r="DC48" i="1"/>
  <c r="DD48" i="1"/>
  <c r="CE50" i="1"/>
  <c r="CF50" i="1"/>
  <c r="CG50" i="1"/>
  <c r="CH50" i="1"/>
  <c r="CI50" i="1"/>
  <c r="CJ50" i="1"/>
  <c r="CK50" i="1"/>
  <c r="CL50" i="1"/>
  <c r="CM50" i="1"/>
  <c r="CO50" i="1"/>
  <c r="CQ50" i="1"/>
  <c r="CR50" i="1"/>
  <c r="CS50" i="1"/>
  <c r="CT50" i="1"/>
  <c r="CU50" i="1"/>
  <c r="CV50" i="1"/>
  <c r="CW50" i="1"/>
  <c r="CX50" i="1"/>
  <c r="CY50" i="1"/>
  <c r="CZ50" i="1"/>
  <c r="DA50" i="1"/>
  <c r="DB50" i="1"/>
  <c r="DC50" i="1"/>
  <c r="DD50" i="1"/>
  <c r="CE52" i="1"/>
  <c r="CF52" i="1"/>
  <c r="CG52" i="1"/>
  <c r="CH52" i="1"/>
  <c r="CI52" i="1"/>
  <c r="CJ52" i="1"/>
  <c r="CK52" i="1"/>
  <c r="CL52" i="1"/>
  <c r="CM52" i="1"/>
  <c r="CO52" i="1"/>
  <c r="CQ52" i="1"/>
  <c r="CR52" i="1"/>
  <c r="CS52" i="1"/>
  <c r="CT52" i="1"/>
  <c r="CU52" i="1"/>
  <c r="CV52" i="1"/>
  <c r="CW52" i="1"/>
  <c r="CX52" i="1"/>
  <c r="CY52" i="1"/>
  <c r="CZ52" i="1"/>
  <c r="DA52" i="1"/>
  <c r="DB52" i="1"/>
  <c r="DC52" i="1"/>
  <c r="DD52" i="1"/>
  <c r="CE53" i="1"/>
  <c r="CF53" i="1"/>
  <c r="CG53" i="1"/>
  <c r="CH53" i="1"/>
  <c r="CI53" i="1"/>
  <c r="CJ53" i="1"/>
  <c r="CK53" i="1"/>
  <c r="CL53" i="1"/>
  <c r="CM53" i="1"/>
  <c r="CO53" i="1"/>
  <c r="CQ53" i="1"/>
  <c r="CR53" i="1"/>
  <c r="CS53" i="1"/>
  <c r="CT53" i="1"/>
  <c r="CU53" i="1"/>
  <c r="CV53" i="1"/>
  <c r="CW53" i="1"/>
  <c r="CX53" i="1"/>
  <c r="CY53" i="1"/>
  <c r="CZ53" i="1"/>
  <c r="DA53" i="1"/>
  <c r="DB53" i="1"/>
  <c r="DC53" i="1"/>
  <c r="DD53" i="1"/>
  <c r="CE54" i="1"/>
  <c r="CF54" i="1"/>
  <c r="CG54" i="1"/>
  <c r="CH54" i="1"/>
  <c r="CI54" i="1"/>
  <c r="CJ54" i="1"/>
  <c r="CK54" i="1"/>
  <c r="CL54" i="1"/>
  <c r="CM54" i="1"/>
  <c r="CO54" i="1"/>
  <c r="CQ54" i="1"/>
  <c r="CR54" i="1"/>
  <c r="CS54" i="1"/>
  <c r="CT54" i="1"/>
  <c r="CU54" i="1"/>
  <c r="CV54" i="1"/>
  <c r="CW54" i="1"/>
  <c r="CX54" i="1"/>
  <c r="CY54" i="1"/>
  <c r="CZ54" i="1"/>
  <c r="DA54" i="1"/>
  <c r="DB54" i="1"/>
  <c r="DC54" i="1"/>
  <c r="DD54" i="1"/>
  <c r="CS58" i="3" l="1"/>
  <c r="Z41" i="2"/>
  <c r="U40" i="17" s="1"/>
  <c r="CS44" i="3"/>
  <c r="Y58" i="2"/>
  <c r="T57" i="17" s="1"/>
  <c r="CS38" i="3"/>
  <c r="Y62" i="2"/>
  <c r="T61" i="17" s="1"/>
  <c r="Z48" i="2"/>
  <c r="U47" i="17" s="1"/>
  <c r="CS64" i="3"/>
  <c r="Y51" i="2"/>
  <c r="T50" i="17" s="1"/>
  <c r="Z46" i="2"/>
  <c r="U45" i="17" s="1"/>
  <c r="Y39" i="2"/>
  <c r="T38" i="17" s="1"/>
  <c r="Y45" i="2"/>
  <c r="T44" i="17" s="1"/>
  <c r="Z58" i="2"/>
  <c r="U57" i="17" s="1"/>
  <c r="Y41" i="2"/>
  <c r="T40" i="17" s="1"/>
  <c r="Z66" i="2"/>
  <c r="U65" i="17" s="1"/>
  <c r="CS57" i="3"/>
  <c r="Z54" i="2"/>
  <c r="U53" i="17" s="1"/>
  <c r="CS61" i="3"/>
  <c r="Y48" i="2"/>
  <c r="T47" i="17" s="1"/>
  <c r="Z60" i="2"/>
  <c r="U59" i="17" s="1"/>
  <c r="CS50" i="3"/>
  <c r="Y46" i="2"/>
  <c r="T45" i="17" s="1"/>
  <c r="Z39" i="2"/>
  <c r="U38" i="17" s="1"/>
  <c r="X50" i="2"/>
  <c r="S49" i="17" s="1"/>
  <c r="Y54" i="2"/>
  <c r="T53" i="17" s="1"/>
  <c r="Z53" i="2"/>
  <c r="U52" i="17" s="1"/>
  <c r="CS47" i="3"/>
  <c r="Y60" i="2"/>
  <c r="T59" i="17" s="1"/>
  <c r="Z44" i="2"/>
  <c r="U43" i="17" s="1"/>
  <c r="CS45" i="3"/>
  <c r="CS40" i="3"/>
  <c r="Z61" i="2"/>
  <c r="U60" i="17" s="1"/>
  <c r="Z40" i="2"/>
  <c r="U39" i="17" s="1"/>
  <c r="CS53" i="3"/>
  <c r="Y53" i="2"/>
  <c r="T52" i="17" s="1"/>
  <c r="Z63" i="2"/>
  <c r="U62" i="17" s="1"/>
  <c r="CS59" i="3"/>
  <c r="Y44" i="2"/>
  <c r="T43" i="17" s="1"/>
  <c r="Y56" i="2"/>
  <c r="T55" i="17" s="1"/>
  <c r="Y66" i="2"/>
  <c r="T65" i="17" s="1"/>
  <c r="Y40" i="2"/>
  <c r="T39" i="17" s="1"/>
  <c r="Z43" i="2"/>
  <c r="U42" i="17" s="1"/>
  <c r="CS60" i="3"/>
  <c r="Z59" i="2"/>
  <c r="U58" i="17" s="1"/>
  <c r="CS52" i="3"/>
  <c r="Y63" i="2"/>
  <c r="T62" i="17" s="1"/>
  <c r="Z47" i="2"/>
  <c r="U46" i="17" s="1"/>
  <c r="CS43" i="3"/>
  <c r="CS55" i="3"/>
  <c r="CS65" i="3"/>
  <c r="Y61" i="2"/>
  <c r="T60" i="17" s="1"/>
  <c r="CS39" i="3"/>
  <c r="Y43" i="2"/>
  <c r="T42" i="17" s="1"/>
  <c r="Z64" i="2"/>
  <c r="U63" i="17" s="1"/>
  <c r="Y59" i="2"/>
  <c r="T58" i="17" s="1"/>
  <c r="Z55" i="2"/>
  <c r="U54" i="17" s="1"/>
  <c r="CS62" i="3"/>
  <c r="Y47" i="2"/>
  <c r="T46" i="17" s="1"/>
  <c r="Z49" i="2"/>
  <c r="U48" i="17" s="1"/>
  <c r="CS41" i="3"/>
  <c r="X67" i="2"/>
  <c r="S66" i="17" s="1"/>
  <c r="Y64" i="2"/>
  <c r="T63" i="17" s="1"/>
  <c r="Y55" i="2"/>
  <c r="T54" i="17" s="1"/>
  <c r="Z65" i="2"/>
  <c r="U64" i="17" s="1"/>
  <c r="CS46" i="3"/>
  <c r="Y49" i="2"/>
  <c r="T48" i="17" s="1"/>
  <c r="Y42" i="2"/>
  <c r="T41" i="17" s="1"/>
  <c r="X68" i="2"/>
  <c r="S67" i="17" s="1"/>
  <c r="Z45" i="2"/>
  <c r="U44" i="17" s="1"/>
  <c r="CS42" i="3"/>
  <c r="CS63" i="3"/>
  <c r="Z62" i="2"/>
  <c r="U61" i="17" s="1"/>
  <c r="CS54" i="3"/>
  <c r="Y65" i="2"/>
  <c r="T64" i="17" s="1"/>
  <c r="Z51" i="2"/>
  <c r="U50" i="17" s="1"/>
  <c r="CS48" i="3"/>
  <c r="Z42" i="2"/>
  <c r="U41" i="17" s="1"/>
  <c r="P39" i="2"/>
  <c r="M38" i="17" s="1"/>
  <c r="Q55" i="2"/>
  <c r="N54" i="17" s="1"/>
  <c r="Q54" i="2"/>
  <c r="N53" i="17" s="1"/>
  <c r="Q53" i="2"/>
  <c r="N52" i="17" s="1"/>
  <c r="Q51" i="2"/>
  <c r="N50" i="17" s="1"/>
  <c r="Q49" i="2"/>
  <c r="N48" i="17" s="1"/>
  <c r="Q48" i="2"/>
  <c r="N47" i="17" s="1"/>
  <c r="Q47" i="2"/>
  <c r="N46" i="17" s="1"/>
  <c r="Q46" i="2"/>
  <c r="N45" i="17" s="1"/>
  <c r="Q45" i="2"/>
  <c r="N44" i="17" s="1"/>
  <c r="Q44" i="2"/>
  <c r="N43" i="17" s="1"/>
  <c r="Q43" i="2"/>
  <c r="N42" i="17" s="1"/>
  <c r="Q42" i="2"/>
  <c r="N41" i="17" s="1"/>
  <c r="Q41" i="2"/>
  <c r="N40" i="17" s="1"/>
  <c r="Q40" i="2"/>
  <c r="N39" i="17" s="1"/>
  <c r="Q39" i="2"/>
  <c r="N38" i="17" s="1"/>
  <c r="P30" i="2"/>
  <c r="M29" i="17" s="1"/>
  <c r="P42" i="2"/>
  <c r="M41" i="17" s="1"/>
  <c r="P48" i="2"/>
  <c r="M47" i="17" s="1"/>
  <c r="P40" i="2"/>
  <c r="M39" i="17" s="1"/>
  <c r="U67" i="2"/>
  <c r="P66" i="17" s="1"/>
  <c r="R65" i="2"/>
  <c r="P67" i="2"/>
  <c r="M66" i="17" s="1"/>
  <c r="R64" i="2"/>
  <c r="P62" i="2"/>
  <c r="M61" i="17" s="1"/>
  <c r="U60" i="2"/>
  <c r="P59" i="17" s="1"/>
  <c r="P35" i="2"/>
  <c r="M34" i="17" s="1"/>
  <c r="R56" i="2"/>
  <c r="P38" i="2"/>
  <c r="M37" i="17" s="1"/>
  <c r="P49" i="2"/>
  <c r="M48" i="17" s="1"/>
  <c r="P44" i="2"/>
  <c r="M43" i="17" s="1"/>
  <c r="P28" i="2"/>
  <c r="M27" i="17" s="1"/>
  <c r="R62" i="2"/>
  <c r="U56" i="2"/>
  <c r="P55" i="17" s="1"/>
  <c r="V58" i="2"/>
  <c r="Q57" i="17" s="1"/>
  <c r="P58" i="2"/>
  <c r="M57" i="17" s="1"/>
  <c r="V64" i="2"/>
  <c r="Q63" i="17" s="1"/>
  <c r="P66" i="2"/>
  <c r="M65" i="17" s="1"/>
  <c r="P45" i="2"/>
  <c r="M44" i="17" s="1"/>
  <c r="P56" i="2"/>
  <c r="M55" i="17" s="1"/>
  <c r="P63" i="2"/>
  <c r="M62" i="17" s="1"/>
  <c r="R50" i="2"/>
  <c r="P26" i="2"/>
  <c r="M25" i="17" s="1"/>
  <c r="P43" i="2"/>
  <c r="M42" i="17" s="1"/>
  <c r="P53" i="2"/>
  <c r="M52" i="17" s="1"/>
  <c r="P36" i="2"/>
  <c r="M35" i="17" s="1"/>
  <c r="R66" i="2"/>
  <c r="U58" i="2"/>
  <c r="P57" i="17" s="1"/>
  <c r="P61" i="2"/>
  <c r="M60" i="17" s="1"/>
  <c r="U59" i="2"/>
  <c r="P58" i="17" s="1"/>
  <c r="V59" i="2"/>
  <c r="Q58" i="17" s="1"/>
  <c r="U62" i="2"/>
  <c r="P61" i="17" s="1"/>
  <c r="V56" i="2"/>
  <c r="Q55" i="17" s="1"/>
  <c r="U50" i="2"/>
  <c r="P49" i="17" s="1"/>
  <c r="P31" i="2"/>
  <c r="M30" i="17" s="1"/>
  <c r="P46" i="2"/>
  <c r="M45" i="17" s="1"/>
  <c r="P47" i="2"/>
  <c r="M46" i="17" s="1"/>
  <c r="U68" i="2"/>
  <c r="P67" i="17" s="1"/>
  <c r="R67" i="2"/>
  <c r="R60" i="2"/>
  <c r="U64" i="2"/>
  <c r="P63" i="17" s="1"/>
  <c r="V62" i="2"/>
  <c r="Q61" i="17" s="1"/>
  <c r="U65" i="2"/>
  <c r="P64" i="17" s="1"/>
  <c r="P59" i="2"/>
  <c r="M58" i="17" s="1"/>
  <c r="V50" i="2"/>
  <c r="Q49" i="17" s="1"/>
  <c r="P34" i="2"/>
  <c r="M33" i="17" s="1"/>
  <c r="P54" i="2"/>
  <c r="M53" i="17" s="1"/>
  <c r="P41" i="2"/>
  <c r="M40" i="17" s="1"/>
  <c r="R68" i="2"/>
  <c r="V60" i="2"/>
  <c r="Q59" i="17" s="1"/>
  <c r="R61" i="2"/>
  <c r="V65" i="2"/>
  <c r="Q64" i="17" s="1"/>
  <c r="P64" i="2"/>
  <c r="M63" i="17" s="1"/>
  <c r="R63" i="2"/>
  <c r="P50" i="2"/>
  <c r="M49" i="17" s="1"/>
  <c r="P29" i="2"/>
  <c r="M28" i="17" s="1"/>
  <c r="P37" i="2"/>
  <c r="M36" i="17" s="1"/>
  <c r="P51" i="2"/>
  <c r="M50" i="17" s="1"/>
  <c r="P25" i="2"/>
  <c r="M24" i="17" s="1"/>
  <c r="V68" i="2"/>
  <c r="Q67" i="17" s="1"/>
  <c r="V63" i="2"/>
  <c r="Q62" i="17" s="1"/>
  <c r="U61" i="2"/>
  <c r="P60" i="17" s="1"/>
  <c r="R58" i="2"/>
  <c r="V67" i="2"/>
  <c r="Q66" i="17" s="1"/>
  <c r="U66" i="2"/>
  <c r="P65" i="17" s="1"/>
  <c r="V66" i="2"/>
  <c r="Q65" i="17" s="1"/>
  <c r="S55" i="2"/>
  <c r="S54" i="2"/>
  <c r="S53" i="2"/>
  <c r="S51" i="2"/>
  <c r="S49" i="2"/>
  <c r="S48" i="2"/>
  <c r="S47" i="2"/>
  <c r="S46" i="2"/>
  <c r="S45" i="2"/>
  <c r="S44" i="2"/>
  <c r="S43" i="2"/>
  <c r="S42" i="2"/>
  <c r="S41" i="2"/>
  <c r="S40" i="2"/>
  <c r="S39" i="2"/>
  <c r="P27" i="2"/>
  <c r="M26" i="17" s="1"/>
  <c r="P32" i="2"/>
  <c r="M31" i="17" s="1"/>
  <c r="P55" i="2"/>
  <c r="M54" i="17" s="1"/>
  <c r="P33" i="2"/>
  <c r="M32" i="17" s="1"/>
  <c r="P68" i="2"/>
  <c r="M67" i="17" s="1"/>
  <c r="U63" i="2"/>
  <c r="P62" i="17" s="1"/>
  <c r="P65" i="2"/>
  <c r="M64" i="17" s="1"/>
  <c r="V61" i="2"/>
  <c r="Q60" i="17" s="1"/>
  <c r="R59" i="2"/>
  <c r="P60" i="2"/>
  <c r="M59" i="17" s="1"/>
  <c r="CP58" i="1"/>
  <c r="CP62" i="1"/>
  <c r="DG65" i="1"/>
  <c r="CP63" i="1"/>
  <c r="DG55" i="1"/>
  <c r="DG64" i="1"/>
  <c r="CP59" i="1"/>
  <c r="DG63" i="1"/>
  <c r="DG58" i="1"/>
  <c r="CP55" i="1"/>
  <c r="DG66" i="1"/>
  <c r="CP60" i="1"/>
  <c r="CP66" i="1"/>
  <c r="DG57" i="1"/>
  <c r="DG62" i="1"/>
  <c r="DG59" i="1"/>
  <c r="DG60" i="1"/>
  <c r="CP61" i="1"/>
  <c r="CP64" i="1"/>
  <c r="CP57" i="1"/>
  <c r="CP65" i="1"/>
  <c r="DG61" i="1"/>
  <c r="DG67" i="1"/>
  <c r="CP67" i="1"/>
  <c r="CW38" i="3"/>
  <c r="AV38" i="4"/>
  <c r="CP49" i="1"/>
  <c r="DG49" i="1"/>
  <c r="DF48" i="1"/>
  <c r="CV38" i="3"/>
  <c r="DF45" i="1"/>
  <c r="DE40" i="1"/>
  <c r="DE53" i="1"/>
  <c r="DF52" i="1"/>
  <c r="DE52" i="1"/>
  <c r="DF50" i="1"/>
  <c r="DE47" i="1"/>
  <c r="DF46" i="1"/>
  <c r="DE43" i="1"/>
  <c r="DE42" i="1"/>
  <c r="DF41" i="1"/>
  <c r="DE39" i="1"/>
  <c r="DF39" i="1"/>
  <c r="DF38" i="1"/>
  <c r="DE48" i="1"/>
  <c r="DF54" i="1"/>
  <c r="DE46" i="1"/>
  <c r="DF44" i="1"/>
  <c r="DF42" i="1"/>
  <c r="DF40" i="1"/>
  <c r="DE38" i="1"/>
  <c r="DE50" i="1"/>
  <c r="DF47" i="1"/>
  <c r="DE44" i="1"/>
  <c r="DE41" i="1"/>
  <c r="DF53" i="1"/>
  <c r="DE45" i="1"/>
  <c r="DF43" i="1"/>
  <c r="DE54" i="1"/>
  <c r="CN41" i="1"/>
  <c r="CN38" i="1"/>
  <c r="CN53" i="1"/>
  <c r="CN45" i="1"/>
  <c r="CN39" i="1"/>
  <c r="CN48" i="1"/>
  <c r="CN42" i="1"/>
  <c r="CN50" i="1"/>
  <c r="CN44" i="1"/>
  <c r="CN46" i="1"/>
  <c r="CN40" i="1"/>
  <c r="CN54" i="1"/>
  <c r="CN43" i="1"/>
  <c r="CN52" i="1"/>
  <c r="CN47" i="1"/>
  <c r="CX28" i="3"/>
  <c r="CX33" i="3"/>
  <c r="CX32" i="3"/>
  <c r="CX36" i="3"/>
  <c r="CX34" i="3"/>
  <c r="CX27" i="3"/>
  <c r="CX26" i="3"/>
  <c r="CX31" i="3"/>
  <c r="CX30" i="3"/>
  <c r="CX25" i="3"/>
  <c r="CX24" i="3"/>
  <c r="CX37" i="3"/>
  <c r="CX35" i="3"/>
  <c r="CX29" i="3"/>
  <c r="CJ28" i="3"/>
  <c r="CK28" i="3"/>
  <c r="CL28" i="3"/>
  <c r="CM28" i="3"/>
  <c r="CN28" i="3"/>
  <c r="CO28" i="3"/>
  <c r="CP28" i="3"/>
  <c r="CQ28" i="3"/>
  <c r="CR28" i="3"/>
  <c r="CJ33" i="3"/>
  <c r="CK33" i="3"/>
  <c r="CL33" i="3"/>
  <c r="CM33" i="3"/>
  <c r="CN33" i="3"/>
  <c r="CO33" i="3"/>
  <c r="CP33" i="3"/>
  <c r="CQ33" i="3"/>
  <c r="CR33" i="3"/>
  <c r="CJ32" i="3"/>
  <c r="CK32" i="3"/>
  <c r="CL32" i="3"/>
  <c r="CM32" i="3"/>
  <c r="CN32" i="3"/>
  <c r="CO32" i="3"/>
  <c r="CP32" i="3"/>
  <c r="CQ32" i="3"/>
  <c r="CR32" i="3"/>
  <c r="CJ36" i="3"/>
  <c r="CK36" i="3"/>
  <c r="CL36" i="3"/>
  <c r="CM36" i="3"/>
  <c r="CN36" i="3"/>
  <c r="CO36" i="3"/>
  <c r="CP36" i="3"/>
  <c r="CQ36" i="3"/>
  <c r="CR36" i="3"/>
  <c r="CJ34" i="3"/>
  <c r="CK34" i="3"/>
  <c r="CL34" i="3"/>
  <c r="CM34" i="3"/>
  <c r="CN34" i="3"/>
  <c r="CO34" i="3"/>
  <c r="CP34" i="3"/>
  <c r="CQ34" i="3"/>
  <c r="CR34" i="3"/>
  <c r="CJ27" i="3"/>
  <c r="CK27" i="3"/>
  <c r="CL27" i="3"/>
  <c r="CM27" i="3"/>
  <c r="CN27" i="3"/>
  <c r="CO27" i="3"/>
  <c r="CP27" i="3"/>
  <c r="CQ27" i="3"/>
  <c r="CR27" i="3"/>
  <c r="CJ26" i="3"/>
  <c r="CK26" i="3"/>
  <c r="CL26" i="3"/>
  <c r="CM26" i="3"/>
  <c r="CN26" i="3"/>
  <c r="CO26" i="3"/>
  <c r="CP26" i="3"/>
  <c r="CQ26" i="3"/>
  <c r="CR26" i="3"/>
  <c r="CJ31" i="3"/>
  <c r="CK31" i="3"/>
  <c r="CL31" i="3"/>
  <c r="CM31" i="3"/>
  <c r="CN31" i="3"/>
  <c r="CO31" i="3"/>
  <c r="CP31" i="3"/>
  <c r="CQ31" i="3"/>
  <c r="CR31" i="3"/>
  <c r="CJ30" i="3"/>
  <c r="CK30" i="3"/>
  <c r="CL30" i="3"/>
  <c r="CM30" i="3"/>
  <c r="CN30" i="3"/>
  <c r="CO30" i="3"/>
  <c r="CP30" i="3"/>
  <c r="CQ30" i="3"/>
  <c r="CR30" i="3"/>
  <c r="CJ25" i="3"/>
  <c r="CK25" i="3"/>
  <c r="CL25" i="3"/>
  <c r="CM25" i="3"/>
  <c r="CN25" i="3"/>
  <c r="CO25" i="3"/>
  <c r="CP25" i="3"/>
  <c r="CQ25" i="3"/>
  <c r="CR25" i="3"/>
  <c r="CJ24" i="3"/>
  <c r="CK24" i="3"/>
  <c r="CL24" i="3"/>
  <c r="CM24" i="3"/>
  <c r="CN24" i="3"/>
  <c r="CO24" i="3"/>
  <c r="CP24" i="3"/>
  <c r="CQ24" i="3"/>
  <c r="CR24" i="3"/>
  <c r="CJ37" i="3"/>
  <c r="CK37" i="3"/>
  <c r="CL37" i="3"/>
  <c r="CM37" i="3"/>
  <c r="CN37" i="3"/>
  <c r="CO37" i="3"/>
  <c r="CP37" i="3"/>
  <c r="CQ37" i="3"/>
  <c r="CR37" i="3"/>
  <c r="CJ35" i="3"/>
  <c r="CK35" i="3"/>
  <c r="CL35" i="3"/>
  <c r="CM35" i="3"/>
  <c r="CN35" i="3"/>
  <c r="CO35" i="3"/>
  <c r="CP35" i="3"/>
  <c r="CQ35" i="3"/>
  <c r="CR35" i="3"/>
  <c r="CE28" i="1"/>
  <c r="CF28" i="1"/>
  <c r="CG28" i="1"/>
  <c r="CH28" i="1"/>
  <c r="CI28" i="1"/>
  <c r="CJ28" i="1"/>
  <c r="CK28" i="1"/>
  <c r="CL28" i="1"/>
  <c r="CM28" i="1"/>
  <c r="CO28" i="1"/>
  <c r="CQ28" i="1"/>
  <c r="CR28" i="1"/>
  <c r="CS28" i="1"/>
  <c r="CT28" i="1"/>
  <c r="CU28" i="1"/>
  <c r="CV28" i="1"/>
  <c r="CW28" i="1"/>
  <c r="CX28" i="1"/>
  <c r="CY28" i="1"/>
  <c r="CZ28" i="1"/>
  <c r="DA28" i="1"/>
  <c r="DB28" i="1"/>
  <c r="DC28" i="1"/>
  <c r="DD28" i="1"/>
  <c r="CE33" i="1"/>
  <c r="CF33" i="1"/>
  <c r="CG33" i="1"/>
  <c r="CH33" i="1"/>
  <c r="CI33" i="1"/>
  <c r="CJ33" i="1"/>
  <c r="CK33" i="1"/>
  <c r="CL33" i="1"/>
  <c r="CM33" i="1"/>
  <c r="CO33" i="1"/>
  <c r="CQ33" i="1"/>
  <c r="CR33" i="1"/>
  <c r="CS33" i="1"/>
  <c r="CT33" i="1"/>
  <c r="CU33" i="1"/>
  <c r="CV33" i="1"/>
  <c r="CW33" i="1"/>
  <c r="CX33" i="1"/>
  <c r="CY33" i="1"/>
  <c r="CZ33" i="1"/>
  <c r="DA33" i="1"/>
  <c r="DB33" i="1"/>
  <c r="DC33" i="1"/>
  <c r="DD33" i="1"/>
  <c r="CE32" i="1"/>
  <c r="CF32" i="1"/>
  <c r="CG32" i="1"/>
  <c r="CH32" i="1"/>
  <c r="CI32" i="1"/>
  <c r="CJ32" i="1"/>
  <c r="CK32" i="1"/>
  <c r="CL32" i="1"/>
  <c r="CM32" i="1"/>
  <c r="CO32" i="1"/>
  <c r="CQ32" i="1"/>
  <c r="CR32" i="1"/>
  <c r="CS32" i="1"/>
  <c r="CT32" i="1"/>
  <c r="CU32" i="1"/>
  <c r="CV32" i="1"/>
  <c r="CW32" i="1"/>
  <c r="CX32" i="1"/>
  <c r="CY32" i="1"/>
  <c r="CZ32" i="1"/>
  <c r="DA32" i="1"/>
  <c r="DB32" i="1"/>
  <c r="DC32" i="1"/>
  <c r="DD32" i="1"/>
  <c r="CE36" i="1"/>
  <c r="CF36" i="1"/>
  <c r="CG36" i="1"/>
  <c r="CH36" i="1"/>
  <c r="CI36" i="1"/>
  <c r="CJ36" i="1"/>
  <c r="CK36" i="1"/>
  <c r="CL36" i="1"/>
  <c r="CM36" i="1"/>
  <c r="CO36" i="1"/>
  <c r="CQ36" i="1"/>
  <c r="CR36" i="1"/>
  <c r="CS36" i="1"/>
  <c r="CT36" i="1"/>
  <c r="CU36" i="1"/>
  <c r="CV36" i="1"/>
  <c r="CW36" i="1"/>
  <c r="CX36" i="1"/>
  <c r="CY36" i="1"/>
  <c r="CZ36" i="1"/>
  <c r="DA36" i="1"/>
  <c r="DB36" i="1"/>
  <c r="DC36" i="1"/>
  <c r="DD36" i="1"/>
  <c r="CE34" i="1"/>
  <c r="CF34" i="1"/>
  <c r="CG34" i="1"/>
  <c r="CH34" i="1"/>
  <c r="CI34" i="1"/>
  <c r="CJ34" i="1"/>
  <c r="CK34" i="1"/>
  <c r="CL34" i="1"/>
  <c r="CM34" i="1"/>
  <c r="CO34" i="1"/>
  <c r="CQ34" i="1"/>
  <c r="CR34" i="1"/>
  <c r="CS34" i="1"/>
  <c r="CT34" i="1"/>
  <c r="CU34" i="1"/>
  <c r="CV34" i="1"/>
  <c r="CW34" i="1"/>
  <c r="CX34" i="1"/>
  <c r="CY34" i="1"/>
  <c r="CZ34" i="1"/>
  <c r="DA34" i="1"/>
  <c r="DB34" i="1"/>
  <c r="DC34" i="1"/>
  <c r="DD34" i="1"/>
  <c r="CE27" i="1"/>
  <c r="CF27" i="1"/>
  <c r="CG27" i="1"/>
  <c r="CH27" i="1"/>
  <c r="CI27" i="1"/>
  <c r="CJ27" i="1"/>
  <c r="CK27" i="1"/>
  <c r="CL27" i="1"/>
  <c r="CM27" i="1"/>
  <c r="CO27" i="1"/>
  <c r="CQ27" i="1"/>
  <c r="CR27" i="1"/>
  <c r="CS27" i="1"/>
  <c r="CT27" i="1"/>
  <c r="CU27" i="1"/>
  <c r="CV27" i="1"/>
  <c r="CW27" i="1"/>
  <c r="CX27" i="1"/>
  <c r="CY27" i="1"/>
  <c r="CZ27" i="1"/>
  <c r="DA27" i="1"/>
  <c r="DB27" i="1"/>
  <c r="DC27" i="1"/>
  <c r="DD27" i="1"/>
  <c r="CE26" i="1"/>
  <c r="CF26" i="1"/>
  <c r="CG26" i="1"/>
  <c r="CH26" i="1"/>
  <c r="CI26" i="1"/>
  <c r="CJ26" i="1"/>
  <c r="CK26" i="1"/>
  <c r="CL26" i="1"/>
  <c r="CM26" i="1"/>
  <c r="CO26" i="1"/>
  <c r="CQ26" i="1"/>
  <c r="CR26" i="1"/>
  <c r="CS26" i="1"/>
  <c r="CT26" i="1"/>
  <c r="CU26" i="1"/>
  <c r="CV26" i="1"/>
  <c r="CW26" i="1"/>
  <c r="CX26" i="1"/>
  <c r="CY26" i="1"/>
  <c r="CZ26" i="1"/>
  <c r="DA26" i="1"/>
  <c r="DB26" i="1"/>
  <c r="DC26" i="1"/>
  <c r="DD26" i="1"/>
  <c r="CE31" i="1"/>
  <c r="CF31" i="1"/>
  <c r="CG31" i="1"/>
  <c r="CH31" i="1"/>
  <c r="CI31" i="1"/>
  <c r="CJ31" i="1"/>
  <c r="CK31" i="1"/>
  <c r="CL31" i="1"/>
  <c r="CM31" i="1"/>
  <c r="CO31" i="1"/>
  <c r="CQ31" i="1"/>
  <c r="CR31" i="1"/>
  <c r="CS31" i="1"/>
  <c r="CT31" i="1"/>
  <c r="CU31" i="1"/>
  <c r="CV31" i="1"/>
  <c r="CW31" i="1"/>
  <c r="CX31" i="1"/>
  <c r="CY31" i="1"/>
  <c r="CZ31" i="1"/>
  <c r="DA31" i="1"/>
  <c r="DB31" i="1"/>
  <c r="DC31" i="1"/>
  <c r="DD31" i="1"/>
  <c r="CE30" i="1"/>
  <c r="CF30" i="1"/>
  <c r="CG30" i="1"/>
  <c r="CH30" i="1"/>
  <c r="CI30" i="1"/>
  <c r="CJ30" i="1"/>
  <c r="CK30" i="1"/>
  <c r="CL30" i="1"/>
  <c r="CM30" i="1"/>
  <c r="CO30" i="1"/>
  <c r="CQ30" i="1"/>
  <c r="CR30" i="1"/>
  <c r="CS30" i="1"/>
  <c r="CT30" i="1"/>
  <c r="CU30" i="1"/>
  <c r="CV30" i="1"/>
  <c r="CW30" i="1"/>
  <c r="CX30" i="1"/>
  <c r="CY30" i="1"/>
  <c r="CZ30" i="1"/>
  <c r="DA30" i="1"/>
  <c r="DB30" i="1"/>
  <c r="DC30" i="1"/>
  <c r="DD30" i="1"/>
  <c r="CE25" i="1"/>
  <c r="CF25" i="1"/>
  <c r="CG25" i="1"/>
  <c r="CH25" i="1"/>
  <c r="CI25" i="1"/>
  <c r="CJ25" i="1"/>
  <c r="CK25" i="1"/>
  <c r="CL25" i="1"/>
  <c r="CM25" i="1"/>
  <c r="CO25" i="1"/>
  <c r="CQ25" i="1"/>
  <c r="CR25" i="1"/>
  <c r="CS25" i="1"/>
  <c r="CT25" i="1"/>
  <c r="CU25" i="1"/>
  <c r="CV25" i="1"/>
  <c r="CW25" i="1"/>
  <c r="CX25" i="1"/>
  <c r="CY25" i="1"/>
  <c r="CZ25" i="1"/>
  <c r="DA25" i="1"/>
  <c r="DB25" i="1"/>
  <c r="DC25" i="1"/>
  <c r="DD25" i="1"/>
  <c r="CE24" i="1"/>
  <c r="CF24" i="1"/>
  <c r="CG24" i="1"/>
  <c r="CH24" i="1"/>
  <c r="CI24" i="1"/>
  <c r="CJ24" i="1"/>
  <c r="CK24" i="1"/>
  <c r="CL24" i="1"/>
  <c r="CM24" i="1"/>
  <c r="CO24" i="1"/>
  <c r="CQ24" i="1"/>
  <c r="CR24" i="1"/>
  <c r="CS24" i="1"/>
  <c r="CT24" i="1"/>
  <c r="CU24" i="1"/>
  <c r="CV24" i="1"/>
  <c r="CW24" i="1"/>
  <c r="CX24" i="1"/>
  <c r="CY24" i="1"/>
  <c r="CZ24" i="1"/>
  <c r="DA24" i="1"/>
  <c r="DB24" i="1"/>
  <c r="DC24" i="1"/>
  <c r="DD24" i="1"/>
  <c r="CE37" i="1"/>
  <c r="CF37" i="1"/>
  <c r="CG37" i="1"/>
  <c r="CH37" i="1"/>
  <c r="CI37" i="1"/>
  <c r="CJ37" i="1"/>
  <c r="CK37" i="1"/>
  <c r="CL37" i="1"/>
  <c r="CM37" i="1"/>
  <c r="CO37" i="1"/>
  <c r="CQ37" i="1"/>
  <c r="CR37" i="1"/>
  <c r="CS37" i="1"/>
  <c r="CT37" i="1"/>
  <c r="CU37" i="1"/>
  <c r="CV37" i="1"/>
  <c r="CW37" i="1"/>
  <c r="CX37" i="1"/>
  <c r="CY37" i="1"/>
  <c r="CZ37" i="1"/>
  <c r="DA37" i="1"/>
  <c r="DB37" i="1"/>
  <c r="DC37" i="1"/>
  <c r="DD37" i="1"/>
  <c r="CE35" i="1"/>
  <c r="CF35" i="1"/>
  <c r="CG35" i="1"/>
  <c r="CH35" i="1"/>
  <c r="CI35" i="1"/>
  <c r="CJ35" i="1"/>
  <c r="CK35" i="1"/>
  <c r="CL35" i="1"/>
  <c r="CM35" i="1"/>
  <c r="CO35" i="1"/>
  <c r="CQ35" i="1"/>
  <c r="CR35" i="1"/>
  <c r="CS35" i="1"/>
  <c r="CT35" i="1"/>
  <c r="CU35" i="1"/>
  <c r="CV35" i="1"/>
  <c r="CW35" i="1"/>
  <c r="CX35" i="1"/>
  <c r="CY35" i="1"/>
  <c r="CZ35" i="1"/>
  <c r="DA35" i="1"/>
  <c r="DB35" i="1"/>
  <c r="DC35" i="1"/>
  <c r="DD35" i="1"/>
  <c r="AV22" i="4"/>
  <c r="AW22" i="4"/>
  <c r="AX22" i="4"/>
  <c r="AY22" i="4"/>
  <c r="AZ22" i="4"/>
  <c r="BA22" i="4"/>
  <c r="BB22" i="4"/>
  <c r="BC22" i="4"/>
  <c r="BD22" i="4"/>
  <c r="BE22" i="4"/>
  <c r="BF22" i="4"/>
  <c r="BG22" i="4"/>
  <c r="BH22" i="4"/>
  <c r="BI22" i="4"/>
  <c r="BJ22" i="4"/>
  <c r="BK22" i="4"/>
  <c r="BL22" i="4"/>
  <c r="BM22" i="4"/>
  <c r="BN22" i="4"/>
  <c r="BO22" i="4"/>
  <c r="BP22" i="4"/>
  <c r="BQ22" i="4"/>
  <c r="BR22" i="4"/>
  <c r="BS22" i="4"/>
  <c r="BT22" i="4"/>
  <c r="BU22" i="4"/>
  <c r="AV23" i="4"/>
  <c r="I63" i="2" s="1"/>
  <c r="H62" i="17" s="1"/>
  <c r="AW23" i="4"/>
  <c r="J63" i="2" s="1"/>
  <c r="I62" i="17" s="1"/>
  <c r="AX23" i="4"/>
  <c r="AY23" i="4"/>
  <c r="AZ23" i="4"/>
  <c r="BA23" i="4"/>
  <c r="BB23" i="4"/>
  <c r="BC23" i="4"/>
  <c r="BD23" i="4"/>
  <c r="BE23" i="4"/>
  <c r="BF23" i="4"/>
  <c r="BG23" i="4"/>
  <c r="BH23" i="4"/>
  <c r="BI23" i="4"/>
  <c r="BJ23" i="4"/>
  <c r="BK23" i="4"/>
  <c r="BL23" i="4"/>
  <c r="BM23" i="4"/>
  <c r="BN23" i="4"/>
  <c r="BO23" i="4"/>
  <c r="BP23" i="4"/>
  <c r="BQ23" i="4"/>
  <c r="BR23" i="4"/>
  <c r="BS23" i="4"/>
  <c r="BT23" i="4"/>
  <c r="BU23" i="4"/>
  <c r="I30" i="2"/>
  <c r="H29" i="17" s="1"/>
  <c r="AW29" i="4"/>
  <c r="J30" i="2" s="1"/>
  <c r="I29" i="17" s="1"/>
  <c r="AX29" i="4"/>
  <c r="AY29" i="4"/>
  <c r="AZ29" i="4"/>
  <c r="BA29" i="4"/>
  <c r="BB29" i="4"/>
  <c r="BC29" i="4"/>
  <c r="BD29" i="4"/>
  <c r="BE29" i="4"/>
  <c r="BF29" i="4"/>
  <c r="BG29" i="4"/>
  <c r="BH29" i="4"/>
  <c r="BI29" i="4"/>
  <c r="BJ29" i="4"/>
  <c r="BK29" i="4"/>
  <c r="BL29" i="4"/>
  <c r="BM29" i="4"/>
  <c r="BN29" i="4"/>
  <c r="BO29" i="4"/>
  <c r="BP29" i="4"/>
  <c r="BQ29" i="4"/>
  <c r="BR29" i="4"/>
  <c r="BS29" i="4"/>
  <c r="BT29" i="4"/>
  <c r="BU29" i="4"/>
  <c r="AV28" i="4"/>
  <c r="I29" i="2" s="1"/>
  <c r="H28" i="17" s="1"/>
  <c r="AW28" i="4"/>
  <c r="J29" i="2" s="1"/>
  <c r="I28" i="17" s="1"/>
  <c r="AX28" i="4"/>
  <c r="AY28" i="4"/>
  <c r="AZ28" i="4"/>
  <c r="BA28" i="4"/>
  <c r="BB28" i="4"/>
  <c r="BC28" i="4"/>
  <c r="BD28" i="4"/>
  <c r="BE28" i="4"/>
  <c r="BG28" i="4"/>
  <c r="BH28" i="4"/>
  <c r="BI28" i="4"/>
  <c r="BJ28" i="4"/>
  <c r="BK28" i="4"/>
  <c r="BL28" i="4"/>
  <c r="BM28" i="4"/>
  <c r="BN28" i="4"/>
  <c r="BO28" i="4"/>
  <c r="BP28" i="4"/>
  <c r="BQ28" i="4"/>
  <c r="BR28" i="4"/>
  <c r="BS28" i="4"/>
  <c r="BT28" i="4"/>
  <c r="BU28" i="4"/>
  <c r="AV33" i="4"/>
  <c r="I45" i="2" s="1"/>
  <c r="H44" i="17" s="1"/>
  <c r="AW33" i="4"/>
  <c r="J45" i="2" s="1"/>
  <c r="I44" i="17" s="1"/>
  <c r="AX33" i="4"/>
  <c r="AY33" i="4"/>
  <c r="AZ33" i="4"/>
  <c r="BA33" i="4"/>
  <c r="BB33" i="4"/>
  <c r="BC33" i="4"/>
  <c r="BD33" i="4"/>
  <c r="BE33" i="4"/>
  <c r="BF33" i="4"/>
  <c r="BG33" i="4"/>
  <c r="BH33" i="4"/>
  <c r="BI33" i="4"/>
  <c r="BJ33" i="4"/>
  <c r="BK33" i="4"/>
  <c r="BL33" i="4"/>
  <c r="BM33" i="4"/>
  <c r="BN33" i="4"/>
  <c r="BO33" i="4"/>
  <c r="BP33" i="4"/>
  <c r="BQ33" i="4"/>
  <c r="BR33" i="4"/>
  <c r="BS33" i="4"/>
  <c r="BT33" i="4"/>
  <c r="BU33" i="4"/>
  <c r="AV32" i="4"/>
  <c r="AW32" i="4"/>
  <c r="J41" i="2" s="1"/>
  <c r="I40" i="17" s="1"/>
  <c r="AX32" i="4"/>
  <c r="AY32" i="4"/>
  <c r="AZ32" i="4"/>
  <c r="BA32" i="4"/>
  <c r="BB32" i="4"/>
  <c r="BC32" i="4"/>
  <c r="BD32" i="4"/>
  <c r="BE32" i="4"/>
  <c r="BF32" i="4"/>
  <c r="BG32" i="4"/>
  <c r="BH32" i="4"/>
  <c r="BI32" i="4"/>
  <c r="BJ32" i="4"/>
  <c r="BK32" i="4"/>
  <c r="BL32" i="4"/>
  <c r="BM32" i="4"/>
  <c r="BN32" i="4"/>
  <c r="BO32" i="4"/>
  <c r="BP32" i="4"/>
  <c r="BQ32" i="4"/>
  <c r="BR32" i="4"/>
  <c r="BS32" i="4"/>
  <c r="BT32" i="4"/>
  <c r="BU32" i="4"/>
  <c r="AV36" i="4"/>
  <c r="I65" i="2" s="1"/>
  <c r="H64" i="17" s="1"/>
  <c r="AW36" i="4"/>
  <c r="J65" i="2" s="1"/>
  <c r="I64" i="17" s="1"/>
  <c r="AX36" i="4"/>
  <c r="AY36" i="4"/>
  <c r="AZ36" i="4"/>
  <c r="BA36" i="4"/>
  <c r="BB36" i="4"/>
  <c r="BC36" i="4"/>
  <c r="BD36" i="4"/>
  <c r="BE36" i="4"/>
  <c r="BF36" i="4"/>
  <c r="BG36" i="4"/>
  <c r="BH36" i="4"/>
  <c r="BI36" i="4"/>
  <c r="BJ36" i="4"/>
  <c r="BK36" i="4"/>
  <c r="BL36" i="4"/>
  <c r="BM36" i="4"/>
  <c r="BN36" i="4"/>
  <c r="BO36" i="4"/>
  <c r="BP36" i="4"/>
  <c r="BQ36" i="4"/>
  <c r="BR36" i="4"/>
  <c r="BS36" i="4"/>
  <c r="BT36" i="4"/>
  <c r="BU36" i="4"/>
  <c r="AV34" i="4"/>
  <c r="I51" i="2" s="1"/>
  <c r="H50" i="17" s="1"/>
  <c r="AW34" i="4"/>
  <c r="J51" i="2" s="1"/>
  <c r="I50" i="17" s="1"/>
  <c r="AX34" i="4"/>
  <c r="AY34" i="4"/>
  <c r="AZ34" i="4"/>
  <c r="BA34" i="4"/>
  <c r="BB34" i="4"/>
  <c r="BC34" i="4"/>
  <c r="BD34" i="4"/>
  <c r="BE34" i="4"/>
  <c r="BF34" i="4"/>
  <c r="BG34" i="4"/>
  <c r="BH34" i="4"/>
  <c r="BI34" i="4"/>
  <c r="BJ34" i="4"/>
  <c r="BK34" i="4"/>
  <c r="BL34" i="4"/>
  <c r="BM34" i="4"/>
  <c r="BN34" i="4"/>
  <c r="BO34" i="4"/>
  <c r="BP34" i="4"/>
  <c r="BQ34" i="4"/>
  <c r="BR34" i="4"/>
  <c r="BS34" i="4"/>
  <c r="BT34" i="4"/>
  <c r="BU34" i="4"/>
  <c r="AV27" i="4"/>
  <c r="AW27" i="4"/>
  <c r="AX27" i="4"/>
  <c r="AY27" i="4"/>
  <c r="AZ27" i="4"/>
  <c r="BA27" i="4"/>
  <c r="BB27" i="4"/>
  <c r="BC27" i="4"/>
  <c r="BD27" i="4"/>
  <c r="BE27" i="4"/>
  <c r="BF27" i="4"/>
  <c r="BG27" i="4"/>
  <c r="BH27" i="4"/>
  <c r="BI27" i="4"/>
  <c r="BJ27" i="4"/>
  <c r="BK27" i="4"/>
  <c r="BL27" i="4"/>
  <c r="BM27" i="4"/>
  <c r="BN27" i="4"/>
  <c r="BO27" i="4"/>
  <c r="BP27" i="4"/>
  <c r="BQ27" i="4"/>
  <c r="BR27" i="4"/>
  <c r="BS27" i="4"/>
  <c r="BT27" i="4"/>
  <c r="BU27" i="4"/>
  <c r="AV26" i="4"/>
  <c r="AW26" i="4"/>
  <c r="AX26" i="4"/>
  <c r="AY26" i="4"/>
  <c r="AZ26" i="4"/>
  <c r="BA26" i="4"/>
  <c r="BB26" i="4"/>
  <c r="BC26" i="4"/>
  <c r="BD26" i="4"/>
  <c r="BE26" i="4"/>
  <c r="BF26" i="4"/>
  <c r="BG26" i="4"/>
  <c r="BH26" i="4"/>
  <c r="BI26" i="4"/>
  <c r="BJ26" i="4"/>
  <c r="BK26" i="4"/>
  <c r="BL26" i="4"/>
  <c r="BM26" i="4"/>
  <c r="BN26" i="4"/>
  <c r="BO26" i="4"/>
  <c r="BP26" i="4"/>
  <c r="BQ26" i="4"/>
  <c r="BR26" i="4"/>
  <c r="BS26" i="4"/>
  <c r="BT26" i="4"/>
  <c r="BU26" i="4"/>
  <c r="AV31" i="4"/>
  <c r="AW31" i="4"/>
  <c r="AX31" i="4"/>
  <c r="AY31" i="4"/>
  <c r="AZ31" i="4"/>
  <c r="BA31" i="4"/>
  <c r="BB31" i="4"/>
  <c r="BC31" i="4"/>
  <c r="BD31" i="4"/>
  <c r="BE31" i="4"/>
  <c r="BF31" i="4"/>
  <c r="BG31" i="4"/>
  <c r="BH31" i="4"/>
  <c r="BI31" i="4"/>
  <c r="BJ31" i="4"/>
  <c r="BK31" i="4"/>
  <c r="BL31" i="4"/>
  <c r="BM31" i="4"/>
  <c r="BN31" i="4"/>
  <c r="BO31" i="4"/>
  <c r="BP31" i="4"/>
  <c r="BQ31" i="4"/>
  <c r="BR31" i="4"/>
  <c r="BS31" i="4"/>
  <c r="BT31" i="4"/>
  <c r="BU31" i="4"/>
  <c r="AW30" i="4"/>
  <c r="AX30" i="4"/>
  <c r="AY30" i="4"/>
  <c r="AZ30" i="4"/>
  <c r="BA30" i="4"/>
  <c r="BB30" i="4"/>
  <c r="BC30" i="4"/>
  <c r="BD30" i="4"/>
  <c r="BE30" i="4"/>
  <c r="BF30" i="4"/>
  <c r="BG30" i="4"/>
  <c r="BH30" i="4"/>
  <c r="BI30" i="4"/>
  <c r="BJ30" i="4"/>
  <c r="BK30" i="4"/>
  <c r="BL30" i="4"/>
  <c r="BM30" i="4"/>
  <c r="BN30" i="4"/>
  <c r="BO30" i="4"/>
  <c r="BP30" i="4"/>
  <c r="BQ30" i="4"/>
  <c r="BR30" i="4"/>
  <c r="BS30" i="4"/>
  <c r="BT30" i="4"/>
  <c r="BU30" i="4"/>
  <c r="AV25" i="4"/>
  <c r="I26" i="2" s="1"/>
  <c r="H25" i="17" s="1"/>
  <c r="J26" i="2"/>
  <c r="I25" i="17" s="1"/>
  <c r="AX25" i="4"/>
  <c r="AY25" i="4"/>
  <c r="AZ25" i="4"/>
  <c r="BA25" i="4"/>
  <c r="BB25" i="4"/>
  <c r="BC25" i="4"/>
  <c r="BD25" i="4"/>
  <c r="BE25" i="4"/>
  <c r="BF25" i="4"/>
  <c r="BG25" i="4"/>
  <c r="BH25" i="4"/>
  <c r="BI25" i="4"/>
  <c r="BJ25" i="4"/>
  <c r="BK25" i="4"/>
  <c r="BL25" i="4"/>
  <c r="BM25" i="4"/>
  <c r="BN25" i="4"/>
  <c r="BO25" i="4"/>
  <c r="BP25" i="4"/>
  <c r="BQ25" i="4"/>
  <c r="BR25" i="4"/>
  <c r="BS25" i="4"/>
  <c r="BT25" i="4"/>
  <c r="BU25" i="4"/>
  <c r="AV24" i="4"/>
  <c r="AW24" i="4"/>
  <c r="J25" i="2" s="1"/>
  <c r="I24" i="17" s="1"/>
  <c r="AX24" i="4"/>
  <c r="AY24" i="4"/>
  <c r="AZ24" i="4"/>
  <c r="BA24" i="4"/>
  <c r="BB24" i="4"/>
  <c r="BC24" i="4"/>
  <c r="BD24" i="4"/>
  <c r="BE24" i="4"/>
  <c r="BF24" i="4"/>
  <c r="BG24" i="4"/>
  <c r="BH24" i="4"/>
  <c r="BI24" i="4"/>
  <c r="BJ24" i="4"/>
  <c r="BK24" i="4"/>
  <c r="BL24" i="4"/>
  <c r="BM24" i="4"/>
  <c r="BN24" i="4"/>
  <c r="BO24" i="4"/>
  <c r="BP24" i="4"/>
  <c r="BQ24" i="4"/>
  <c r="BR24" i="4"/>
  <c r="BS24" i="4"/>
  <c r="BT24" i="4"/>
  <c r="BU24" i="4"/>
  <c r="AV37" i="4"/>
  <c r="I67" i="2" s="1"/>
  <c r="H66" i="17" s="1"/>
  <c r="AW37" i="4"/>
  <c r="J67" i="2" s="1"/>
  <c r="I66" i="17" s="1"/>
  <c r="AX37" i="4"/>
  <c r="AY37" i="4"/>
  <c r="AZ37" i="4"/>
  <c r="BA37" i="4"/>
  <c r="BB37" i="4"/>
  <c r="BC37" i="4"/>
  <c r="BD37" i="4"/>
  <c r="BE37" i="4"/>
  <c r="BF37" i="4"/>
  <c r="BG37" i="4"/>
  <c r="BH37" i="4"/>
  <c r="BI37" i="4"/>
  <c r="BJ37" i="4"/>
  <c r="BK37" i="4"/>
  <c r="BL37" i="4"/>
  <c r="BM37" i="4"/>
  <c r="BN37" i="4"/>
  <c r="BO37" i="4"/>
  <c r="BP37" i="4"/>
  <c r="BQ37" i="4"/>
  <c r="BR37" i="4"/>
  <c r="BS37" i="4"/>
  <c r="BT37" i="4"/>
  <c r="BU37" i="4"/>
  <c r="AV35" i="4"/>
  <c r="AW35" i="4"/>
  <c r="AX35" i="4"/>
  <c r="AY35" i="4"/>
  <c r="AZ35" i="4"/>
  <c r="BA35" i="4"/>
  <c r="BB35" i="4"/>
  <c r="BC35" i="4"/>
  <c r="BD35" i="4"/>
  <c r="BE35" i="4"/>
  <c r="BF35" i="4"/>
  <c r="BG35" i="4"/>
  <c r="BH35" i="4"/>
  <c r="BI35" i="4"/>
  <c r="BJ35" i="4"/>
  <c r="BK35" i="4"/>
  <c r="BL35" i="4"/>
  <c r="BM35" i="4"/>
  <c r="BN35" i="4"/>
  <c r="BO35" i="4"/>
  <c r="BP35" i="4"/>
  <c r="BQ35" i="4"/>
  <c r="BR35" i="4"/>
  <c r="BS35" i="4"/>
  <c r="BT35" i="4"/>
  <c r="BU35" i="4"/>
  <c r="CX3" i="3"/>
  <c r="CJ29" i="3"/>
  <c r="CK29" i="3"/>
  <c r="CL29" i="3"/>
  <c r="CM29" i="3"/>
  <c r="CN29" i="3"/>
  <c r="CO29" i="3"/>
  <c r="CP29" i="3"/>
  <c r="CQ29" i="3"/>
  <c r="CR29" i="3"/>
  <c r="CE29" i="1"/>
  <c r="CF29" i="1"/>
  <c r="CG29" i="1"/>
  <c r="CH29" i="1"/>
  <c r="CI29" i="1"/>
  <c r="CJ29" i="1"/>
  <c r="CK29" i="1"/>
  <c r="CL29" i="1"/>
  <c r="CM29" i="1"/>
  <c r="CO29" i="1"/>
  <c r="CQ29" i="1"/>
  <c r="CR29" i="1"/>
  <c r="CS29" i="1"/>
  <c r="CT29" i="1"/>
  <c r="CU29" i="1"/>
  <c r="CV29" i="1"/>
  <c r="CW29" i="1"/>
  <c r="CX29" i="1"/>
  <c r="CY29" i="1"/>
  <c r="CZ29" i="1"/>
  <c r="DA29" i="1"/>
  <c r="DB29" i="1"/>
  <c r="DC29" i="1"/>
  <c r="DD29" i="1"/>
  <c r="I33" i="2" l="1"/>
  <c r="H32" i="17" s="1"/>
  <c r="I41" i="2"/>
  <c r="H40" i="17" s="1"/>
  <c r="I37" i="2"/>
  <c r="H36" i="17" s="1"/>
  <c r="I62" i="2"/>
  <c r="H61" i="17" s="1"/>
  <c r="I39" i="2"/>
  <c r="H38" i="17" s="1"/>
  <c r="J33" i="2"/>
  <c r="I32" i="17" s="1"/>
  <c r="J39" i="2"/>
  <c r="I38" i="17" s="1"/>
  <c r="J60" i="2"/>
  <c r="I59" i="17" s="1"/>
  <c r="I25" i="2"/>
  <c r="H24" i="17" s="1"/>
  <c r="I60" i="2"/>
  <c r="H59" i="17" s="1"/>
  <c r="J28" i="2"/>
  <c r="I27" i="17" s="1"/>
  <c r="J43" i="2"/>
  <c r="I42" i="17" s="1"/>
  <c r="J23" i="2"/>
  <c r="I22" i="17" s="1"/>
  <c r="J64" i="2"/>
  <c r="I63" i="17" s="1"/>
  <c r="J37" i="2"/>
  <c r="I36" i="17" s="1"/>
  <c r="J62" i="2"/>
  <c r="I61" i="17" s="1"/>
  <c r="I64" i="2"/>
  <c r="H63" i="17" s="1"/>
  <c r="I28" i="2"/>
  <c r="H27" i="17" s="1"/>
  <c r="I43" i="2"/>
  <c r="H42" i="17" s="1"/>
  <c r="I23" i="2"/>
  <c r="H22" i="17" s="1"/>
  <c r="I36" i="2"/>
  <c r="H35" i="17" s="1"/>
  <c r="I49" i="2"/>
  <c r="H48" i="17" s="1"/>
  <c r="J36" i="2"/>
  <c r="I35" i="17" s="1"/>
  <c r="J49" i="2"/>
  <c r="I48" i="17" s="1"/>
  <c r="Y30" i="2"/>
  <c r="T29" i="17" s="1"/>
  <c r="CS24" i="3"/>
  <c r="CS26" i="3"/>
  <c r="CS32" i="3"/>
  <c r="Z25" i="2"/>
  <c r="U24" i="17" s="1"/>
  <c r="Z33" i="2"/>
  <c r="U32" i="17" s="1"/>
  <c r="X47" i="2"/>
  <c r="S46" i="17" s="1"/>
  <c r="CS29" i="3"/>
  <c r="Y26" i="2"/>
  <c r="T25" i="17" s="1"/>
  <c r="Y28" i="2"/>
  <c r="T27" i="17" s="1"/>
  <c r="Y34" i="2"/>
  <c r="T33" i="17" s="1"/>
  <c r="Z34" i="2"/>
  <c r="U33" i="17" s="1"/>
  <c r="X64" i="2"/>
  <c r="S63" i="17" s="1"/>
  <c r="X61" i="2"/>
  <c r="S60" i="17" s="1"/>
  <c r="Z4" i="2"/>
  <c r="U3" i="17" s="1"/>
  <c r="CS25" i="3"/>
  <c r="CS27" i="3"/>
  <c r="CS33" i="3"/>
  <c r="Z31" i="2"/>
  <c r="U30" i="17" s="1"/>
  <c r="Z29" i="2"/>
  <c r="U28" i="17" s="1"/>
  <c r="X49" i="2"/>
  <c r="S48" i="17" s="1"/>
  <c r="X42" i="2"/>
  <c r="S41" i="17" s="1"/>
  <c r="X40" i="2"/>
  <c r="S39" i="17" s="1"/>
  <c r="X53" i="2"/>
  <c r="S52" i="17" s="1"/>
  <c r="X58" i="2"/>
  <c r="S57" i="17" s="1"/>
  <c r="Z26" i="2"/>
  <c r="U25" i="17" s="1"/>
  <c r="X62" i="2"/>
  <c r="S61" i="17" s="1"/>
  <c r="Y36" i="2"/>
  <c r="T35" i="17" s="1"/>
  <c r="Y31" i="2"/>
  <c r="T30" i="17" s="1"/>
  <c r="Y35" i="2"/>
  <c r="T34" i="17" s="1"/>
  <c r="Y29" i="2"/>
  <c r="T28" i="17" s="1"/>
  <c r="Z32" i="2"/>
  <c r="U31" i="17" s="1"/>
  <c r="X55" i="2"/>
  <c r="S54" i="17" s="1"/>
  <c r="X43" i="2"/>
  <c r="S42" i="17" s="1"/>
  <c r="X51" i="2"/>
  <c r="S50" i="17" s="1"/>
  <c r="X56" i="2"/>
  <c r="S55" i="17" s="1"/>
  <c r="X60" i="2"/>
  <c r="S59" i="17" s="1"/>
  <c r="X46" i="2"/>
  <c r="S45" i="17" s="1"/>
  <c r="CS35" i="3"/>
  <c r="CS34" i="3"/>
  <c r="Z27" i="2"/>
  <c r="U26" i="17" s="1"/>
  <c r="Y38" i="2"/>
  <c r="T37" i="17" s="1"/>
  <c r="Z30" i="2"/>
  <c r="U29" i="17" s="1"/>
  <c r="X63" i="2"/>
  <c r="S62" i="17" s="1"/>
  <c r="X65" i="2"/>
  <c r="S64" i="17" s="1"/>
  <c r="CS30" i="3"/>
  <c r="CS28" i="3"/>
  <c r="Y32" i="2"/>
  <c r="T31" i="17" s="1"/>
  <c r="Y37" i="2"/>
  <c r="T36" i="17" s="1"/>
  <c r="Z28" i="2"/>
  <c r="U27" i="17" s="1"/>
  <c r="CS37" i="3"/>
  <c r="CS31" i="3"/>
  <c r="CS36" i="3"/>
  <c r="Z36" i="2"/>
  <c r="U35" i="17" s="1"/>
  <c r="Z35" i="2"/>
  <c r="U34" i="17" s="1"/>
  <c r="X54" i="2"/>
  <c r="S53" i="17" s="1"/>
  <c r="X41" i="2"/>
  <c r="S40" i="17" s="1"/>
  <c r="X48" i="2"/>
  <c r="S47" i="17" s="1"/>
  <c r="X59" i="2"/>
  <c r="S58" i="17" s="1"/>
  <c r="Y25" i="2"/>
  <c r="T24" i="17" s="1"/>
  <c r="Y27" i="2"/>
  <c r="T26" i="17" s="1"/>
  <c r="Y33" i="2"/>
  <c r="T32" i="17" s="1"/>
  <c r="Z38" i="2"/>
  <c r="U37" i="17" s="1"/>
  <c r="Z37" i="2"/>
  <c r="U36" i="17" s="1"/>
  <c r="X66" i="2"/>
  <c r="S65" i="17" s="1"/>
  <c r="X44" i="2"/>
  <c r="S43" i="17" s="1"/>
  <c r="X39" i="2"/>
  <c r="S38" i="17" s="1"/>
  <c r="X45" i="2"/>
  <c r="S44" i="17" s="1"/>
  <c r="R48" i="2"/>
  <c r="R43" i="2"/>
  <c r="V44" i="2"/>
  <c r="Q43" i="17" s="1"/>
  <c r="V41" i="2"/>
  <c r="Q40" i="17" s="1"/>
  <c r="U40" i="2"/>
  <c r="P39" i="17" s="1"/>
  <c r="V53" i="2"/>
  <c r="Q52" i="17" s="1"/>
  <c r="T62" i="2"/>
  <c r="O61" i="17" s="1"/>
  <c r="T56" i="2"/>
  <c r="O55" i="17" s="1"/>
  <c r="T63" i="2"/>
  <c r="O62" i="17" s="1"/>
  <c r="V43" i="2"/>
  <c r="Q42" i="17" s="1"/>
  <c r="V42" i="2"/>
  <c r="Q41" i="17" s="1"/>
  <c r="R44" i="2"/>
  <c r="R40" i="2"/>
  <c r="V54" i="2"/>
  <c r="Q53" i="17" s="1"/>
  <c r="V45" i="2"/>
  <c r="Q44" i="17" s="1"/>
  <c r="U43" i="2"/>
  <c r="P42" i="17" s="1"/>
  <c r="U41" i="2"/>
  <c r="P40" i="17" s="1"/>
  <c r="T68" i="2"/>
  <c r="O67" i="17" s="1"/>
  <c r="W60" i="2"/>
  <c r="R59" i="17" s="1"/>
  <c r="W64" i="2"/>
  <c r="R63" i="17" s="1"/>
  <c r="W61" i="2"/>
  <c r="R60" i="17" s="1"/>
  <c r="R55" i="2"/>
  <c r="R46" i="2"/>
  <c r="U42" i="2"/>
  <c r="P41" i="17" s="1"/>
  <c r="U47" i="2"/>
  <c r="P46" i="17" s="1"/>
  <c r="U44" i="2"/>
  <c r="P43" i="17" s="1"/>
  <c r="V46" i="2"/>
  <c r="Q45" i="17" s="1"/>
  <c r="W68" i="2"/>
  <c r="R67" i="17" s="1"/>
  <c r="W63" i="2"/>
  <c r="R62" i="17" s="1"/>
  <c r="T60" i="2"/>
  <c r="O59" i="17" s="1"/>
  <c r="U54" i="2"/>
  <c r="P53" i="17" s="1"/>
  <c r="S30" i="2"/>
  <c r="R41" i="2"/>
  <c r="R54" i="2"/>
  <c r="U45" i="2"/>
  <c r="P44" i="17" s="1"/>
  <c r="V55" i="2"/>
  <c r="Q54" i="17" s="1"/>
  <c r="V47" i="2"/>
  <c r="Q46" i="17" s="1"/>
  <c r="W62" i="2"/>
  <c r="R61" i="17" s="1"/>
  <c r="W58" i="2"/>
  <c r="R57" i="17" s="1"/>
  <c r="W65" i="2"/>
  <c r="R64" i="17" s="1"/>
  <c r="R49" i="2"/>
  <c r="W59" i="2"/>
  <c r="R58" i="17" s="1"/>
  <c r="R47" i="2"/>
  <c r="R39" i="2"/>
  <c r="V48" i="2"/>
  <c r="Q47" i="17" s="1"/>
  <c r="U49" i="2"/>
  <c r="P48" i="17" s="1"/>
  <c r="U48" i="2"/>
  <c r="P47" i="17" s="1"/>
  <c r="V49" i="2"/>
  <c r="Q48" i="17" s="1"/>
  <c r="T66" i="2"/>
  <c r="O65" i="17" s="1"/>
  <c r="T67" i="2"/>
  <c r="O66" i="17" s="1"/>
  <c r="W56" i="2"/>
  <c r="R55" i="17" s="1"/>
  <c r="R53" i="2"/>
  <c r="T59" i="2"/>
  <c r="O58" i="17" s="1"/>
  <c r="Q30" i="2"/>
  <c r="N29" i="17" s="1"/>
  <c r="S36" i="2"/>
  <c r="S38" i="2"/>
  <c r="S25" i="2"/>
  <c r="S26" i="2"/>
  <c r="S31" i="2"/>
  <c r="S32" i="2"/>
  <c r="S27" i="2"/>
  <c r="S28" i="2"/>
  <c r="S35" i="2"/>
  <c r="S37" i="2"/>
  <c r="S33" i="2"/>
  <c r="S34" i="2"/>
  <c r="S29" i="2"/>
  <c r="R45" i="2"/>
  <c r="R42" i="2"/>
  <c r="U51" i="2"/>
  <c r="P50" i="17" s="1"/>
  <c r="V39" i="2"/>
  <c r="Q38" i="17" s="1"/>
  <c r="V51" i="2"/>
  <c r="Q50" i="17" s="1"/>
  <c r="W50" i="2"/>
  <c r="R49" i="17" s="1"/>
  <c r="T58" i="2"/>
  <c r="O57" i="17" s="1"/>
  <c r="T61" i="2"/>
  <c r="O60" i="17" s="1"/>
  <c r="T64" i="2"/>
  <c r="O63" i="17" s="1"/>
  <c r="U46" i="2"/>
  <c r="P45" i="17" s="1"/>
  <c r="Q36" i="2"/>
  <c r="N35" i="17" s="1"/>
  <c r="Q38" i="2"/>
  <c r="N37" i="17" s="1"/>
  <c r="Q25" i="2"/>
  <c r="N24" i="17" s="1"/>
  <c r="Q26" i="2"/>
  <c r="N25" i="17" s="1"/>
  <c r="Q31" i="2"/>
  <c r="N30" i="17" s="1"/>
  <c r="Q32" i="2"/>
  <c r="N31" i="17" s="1"/>
  <c r="Q27" i="2"/>
  <c r="N26" i="17" s="1"/>
  <c r="Q28" i="2"/>
  <c r="N27" i="17" s="1"/>
  <c r="Q35" i="2"/>
  <c r="N34" i="17" s="1"/>
  <c r="Q37" i="2"/>
  <c r="N36" i="17" s="1"/>
  <c r="Q33" i="2"/>
  <c r="N32" i="17" s="1"/>
  <c r="Q34" i="2"/>
  <c r="N33" i="17" s="1"/>
  <c r="Q29" i="2"/>
  <c r="N28" i="17" s="1"/>
  <c r="R51" i="2"/>
  <c r="U55" i="2"/>
  <c r="P54" i="17" s="1"/>
  <c r="U39" i="2"/>
  <c r="P38" i="17" s="1"/>
  <c r="V40" i="2"/>
  <c r="Q39" i="17" s="1"/>
  <c r="U53" i="2"/>
  <c r="P52" i="17" s="1"/>
  <c r="T50" i="2"/>
  <c r="O49" i="17" s="1"/>
  <c r="T65" i="2"/>
  <c r="O64" i="17" s="1"/>
  <c r="W67" i="2"/>
  <c r="R66" i="17" s="1"/>
  <c r="W66" i="2"/>
  <c r="R65" i="17" s="1"/>
  <c r="CW24" i="3"/>
  <c r="DG44" i="1"/>
  <c r="CP38" i="1"/>
  <c r="DG38" i="1"/>
  <c r="DG48" i="1"/>
  <c r="CP41" i="1"/>
  <c r="DG46" i="1"/>
  <c r="DG54" i="1"/>
  <c r="DG41" i="1"/>
  <c r="DG53" i="1"/>
  <c r="DG40" i="1"/>
  <c r="DF29" i="1"/>
  <c r="DE24" i="1"/>
  <c r="DF30" i="1"/>
  <c r="DE32" i="1"/>
  <c r="DF28" i="1"/>
  <c r="DG45" i="1"/>
  <c r="CV24" i="3"/>
  <c r="DG50" i="1"/>
  <c r="DG43" i="1"/>
  <c r="DG42" i="1"/>
  <c r="DG52" i="1"/>
  <c r="DG39" i="1"/>
  <c r="DG47" i="1"/>
  <c r="DE27" i="1"/>
  <c r="DF36" i="1"/>
  <c r="DE29" i="1"/>
  <c r="DE30" i="1"/>
  <c r="DF26" i="1"/>
  <c r="DE28" i="1"/>
  <c r="DE36" i="1"/>
  <c r="DF35" i="1"/>
  <c r="DE26" i="1"/>
  <c r="DF34" i="1"/>
  <c r="DF33" i="1"/>
  <c r="DE25" i="1"/>
  <c r="DF31" i="1"/>
  <c r="DE33" i="1"/>
  <c r="DF37" i="1"/>
  <c r="DE37" i="1"/>
  <c r="DE35" i="1"/>
  <c r="DF24" i="1"/>
  <c r="DE34" i="1"/>
  <c r="DF32" i="1"/>
  <c r="DF25" i="1"/>
  <c r="DE31" i="1"/>
  <c r="DF27" i="1"/>
  <c r="BW25" i="4"/>
  <c r="L26" i="2" s="1"/>
  <c r="K25" i="17" s="1"/>
  <c r="BW33" i="4"/>
  <c r="L45" i="2" s="1"/>
  <c r="K44" i="17" s="1"/>
  <c r="BW35" i="4"/>
  <c r="BW36" i="4"/>
  <c r="L65" i="2" s="1"/>
  <c r="K64" i="17" s="1"/>
  <c r="BW24" i="4"/>
  <c r="BW27" i="4"/>
  <c r="CP43" i="1"/>
  <c r="CP44" i="1"/>
  <c r="CP40" i="1"/>
  <c r="CP50" i="1"/>
  <c r="CP42" i="1"/>
  <c r="CP45" i="1"/>
  <c r="CP54" i="1"/>
  <c r="CP48" i="1"/>
  <c r="CP47" i="1"/>
  <c r="CP46" i="1"/>
  <c r="CP39" i="1"/>
  <c r="CP53" i="1"/>
  <c r="CP52" i="1"/>
  <c r="CN36" i="1"/>
  <c r="CN24" i="1"/>
  <c r="BV37" i="4"/>
  <c r="K67" i="2" s="1"/>
  <c r="J66" i="17" s="1"/>
  <c r="BV30" i="4"/>
  <c r="BW26" i="4"/>
  <c r="BV33" i="4"/>
  <c r="K45" i="2" s="1"/>
  <c r="J44" i="17" s="1"/>
  <c r="BW29" i="4"/>
  <c r="L30" i="2" s="1"/>
  <c r="K29" i="17" s="1"/>
  <c r="BW22" i="4"/>
  <c r="CN37" i="1"/>
  <c r="CN31" i="1"/>
  <c r="CN33" i="1"/>
  <c r="CN28" i="1"/>
  <c r="BV35" i="4"/>
  <c r="BV31" i="4"/>
  <c r="BV34" i="4"/>
  <c r="K51" i="2" s="1"/>
  <c r="J50" i="17" s="1"/>
  <c r="BW32" i="4"/>
  <c r="L41" i="2" s="1"/>
  <c r="K40" i="17" s="1"/>
  <c r="CN26" i="1"/>
  <c r="CN34" i="1"/>
  <c r="CN29" i="1"/>
  <c r="BW30" i="4"/>
  <c r="BV36" i="4"/>
  <c r="K65" i="2" s="1"/>
  <c r="J64" i="17" s="1"/>
  <c r="BV28" i="4"/>
  <c r="K29" i="2" s="1"/>
  <c r="J28" i="17" s="1"/>
  <c r="BV23" i="4"/>
  <c r="K63" i="2" s="1"/>
  <c r="J62" i="17" s="1"/>
  <c r="CN35" i="1"/>
  <c r="BW34" i="4"/>
  <c r="L51" i="2" s="1"/>
  <c r="K50" i="17" s="1"/>
  <c r="BV29" i="4"/>
  <c r="K30" i="2" s="1"/>
  <c r="J29" i="17" s="1"/>
  <c r="BV22" i="4"/>
  <c r="CN25" i="1"/>
  <c r="CN30" i="1"/>
  <c r="BV27" i="4"/>
  <c r="BV24" i="4"/>
  <c r="BV26" i="4"/>
  <c r="BW28" i="4"/>
  <c r="L29" i="2" s="1"/>
  <c r="K28" i="17" s="1"/>
  <c r="BW23" i="4"/>
  <c r="L63" i="2" s="1"/>
  <c r="K62" i="17" s="1"/>
  <c r="CN32" i="1"/>
  <c r="BW37" i="4"/>
  <c r="L67" i="2" s="1"/>
  <c r="K66" i="17" s="1"/>
  <c r="BV32" i="4"/>
  <c r="K41" i="2" s="1"/>
  <c r="J40" i="17" s="1"/>
  <c r="CN27" i="1"/>
  <c r="BV25" i="4"/>
  <c r="K26" i="2" s="1"/>
  <c r="J25" i="17" s="1"/>
  <c r="BW31" i="4"/>
  <c r="K25" i="2" l="1"/>
  <c r="J24" i="17" s="1"/>
  <c r="L25" i="2"/>
  <c r="K24" i="17" s="1"/>
  <c r="K28" i="2"/>
  <c r="J27" i="17" s="1"/>
  <c r="L33" i="2"/>
  <c r="K32" i="17" s="1"/>
  <c r="L39" i="2"/>
  <c r="K38" i="17" s="1"/>
  <c r="K49" i="2"/>
  <c r="J48" i="17" s="1"/>
  <c r="K43" i="2"/>
  <c r="J42" i="17" s="1"/>
  <c r="L36" i="2"/>
  <c r="K35" i="17" s="1"/>
  <c r="L43" i="2"/>
  <c r="K42" i="17" s="1"/>
  <c r="K36" i="2"/>
  <c r="J35" i="17" s="1"/>
  <c r="K23" i="2"/>
  <c r="J22" i="17" s="1"/>
  <c r="L23" i="2"/>
  <c r="K22" i="17" s="1"/>
  <c r="K60" i="2"/>
  <c r="J59" i="17" s="1"/>
  <c r="K37" i="2"/>
  <c r="J36" i="17" s="1"/>
  <c r="K62" i="2"/>
  <c r="J61" i="17" s="1"/>
  <c r="L60" i="2"/>
  <c r="K59" i="17" s="1"/>
  <c r="K33" i="2"/>
  <c r="J32" i="17" s="1"/>
  <c r="K39" i="2"/>
  <c r="J38" i="17" s="1"/>
  <c r="L64" i="2"/>
  <c r="K63" i="17" s="1"/>
  <c r="K64" i="2"/>
  <c r="J63" i="17" s="1"/>
  <c r="L28" i="2"/>
  <c r="K27" i="17" s="1"/>
  <c r="L49" i="2"/>
  <c r="K48" i="17" s="1"/>
  <c r="L37" i="2"/>
  <c r="K36" i="17" s="1"/>
  <c r="L62" i="2"/>
  <c r="K61" i="17" s="1"/>
  <c r="X38" i="2"/>
  <c r="S37" i="17" s="1"/>
  <c r="X30" i="2"/>
  <c r="S29" i="17" s="1"/>
  <c r="X34" i="2"/>
  <c r="S33" i="17" s="1"/>
  <c r="X35" i="2"/>
  <c r="S34" i="17" s="1"/>
  <c r="X32" i="2"/>
  <c r="S31" i="17" s="1"/>
  <c r="X29" i="2"/>
  <c r="S28" i="17" s="1"/>
  <c r="X36" i="2"/>
  <c r="S35" i="17" s="1"/>
  <c r="X25" i="2"/>
  <c r="S24" i="17" s="1"/>
  <c r="X27" i="2"/>
  <c r="S26" i="17" s="1"/>
  <c r="X37" i="2"/>
  <c r="S36" i="17" s="1"/>
  <c r="X26" i="2"/>
  <c r="S25" i="17" s="1"/>
  <c r="X33" i="2"/>
  <c r="S32" i="17" s="1"/>
  <c r="X31" i="2"/>
  <c r="S30" i="17" s="1"/>
  <c r="X28" i="2"/>
  <c r="S27" i="17" s="1"/>
  <c r="R25" i="2"/>
  <c r="T55" i="2"/>
  <c r="O54" i="17" s="1"/>
  <c r="W44" i="2"/>
  <c r="R43" i="17" s="1"/>
  <c r="U30" i="2"/>
  <c r="P29" i="17" s="1"/>
  <c r="R36" i="2"/>
  <c r="T53" i="2"/>
  <c r="O52" i="17" s="1"/>
  <c r="T43" i="2"/>
  <c r="O42" i="17" s="1"/>
  <c r="W54" i="2"/>
  <c r="R53" i="17" s="1"/>
  <c r="T51" i="2"/>
  <c r="O50" i="17" s="1"/>
  <c r="U38" i="2"/>
  <c r="P37" i="17" s="1"/>
  <c r="W55" i="2"/>
  <c r="R54" i="17" s="1"/>
  <c r="V33" i="2"/>
  <c r="Q32" i="17" s="1"/>
  <c r="W39" i="2"/>
  <c r="R38" i="17" s="1"/>
  <c r="V34" i="2"/>
  <c r="Q33" i="17" s="1"/>
  <c r="T39" i="2"/>
  <c r="O38" i="17" s="1"/>
  <c r="V35" i="2"/>
  <c r="Q34" i="17" s="1"/>
  <c r="W45" i="2"/>
  <c r="R44" i="17" s="1"/>
  <c r="U28" i="2"/>
  <c r="P27" i="17" s="1"/>
  <c r="R28" i="2"/>
  <c r="T40" i="2"/>
  <c r="O39" i="17" s="1"/>
  <c r="T41" i="2"/>
  <c r="O40" i="17" s="1"/>
  <c r="W48" i="2"/>
  <c r="R47" i="17" s="1"/>
  <c r="T47" i="2"/>
  <c r="O46" i="17" s="1"/>
  <c r="T45" i="2"/>
  <c r="O44" i="17" s="1"/>
  <c r="V28" i="2"/>
  <c r="Q27" i="17" s="1"/>
  <c r="V38" i="2"/>
  <c r="Q37" i="17" s="1"/>
  <c r="U37" i="2"/>
  <c r="P36" i="17" s="1"/>
  <c r="W40" i="2"/>
  <c r="R39" i="17" s="1"/>
  <c r="U33" i="2"/>
  <c r="P32" i="17" s="1"/>
  <c r="W47" i="2"/>
  <c r="R46" i="17" s="1"/>
  <c r="R35" i="2"/>
  <c r="V30" i="2"/>
  <c r="Q29" i="17" s="1"/>
  <c r="U35" i="2"/>
  <c r="P34" i="17" s="1"/>
  <c r="V25" i="2"/>
  <c r="Q24" i="17" s="1"/>
  <c r="U36" i="2"/>
  <c r="P35" i="17" s="1"/>
  <c r="W46" i="2"/>
  <c r="R45" i="17" s="1"/>
  <c r="V29" i="2"/>
  <c r="Q28" i="17" s="1"/>
  <c r="R29" i="2"/>
  <c r="T48" i="2"/>
  <c r="O47" i="17" s="1"/>
  <c r="T44" i="2"/>
  <c r="O43" i="17" s="1"/>
  <c r="U32" i="2"/>
  <c r="P31" i="17" s="1"/>
  <c r="U34" i="2"/>
  <c r="P33" i="17" s="1"/>
  <c r="U29" i="2"/>
  <c r="P28" i="17" s="1"/>
  <c r="W53" i="2"/>
  <c r="R52" i="17" s="1"/>
  <c r="V31" i="2"/>
  <c r="Q30" i="17" s="1"/>
  <c r="T42" i="2"/>
  <c r="O41" i="17" s="1"/>
  <c r="R32" i="2"/>
  <c r="U26" i="2"/>
  <c r="P25" i="17" s="1"/>
  <c r="R38" i="2"/>
  <c r="R37" i="2"/>
  <c r="T46" i="2"/>
  <c r="O45" i="17" s="1"/>
  <c r="W51" i="2"/>
  <c r="R50" i="17" s="1"/>
  <c r="V37" i="2"/>
  <c r="Q36" i="17" s="1"/>
  <c r="T54" i="2"/>
  <c r="O53" i="17" s="1"/>
  <c r="U27" i="2"/>
  <c r="P26" i="17" s="1"/>
  <c r="W42" i="2"/>
  <c r="R41" i="17" s="1"/>
  <c r="V36" i="2"/>
  <c r="Q35" i="17" s="1"/>
  <c r="R31" i="2"/>
  <c r="R26" i="2"/>
  <c r="R33" i="2"/>
  <c r="R30" i="2"/>
  <c r="R34" i="2"/>
  <c r="T49" i="2"/>
  <c r="O48" i="17" s="1"/>
  <c r="V26" i="2"/>
  <c r="Q25" i="17" s="1"/>
  <c r="V32" i="2"/>
  <c r="Q31" i="17" s="1"/>
  <c r="V27" i="2"/>
  <c r="Q26" i="17" s="1"/>
  <c r="W43" i="2"/>
  <c r="R42" i="17" s="1"/>
  <c r="U25" i="2"/>
  <c r="P24" i="17" s="1"/>
  <c r="W49" i="2"/>
  <c r="R48" i="17" s="1"/>
  <c r="U31" i="2"/>
  <c r="P30" i="17" s="1"/>
  <c r="R27" i="2"/>
  <c r="W41" i="2"/>
  <c r="R40" i="17" s="1"/>
  <c r="BY25" i="4"/>
  <c r="N26" i="2" s="1"/>
  <c r="BY32" i="4"/>
  <c r="N41" i="2" s="1"/>
  <c r="BX37" i="4"/>
  <c r="M67" i="2" s="1"/>
  <c r="BX22" i="4"/>
  <c r="BX23" i="4"/>
  <c r="M63" i="2" s="1"/>
  <c r="BX34" i="4"/>
  <c r="M51" i="2" s="1"/>
  <c r="BY27" i="4"/>
  <c r="BX32" i="4"/>
  <c r="M41" i="2" s="1"/>
  <c r="BX30" i="4"/>
  <c r="BX31" i="4"/>
  <c r="BX36" i="4"/>
  <c r="M65" i="2" s="1"/>
  <c r="BX35" i="4"/>
  <c r="BY22" i="4"/>
  <c r="BY36" i="4"/>
  <c r="N65" i="2" s="1"/>
  <c r="BY26" i="4"/>
  <c r="BY37" i="4"/>
  <c r="N67" i="2" s="1"/>
  <c r="BY23" i="4"/>
  <c r="N63" i="2" s="1"/>
  <c r="BX28" i="4"/>
  <c r="M29" i="2" s="1"/>
  <c r="BY31" i="4"/>
  <c r="BY28" i="4"/>
  <c r="N29" i="2" s="1"/>
  <c r="BX26" i="4"/>
  <c r="BY30" i="4"/>
  <c r="BY29" i="4"/>
  <c r="N30" i="2" s="1"/>
  <c r="BY35" i="4"/>
  <c r="BX27" i="4"/>
  <c r="BX29" i="4"/>
  <c r="M30" i="2" s="1"/>
  <c r="BY24" i="4"/>
  <c r="BY34" i="4"/>
  <c r="N51" i="2" s="1"/>
  <c r="BX25" i="4"/>
  <c r="M26" i="2" s="1"/>
  <c r="BX24" i="4"/>
  <c r="BX33" i="4"/>
  <c r="M45" i="2" s="1"/>
  <c r="BY33" i="4"/>
  <c r="N45" i="2" s="1"/>
  <c r="DG34" i="1"/>
  <c r="DG30" i="1"/>
  <c r="CP24" i="1"/>
  <c r="DG29" i="1"/>
  <c r="DG33" i="1"/>
  <c r="DG24" i="1"/>
  <c r="CP36" i="1"/>
  <c r="DG32" i="1"/>
  <c r="DG36" i="1"/>
  <c r="DG28" i="1"/>
  <c r="DG27" i="1"/>
  <c r="DG37" i="1"/>
  <c r="DG25" i="1"/>
  <c r="DG35" i="1"/>
  <c r="DG31" i="1"/>
  <c r="DG26" i="1"/>
  <c r="CP29" i="1"/>
  <c r="CP26" i="1"/>
  <c r="CP33" i="1"/>
  <c r="CP31" i="1"/>
  <c r="CP27" i="1"/>
  <c r="CP30" i="1"/>
  <c r="CP35" i="1"/>
  <c r="CP32" i="1"/>
  <c r="CP25" i="1"/>
  <c r="CP34" i="1"/>
  <c r="CP37" i="1"/>
  <c r="CP28" i="1"/>
  <c r="N25" i="2" l="1"/>
  <c r="N23" i="2"/>
  <c r="M60" i="2"/>
  <c r="N49" i="2"/>
  <c r="M36" i="2"/>
  <c r="M23" i="2"/>
  <c r="M33" i="2"/>
  <c r="M39" i="2"/>
  <c r="M64" i="2"/>
  <c r="N33" i="2"/>
  <c r="N39" i="2"/>
  <c r="M28" i="2"/>
  <c r="N60" i="2"/>
  <c r="M37" i="2"/>
  <c r="M62" i="2"/>
  <c r="N43" i="2"/>
  <c r="N36" i="2"/>
  <c r="N64" i="2"/>
  <c r="M43" i="2"/>
  <c r="N28" i="2"/>
  <c r="M25" i="2"/>
  <c r="N37" i="2"/>
  <c r="N62" i="2"/>
  <c r="M49" i="2"/>
  <c r="T36" i="2"/>
  <c r="O35" i="17" s="1"/>
  <c r="T37" i="2"/>
  <c r="O36" i="17" s="1"/>
  <c r="W36" i="2"/>
  <c r="R35" i="17" s="1"/>
  <c r="T28" i="2"/>
  <c r="O27" i="17" s="1"/>
  <c r="W34" i="2"/>
  <c r="R33" i="17" s="1"/>
  <c r="T32" i="2"/>
  <c r="O31" i="17" s="1"/>
  <c r="W30" i="2"/>
  <c r="R29" i="17" s="1"/>
  <c r="T38" i="2"/>
  <c r="O37" i="17" s="1"/>
  <c r="W28" i="2"/>
  <c r="R27" i="17" s="1"/>
  <c r="T27" i="2"/>
  <c r="O26" i="17" s="1"/>
  <c r="W32" i="2"/>
  <c r="R31" i="17" s="1"/>
  <c r="W25" i="2"/>
  <c r="R24" i="17" s="1"/>
  <c r="W26" i="2"/>
  <c r="R25" i="17" s="1"/>
  <c r="T29" i="2"/>
  <c r="O28" i="17" s="1"/>
  <c r="W38" i="2"/>
  <c r="R37" i="17" s="1"/>
  <c r="T34" i="2"/>
  <c r="O33" i="17" s="1"/>
  <c r="T25" i="2"/>
  <c r="O24" i="17" s="1"/>
  <c r="T35" i="2"/>
  <c r="O34" i="17" s="1"/>
  <c r="W29" i="2"/>
  <c r="R28" i="17" s="1"/>
  <c r="T26" i="2"/>
  <c r="O25" i="17" s="1"/>
  <c r="T31" i="2"/>
  <c r="O30" i="17" s="1"/>
  <c r="W31" i="2"/>
  <c r="R30" i="17" s="1"/>
  <c r="T30" i="2"/>
  <c r="O29" i="17" s="1"/>
  <c r="W37" i="2"/>
  <c r="R36" i="17" s="1"/>
  <c r="W35" i="2"/>
  <c r="R34" i="17" s="1"/>
  <c r="T33" i="2"/>
  <c r="O32" i="17" s="1"/>
  <c r="W27" i="2"/>
  <c r="R26" i="17" s="1"/>
  <c r="W33" i="2"/>
  <c r="R32" i="17" s="1"/>
  <c r="O3" i="2"/>
  <c r="L2" i="17" s="1"/>
  <c r="Z3" i="2"/>
  <c r="U2" i="17" s="1"/>
  <c r="AX4" i="4"/>
  <c r="AV4" i="4"/>
  <c r="I5" i="2" s="1"/>
  <c r="H4" i="17" s="1"/>
  <c r="Y17" i="2" l="1"/>
  <c r="T16" i="17" s="1"/>
  <c r="Y23" i="2"/>
  <c r="T22" i="17" s="1"/>
  <c r="Y15" i="2"/>
  <c r="T14" i="17" s="1"/>
  <c r="Y7" i="2"/>
  <c r="T6" i="17" s="1"/>
  <c r="Y24" i="2"/>
  <c r="T23" i="17" s="1"/>
  <c r="Y22" i="2"/>
  <c r="T21" i="17" s="1"/>
  <c r="Y14" i="2"/>
  <c r="T13" i="17" s="1"/>
  <c r="Y6" i="2"/>
  <c r="T5" i="17" s="1"/>
  <c r="Y13" i="2"/>
  <c r="T12" i="17" s="1"/>
  <c r="Y16" i="2"/>
  <c r="T15" i="17" s="1"/>
  <c r="Y21" i="2"/>
  <c r="T20" i="17" s="1"/>
  <c r="Y20" i="2"/>
  <c r="T19" i="17" s="1"/>
  <c r="Y4" i="2"/>
  <c r="T3" i="17" s="1"/>
  <c r="Y19" i="2"/>
  <c r="T18" i="17" s="1"/>
  <c r="Y11" i="2"/>
  <c r="T10" i="17" s="1"/>
  <c r="Y8" i="2"/>
  <c r="T7" i="17" s="1"/>
  <c r="Y5" i="2"/>
  <c r="T4" i="17" s="1"/>
  <c r="Y12" i="2"/>
  <c r="T11" i="17" s="1"/>
  <c r="Y18" i="2"/>
  <c r="T17" i="17" s="1"/>
  <c r="Y10" i="2"/>
  <c r="T9" i="17" s="1"/>
  <c r="Y9" i="2"/>
  <c r="T8" i="17" s="1"/>
  <c r="CW2" i="3"/>
  <c r="CV2" i="3"/>
  <c r="CU92" i="3" s="1"/>
  <c r="Y3" i="2"/>
  <c r="T2" i="17" s="1"/>
  <c r="BZ2" i="1"/>
  <c r="CA2" i="1"/>
  <c r="CB2" i="1"/>
  <c r="CC2" i="1"/>
  <c r="CE2" i="1"/>
  <c r="Q3" i="2" s="1"/>
  <c r="N2" i="17" s="1"/>
  <c r="CF2" i="1"/>
  <c r="CG2" i="1"/>
  <c r="CH2" i="1"/>
  <c r="CI2" i="1"/>
  <c r="CJ2" i="1"/>
  <c r="CK2" i="1"/>
  <c r="CL2" i="1"/>
  <c r="CM2" i="1"/>
  <c r="CO2" i="1"/>
  <c r="S3" i="2" s="1"/>
  <c r="CQ2" i="1"/>
  <c r="CR2" i="1"/>
  <c r="CS2" i="1"/>
  <c r="CT2" i="1"/>
  <c r="CU2" i="1"/>
  <c r="CV2" i="1"/>
  <c r="CW2" i="1"/>
  <c r="CX2" i="1"/>
  <c r="CY2" i="1"/>
  <c r="CZ2" i="1"/>
  <c r="DA2" i="1"/>
  <c r="DB2" i="1"/>
  <c r="DC2" i="1"/>
  <c r="DD2" i="1"/>
  <c r="CK2" i="3"/>
  <c r="CL2" i="3"/>
  <c r="CM2" i="3"/>
  <c r="CN2" i="3"/>
  <c r="CO2" i="3"/>
  <c r="CP2" i="3"/>
  <c r="CQ2" i="3"/>
  <c r="CR2" i="3"/>
  <c r="I3" i="2"/>
  <c r="H2" i="17" s="1"/>
  <c r="J3" i="2"/>
  <c r="I2" i="17" s="1"/>
  <c r="AZ2" i="4"/>
  <c r="BA2" i="4"/>
  <c r="BB2" i="4"/>
  <c r="BC2" i="4"/>
  <c r="BD2" i="4"/>
  <c r="BF2" i="4"/>
  <c r="BG2" i="4"/>
  <c r="BH2" i="4"/>
  <c r="BI2" i="4"/>
  <c r="BJ2" i="4"/>
  <c r="BK2" i="4"/>
  <c r="BL2" i="4"/>
  <c r="BM2" i="4"/>
  <c r="BN2" i="4"/>
  <c r="BO2" i="4"/>
  <c r="BP2" i="4"/>
  <c r="BQ2" i="4"/>
  <c r="BR2" i="4"/>
  <c r="BT2" i="4"/>
  <c r="BU2" i="4"/>
  <c r="CU110" i="3" l="1"/>
  <c r="CU93" i="3"/>
  <c r="CU94" i="3"/>
  <c r="CU90" i="3"/>
  <c r="CU91" i="3"/>
  <c r="CU74" i="3"/>
  <c r="CU68" i="3"/>
  <c r="CU79" i="3"/>
  <c r="CU81" i="3"/>
  <c r="CU83" i="3"/>
  <c r="CU87" i="3"/>
  <c r="CU86" i="3"/>
  <c r="CU85" i="3"/>
  <c r="CU70" i="3"/>
  <c r="CU76" i="3"/>
  <c r="CU89" i="3"/>
  <c r="CU71" i="3"/>
  <c r="CU84" i="3"/>
  <c r="CU75" i="3"/>
  <c r="CU82" i="3"/>
  <c r="CU80" i="3"/>
  <c r="CU69" i="3"/>
  <c r="CU77" i="3"/>
  <c r="CU78" i="3"/>
  <c r="CU88" i="3"/>
  <c r="CU73" i="3"/>
  <c r="CU72" i="3"/>
  <c r="CU51" i="3"/>
  <c r="CU56" i="3"/>
  <c r="CU67" i="3"/>
  <c r="CU66" i="3"/>
  <c r="CU49" i="3"/>
  <c r="CU3" i="3"/>
  <c r="CU14" i="3"/>
  <c r="CU16" i="3"/>
  <c r="CU7" i="3"/>
  <c r="CU17" i="3"/>
  <c r="CU8" i="3"/>
  <c r="CU15" i="3"/>
  <c r="CU10" i="3"/>
  <c r="CU23" i="3"/>
  <c r="CU2" i="3"/>
  <c r="CU20" i="3"/>
  <c r="CU19" i="3"/>
  <c r="CU11" i="3"/>
  <c r="CU21" i="3"/>
  <c r="CU12" i="3"/>
  <c r="CU4" i="3"/>
  <c r="CU18" i="3"/>
  <c r="CU57" i="3"/>
  <c r="CU43" i="3"/>
  <c r="CU46" i="3"/>
  <c r="CU52" i="3"/>
  <c r="CU58" i="3"/>
  <c r="CU44" i="3"/>
  <c r="CU64" i="3"/>
  <c r="CU65" i="3"/>
  <c r="CU59" i="3"/>
  <c r="CU40" i="3"/>
  <c r="CU60" i="3"/>
  <c r="CU50" i="3"/>
  <c r="CU61" i="3"/>
  <c r="CU39" i="3"/>
  <c r="CU47" i="3"/>
  <c r="CU48" i="3"/>
  <c r="CU53" i="3"/>
  <c r="CU41" i="3"/>
  <c r="CU54" i="3"/>
  <c r="CU45" i="3"/>
  <c r="CU62" i="3"/>
  <c r="CU42" i="3"/>
  <c r="CU55" i="3"/>
  <c r="CU38" i="3"/>
  <c r="CU63" i="3"/>
  <c r="CU35" i="3"/>
  <c r="CU5" i="3"/>
  <c r="CU27" i="3"/>
  <c r="CU30" i="3"/>
  <c r="CU33" i="3"/>
  <c r="CU34" i="3"/>
  <c r="CU28" i="3"/>
  <c r="CU36" i="3"/>
  <c r="CU24" i="3"/>
  <c r="CU31" i="3"/>
  <c r="CU25" i="3"/>
  <c r="CU26" i="3"/>
  <c r="CU32" i="3"/>
  <c r="CU37" i="3"/>
  <c r="CU6" i="3"/>
  <c r="CU9" i="3"/>
  <c r="CU13" i="3"/>
  <c r="CU29" i="3"/>
  <c r="CU22" i="3"/>
  <c r="DF2" i="1"/>
  <c r="V3" i="2" s="1"/>
  <c r="Q2" i="17" s="1"/>
  <c r="CS2" i="3"/>
  <c r="X3" i="2" s="1"/>
  <c r="S2" i="17" s="1"/>
  <c r="CD2" i="1"/>
  <c r="P3" i="2" s="1"/>
  <c r="M2" i="17" s="1"/>
  <c r="CN2" i="1"/>
  <c r="DE2" i="1"/>
  <c r="BV2" i="4"/>
  <c r="BW2" i="4"/>
  <c r="CX6" i="3"/>
  <c r="CX5" i="3"/>
  <c r="CX8" i="3"/>
  <c r="CX7" i="3"/>
  <c r="CX10" i="3"/>
  <c r="CX9" i="3"/>
  <c r="CX12" i="3"/>
  <c r="CX11" i="3"/>
  <c r="CX14" i="3"/>
  <c r="CX13" i="3"/>
  <c r="CX16" i="3"/>
  <c r="CX15" i="3"/>
  <c r="CX18" i="3"/>
  <c r="CX17" i="3"/>
  <c r="CX20" i="3"/>
  <c r="CX19" i="3"/>
  <c r="CX21" i="3"/>
  <c r="CX23" i="3"/>
  <c r="CX22" i="3"/>
  <c r="CX4" i="3"/>
  <c r="Z8" i="2" l="1"/>
  <c r="U7" i="17" s="1"/>
  <c r="Z9" i="2"/>
  <c r="U8" i="17" s="1"/>
  <c r="Z23" i="2"/>
  <c r="U22" i="17" s="1"/>
  <c r="Z6" i="2"/>
  <c r="U5" i="17" s="1"/>
  <c r="Z16" i="2"/>
  <c r="U15" i="17" s="1"/>
  <c r="Z17" i="2"/>
  <c r="U16" i="17" s="1"/>
  <c r="Z24" i="2"/>
  <c r="U23" i="17" s="1"/>
  <c r="Z14" i="2"/>
  <c r="U13" i="17" s="1"/>
  <c r="Z22" i="2"/>
  <c r="U21" i="17" s="1"/>
  <c r="Z15" i="2"/>
  <c r="U14" i="17" s="1"/>
  <c r="Z7" i="2"/>
  <c r="U6" i="17" s="1"/>
  <c r="Z12" i="2"/>
  <c r="U11" i="17" s="1"/>
  <c r="Z20" i="2"/>
  <c r="U19" i="17" s="1"/>
  <c r="Z21" i="2"/>
  <c r="U20" i="17" s="1"/>
  <c r="Z13" i="2"/>
  <c r="U12" i="17" s="1"/>
  <c r="Z18" i="2"/>
  <c r="U17" i="17" s="1"/>
  <c r="Z10" i="2"/>
  <c r="U9" i="17" s="1"/>
  <c r="Z5" i="2"/>
  <c r="U4" i="17" s="1"/>
  <c r="Z19" i="2"/>
  <c r="U18" i="17" s="1"/>
  <c r="Z11" i="2"/>
  <c r="U10" i="17" s="1"/>
  <c r="K3" i="2"/>
  <c r="J2" i="17" s="1"/>
  <c r="BY2" i="4"/>
  <c r="N3" i="2" s="1"/>
  <c r="L3" i="2"/>
  <c r="K2" i="17" s="1"/>
  <c r="BX2" i="4"/>
  <c r="M3" i="2" s="1"/>
  <c r="DG2" i="1"/>
  <c r="W3" i="2" s="1"/>
  <c r="R2" i="17" s="1"/>
  <c r="U3" i="2"/>
  <c r="P2" i="17" s="1"/>
  <c r="CP2" i="1"/>
  <c r="T3" i="2" s="1"/>
  <c r="O2" i="17" s="1"/>
  <c r="R3" i="2"/>
  <c r="BI4" i="4"/>
  <c r="BU6" i="4"/>
  <c r="BU5" i="4"/>
  <c r="BU8" i="4"/>
  <c r="BU7" i="4"/>
  <c r="BU10" i="4"/>
  <c r="BU9" i="4"/>
  <c r="BU12" i="4"/>
  <c r="BU11" i="4"/>
  <c r="BU14" i="4"/>
  <c r="BU13" i="4"/>
  <c r="BU16" i="4"/>
  <c r="BU15" i="4"/>
  <c r="BU18" i="4"/>
  <c r="BU17" i="4"/>
  <c r="BU20" i="4"/>
  <c r="BU19" i="4"/>
  <c r="BU21" i="4"/>
  <c r="BU4" i="4"/>
  <c r="BU3" i="4"/>
  <c r="BT3" i="4"/>
  <c r="BT6" i="4"/>
  <c r="BT5" i="4"/>
  <c r="BT8" i="4"/>
  <c r="BT7" i="4"/>
  <c r="BT10" i="4"/>
  <c r="BT9" i="4"/>
  <c r="BT12" i="4"/>
  <c r="BT11" i="4"/>
  <c r="BT14" i="4"/>
  <c r="BT13" i="4"/>
  <c r="BT16" i="4"/>
  <c r="BT15" i="4"/>
  <c r="BT18" i="4"/>
  <c r="BT17" i="4"/>
  <c r="BT20" i="4"/>
  <c r="BT19" i="4"/>
  <c r="BT21" i="4"/>
  <c r="BT4" i="4"/>
  <c r="BS3" i="4"/>
  <c r="BS6" i="4"/>
  <c r="BS5" i="4"/>
  <c r="BS8" i="4"/>
  <c r="BS7" i="4"/>
  <c r="BS10" i="4"/>
  <c r="BS9" i="4"/>
  <c r="BS12" i="4"/>
  <c r="BS11" i="4"/>
  <c r="BS14" i="4"/>
  <c r="BS13" i="4"/>
  <c r="BS16" i="4"/>
  <c r="BS15" i="4"/>
  <c r="BS18" i="4"/>
  <c r="BS17" i="4"/>
  <c r="BS20" i="4"/>
  <c r="BS19" i="4"/>
  <c r="BS21" i="4"/>
  <c r="BS4" i="4"/>
  <c r="BR3" i="4"/>
  <c r="BR6" i="4"/>
  <c r="BR5" i="4"/>
  <c r="BR8" i="4"/>
  <c r="BR7" i="4"/>
  <c r="BR10" i="4"/>
  <c r="BR9" i="4"/>
  <c r="BR12" i="4"/>
  <c r="BR11" i="4"/>
  <c r="BR14" i="4"/>
  <c r="BR13" i="4"/>
  <c r="BR16" i="4"/>
  <c r="BR15" i="4"/>
  <c r="BR18" i="4"/>
  <c r="BR17" i="4"/>
  <c r="BR20" i="4"/>
  <c r="BR19" i="4"/>
  <c r="BR21" i="4"/>
  <c r="BR4" i="4"/>
  <c r="BF4" i="4"/>
  <c r="BQ3" i="4"/>
  <c r="BQ6" i="4"/>
  <c r="BQ5" i="4"/>
  <c r="BQ8" i="4"/>
  <c r="BQ7" i="4"/>
  <c r="BQ10" i="4"/>
  <c r="BQ9" i="4"/>
  <c r="BQ12" i="4"/>
  <c r="BQ11" i="4"/>
  <c r="BQ14" i="4"/>
  <c r="BQ13" i="4"/>
  <c r="BQ16" i="4"/>
  <c r="BQ15" i="4"/>
  <c r="BQ18" i="4"/>
  <c r="BQ17" i="4"/>
  <c r="BQ20" i="4"/>
  <c r="BQ19" i="4"/>
  <c r="BQ21" i="4"/>
  <c r="BQ4" i="4"/>
  <c r="BE4" i="4"/>
  <c r="BP3" i="4"/>
  <c r="BP6" i="4"/>
  <c r="BP5" i="4"/>
  <c r="BP8" i="4"/>
  <c r="BP7" i="4"/>
  <c r="BP10" i="4"/>
  <c r="BP9" i="4"/>
  <c r="BP12" i="4"/>
  <c r="BP11" i="4"/>
  <c r="BP14" i="4"/>
  <c r="BP13" i="4"/>
  <c r="BP16" i="4"/>
  <c r="BP15" i="4"/>
  <c r="BP18" i="4"/>
  <c r="BP17" i="4"/>
  <c r="BP20" i="4"/>
  <c r="BP19" i="4"/>
  <c r="BP21" i="4"/>
  <c r="BP4" i="4"/>
  <c r="BO3" i="4"/>
  <c r="BO6" i="4"/>
  <c r="BO5" i="4"/>
  <c r="BO8" i="4"/>
  <c r="BO7" i="4"/>
  <c r="BO10" i="4"/>
  <c r="BO9" i="4"/>
  <c r="BO12" i="4"/>
  <c r="BO11" i="4"/>
  <c r="BO14" i="4"/>
  <c r="BO13" i="4"/>
  <c r="BO16" i="4"/>
  <c r="BO15" i="4"/>
  <c r="BO18" i="4"/>
  <c r="BO17" i="4"/>
  <c r="BO20" i="4"/>
  <c r="BO19" i="4"/>
  <c r="BO21" i="4"/>
  <c r="BO4" i="4"/>
  <c r="BN3" i="4"/>
  <c r="BN6" i="4"/>
  <c r="BN5" i="4"/>
  <c r="BN8" i="4"/>
  <c r="BN7" i="4"/>
  <c r="BN10" i="4"/>
  <c r="BN9" i="4"/>
  <c r="BN12" i="4"/>
  <c r="BN11" i="4"/>
  <c r="BN14" i="4"/>
  <c r="BN13" i="4"/>
  <c r="BN16" i="4"/>
  <c r="BN15" i="4"/>
  <c r="BN18" i="4"/>
  <c r="BN17" i="4"/>
  <c r="BN20" i="4"/>
  <c r="BN19" i="4"/>
  <c r="BN21" i="4"/>
  <c r="BN4" i="4"/>
  <c r="BM3" i="4"/>
  <c r="BM6" i="4"/>
  <c r="BM5" i="4"/>
  <c r="BM8" i="4"/>
  <c r="BM7" i="4"/>
  <c r="BM10" i="4"/>
  <c r="BM9" i="4"/>
  <c r="BM12" i="4"/>
  <c r="BM11" i="4"/>
  <c r="BM14" i="4"/>
  <c r="BM13" i="4"/>
  <c r="BM16" i="4"/>
  <c r="BM15" i="4"/>
  <c r="BM18" i="4"/>
  <c r="BM17" i="4"/>
  <c r="BM20" i="4"/>
  <c r="BM19" i="4"/>
  <c r="BM21" i="4"/>
  <c r="BM4" i="4"/>
  <c r="BA4" i="4"/>
  <c r="BL3" i="4"/>
  <c r="BL6" i="4"/>
  <c r="BL5" i="4"/>
  <c r="BL8" i="4"/>
  <c r="BL7" i="4"/>
  <c r="BL10" i="4"/>
  <c r="BL9" i="4"/>
  <c r="BL12" i="4"/>
  <c r="BL11" i="4"/>
  <c r="BL14" i="4"/>
  <c r="BL13" i="4"/>
  <c r="BL16" i="4"/>
  <c r="BL15" i="4"/>
  <c r="BL18" i="4"/>
  <c r="BL17" i="4"/>
  <c r="BL20" i="4"/>
  <c r="BL19" i="4"/>
  <c r="BL21" i="4"/>
  <c r="BL4" i="4"/>
  <c r="AZ4" i="4"/>
  <c r="BK3" i="4"/>
  <c r="BK6" i="4"/>
  <c r="BK5" i="4"/>
  <c r="BK8" i="4"/>
  <c r="BK7" i="4"/>
  <c r="BK10" i="4"/>
  <c r="BK9" i="4"/>
  <c r="BK12" i="4"/>
  <c r="BK11" i="4"/>
  <c r="BK14" i="4"/>
  <c r="BK13" i="4"/>
  <c r="BK16" i="4"/>
  <c r="BK15" i="4"/>
  <c r="BK18" i="4"/>
  <c r="BK17" i="4"/>
  <c r="BK20" i="4"/>
  <c r="BK19" i="4"/>
  <c r="BK21" i="4"/>
  <c r="BK4" i="4"/>
  <c r="AY4" i="4"/>
  <c r="BJ3" i="4"/>
  <c r="BJ6" i="4"/>
  <c r="BJ5" i="4"/>
  <c r="BJ8" i="4"/>
  <c r="BJ7" i="4"/>
  <c r="BJ10" i="4"/>
  <c r="BJ9" i="4"/>
  <c r="BJ12" i="4"/>
  <c r="BJ11" i="4"/>
  <c r="BJ14" i="4"/>
  <c r="BJ13" i="4"/>
  <c r="BJ16" i="4"/>
  <c r="BJ15" i="4"/>
  <c r="BJ18" i="4"/>
  <c r="BJ17" i="4"/>
  <c r="BJ20" i="4"/>
  <c r="BJ19" i="4"/>
  <c r="BJ21" i="4"/>
  <c r="BJ4" i="4"/>
  <c r="BD4" i="4"/>
  <c r="BC4" i="4"/>
  <c r="BH4" i="4"/>
  <c r="BI3" i="4"/>
  <c r="BI6" i="4"/>
  <c r="BI5" i="4"/>
  <c r="BI8" i="4"/>
  <c r="BI7" i="4"/>
  <c r="BI10" i="4"/>
  <c r="BI9" i="4"/>
  <c r="BI12" i="4"/>
  <c r="BI11" i="4"/>
  <c r="BI14" i="4"/>
  <c r="BI13" i="4"/>
  <c r="BI16" i="4"/>
  <c r="BI15" i="4"/>
  <c r="BI18" i="4"/>
  <c r="BI17" i="4"/>
  <c r="BI20" i="4"/>
  <c r="BI19" i="4"/>
  <c r="BI21" i="4"/>
  <c r="BH3" i="4"/>
  <c r="BH6" i="4"/>
  <c r="BH5" i="4"/>
  <c r="BH8" i="4"/>
  <c r="BH7" i="4"/>
  <c r="BH10" i="4"/>
  <c r="BH9" i="4"/>
  <c r="BH12" i="4"/>
  <c r="BH11" i="4"/>
  <c r="BH14" i="4"/>
  <c r="BH13" i="4"/>
  <c r="BH16" i="4"/>
  <c r="BH15" i="4"/>
  <c r="BH18" i="4"/>
  <c r="BH17" i="4"/>
  <c r="BH20" i="4"/>
  <c r="BH19" i="4"/>
  <c r="BH21" i="4"/>
  <c r="BG3" i="4"/>
  <c r="BG6" i="4"/>
  <c r="BG5" i="4"/>
  <c r="BG8" i="4"/>
  <c r="BG7" i="4"/>
  <c r="BG10" i="4"/>
  <c r="BG9" i="4"/>
  <c r="BG12" i="4"/>
  <c r="BG11" i="4"/>
  <c r="BG14" i="4"/>
  <c r="BG13" i="4"/>
  <c r="BG16" i="4"/>
  <c r="BG15" i="4"/>
  <c r="BG18" i="4"/>
  <c r="BG17" i="4"/>
  <c r="BG20" i="4"/>
  <c r="BG19" i="4"/>
  <c r="BG21" i="4"/>
  <c r="BG4" i="4"/>
  <c r="BF3" i="4"/>
  <c r="BF6" i="4"/>
  <c r="BF5" i="4"/>
  <c r="BF8" i="4"/>
  <c r="BF7" i="4"/>
  <c r="BF10" i="4"/>
  <c r="BF9" i="4"/>
  <c r="BF12" i="4"/>
  <c r="BF11" i="4"/>
  <c r="BF14" i="4"/>
  <c r="BF13" i="4"/>
  <c r="BF16" i="4"/>
  <c r="BF15" i="4"/>
  <c r="BF18" i="4"/>
  <c r="BF17" i="4"/>
  <c r="BF20" i="4"/>
  <c r="BF19" i="4"/>
  <c r="BF21" i="4"/>
  <c r="BE3" i="4"/>
  <c r="BE6" i="4"/>
  <c r="BE5" i="4"/>
  <c r="BE8" i="4"/>
  <c r="BE7" i="4"/>
  <c r="BE10" i="4"/>
  <c r="BE9" i="4"/>
  <c r="BE12" i="4"/>
  <c r="BE11" i="4"/>
  <c r="BE14" i="4"/>
  <c r="BE13" i="4"/>
  <c r="BE16" i="4"/>
  <c r="BE15" i="4"/>
  <c r="BE18" i="4"/>
  <c r="BE17" i="4"/>
  <c r="BE20" i="4"/>
  <c r="BE19" i="4"/>
  <c r="BE21" i="4"/>
  <c r="AX3" i="4"/>
  <c r="BD3" i="4"/>
  <c r="BD6" i="4"/>
  <c r="BD5" i="4"/>
  <c r="BD8" i="4"/>
  <c r="BD7" i="4"/>
  <c r="BD10" i="4"/>
  <c r="BD9" i="4"/>
  <c r="BD12" i="4"/>
  <c r="BD11" i="4"/>
  <c r="BD14" i="4"/>
  <c r="BD13" i="4"/>
  <c r="BD16" i="4"/>
  <c r="BD15" i="4"/>
  <c r="BD18" i="4"/>
  <c r="BD17" i="4"/>
  <c r="BD20" i="4"/>
  <c r="BD19" i="4"/>
  <c r="BD21" i="4"/>
  <c r="BC3" i="4"/>
  <c r="BC6" i="4"/>
  <c r="BC5" i="4"/>
  <c r="BC8" i="4"/>
  <c r="BC7" i="4"/>
  <c r="BC10" i="4"/>
  <c r="BC9" i="4"/>
  <c r="BC12" i="4"/>
  <c r="BC11" i="4"/>
  <c r="BC14" i="4"/>
  <c r="BC13" i="4"/>
  <c r="BC16" i="4"/>
  <c r="BC15" i="4"/>
  <c r="BC18" i="4"/>
  <c r="BC17" i="4"/>
  <c r="BC20" i="4"/>
  <c r="BC19" i="4"/>
  <c r="BC21" i="4"/>
  <c r="BB3" i="4"/>
  <c r="BB6" i="4"/>
  <c r="BB5" i="4"/>
  <c r="BB8" i="4"/>
  <c r="BB7" i="4"/>
  <c r="BB10" i="4"/>
  <c r="BB9" i="4"/>
  <c r="BB12" i="4"/>
  <c r="BB11" i="4"/>
  <c r="BB14" i="4"/>
  <c r="BB13" i="4"/>
  <c r="BB16" i="4"/>
  <c r="BB15" i="4"/>
  <c r="BB18" i="4"/>
  <c r="BB17" i="4"/>
  <c r="BB20" i="4"/>
  <c r="BB19" i="4"/>
  <c r="BB21" i="4"/>
  <c r="BB4" i="4"/>
  <c r="BA3" i="4"/>
  <c r="BA5" i="4"/>
  <c r="BA8" i="4"/>
  <c r="BA7" i="4"/>
  <c r="BA10" i="4"/>
  <c r="BA9" i="4"/>
  <c r="BA12" i="4"/>
  <c r="BA11" i="4"/>
  <c r="BA14" i="4"/>
  <c r="BA13" i="4"/>
  <c r="BA16" i="4"/>
  <c r="BA15" i="4"/>
  <c r="BA18" i="4"/>
  <c r="BA17" i="4"/>
  <c r="BA20" i="4"/>
  <c r="BA19" i="4"/>
  <c r="BA21" i="4"/>
  <c r="AZ3" i="4"/>
  <c r="AZ6" i="4"/>
  <c r="AZ5" i="4"/>
  <c r="AZ8" i="4"/>
  <c r="AZ7" i="4"/>
  <c r="AZ10" i="4"/>
  <c r="AZ9" i="4"/>
  <c r="AZ12" i="4"/>
  <c r="AZ11" i="4"/>
  <c r="AZ14" i="4"/>
  <c r="AZ13" i="4"/>
  <c r="AZ16" i="4"/>
  <c r="AZ15" i="4"/>
  <c r="AZ18" i="4"/>
  <c r="AZ17" i="4"/>
  <c r="AZ20" i="4"/>
  <c r="AZ19" i="4"/>
  <c r="AZ21" i="4"/>
  <c r="AY3" i="4"/>
  <c r="AY6" i="4"/>
  <c r="AY5" i="4"/>
  <c r="AY8" i="4"/>
  <c r="AY7" i="4"/>
  <c r="AY10" i="4"/>
  <c r="AY9" i="4"/>
  <c r="AY12" i="4"/>
  <c r="AY11" i="4"/>
  <c r="AY14" i="4"/>
  <c r="AY13" i="4"/>
  <c r="AY16" i="4"/>
  <c r="AY15" i="4"/>
  <c r="AY18" i="4"/>
  <c r="AY17" i="4"/>
  <c r="AY20" i="4"/>
  <c r="AY19" i="4"/>
  <c r="AY21" i="4"/>
  <c r="AX6" i="4"/>
  <c r="AX5" i="4"/>
  <c r="AX8" i="4"/>
  <c r="AX7" i="4"/>
  <c r="AX10" i="4"/>
  <c r="AX9" i="4"/>
  <c r="AX12" i="4"/>
  <c r="AX11" i="4"/>
  <c r="AX14" i="4"/>
  <c r="AX13" i="4"/>
  <c r="AX16" i="4"/>
  <c r="AX15" i="4"/>
  <c r="AX18" i="4"/>
  <c r="AX17" i="4"/>
  <c r="AX20" i="4"/>
  <c r="AX19" i="4"/>
  <c r="AX21" i="4"/>
  <c r="CQ4" i="1"/>
  <c r="BV16" i="4" l="1"/>
  <c r="K44" i="2" s="1"/>
  <c r="J43" i="17" s="1"/>
  <c r="BV8" i="4"/>
  <c r="K9" i="2" s="1"/>
  <c r="J8" i="17" s="1"/>
  <c r="BW4" i="4"/>
  <c r="L5" i="2" s="1"/>
  <c r="K4" i="17" s="1"/>
  <c r="BW18" i="4"/>
  <c r="L50" i="2" s="1"/>
  <c r="K49" i="17" s="1"/>
  <c r="BW10" i="4"/>
  <c r="L11" i="2" s="1"/>
  <c r="K10" i="17" s="1"/>
  <c r="BV21" i="4"/>
  <c r="K59" i="2" s="1"/>
  <c r="J58" i="17" s="1"/>
  <c r="BV3" i="4"/>
  <c r="K4" i="2" s="1"/>
  <c r="J3" i="17" s="1"/>
  <c r="BW16" i="4"/>
  <c r="L44" i="2" s="1"/>
  <c r="K43" i="17" s="1"/>
  <c r="BW8" i="4"/>
  <c r="L9" i="2" s="1"/>
  <c r="K8" i="17" s="1"/>
  <c r="BV6" i="4"/>
  <c r="K7" i="2" s="1"/>
  <c r="J6" i="17" s="1"/>
  <c r="BV19" i="4"/>
  <c r="K55" i="2" s="1"/>
  <c r="J54" i="17" s="1"/>
  <c r="BW13" i="4"/>
  <c r="L32" i="2" s="1"/>
  <c r="K31" i="17" s="1"/>
  <c r="BW5" i="4"/>
  <c r="L6" i="2" s="1"/>
  <c r="K5" i="17" s="1"/>
  <c r="BV14" i="4"/>
  <c r="K35" i="2" s="1"/>
  <c r="J34" i="17" s="1"/>
  <c r="BV11" i="4"/>
  <c r="BV20" i="4"/>
  <c r="K57" i="2" s="1"/>
  <c r="J56" i="17" s="1"/>
  <c r="BV12" i="4"/>
  <c r="BW21" i="4"/>
  <c r="L59" i="2" s="1"/>
  <c r="K58" i="17" s="1"/>
  <c r="BW14" i="4"/>
  <c r="L35" i="2" s="1"/>
  <c r="K34" i="17" s="1"/>
  <c r="BW6" i="4"/>
  <c r="L7" i="2" s="1"/>
  <c r="K6" i="17" s="1"/>
  <c r="BW15" i="4"/>
  <c r="L40" i="2" s="1"/>
  <c r="K39" i="17" s="1"/>
  <c r="BW7" i="4"/>
  <c r="L8" i="2" s="1"/>
  <c r="K7" i="17" s="1"/>
  <c r="BV13" i="4"/>
  <c r="K32" i="2" s="1"/>
  <c r="J31" i="17" s="1"/>
  <c r="BW19" i="4"/>
  <c r="L55" i="2" s="1"/>
  <c r="K54" i="17" s="1"/>
  <c r="BW3" i="4"/>
  <c r="L4" i="2" s="1"/>
  <c r="K3" i="17" s="1"/>
  <c r="BV18" i="4"/>
  <c r="K50" i="2" s="1"/>
  <c r="J49" i="17" s="1"/>
  <c r="BV10" i="4"/>
  <c r="K11" i="2" s="1"/>
  <c r="J10" i="17" s="1"/>
  <c r="BW20" i="4"/>
  <c r="L57" i="2" s="1"/>
  <c r="K56" i="17" s="1"/>
  <c r="BW12" i="4"/>
  <c r="BV4" i="4"/>
  <c r="K5" i="2" s="1"/>
  <c r="J4" i="17" s="1"/>
  <c r="BV5" i="4"/>
  <c r="BV17" i="4"/>
  <c r="BV9" i="4"/>
  <c r="K10" i="2" s="1"/>
  <c r="J9" i="17" s="1"/>
  <c r="BW11" i="4"/>
  <c r="BV15" i="4"/>
  <c r="K40" i="2" s="1"/>
  <c r="J39" i="17" s="1"/>
  <c r="BV7" i="4"/>
  <c r="BW17" i="4"/>
  <c r="BW9" i="4"/>
  <c r="L10" i="2" s="1"/>
  <c r="K9" i="17" s="1"/>
  <c r="K8" i="2" l="1"/>
  <c r="J7" i="17" s="1"/>
  <c r="L20" i="2"/>
  <c r="K19" i="17" s="1"/>
  <c r="L52" i="2"/>
  <c r="K51" i="17" s="1"/>
  <c r="K21" i="2"/>
  <c r="J20" i="17" s="1"/>
  <c r="K54" i="2"/>
  <c r="J53" i="17" s="1"/>
  <c r="L17" i="2"/>
  <c r="K16" i="17" s="1"/>
  <c r="L42" i="2"/>
  <c r="K41" i="17" s="1"/>
  <c r="K6" i="2"/>
  <c r="J5" i="17" s="1"/>
  <c r="K14" i="2"/>
  <c r="J13" i="17" s="1"/>
  <c r="K31" i="2"/>
  <c r="J30" i="17" s="1"/>
  <c r="K12" i="2"/>
  <c r="J11" i="17" s="1"/>
  <c r="K24" i="2"/>
  <c r="J23" i="17" s="1"/>
  <c r="K22" i="2"/>
  <c r="J21" i="17" s="1"/>
  <c r="K56" i="2"/>
  <c r="J55" i="17" s="1"/>
  <c r="K16" i="2"/>
  <c r="J15" i="17" s="1"/>
  <c r="K38" i="2"/>
  <c r="J37" i="17" s="1"/>
  <c r="L15" i="2"/>
  <c r="K14" i="17" s="1"/>
  <c r="L34" i="2"/>
  <c r="K33" i="17" s="1"/>
  <c r="K20" i="2"/>
  <c r="J19" i="17" s="1"/>
  <c r="K52" i="2"/>
  <c r="J51" i="17" s="1"/>
  <c r="K15" i="2"/>
  <c r="J14" i="17" s="1"/>
  <c r="K34" i="2"/>
  <c r="J33" i="17" s="1"/>
  <c r="L13" i="2"/>
  <c r="K12" i="17" s="1"/>
  <c r="L27" i="2"/>
  <c r="K26" i="17" s="1"/>
  <c r="L21" i="2"/>
  <c r="K20" i="17" s="1"/>
  <c r="L54" i="2"/>
  <c r="K53" i="17" s="1"/>
  <c r="L19" i="2"/>
  <c r="K18" i="17" s="1"/>
  <c r="L48" i="2"/>
  <c r="K47" i="17" s="1"/>
  <c r="L12" i="2"/>
  <c r="K11" i="17" s="1"/>
  <c r="L24" i="2"/>
  <c r="K23" i="17" s="1"/>
  <c r="L22" i="2"/>
  <c r="K21" i="17" s="1"/>
  <c r="L56" i="2"/>
  <c r="K55" i="17" s="1"/>
  <c r="K18" i="2"/>
  <c r="J17" i="17" s="1"/>
  <c r="K46" i="2"/>
  <c r="J45" i="17" s="1"/>
  <c r="L18" i="2"/>
  <c r="K17" i="17" s="1"/>
  <c r="L46" i="2"/>
  <c r="K45" i="17" s="1"/>
  <c r="L16" i="2"/>
  <c r="K15" i="17" s="1"/>
  <c r="L38" i="2"/>
  <c r="K37" i="17" s="1"/>
  <c r="L14" i="2"/>
  <c r="K13" i="17" s="1"/>
  <c r="L31" i="2"/>
  <c r="K30" i="17" s="1"/>
  <c r="K19" i="2"/>
  <c r="J18" i="17" s="1"/>
  <c r="K48" i="2"/>
  <c r="J47" i="17" s="1"/>
  <c r="K13" i="2"/>
  <c r="J12" i="17" s="1"/>
  <c r="K27" i="2"/>
  <c r="J26" i="17" s="1"/>
  <c r="K17" i="2"/>
  <c r="J16" i="17" s="1"/>
  <c r="K42" i="2"/>
  <c r="J41" i="17" s="1"/>
  <c r="BX11" i="4"/>
  <c r="BX20" i="4"/>
  <c r="M57" i="2" s="1"/>
  <c r="BX3" i="4"/>
  <c r="M4" i="2" s="1"/>
  <c r="BY17" i="4"/>
  <c r="BY12" i="4"/>
  <c r="BY15" i="4"/>
  <c r="N40" i="2" s="1"/>
  <c r="BY5" i="4"/>
  <c r="BY10" i="4"/>
  <c r="BY19" i="4"/>
  <c r="N55" i="2" s="1"/>
  <c r="BX13" i="4"/>
  <c r="M32" i="2" s="1"/>
  <c r="BX4" i="4"/>
  <c r="M5" i="2" s="1"/>
  <c r="BX14" i="4"/>
  <c r="M35" i="2" s="1"/>
  <c r="BY20" i="4"/>
  <c r="N57" i="2" s="1"/>
  <c r="BY13" i="4"/>
  <c r="N32" i="2" s="1"/>
  <c r="BX15" i="4"/>
  <c r="M40" i="2" s="1"/>
  <c r="BX10" i="4"/>
  <c r="M11" i="2" s="1"/>
  <c r="BY14" i="4"/>
  <c r="N35" i="2" s="1"/>
  <c r="BX19" i="4"/>
  <c r="M55" i="2" s="1"/>
  <c r="BY4" i="4"/>
  <c r="N5" i="2" s="1"/>
  <c r="BY16" i="4"/>
  <c r="N44" i="2" s="1"/>
  <c r="BY9" i="4"/>
  <c r="N10" i="2" s="1"/>
  <c r="BX21" i="4"/>
  <c r="M59" i="2" s="1"/>
  <c r="BY6" i="4"/>
  <c r="N7" i="2" s="1"/>
  <c r="BY11" i="4"/>
  <c r="BX18" i="4"/>
  <c r="M50" i="2" s="1"/>
  <c r="BY21" i="4"/>
  <c r="N59" i="2" s="1"/>
  <c r="BX6" i="4"/>
  <c r="M7" i="2" s="1"/>
  <c r="BX8" i="4"/>
  <c r="M9" i="2" s="1"/>
  <c r="BX17" i="4"/>
  <c r="BX5" i="4"/>
  <c r="BY7" i="4"/>
  <c r="N8" i="2" s="1"/>
  <c r="BX7" i="4"/>
  <c r="M8" i="2" s="1"/>
  <c r="BY18" i="4"/>
  <c r="N50" i="2" s="1"/>
  <c r="BX9" i="4"/>
  <c r="M10" i="2" s="1"/>
  <c r="BY3" i="4"/>
  <c r="N4" i="2" s="1"/>
  <c r="BX12" i="4"/>
  <c r="BY8" i="4"/>
  <c r="N9" i="2" s="1"/>
  <c r="BX16" i="4"/>
  <c r="M44" i="2" s="1"/>
  <c r="J5" i="2"/>
  <c r="I4" i="17" s="1"/>
  <c r="AW3" i="4"/>
  <c r="J4" i="2" s="1"/>
  <c r="I3" i="17" s="1"/>
  <c r="I17" i="2"/>
  <c r="H16" i="17" s="1"/>
  <c r="AW16" i="4"/>
  <c r="J44" i="2" s="1"/>
  <c r="I43" i="17" s="1"/>
  <c r="AV15" i="4"/>
  <c r="I40" i="2" s="1"/>
  <c r="H39" i="17" s="1"/>
  <c r="AW15" i="4"/>
  <c r="J40" i="2" s="1"/>
  <c r="I39" i="17" s="1"/>
  <c r="AV18" i="4"/>
  <c r="I50" i="2" s="1"/>
  <c r="H49" i="17" s="1"/>
  <c r="AW18" i="4"/>
  <c r="J50" i="2" s="1"/>
  <c r="I49" i="17" s="1"/>
  <c r="AV17" i="4"/>
  <c r="AW17" i="4"/>
  <c r="AV20" i="4"/>
  <c r="I57" i="2" s="1"/>
  <c r="H56" i="17" s="1"/>
  <c r="AW20" i="4"/>
  <c r="J57" i="2" s="1"/>
  <c r="I56" i="17" s="1"/>
  <c r="AV19" i="4"/>
  <c r="I55" i="2" s="1"/>
  <c r="H54" i="17" s="1"/>
  <c r="AW19" i="4"/>
  <c r="J55" i="2" s="1"/>
  <c r="I54" i="17" s="1"/>
  <c r="AV21" i="4"/>
  <c r="I59" i="2" s="1"/>
  <c r="H58" i="17" s="1"/>
  <c r="AW21" i="4"/>
  <c r="J59" i="2" s="1"/>
  <c r="I58" i="17" s="1"/>
  <c r="CJ14" i="3"/>
  <c r="CK14" i="3"/>
  <c r="CL14" i="3"/>
  <c r="CM14" i="3"/>
  <c r="CN14" i="3"/>
  <c r="CO14" i="3"/>
  <c r="CP14" i="3"/>
  <c r="CQ14" i="3"/>
  <c r="CR14" i="3"/>
  <c r="CJ13" i="3"/>
  <c r="CK13" i="3"/>
  <c r="CL13" i="3"/>
  <c r="CM13" i="3"/>
  <c r="CN13" i="3"/>
  <c r="CO13" i="3"/>
  <c r="CP13" i="3"/>
  <c r="CQ13" i="3"/>
  <c r="CR13" i="3"/>
  <c r="CJ16" i="3"/>
  <c r="CK16" i="3"/>
  <c r="CL16" i="3"/>
  <c r="CM16" i="3"/>
  <c r="CN16" i="3"/>
  <c r="CO16" i="3"/>
  <c r="CP16" i="3"/>
  <c r="CQ16" i="3"/>
  <c r="CR16" i="3"/>
  <c r="CJ15" i="3"/>
  <c r="CK15" i="3"/>
  <c r="CL15" i="3"/>
  <c r="CM15" i="3"/>
  <c r="CN15" i="3"/>
  <c r="CO15" i="3"/>
  <c r="CP15" i="3"/>
  <c r="CQ15" i="3"/>
  <c r="CR15" i="3"/>
  <c r="CJ18" i="3"/>
  <c r="CK18" i="3"/>
  <c r="CL18" i="3"/>
  <c r="CM18" i="3"/>
  <c r="CN18" i="3"/>
  <c r="CO18" i="3"/>
  <c r="CP18" i="3"/>
  <c r="CQ18" i="3"/>
  <c r="CR18" i="3"/>
  <c r="CJ17" i="3"/>
  <c r="CK17" i="3"/>
  <c r="CL17" i="3"/>
  <c r="CM17" i="3"/>
  <c r="CN17" i="3"/>
  <c r="CO17" i="3"/>
  <c r="CP17" i="3"/>
  <c r="CQ17" i="3"/>
  <c r="CR17" i="3"/>
  <c r="CJ20" i="3"/>
  <c r="CK20" i="3"/>
  <c r="CL20" i="3"/>
  <c r="CM20" i="3"/>
  <c r="CN20" i="3"/>
  <c r="CO20" i="3"/>
  <c r="CP20" i="3"/>
  <c r="CQ20" i="3"/>
  <c r="CR20" i="3"/>
  <c r="CJ19" i="3"/>
  <c r="CK19" i="3"/>
  <c r="CL19" i="3"/>
  <c r="CM19" i="3"/>
  <c r="CN19" i="3"/>
  <c r="CO19" i="3"/>
  <c r="CP19" i="3"/>
  <c r="CQ19" i="3"/>
  <c r="CR19" i="3"/>
  <c r="CJ21" i="3"/>
  <c r="CK21" i="3"/>
  <c r="CL21" i="3"/>
  <c r="CM21" i="3"/>
  <c r="CN21" i="3"/>
  <c r="CO21" i="3"/>
  <c r="CP21" i="3"/>
  <c r="CQ21" i="3"/>
  <c r="CR21" i="3"/>
  <c r="CJ23" i="3"/>
  <c r="CK23" i="3"/>
  <c r="CL23" i="3"/>
  <c r="CM23" i="3"/>
  <c r="CN23" i="3"/>
  <c r="CO23" i="3"/>
  <c r="CP23" i="3"/>
  <c r="CQ23" i="3"/>
  <c r="CR23" i="3"/>
  <c r="CJ22" i="3"/>
  <c r="CK22" i="3"/>
  <c r="CL22" i="3"/>
  <c r="CM22" i="3"/>
  <c r="CN22" i="3"/>
  <c r="CO22" i="3"/>
  <c r="CP22" i="3"/>
  <c r="CQ22" i="3"/>
  <c r="CR22" i="3"/>
  <c r="BY16" i="1"/>
  <c r="BZ16" i="1"/>
  <c r="CA16" i="1"/>
  <c r="CB16" i="1"/>
  <c r="CC16" i="1"/>
  <c r="CE16" i="1"/>
  <c r="CF16" i="1"/>
  <c r="CG16" i="1"/>
  <c r="CH16" i="1"/>
  <c r="CI16" i="1"/>
  <c r="CJ16" i="1"/>
  <c r="CK16" i="1"/>
  <c r="CL16" i="1"/>
  <c r="CM16" i="1"/>
  <c r="CO16" i="1"/>
  <c r="CQ16" i="1"/>
  <c r="CR16" i="1"/>
  <c r="CS16" i="1"/>
  <c r="CT16" i="1"/>
  <c r="CU16" i="1"/>
  <c r="CV16" i="1"/>
  <c r="CW16" i="1"/>
  <c r="CX16" i="1"/>
  <c r="CY16" i="1"/>
  <c r="CZ16" i="1"/>
  <c r="DA16" i="1"/>
  <c r="DB16" i="1"/>
  <c r="DC16" i="1"/>
  <c r="DD16" i="1"/>
  <c r="BY15" i="1"/>
  <c r="BZ15" i="1"/>
  <c r="CA15" i="1"/>
  <c r="CB15" i="1"/>
  <c r="CC15" i="1"/>
  <c r="CE15" i="1"/>
  <c r="CF15" i="1"/>
  <c r="CG15" i="1"/>
  <c r="CH15" i="1"/>
  <c r="CI15" i="1"/>
  <c r="CJ15" i="1"/>
  <c r="CK15" i="1"/>
  <c r="CL15" i="1"/>
  <c r="CM15" i="1"/>
  <c r="CO15" i="1"/>
  <c r="CQ15" i="1"/>
  <c r="CR15" i="1"/>
  <c r="CS15" i="1"/>
  <c r="CT15" i="1"/>
  <c r="CU15" i="1"/>
  <c r="CV15" i="1"/>
  <c r="CW15" i="1"/>
  <c r="CX15" i="1"/>
  <c r="CY15" i="1"/>
  <c r="CZ15" i="1"/>
  <c r="DA15" i="1"/>
  <c r="DB15" i="1"/>
  <c r="DC15" i="1"/>
  <c r="DD15" i="1"/>
  <c r="BY18" i="1"/>
  <c r="BZ18" i="1"/>
  <c r="CA18" i="1"/>
  <c r="CB18" i="1"/>
  <c r="CC18" i="1"/>
  <c r="CE18" i="1"/>
  <c r="CF18" i="1"/>
  <c r="CG18" i="1"/>
  <c r="CH18" i="1"/>
  <c r="CI18" i="1"/>
  <c r="CJ18" i="1"/>
  <c r="CK18" i="1"/>
  <c r="CL18" i="1"/>
  <c r="CM18" i="1"/>
  <c r="CO18" i="1"/>
  <c r="CQ18" i="1"/>
  <c r="CR18" i="1"/>
  <c r="CS18" i="1"/>
  <c r="CT18" i="1"/>
  <c r="CU18" i="1"/>
  <c r="CV18" i="1"/>
  <c r="CW18" i="1"/>
  <c r="CX18" i="1"/>
  <c r="CY18" i="1"/>
  <c r="CZ18" i="1"/>
  <c r="DA18" i="1"/>
  <c r="DB18" i="1"/>
  <c r="DC18" i="1"/>
  <c r="DD18" i="1"/>
  <c r="BY17" i="1"/>
  <c r="BZ17" i="1"/>
  <c r="CA17" i="1"/>
  <c r="CB17" i="1"/>
  <c r="CC17" i="1"/>
  <c r="CE17" i="1"/>
  <c r="CF17" i="1"/>
  <c r="CG17" i="1"/>
  <c r="CH17" i="1"/>
  <c r="CI17" i="1"/>
  <c r="CJ17" i="1"/>
  <c r="CK17" i="1"/>
  <c r="CL17" i="1"/>
  <c r="CM17" i="1"/>
  <c r="CO17" i="1"/>
  <c r="CQ17" i="1"/>
  <c r="CR17" i="1"/>
  <c r="CS17" i="1"/>
  <c r="CT17" i="1"/>
  <c r="CU17" i="1"/>
  <c r="CV17" i="1"/>
  <c r="CW17" i="1"/>
  <c r="CX17" i="1"/>
  <c r="CY17" i="1"/>
  <c r="CZ17" i="1"/>
  <c r="DA17" i="1"/>
  <c r="DB17" i="1"/>
  <c r="DC17" i="1"/>
  <c r="DD17" i="1"/>
  <c r="BY20" i="1"/>
  <c r="BZ20" i="1"/>
  <c r="CA20" i="1"/>
  <c r="CB20" i="1"/>
  <c r="CC20" i="1"/>
  <c r="CE20" i="1"/>
  <c r="CF20" i="1"/>
  <c r="CG20" i="1"/>
  <c r="CH20" i="1"/>
  <c r="CI20" i="1"/>
  <c r="CJ20" i="1"/>
  <c r="CK20" i="1"/>
  <c r="CL20" i="1"/>
  <c r="CM20" i="1"/>
  <c r="CO20" i="1"/>
  <c r="CQ20" i="1"/>
  <c r="CR20" i="1"/>
  <c r="CS20" i="1"/>
  <c r="CT20" i="1"/>
  <c r="CU20" i="1"/>
  <c r="CV20" i="1"/>
  <c r="CW20" i="1"/>
  <c r="CX20" i="1"/>
  <c r="CY20" i="1"/>
  <c r="CZ20" i="1"/>
  <c r="DA20" i="1"/>
  <c r="DB20" i="1"/>
  <c r="DC20" i="1"/>
  <c r="DD20" i="1"/>
  <c r="BY19" i="1"/>
  <c r="BZ19" i="1"/>
  <c r="CA19" i="1"/>
  <c r="CB19" i="1"/>
  <c r="CC19" i="1"/>
  <c r="CE19" i="1"/>
  <c r="CF19" i="1"/>
  <c r="CG19" i="1"/>
  <c r="CH19" i="1"/>
  <c r="CI19" i="1"/>
  <c r="CJ19" i="1"/>
  <c r="CK19" i="1"/>
  <c r="CL19" i="1"/>
  <c r="CM19" i="1"/>
  <c r="CO19" i="1"/>
  <c r="CQ19" i="1"/>
  <c r="CR19" i="1"/>
  <c r="CS19" i="1"/>
  <c r="CT19" i="1"/>
  <c r="CU19" i="1"/>
  <c r="CV19" i="1"/>
  <c r="CW19" i="1"/>
  <c r="CX19" i="1"/>
  <c r="CY19" i="1"/>
  <c r="CZ19" i="1"/>
  <c r="DA19" i="1"/>
  <c r="DB19" i="1"/>
  <c r="DC19" i="1"/>
  <c r="DD19" i="1"/>
  <c r="BY21" i="1"/>
  <c r="BZ21" i="1"/>
  <c r="CA21" i="1"/>
  <c r="CB21" i="1"/>
  <c r="CC21" i="1"/>
  <c r="CE21" i="1"/>
  <c r="CF21" i="1"/>
  <c r="CG21" i="1"/>
  <c r="CH21" i="1"/>
  <c r="CI21" i="1"/>
  <c r="CJ21" i="1"/>
  <c r="CK21" i="1"/>
  <c r="CL21" i="1"/>
  <c r="CM21" i="1"/>
  <c r="CO21" i="1"/>
  <c r="CQ21" i="1"/>
  <c r="CR21" i="1"/>
  <c r="CS21" i="1"/>
  <c r="CT21" i="1"/>
  <c r="CU21" i="1"/>
  <c r="CV21" i="1"/>
  <c r="CW21" i="1"/>
  <c r="CX21" i="1"/>
  <c r="CY21" i="1"/>
  <c r="CZ21" i="1"/>
  <c r="DA21" i="1"/>
  <c r="DB21" i="1"/>
  <c r="DC21" i="1"/>
  <c r="DD21" i="1"/>
  <c r="BY23" i="1"/>
  <c r="BZ23" i="1"/>
  <c r="CA23" i="1"/>
  <c r="CB23" i="1"/>
  <c r="CC23" i="1"/>
  <c r="CE23" i="1"/>
  <c r="CF23" i="1"/>
  <c r="CG23" i="1"/>
  <c r="CH23" i="1"/>
  <c r="CI23" i="1"/>
  <c r="CJ23" i="1"/>
  <c r="CK23" i="1"/>
  <c r="CL23" i="1"/>
  <c r="CM23" i="1"/>
  <c r="CO23" i="1"/>
  <c r="CQ23" i="1"/>
  <c r="CR23" i="1"/>
  <c r="CS23" i="1"/>
  <c r="CT23" i="1"/>
  <c r="CU23" i="1"/>
  <c r="CV23" i="1"/>
  <c r="CW23" i="1"/>
  <c r="CX23" i="1"/>
  <c r="CY23" i="1"/>
  <c r="CZ23" i="1"/>
  <c r="DA23" i="1"/>
  <c r="DB23" i="1"/>
  <c r="DC23" i="1"/>
  <c r="DD23" i="1"/>
  <c r="BY22" i="1"/>
  <c r="BZ22" i="1"/>
  <c r="CA22" i="1"/>
  <c r="CB22" i="1"/>
  <c r="CC22" i="1"/>
  <c r="CE22" i="1"/>
  <c r="CF22" i="1"/>
  <c r="CG22" i="1"/>
  <c r="CH22" i="1"/>
  <c r="CI22" i="1"/>
  <c r="CJ22" i="1"/>
  <c r="CK22" i="1"/>
  <c r="CL22" i="1"/>
  <c r="CM22" i="1"/>
  <c r="CO22" i="1"/>
  <c r="CQ22" i="1"/>
  <c r="CR22" i="1"/>
  <c r="CS22" i="1"/>
  <c r="CT22" i="1"/>
  <c r="CU22" i="1"/>
  <c r="CV22" i="1"/>
  <c r="CW22" i="1"/>
  <c r="CX22" i="1"/>
  <c r="CY22" i="1"/>
  <c r="CZ22" i="1"/>
  <c r="DA22" i="1"/>
  <c r="DB22" i="1"/>
  <c r="DC22" i="1"/>
  <c r="DD22" i="1"/>
  <c r="N11" i="2" l="1"/>
  <c r="I20" i="2"/>
  <c r="H19" i="17" s="1"/>
  <c r="I52" i="2"/>
  <c r="H51" i="17" s="1"/>
  <c r="I16" i="2"/>
  <c r="H15" i="17" s="1"/>
  <c r="I38" i="2"/>
  <c r="H37" i="17" s="1"/>
  <c r="J54" i="2"/>
  <c r="I53" i="17" s="1"/>
  <c r="J17" i="2"/>
  <c r="I16" i="17" s="1"/>
  <c r="J42" i="2"/>
  <c r="I41" i="17" s="1"/>
  <c r="N22" i="2"/>
  <c r="N56" i="2"/>
  <c r="M20" i="2"/>
  <c r="M52" i="2"/>
  <c r="M14" i="2"/>
  <c r="M31" i="2"/>
  <c r="M21" i="2"/>
  <c r="M54" i="2"/>
  <c r="I54" i="2"/>
  <c r="H53" i="17" s="1"/>
  <c r="N15" i="2"/>
  <c r="N34" i="2"/>
  <c r="I46" i="2"/>
  <c r="H45" i="17" s="1"/>
  <c r="M16" i="2"/>
  <c r="M38" i="2"/>
  <c r="N6" i="2"/>
  <c r="J22" i="2"/>
  <c r="I21" i="17" s="1"/>
  <c r="J56" i="2"/>
  <c r="I55" i="17" s="1"/>
  <c r="J19" i="2"/>
  <c r="I18" i="17" s="1"/>
  <c r="J48" i="2"/>
  <c r="I47" i="17" s="1"/>
  <c r="M17" i="2"/>
  <c r="M42" i="2"/>
  <c r="M6" i="2"/>
  <c r="M22" i="2"/>
  <c r="M56" i="2"/>
  <c r="N14" i="2"/>
  <c r="N31" i="2"/>
  <c r="N16" i="2"/>
  <c r="N38" i="2"/>
  <c r="M19" i="2"/>
  <c r="M48" i="2"/>
  <c r="J46" i="2"/>
  <c r="I45" i="17" s="1"/>
  <c r="I22" i="2"/>
  <c r="H21" i="17" s="1"/>
  <c r="I56" i="2"/>
  <c r="H55" i="17" s="1"/>
  <c r="I19" i="2"/>
  <c r="H18" i="17" s="1"/>
  <c r="I48" i="2"/>
  <c r="H47" i="17" s="1"/>
  <c r="M18" i="2"/>
  <c r="M46" i="2"/>
  <c r="N21" i="2"/>
  <c r="N54" i="2"/>
  <c r="N13" i="2"/>
  <c r="N27" i="2"/>
  <c r="N19" i="2"/>
  <c r="N48" i="2"/>
  <c r="N20" i="2"/>
  <c r="N52" i="2"/>
  <c r="M12" i="2"/>
  <c r="M24" i="2"/>
  <c r="N12" i="2"/>
  <c r="N24" i="2"/>
  <c r="J20" i="2"/>
  <c r="I19" i="17" s="1"/>
  <c r="J52" i="2"/>
  <c r="I51" i="17" s="1"/>
  <c r="J16" i="2"/>
  <c r="I15" i="17" s="1"/>
  <c r="J38" i="2"/>
  <c r="I37" i="17" s="1"/>
  <c r="M13" i="2"/>
  <c r="M27" i="2"/>
  <c r="N17" i="2"/>
  <c r="N42" i="2"/>
  <c r="M15" i="2"/>
  <c r="M34" i="2"/>
  <c r="N18" i="2"/>
  <c r="N46" i="2"/>
  <c r="CS20" i="3"/>
  <c r="CS15" i="3"/>
  <c r="CS22" i="3"/>
  <c r="CS16" i="3"/>
  <c r="CS23" i="3"/>
  <c r="CS13" i="3"/>
  <c r="CS21" i="3"/>
  <c r="CS14" i="3"/>
  <c r="CS17" i="3"/>
  <c r="CS18" i="3"/>
  <c r="CS19" i="3"/>
  <c r="S18" i="2"/>
  <c r="S22" i="2"/>
  <c r="Q18" i="2"/>
  <c r="N17" i="17" s="1"/>
  <c r="Q22" i="2"/>
  <c r="N21" i="17" s="1"/>
  <c r="S16" i="2"/>
  <c r="S21" i="2"/>
  <c r="Q16" i="2"/>
  <c r="N15" i="17" s="1"/>
  <c r="Q20" i="2"/>
  <c r="N19" i="17" s="1"/>
  <c r="Q23" i="2"/>
  <c r="N22" i="17" s="1"/>
  <c r="Q17" i="2"/>
  <c r="N16" i="17" s="1"/>
  <c r="S24" i="2"/>
  <c r="Q21" i="2"/>
  <c r="N20" i="17" s="1"/>
  <c r="Q24" i="2"/>
  <c r="N23" i="17" s="1"/>
  <c r="S19" i="2"/>
  <c r="S23" i="2"/>
  <c r="S17" i="2"/>
  <c r="S20" i="2"/>
  <c r="Q19" i="2"/>
  <c r="N18" i="17" s="1"/>
  <c r="DE21" i="1"/>
  <c r="DF20" i="1"/>
  <c r="DF21" i="1"/>
  <c r="DE20" i="1"/>
  <c r="DF18" i="1"/>
  <c r="DF23" i="1"/>
  <c r="DE18" i="1"/>
  <c r="DF16" i="1"/>
  <c r="DE22" i="1"/>
  <c r="DE15" i="1"/>
  <c r="DF19" i="1"/>
  <c r="DE19" i="1"/>
  <c r="DF17" i="1"/>
  <c r="DE23" i="1"/>
  <c r="DE16" i="1"/>
  <c r="DF22" i="1"/>
  <c r="DE17" i="1"/>
  <c r="DF15" i="1"/>
  <c r="CD15" i="1"/>
  <c r="CD20" i="1"/>
  <c r="CN15" i="1"/>
  <c r="CN20" i="1"/>
  <c r="CD21" i="1"/>
  <c r="CD23" i="1"/>
  <c r="CD19" i="1"/>
  <c r="CN18" i="1"/>
  <c r="CN19" i="1"/>
  <c r="CD18" i="1"/>
  <c r="CD16" i="1"/>
  <c r="CN23" i="1"/>
  <c r="CD17" i="1"/>
  <c r="CN16" i="1"/>
  <c r="CN22" i="1"/>
  <c r="CN21" i="1"/>
  <c r="CN17" i="1"/>
  <c r="CD22" i="1"/>
  <c r="X22" i="2" l="1"/>
  <c r="S21" i="17" s="1"/>
  <c r="X15" i="2"/>
  <c r="S14" i="17" s="1"/>
  <c r="X24" i="2"/>
  <c r="S23" i="17" s="1"/>
  <c r="X23" i="2"/>
  <c r="S22" i="17" s="1"/>
  <c r="X21" i="2"/>
  <c r="S20" i="17" s="1"/>
  <c r="X20" i="2"/>
  <c r="S19" i="17" s="1"/>
  <c r="X14" i="2"/>
  <c r="S13" i="17" s="1"/>
  <c r="X18" i="2"/>
  <c r="S17" i="17" s="1"/>
  <c r="X17" i="2"/>
  <c r="S16" i="17" s="1"/>
  <c r="X19" i="2"/>
  <c r="S18" i="17" s="1"/>
  <c r="X16" i="2"/>
  <c r="S15" i="17" s="1"/>
  <c r="P19" i="2"/>
  <c r="M18" i="17" s="1"/>
  <c r="P21" i="2"/>
  <c r="M20" i="17" s="1"/>
  <c r="R20" i="2"/>
  <c r="R23" i="2"/>
  <c r="U20" i="2"/>
  <c r="P19" i="17" s="1"/>
  <c r="R18" i="2"/>
  <c r="P16" i="2"/>
  <c r="M15" i="17" s="1"/>
  <c r="V16" i="2"/>
  <c r="Q15" i="17" s="1"/>
  <c r="P23" i="2"/>
  <c r="M22" i="17" s="1"/>
  <c r="V22" i="2"/>
  <c r="Q21" i="17" s="1"/>
  <c r="R22" i="2"/>
  <c r="U16" i="2"/>
  <c r="P15" i="17" s="1"/>
  <c r="P20" i="2"/>
  <c r="M19" i="17" s="1"/>
  <c r="U23" i="2"/>
  <c r="P22" i="17" s="1"/>
  <c r="R17" i="2"/>
  <c r="V23" i="2"/>
  <c r="Q22" i="17" s="1"/>
  <c r="P18" i="2"/>
  <c r="M17" i="17" s="1"/>
  <c r="U17" i="2"/>
  <c r="P16" i="17" s="1"/>
  <c r="R24" i="2"/>
  <c r="R21" i="2"/>
  <c r="U24" i="2"/>
  <c r="P23" i="17" s="1"/>
  <c r="V24" i="2"/>
  <c r="Q23" i="17" s="1"/>
  <c r="U21" i="2"/>
  <c r="P20" i="17" s="1"/>
  <c r="V20" i="2"/>
  <c r="Q19" i="17" s="1"/>
  <c r="R19" i="2"/>
  <c r="V21" i="2"/>
  <c r="Q20" i="17" s="1"/>
  <c r="U18" i="2"/>
  <c r="P17" i="17" s="1"/>
  <c r="U22" i="2"/>
  <c r="P21" i="17" s="1"/>
  <c r="P24" i="2"/>
  <c r="M23" i="17" s="1"/>
  <c r="V17" i="2"/>
  <c r="Q16" i="17" s="1"/>
  <c r="P22" i="2"/>
  <c r="M21" i="17" s="1"/>
  <c r="U19" i="2"/>
  <c r="P18" i="17" s="1"/>
  <c r="P17" i="2"/>
  <c r="M16" i="17" s="1"/>
  <c r="R16" i="2"/>
  <c r="V18" i="2"/>
  <c r="Q17" i="17" s="1"/>
  <c r="V19" i="2"/>
  <c r="Q18" i="17" s="1"/>
  <c r="DG21" i="1"/>
  <c r="DG19" i="1"/>
  <c r="DG23" i="1"/>
  <c r="DG20" i="1"/>
  <c r="DG15" i="1"/>
  <c r="DG16" i="1"/>
  <c r="DG18" i="1"/>
  <c r="DG17" i="1"/>
  <c r="DG22" i="1"/>
  <c r="CP20" i="1"/>
  <c r="CP15" i="1"/>
  <c r="CP18" i="1"/>
  <c r="CP22" i="1"/>
  <c r="CP16" i="1"/>
  <c r="CP19" i="1"/>
  <c r="CP21" i="1"/>
  <c r="CP17" i="1"/>
  <c r="CP23" i="1"/>
  <c r="AW6" i="4"/>
  <c r="J7" i="2" s="1"/>
  <c r="I6" i="17" s="1"/>
  <c r="AW5" i="4"/>
  <c r="J6" i="2" s="1"/>
  <c r="I5" i="17" s="1"/>
  <c r="AW8" i="4"/>
  <c r="J9" i="2" s="1"/>
  <c r="I8" i="17" s="1"/>
  <c r="AW7" i="4"/>
  <c r="J8" i="2" s="1"/>
  <c r="I7" i="17" s="1"/>
  <c r="AW10" i="4"/>
  <c r="AW9" i="4"/>
  <c r="AW12" i="4"/>
  <c r="AW11" i="4"/>
  <c r="AW14" i="4"/>
  <c r="J35" i="2" s="1"/>
  <c r="I34" i="17" s="1"/>
  <c r="AW13" i="4"/>
  <c r="J32" i="2" s="1"/>
  <c r="I31" i="17" s="1"/>
  <c r="AV3" i="4"/>
  <c r="I4" i="2" s="1"/>
  <c r="H3" i="17" s="1"/>
  <c r="AV6" i="4"/>
  <c r="I7" i="2" s="1"/>
  <c r="H6" i="17" s="1"/>
  <c r="AV5" i="4"/>
  <c r="I6" i="2" s="1"/>
  <c r="H5" i="17" s="1"/>
  <c r="AV8" i="4"/>
  <c r="I9" i="2" s="1"/>
  <c r="H8" i="17" s="1"/>
  <c r="AV7" i="4"/>
  <c r="AV10" i="4"/>
  <c r="AV9" i="4"/>
  <c r="AV12" i="4"/>
  <c r="AV11" i="4"/>
  <c r="AV14" i="4"/>
  <c r="I35" i="2" s="1"/>
  <c r="H34" i="17" s="1"/>
  <c r="AV13" i="4"/>
  <c r="I32" i="2" s="1"/>
  <c r="H31" i="17" s="1"/>
  <c r="CK4" i="3"/>
  <c r="CK3" i="3"/>
  <c r="CL3" i="3"/>
  <c r="CM3" i="3"/>
  <c r="CN3" i="3"/>
  <c r="CO3" i="3"/>
  <c r="CP3" i="3"/>
  <c r="CQ3" i="3"/>
  <c r="CR3" i="3"/>
  <c r="CK6" i="3"/>
  <c r="CL6" i="3"/>
  <c r="CM6" i="3"/>
  <c r="CN6" i="3"/>
  <c r="CO6" i="3"/>
  <c r="CP6" i="3"/>
  <c r="CQ6" i="3"/>
  <c r="CR6" i="3"/>
  <c r="CK5" i="3"/>
  <c r="CL5" i="3"/>
  <c r="CM5" i="3"/>
  <c r="CN5" i="3"/>
  <c r="CO5" i="3"/>
  <c r="CP5" i="3"/>
  <c r="CQ5" i="3"/>
  <c r="CR5" i="3"/>
  <c r="CK8" i="3"/>
  <c r="CL8" i="3"/>
  <c r="CM8" i="3"/>
  <c r="CN8" i="3"/>
  <c r="CO8" i="3"/>
  <c r="CP8" i="3"/>
  <c r="CQ8" i="3"/>
  <c r="CR8" i="3"/>
  <c r="CK7" i="3"/>
  <c r="CL7" i="3"/>
  <c r="CM7" i="3"/>
  <c r="CN7" i="3"/>
  <c r="CO7" i="3"/>
  <c r="CP7" i="3"/>
  <c r="CQ7" i="3"/>
  <c r="CR7" i="3"/>
  <c r="CK10" i="3"/>
  <c r="CL10" i="3"/>
  <c r="CM10" i="3"/>
  <c r="CN10" i="3"/>
  <c r="CO10" i="3"/>
  <c r="CP10" i="3"/>
  <c r="CQ10" i="3"/>
  <c r="CR10" i="3"/>
  <c r="CK9" i="3"/>
  <c r="CL9" i="3"/>
  <c r="CM9" i="3"/>
  <c r="CN9" i="3"/>
  <c r="CO9" i="3"/>
  <c r="CP9" i="3"/>
  <c r="CQ9" i="3"/>
  <c r="CR9" i="3"/>
  <c r="CK12" i="3"/>
  <c r="CL12" i="3"/>
  <c r="CM12" i="3"/>
  <c r="CN12" i="3"/>
  <c r="CO12" i="3"/>
  <c r="CP12" i="3"/>
  <c r="CQ12" i="3"/>
  <c r="CR12" i="3"/>
  <c r="CK11" i="3"/>
  <c r="CL11" i="3"/>
  <c r="CM11" i="3"/>
  <c r="CN11" i="3"/>
  <c r="CO11" i="3"/>
  <c r="CP11" i="3"/>
  <c r="CQ11" i="3"/>
  <c r="CR11" i="3"/>
  <c r="CL4" i="3"/>
  <c r="CM4" i="3"/>
  <c r="CN4" i="3"/>
  <c r="CO4" i="3"/>
  <c r="CP4" i="3"/>
  <c r="CQ4" i="3"/>
  <c r="CR4" i="3"/>
  <c r="CJ4" i="3"/>
  <c r="CJ3" i="3"/>
  <c r="CJ6" i="3"/>
  <c r="CJ5" i="3"/>
  <c r="CJ8" i="3"/>
  <c r="CJ7" i="3"/>
  <c r="CJ10" i="3"/>
  <c r="CJ9" i="3"/>
  <c r="CJ12" i="3"/>
  <c r="CJ11" i="3"/>
  <c r="CF4" i="1"/>
  <c r="DB3" i="1"/>
  <c r="CY3" i="1"/>
  <c r="CZ3" i="1"/>
  <c r="DA3" i="1"/>
  <c r="CY6" i="1"/>
  <c r="CZ6" i="1"/>
  <c r="DA6" i="1"/>
  <c r="CY5" i="1"/>
  <c r="CZ5" i="1"/>
  <c r="DA5" i="1"/>
  <c r="CY8" i="1"/>
  <c r="CZ8" i="1"/>
  <c r="DA8" i="1"/>
  <c r="CY7" i="1"/>
  <c r="CZ7" i="1"/>
  <c r="DA7" i="1"/>
  <c r="CY10" i="1"/>
  <c r="CZ10" i="1"/>
  <c r="DA10" i="1"/>
  <c r="CY9" i="1"/>
  <c r="CZ9" i="1"/>
  <c r="DA9" i="1"/>
  <c r="CY12" i="1"/>
  <c r="CZ12" i="1"/>
  <c r="DA12" i="1"/>
  <c r="CY11" i="1"/>
  <c r="CZ11" i="1"/>
  <c r="DA11" i="1"/>
  <c r="CY14" i="1"/>
  <c r="CZ14" i="1"/>
  <c r="DA14" i="1"/>
  <c r="CY13" i="1"/>
  <c r="CZ13" i="1"/>
  <c r="DA13" i="1"/>
  <c r="CZ4" i="1"/>
  <c r="DA4" i="1"/>
  <c r="DC3" i="1"/>
  <c r="DD3" i="1"/>
  <c r="DB6" i="1"/>
  <c r="DC6" i="1"/>
  <c r="DD6" i="1"/>
  <c r="DB5" i="1"/>
  <c r="DC5" i="1"/>
  <c r="DD5" i="1"/>
  <c r="DB8" i="1"/>
  <c r="DC8" i="1"/>
  <c r="DD8" i="1"/>
  <c r="DB7" i="1"/>
  <c r="DC7" i="1"/>
  <c r="DD7" i="1"/>
  <c r="DB10" i="1"/>
  <c r="DC10" i="1"/>
  <c r="DD10" i="1"/>
  <c r="DB9" i="1"/>
  <c r="DC9" i="1"/>
  <c r="DD9" i="1"/>
  <c r="DB12" i="1"/>
  <c r="DC12" i="1"/>
  <c r="DD12" i="1"/>
  <c r="DB11" i="1"/>
  <c r="DC11" i="1"/>
  <c r="DD11" i="1"/>
  <c r="DB14" i="1"/>
  <c r="DC14" i="1"/>
  <c r="DD14" i="1"/>
  <c r="DB13" i="1"/>
  <c r="DC13" i="1"/>
  <c r="DD13" i="1"/>
  <c r="DC4" i="1"/>
  <c r="DD4" i="1"/>
  <c r="DB4" i="1"/>
  <c r="CY4" i="1"/>
  <c r="CX3" i="1"/>
  <c r="CX6" i="1"/>
  <c r="CX5" i="1"/>
  <c r="CX8" i="1"/>
  <c r="CX7" i="1"/>
  <c r="CX10" i="1"/>
  <c r="CX9" i="1"/>
  <c r="CX12" i="1"/>
  <c r="CX11" i="1"/>
  <c r="CX14" i="1"/>
  <c r="CX13" i="1"/>
  <c r="CX4" i="1"/>
  <c r="CW3" i="1"/>
  <c r="CW6" i="1"/>
  <c r="CW5" i="1"/>
  <c r="CW8" i="1"/>
  <c r="CW7" i="1"/>
  <c r="CW10" i="1"/>
  <c r="CW9" i="1"/>
  <c r="CW12" i="1"/>
  <c r="CW11" i="1"/>
  <c r="CW14" i="1"/>
  <c r="CW13" i="1"/>
  <c r="CW4" i="1"/>
  <c r="CV4" i="1"/>
  <c r="CV3" i="1"/>
  <c r="CV6" i="1"/>
  <c r="CV5" i="1"/>
  <c r="CV8" i="1"/>
  <c r="CV7" i="1"/>
  <c r="CV10" i="1"/>
  <c r="CV9" i="1"/>
  <c r="CV12" i="1"/>
  <c r="CV11" i="1"/>
  <c r="CV14" i="1"/>
  <c r="CV13" i="1"/>
  <c r="CU3" i="1"/>
  <c r="CU6" i="1"/>
  <c r="CU5" i="1"/>
  <c r="CU8" i="1"/>
  <c r="CU7" i="1"/>
  <c r="CU10" i="1"/>
  <c r="CU9" i="1"/>
  <c r="CU12" i="1"/>
  <c r="CU11" i="1"/>
  <c r="CU14" i="1"/>
  <c r="CU13" i="1"/>
  <c r="CU4" i="1"/>
  <c r="CS3" i="1"/>
  <c r="CT3" i="1"/>
  <c r="CS6" i="1"/>
  <c r="CT6" i="1"/>
  <c r="CS5" i="1"/>
  <c r="CT5" i="1"/>
  <c r="CS8" i="1"/>
  <c r="CT8" i="1"/>
  <c r="CS7" i="1"/>
  <c r="CT7" i="1"/>
  <c r="CS10" i="1"/>
  <c r="CT10" i="1"/>
  <c r="CS9" i="1"/>
  <c r="CT9" i="1"/>
  <c r="CS12" i="1"/>
  <c r="CT12" i="1"/>
  <c r="CS11" i="1"/>
  <c r="CT11" i="1"/>
  <c r="CS14" i="1"/>
  <c r="CT14" i="1"/>
  <c r="CS13" i="1"/>
  <c r="CT13" i="1"/>
  <c r="CT4" i="1"/>
  <c r="CS4" i="1"/>
  <c r="CR4" i="1"/>
  <c r="CR3" i="1"/>
  <c r="CR6" i="1"/>
  <c r="CR5" i="1"/>
  <c r="CR8" i="1"/>
  <c r="CR7" i="1"/>
  <c r="CR10" i="1"/>
  <c r="CR9" i="1"/>
  <c r="CR12" i="1"/>
  <c r="CR11" i="1"/>
  <c r="CR14" i="1"/>
  <c r="CR13" i="1"/>
  <c r="CQ3" i="1"/>
  <c r="CQ6" i="1"/>
  <c r="CQ5" i="1"/>
  <c r="CQ8" i="1"/>
  <c r="CQ7" i="1"/>
  <c r="CQ10" i="1"/>
  <c r="CQ9" i="1"/>
  <c r="CQ12" i="1"/>
  <c r="CQ11" i="1"/>
  <c r="CQ14" i="1"/>
  <c r="CQ13" i="1"/>
  <c r="CA4" i="1"/>
  <c r="CO3" i="1"/>
  <c r="CO6" i="1"/>
  <c r="CO5" i="1"/>
  <c r="CO8" i="1"/>
  <c r="CO7" i="1"/>
  <c r="CO10" i="1"/>
  <c r="CO9" i="1"/>
  <c r="CO12" i="1"/>
  <c r="CO11" i="1"/>
  <c r="CO14" i="1"/>
  <c r="CO13" i="1"/>
  <c r="CO4" i="1"/>
  <c r="CM4" i="1"/>
  <c r="CM3" i="1"/>
  <c r="CM6" i="1"/>
  <c r="CM5" i="1"/>
  <c r="CM8" i="1"/>
  <c r="CM7" i="1"/>
  <c r="CM10" i="1"/>
  <c r="CM9" i="1"/>
  <c r="CM12" i="1"/>
  <c r="CM11" i="1"/>
  <c r="CM14" i="1"/>
  <c r="CM13" i="1"/>
  <c r="CK3" i="1"/>
  <c r="CL3" i="1"/>
  <c r="CK6" i="1"/>
  <c r="CL6" i="1"/>
  <c r="CK5" i="1"/>
  <c r="CL5" i="1"/>
  <c r="CK8" i="1"/>
  <c r="CL8" i="1"/>
  <c r="CK7" i="1"/>
  <c r="CL7" i="1"/>
  <c r="CK10" i="1"/>
  <c r="CL10" i="1"/>
  <c r="CK9" i="1"/>
  <c r="CL9" i="1"/>
  <c r="CK12" i="1"/>
  <c r="CL12" i="1"/>
  <c r="CK11" i="1"/>
  <c r="CL11" i="1"/>
  <c r="CK14" i="1"/>
  <c r="CL14" i="1"/>
  <c r="CK13" i="1"/>
  <c r="CL13" i="1"/>
  <c r="CJ3" i="1"/>
  <c r="CJ6" i="1"/>
  <c r="CJ5" i="1"/>
  <c r="CJ8" i="1"/>
  <c r="CJ7" i="1"/>
  <c r="CJ10" i="1"/>
  <c r="CJ9" i="1"/>
  <c r="CJ12" i="1"/>
  <c r="CJ11" i="1"/>
  <c r="CJ14" i="1"/>
  <c r="CJ13" i="1"/>
  <c r="CJ4" i="1"/>
  <c r="CK4" i="1"/>
  <c r="CL4" i="1"/>
  <c r="CI4" i="1"/>
  <c r="CH3" i="1"/>
  <c r="CI3" i="1"/>
  <c r="CH6" i="1"/>
  <c r="CI6" i="1"/>
  <c r="CH5" i="1"/>
  <c r="CI5" i="1"/>
  <c r="CH8" i="1"/>
  <c r="CI8" i="1"/>
  <c r="CH7" i="1"/>
  <c r="CI7" i="1"/>
  <c r="CH10" i="1"/>
  <c r="CI10" i="1"/>
  <c r="CH9" i="1"/>
  <c r="CI9" i="1"/>
  <c r="CH12" i="1"/>
  <c r="CI12" i="1"/>
  <c r="CH11" i="1"/>
  <c r="CI11" i="1"/>
  <c r="CH14" i="1"/>
  <c r="CI14" i="1"/>
  <c r="CH13" i="1"/>
  <c r="CI13" i="1"/>
  <c r="CH4" i="1"/>
  <c r="CG4" i="1"/>
  <c r="CG3" i="1"/>
  <c r="CG6" i="1"/>
  <c r="CG5" i="1"/>
  <c r="CG8" i="1"/>
  <c r="CG7" i="1"/>
  <c r="CG10" i="1"/>
  <c r="CG9" i="1"/>
  <c r="CG12" i="1"/>
  <c r="CG11" i="1"/>
  <c r="CG14" i="1"/>
  <c r="CG13" i="1"/>
  <c r="CF3" i="1"/>
  <c r="CF6" i="1"/>
  <c r="CF5" i="1"/>
  <c r="CF8" i="1"/>
  <c r="CF7" i="1"/>
  <c r="CF10" i="1"/>
  <c r="CF9" i="1"/>
  <c r="CF12" i="1"/>
  <c r="CF11" i="1"/>
  <c r="CF14" i="1"/>
  <c r="CF13" i="1"/>
  <c r="BY4" i="1"/>
  <c r="CE3" i="1"/>
  <c r="CE6" i="1"/>
  <c r="CE5" i="1"/>
  <c r="CE8" i="1"/>
  <c r="CE7" i="1"/>
  <c r="CE10" i="1"/>
  <c r="CE9" i="1"/>
  <c r="CE12" i="1"/>
  <c r="CE11" i="1"/>
  <c r="CE14" i="1"/>
  <c r="CE13" i="1"/>
  <c r="CE4" i="1"/>
  <c r="CA3" i="1"/>
  <c r="CB3" i="1"/>
  <c r="CC3" i="1"/>
  <c r="CA6" i="1"/>
  <c r="CB6" i="1"/>
  <c r="CC6" i="1"/>
  <c r="CA5" i="1"/>
  <c r="CB5" i="1"/>
  <c r="CC5" i="1"/>
  <c r="CA8" i="1"/>
  <c r="CB8" i="1"/>
  <c r="CC8" i="1"/>
  <c r="CA7" i="1"/>
  <c r="CB7" i="1"/>
  <c r="CC7" i="1"/>
  <c r="CA10" i="1"/>
  <c r="CB10" i="1"/>
  <c r="CC10" i="1"/>
  <c r="CA9" i="1"/>
  <c r="CB9" i="1"/>
  <c r="CC9" i="1"/>
  <c r="CA12" i="1"/>
  <c r="CB12" i="1"/>
  <c r="CC12" i="1"/>
  <c r="CA11" i="1"/>
  <c r="CB11" i="1"/>
  <c r="CC11" i="1"/>
  <c r="CA14" i="1"/>
  <c r="CB14" i="1"/>
  <c r="CC14" i="1"/>
  <c r="CA13" i="1"/>
  <c r="CB13" i="1"/>
  <c r="CC13" i="1"/>
  <c r="CB4" i="1"/>
  <c r="CC4" i="1"/>
  <c r="BZ4" i="1"/>
  <c r="BZ3" i="1"/>
  <c r="BZ6" i="1"/>
  <c r="BZ5" i="1"/>
  <c r="BZ8" i="1"/>
  <c r="BZ7" i="1"/>
  <c r="BZ10" i="1"/>
  <c r="BZ9" i="1"/>
  <c r="BZ12" i="1"/>
  <c r="BZ11" i="1"/>
  <c r="BZ14" i="1"/>
  <c r="BZ13" i="1"/>
  <c r="BY6" i="1"/>
  <c r="BY5" i="1"/>
  <c r="BY8" i="1"/>
  <c r="BY7" i="1"/>
  <c r="BY10" i="1"/>
  <c r="BY9" i="1"/>
  <c r="BY12" i="1"/>
  <c r="BY11" i="1"/>
  <c r="BY14" i="1"/>
  <c r="BY13" i="1"/>
  <c r="CD3" i="1" l="1"/>
  <c r="I15" i="2"/>
  <c r="H14" i="17" s="1"/>
  <c r="I34" i="2"/>
  <c r="H33" i="17" s="1"/>
  <c r="I8" i="2"/>
  <c r="H7" i="17" s="1"/>
  <c r="J13" i="2"/>
  <c r="I12" i="17" s="1"/>
  <c r="J27" i="2"/>
  <c r="I26" i="17" s="1"/>
  <c r="I14" i="2"/>
  <c r="H13" i="17" s="1"/>
  <c r="I31" i="2"/>
  <c r="H30" i="17" s="1"/>
  <c r="J15" i="2"/>
  <c r="I14" i="17" s="1"/>
  <c r="J34" i="2"/>
  <c r="I33" i="17" s="1"/>
  <c r="J10" i="2"/>
  <c r="I9" i="17" s="1"/>
  <c r="J18" i="2"/>
  <c r="I17" i="17" s="1"/>
  <c r="J11" i="2"/>
  <c r="I10" i="17" s="1"/>
  <c r="J21" i="2"/>
  <c r="I20" i="17" s="1"/>
  <c r="I12" i="2"/>
  <c r="H11" i="17" s="1"/>
  <c r="I24" i="2"/>
  <c r="H23" i="17" s="1"/>
  <c r="I13" i="2"/>
  <c r="H12" i="17" s="1"/>
  <c r="I27" i="2"/>
  <c r="H26" i="17" s="1"/>
  <c r="J14" i="2"/>
  <c r="I13" i="17" s="1"/>
  <c r="J31" i="2"/>
  <c r="I30" i="17" s="1"/>
  <c r="I10" i="2"/>
  <c r="H9" i="17" s="1"/>
  <c r="I18" i="2"/>
  <c r="H17" i="17" s="1"/>
  <c r="I11" i="2"/>
  <c r="H10" i="17" s="1"/>
  <c r="I21" i="2"/>
  <c r="H20" i="17" s="1"/>
  <c r="J12" i="2"/>
  <c r="I11" i="17" s="1"/>
  <c r="J24" i="2"/>
  <c r="I23" i="17" s="1"/>
  <c r="CS11" i="3"/>
  <c r="CS3" i="3"/>
  <c r="CS12" i="3"/>
  <c r="CS4" i="3"/>
  <c r="CS9" i="3"/>
  <c r="CS10" i="3"/>
  <c r="CS7" i="3"/>
  <c r="CS8" i="3"/>
  <c r="CS5" i="3"/>
  <c r="CS6" i="3"/>
  <c r="S8" i="2"/>
  <c r="Q15" i="2"/>
  <c r="N14" i="17" s="1"/>
  <c r="Q7" i="2"/>
  <c r="N6" i="17" s="1"/>
  <c r="S11" i="2"/>
  <c r="T22" i="2"/>
  <c r="O21" i="17" s="1"/>
  <c r="W18" i="2"/>
  <c r="R17" i="17" s="1"/>
  <c r="Q12" i="2"/>
  <c r="N11" i="17" s="1"/>
  <c r="T20" i="2"/>
  <c r="O19" i="17" s="1"/>
  <c r="Q13" i="2"/>
  <c r="N12" i="17" s="1"/>
  <c r="S5" i="2"/>
  <c r="S9" i="2"/>
  <c r="T17" i="2"/>
  <c r="O16" i="17" s="1"/>
  <c r="W17" i="2"/>
  <c r="R16" i="17" s="1"/>
  <c r="Q10" i="2"/>
  <c r="N9" i="17" s="1"/>
  <c r="S14" i="2"/>
  <c r="S6" i="2"/>
  <c r="T23" i="2"/>
  <c r="O22" i="17" s="1"/>
  <c r="W16" i="2"/>
  <c r="R15" i="17" s="1"/>
  <c r="Q11" i="2"/>
  <c r="N10" i="17" s="1"/>
  <c r="S15" i="2"/>
  <c r="S7" i="2"/>
  <c r="T19" i="2"/>
  <c r="O18" i="17" s="1"/>
  <c r="W21" i="2"/>
  <c r="R20" i="17" s="1"/>
  <c r="Q4" i="2"/>
  <c r="N3" i="17" s="1"/>
  <c r="Q8" i="2"/>
  <c r="N7" i="17" s="1"/>
  <c r="S12" i="2"/>
  <c r="S4" i="2"/>
  <c r="T16" i="2"/>
  <c r="O15" i="17" s="1"/>
  <c r="W24" i="2"/>
  <c r="R23" i="17" s="1"/>
  <c r="Q5" i="2"/>
  <c r="N4" i="17" s="1"/>
  <c r="Q9" i="2"/>
  <c r="N8" i="17" s="1"/>
  <c r="S13" i="2"/>
  <c r="T24" i="2"/>
  <c r="O23" i="17" s="1"/>
  <c r="T21" i="2"/>
  <c r="O20" i="17" s="1"/>
  <c r="W20" i="2"/>
  <c r="R19" i="17" s="1"/>
  <c r="W19" i="2"/>
  <c r="R18" i="17" s="1"/>
  <c r="Q14" i="2"/>
  <c r="N13" i="17" s="1"/>
  <c r="Q6" i="2"/>
  <c r="N5" i="17" s="1"/>
  <c r="S10" i="2"/>
  <c r="T18" i="2"/>
  <c r="O17" i="17" s="1"/>
  <c r="W23" i="2"/>
  <c r="R22" i="17" s="1"/>
  <c r="W22" i="2"/>
  <c r="R21" i="17" s="1"/>
  <c r="DE5" i="1"/>
  <c r="DF8" i="1"/>
  <c r="DE13" i="1"/>
  <c r="DF12" i="1"/>
  <c r="DE11" i="1"/>
  <c r="DE3" i="1"/>
  <c r="DF10" i="1"/>
  <c r="DE14" i="1"/>
  <c r="DF13" i="1"/>
  <c r="DF9" i="1"/>
  <c r="DF5" i="1"/>
  <c r="DE12" i="1"/>
  <c r="DE6" i="1"/>
  <c r="DE9" i="1"/>
  <c r="DF6" i="1"/>
  <c r="DE7" i="1"/>
  <c r="DE4" i="1"/>
  <c r="DF11" i="1"/>
  <c r="DF7" i="1"/>
  <c r="DF3" i="1"/>
  <c r="DF14" i="1"/>
  <c r="DE10" i="1"/>
  <c r="DE8" i="1"/>
  <c r="DF4" i="1"/>
  <c r="CN7" i="1"/>
  <c r="CD14" i="1"/>
  <c r="CN14" i="1"/>
  <c r="CN13" i="1"/>
  <c r="CN11" i="1"/>
  <c r="CN12" i="1"/>
  <c r="CN9" i="1"/>
  <c r="CN10" i="1"/>
  <c r="CN8" i="1"/>
  <c r="CD7" i="1"/>
  <c r="CN6" i="1"/>
  <c r="CN5" i="1"/>
  <c r="CN3" i="1"/>
  <c r="CN4" i="1"/>
  <c r="CD12" i="1"/>
  <c r="CD9" i="1"/>
  <c r="CD4" i="1"/>
  <c r="CD13" i="1"/>
  <c r="CD10" i="1"/>
  <c r="CD11" i="1"/>
  <c r="CD8" i="1"/>
  <c r="CD6" i="1"/>
  <c r="CD5" i="1"/>
  <c r="X6" i="2" l="1"/>
  <c r="S5" i="17" s="1"/>
  <c r="X5" i="2"/>
  <c r="S4" i="17" s="1"/>
  <c r="X7" i="2"/>
  <c r="S6" i="17" s="1"/>
  <c r="X10" i="2"/>
  <c r="S9" i="17" s="1"/>
  <c r="X9" i="2"/>
  <c r="S8" i="17" s="1"/>
  <c r="X8" i="2"/>
  <c r="S7" i="17" s="1"/>
  <c r="X4" i="2"/>
  <c r="S3" i="17" s="1"/>
  <c r="X13" i="2"/>
  <c r="S12" i="17" s="1"/>
  <c r="X11" i="2"/>
  <c r="S10" i="17" s="1"/>
  <c r="X12" i="2"/>
  <c r="S11" i="17" s="1"/>
  <c r="U13" i="2"/>
  <c r="P12" i="17" s="1"/>
  <c r="R7" i="2"/>
  <c r="V6" i="2"/>
  <c r="Q5" i="17" s="1"/>
  <c r="U14" i="2"/>
  <c r="P13" i="17" s="1"/>
  <c r="V4" i="2"/>
  <c r="Q3" i="17" s="1"/>
  <c r="V9" i="2"/>
  <c r="Q8" i="17" s="1"/>
  <c r="P11" i="2"/>
  <c r="M10" i="17" s="1"/>
  <c r="P8" i="2"/>
  <c r="M7" i="17" s="1"/>
  <c r="P5" i="2"/>
  <c r="M4" i="17" s="1"/>
  <c r="R11" i="2"/>
  <c r="U5" i="2"/>
  <c r="P4" i="17" s="1"/>
  <c r="V14" i="2"/>
  <c r="Q13" i="17" s="1"/>
  <c r="U6" i="2"/>
  <c r="P5" i="17" s="1"/>
  <c r="P14" i="2"/>
  <c r="M13" i="17" s="1"/>
  <c r="V10" i="2"/>
  <c r="Q9" i="17" s="1"/>
  <c r="U15" i="2"/>
  <c r="P14" i="17" s="1"/>
  <c r="V8" i="2"/>
  <c r="Q7" i="17" s="1"/>
  <c r="P15" i="2"/>
  <c r="M14" i="17" s="1"/>
  <c r="R8" i="2"/>
  <c r="U8" i="2"/>
  <c r="P7" i="17" s="1"/>
  <c r="R5" i="2"/>
  <c r="R13" i="2"/>
  <c r="U9" i="2"/>
  <c r="P8" i="17" s="1"/>
  <c r="V7" i="2"/>
  <c r="Q6" i="17" s="1"/>
  <c r="V11" i="2"/>
  <c r="Q10" i="17" s="1"/>
  <c r="R14" i="2"/>
  <c r="R15" i="2"/>
  <c r="R9" i="2"/>
  <c r="P10" i="2"/>
  <c r="M9" i="17" s="1"/>
  <c r="P13" i="2"/>
  <c r="M12" i="17" s="1"/>
  <c r="R10" i="2"/>
  <c r="P7" i="2"/>
  <c r="M6" i="17" s="1"/>
  <c r="R4" i="2"/>
  <c r="R12" i="2"/>
  <c r="U10" i="2"/>
  <c r="P9" i="17" s="1"/>
  <c r="U4" i="2"/>
  <c r="P3" i="17" s="1"/>
  <c r="V13" i="2"/>
  <c r="Q12" i="17" s="1"/>
  <c r="V12" i="2"/>
  <c r="Q11" i="17" s="1"/>
  <c r="P6" i="2"/>
  <c r="M5" i="17" s="1"/>
  <c r="V5" i="2"/>
  <c r="Q4" i="17" s="1"/>
  <c r="P9" i="2"/>
  <c r="M8" i="17" s="1"/>
  <c r="U11" i="2"/>
  <c r="P10" i="17" s="1"/>
  <c r="P12" i="2"/>
  <c r="M11" i="17" s="1"/>
  <c r="R6" i="2"/>
  <c r="P4" i="2"/>
  <c r="M3" i="17" s="1"/>
  <c r="V15" i="2"/>
  <c r="Q14" i="17" s="1"/>
  <c r="U7" i="2"/>
  <c r="P6" i="17" s="1"/>
  <c r="U12" i="2"/>
  <c r="P11" i="17" s="1"/>
  <c r="DG9" i="1"/>
  <c r="DG11" i="1"/>
  <c r="DG4" i="1"/>
  <c r="DG8" i="1"/>
  <c r="DG13" i="1"/>
  <c r="DG3" i="1"/>
  <c r="DG12" i="1"/>
  <c r="DG5" i="1"/>
  <c r="DG10" i="1"/>
  <c r="DG6" i="1"/>
  <c r="DG7" i="1"/>
  <c r="DG14" i="1"/>
  <c r="CP5" i="1"/>
  <c r="CP13" i="1"/>
  <c r="CP6" i="1"/>
  <c r="CP8" i="1"/>
  <c r="CP10" i="1"/>
  <c r="CP14" i="1"/>
  <c r="CP7" i="1"/>
  <c r="CP9" i="1"/>
  <c r="CP4" i="1"/>
  <c r="CP12" i="1"/>
  <c r="CP3" i="1"/>
  <c r="CP11" i="1"/>
  <c r="T9" i="2" l="1"/>
  <c r="O8" i="17" s="1"/>
  <c r="T4" i="2"/>
  <c r="O3" i="17" s="1"/>
  <c r="T7" i="2"/>
  <c r="O6" i="17" s="1"/>
  <c r="W13" i="2"/>
  <c r="R12" i="17" s="1"/>
  <c r="W6" i="2"/>
  <c r="R5" i="17" s="1"/>
  <c r="T13" i="2"/>
  <c r="O12" i="17" s="1"/>
  <c r="T14" i="2"/>
  <c r="O13" i="17" s="1"/>
  <c r="W4" i="2"/>
  <c r="R3" i="17" s="1"/>
  <c r="T5" i="2"/>
  <c r="O4" i="17" s="1"/>
  <c r="T6" i="2"/>
  <c r="O5" i="17" s="1"/>
  <c r="W14" i="2"/>
  <c r="R13" i="17" s="1"/>
  <c r="T12" i="2"/>
  <c r="O11" i="17" s="1"/>
  <c r="T10" i="2"/>
  <c r="O9" i="17" s="1"/>
  <c r="W15" i="2"/>
  <c r="R14" i="17" s="1"/>
  <c r="W9" i="2"/>
  <c r="R8" i="17" s="1"/>
  <c r="T8" i="2"/>
  <c r="O7" i="17" s="1"/>
  <c r="W5" i="2"/>
  <c r="R4" i="17" s="1"/>
  <c r="W8" i="2"/>
  <c r="R7" i="17" s="1"/>
  <c r="T15" i="2"/>
  <c r="O14" i="17" s="1"/>
  <c r="W7" i="2"/>
  <c r="R6" i="17" s="1"/>
  <c r="W12" i="2"/>
  <c r="R11" i="17" s="1"/>
  <c r="T11" i="2"/>
  <c r="O10" i="17" s="1"/>
  <c r="W11" i="2"/>
  <c r="R10" i="17" s="1"/>
  <c r="W10" i="2"/>
  <c r="R9" i="17" s="1"/>
</calcChain>
</file>

<file path=xl/sharedStrings.xml><?xml version="1.0" encoding="utf-8"?>
<sst xmlns="http://schemas.openxmlformats.org/spreadsheetml/2006/main" count="4619" uniqueCount="2353">
  <si>
    <t>提交答卷时间</t>
  </si>
  <si>
    <t>所用时间</t>
  </si>
  <si>
    <t>来源</t>
  </si>
  <si>
    <t>来源详情</t>
  </si>
  <si>
    <t>来自IP</t>
  </si>
  <si>
    <t>1、编号</t>
  </si>
  <si>
    <t>2、量表七
 下面是有关自我描述的10个句子，请按照你的实际情况作答。如果你觉得那种说法十分符合你的情况，就记1分，非常不符合您的情况就记5分。—1、 我认为自己是个有价值的人，至少与别人不相上下。</t>
  </si>
  <si>
    <t>2、2、 我觉得我有许多优点。</t>
  </si>
  <si>
    <t>2、3、 总的来说，我倾向于认为自己是一个失败者。</t>
  </si>
  <si>
    <t>2、4、 我做事可以做得和大多数人一样好。</t>
  </si>
  <si>
    <t>2、5、 我觉得自己没有什么值得自豪的地方。</t>
  </si>
  <si>
    <t>2、6、 我对自己持有一种肯定的态度。</t>
  </si>
  <si>
    <t>2、7、 整体而言，我对自己觉得很满意。</t>
  </si>
  <si>
    <t>2、8、 我要是能更看得起自己就好了。</t>
  </si>
  <si>
    <t>2、9、 有时我的确感到自己很没用。</t>
  </si>
  <si>
    <t>2、10、有时我觉得自己一无是处。</t>
  </si>
  <si>
    <t>3、量表八
指导语：以下10个句子关于你平时对自己的一般看法，请你根据你的实际情况（实际感受），在右边合适的□上打“√”。答案没有对错之分，对每一句子无须多考虑。
—1.如果我尽力去做的话，我总是能够解决问题的。</t>
  </si>
  <si>
    <t>3、2.即使别人反对我，我仍有办法取得我所要的。</t>
  </si>
  <si>
    <t>3、3.对我来说，坚持理想和达成目标是轻而易举的。</t>
  </si>
  <si>
    <t>3、4.我自信能有效地应付任何突如其来的事情。</t>
  </si>
  <si>
    <t>3、5.以我的才智，我定能应付意料之外的情况。</t>
  </si>
  <si>
    <t>3、6.如果我付出必要的努力，我一定能解决大多数的难题。</t>
  </si>
  <si>
    <t>3、7.我能冷静地面对困难，因为我信赖自己处理问题的能力。</t>
  </si>
  <si>
    <t>3、8.面对一个难题时，我通常能找到多个解决方法。</t>
  </si>
  <si>
    <t>3、9.有麻烦的时候，我通常能想到一些应付的方法。</t>
  </si>
  <si>
    <t>3、10.无论什么事在我身上发生，我都能够应付自如。</t>
  </si>
  <si>
    <t>4、量表九
请仔细阅读下列的每一个陈述句，并选出与您现在对自己的看法相符合的选项，评分从1（非常不符合）到5（非常符合），回答没有对错，对每一个陈述句不要做过多的思考。
—1 我内心的愿望从不敢说出来</t>
  </si>
  <si>
    <t>4、2 我几乎全是优点和长处</t>
  </si>
  <si>
    <t>4、3 我认为异性肯定会喜欢我的</t>
  </si>
  <si>
    <t>4、4 我总是因害怕做不好而不敢做事</t>
  </si>
  <si>
    <t>4、5 我对自己的身材相貌感到很满意</t>
  </si>
  <si>
    <t>4、6 总的来说，我对自己很满意</t>
  </si>
  <si>
    <t>4、7 做任何事情只有得到别人的肯定我才放心</t>
  </si>
  <si>
    <t>4、8 我总是担心会受到别人的批评或指责</t>
  </si>
  <si>
    <t>4、9 学新东西时我总比别人学得快</t>
  </si>
  <si>
    <t>4、10 我对自己的口才感到很满意</t>
  </si>
  <si>
    <t>4、11 做任何事情之前我总是预想到自己会失败</t>
  </si>
  <si>
    <t>4、12 我能做好自己所有的事情</t>
  </si>
  <si>
    <t>4、13 我认为别人都不喜欢我</t>
  </si>
  <si>
    <t>4、14 我总担心自己会惹别人不高兴</t>
  </si>
  <si>
    <t>4、15 我很喜欢自己的性格特点</t>
  </si>
  <si>
    <t>4、16 我总是担心别人会看不起我</t>
  </si>
  <si>
    <t>5、量表十
下面的描述是一些关于人们在日常生活中所表现出来的行为及想法。答题时，请您仔细阅读每一句描述，然后勾选一个分数，以代表您对该描述同意或者不同意的程度。
每个人所表现的行为或者想法都不一样，所以答案没有正确或错误，只要如实作答就可以了。非常感谢您的合作。
—1.整体而言我对自己还算满意。</t>
  </si>
  <si>
    <t>5、2.如果我必须在恶劣气候之下外出，我会感到害怕。</t>
  </si>
  <si>
    <t>5、3.在团体讨论中，我很少表达自己的意见。</t>
  </si>
  <si>
    <t>5、4.我会为一些小事而有些焦躁不安。</t>
  </si>
  <si>
    <t>5、5.我会避免跟其他人随意聊聊。</t>
  </si>
  <si>
    <t>5、6.当我遭遇到痛苦的经历时，我需要其他人的安慰。</t>
  </si>
  <si>
    <t>5、7.几乎所有时候我都精力充沛。</t>
  </si>
  <si>
    <t>5、8.看到别人哭时，我也会想哭。</t>
  </si>
  <si>
    <t>5、9.我认为大多数人喜爱我的某些个性。</t>
  </si>
  <si>
    <t>5、10.我不介意去做一些有危险性的工作。</t>
  </si>
  <si>
    <t>5、11.在社交场合里, 我通常都是那个先主动的人。</t>
  </si>
  <si>
    <t>5、12.比起大多数人，我担心的事少了很多。</t>
  </si>
  <si>
    <t>5、13.我喜欢一群人聚在一起闲聊。</t>
  </si>
  <si>
    <t>5、14.我可以处理困难的处境而不需要任何人的情感支持。</t>
  </si>
  <si>
    <t>5、15.大多数日子里, 我都感到愉快和乐观。</t>
  </si>
  <si>
    <t>5、16.与我很亲近的人不开心，我也能感同身受。</t>
  </si>
  <si>
    <t>5、17.我觉得自己是个不受欢迎的人。</t>
  </si>
  <si>
    <t>5、18.面对可能使身体受伤的险境, 我会很害怕。</t>
  </si>
  <si>
    <t>5、19.在团体中，我常是那个代表团体说话的人。</t>
  </si>
  <si>
    <t>5、20.我很少因为压力或忧虑而失眠。</t>
  </si>
  <si>
    <t>5、21.我喜爱需要主动与人互动的工作多于只需独自一人进行的工作。</t>
  </si>
  <si>
    <t>5、22.当我忧心某些事，我想跟别人说说自己的忧虑。</t>
  </si>
  <si>
    <t>5、23.别人常常对我说，我应该试着快乐起来。</t>
  </si>
  <si>
    <t>5、24.当亲近的人要离开一段很长的时间，我会有很深的感伤。</t>
  </si>
  <si>
    <t>5、25.我有时会觉得自已一文不值。</t>
  </si>
  <si>
    <t>5、26.即使在非常危急的情况, 我不会感觉到惊慌。</t>
  </si>
  <si>
    <t>5、27.在一群人面前说话, 我会感到非常不自然。</t>
  </si>
  <si>
    <t>5、28.在等待一些重大决定的结果时，我会变得非常焦躁。</t>
  </si>
  <si>
    <t>5、29.通常我到新环境做的第一件事就是交新朋友。</t>
  </si>
  <si>
    <t>5、30.我很少跟别人讨论自己的问题。</t>
  </si>
  <si>
    <t>5、31.大多数人都比平常的我要乐观和有活力。</t>
  </si>
  <si>
    <t>5、32.即使在大多数人变得很感伤的情境中，我仍可不动情感。</t>
  </si>
  <si>
    <t>总分</t>
  </si>
  <si>
    <t>2021/12/25 9:58:22</t>
  </si>
  <si>
    <t>3555秒</t>
  </si>
  <si>
    <t>链接</t>
  </si>
  <si>
    <t>直接访问</t>
  </si>
  <si>
    <t>219.228.146.243(上海-上海)</t>
  </si>
  <si>
    <t>D_YH_004_S1</t>
  </si>
  <si>
    <t>2021/12/25 11:54:49</t>
  </si>
  <si>
    <t>1562秒</t>
  </si>
  <si>
    <t>http://www.wjx.cn/</t>
  </si>
  <si>
    <t>D_YH_003_S1</t>
  </si>
  <si>
    <t>2021/12/25 13:30:40</t>
  </si>
  <si>
    <t>1359秒</t>
  </si>
  <si>
    <t>D_YH_006_S1</t>
  </si>
  <si>
    <t>2021/12/25 14:45:59</t>
  </si>
  <si>
    <t>1786秒</t>
  </si>
  <si>
    <t>D_YH_005_S1</t>
  </si>
  <si>
    <t>2021/12/25 16:08:56</t>
  </si>
  <si>
    <t>862秒</t>
  </si>
  <si>
    <t>D_YH_008_S1</t>
  </si>
  <si>
    <t>2021/12/25 17:21:19</t>
  </si>
  <si>
    <t>1409秒</t>
  </si>
  <si>
    <t>D_YH_007_S1</t>
  </si>
  <si>
    <t>2022/1/2 10:13:40</t>
  </si>
  <si>
    <t>682秒</t>
  </si>
  <si>
    <t>219.228.146.225(上海-上海)</t>
  </si>
  <si>
    <t>D_YH_010_S1</t>
  </si>
  <si>
    <t>2022/1/2 11:57:53</t>
  </si>
  <si>
    <t>4790秒</t>
  </si>
  <si>
    <t>D_YH_009_S1</t>
  </si>
  <si>
    <t>2022/1/2 13:35:13</t>
  </si>
  <si>
    <t>3892秒</t>
  </si>
  <si>
    <t>D_YH_012_S1</t>
  </si>
  <si>
    <t>2022/1/2 14:50:37</t>
  </si>
  <si>
    <t>8203秒</t>
  </si>
  <si>
    <t>D_YH_011_S1</t>
  </si>
  <si>
    <t>2022/1/2 16:09:55</t>
  </si>
  <si>
    <t>2481秒</t>
  </si>
  <si>
    <t>D_YH_014_S1</t>
  </si>
  <si>
    <t>2022/1/2 17:30:27</t>
  </si>
  <si>
    <t>1340秒</t>
  </si>
  <si>
    <t>D_YH_013_S1</t>
  </si>
  <si>
    <r>
      <t>2</t>
    </r>
    <r>
      <rPr>
        <sz val="10"/>
        <rFont val="宋体"/>
        <family val="2"/>
        <charset val="134"/>
      </rPr>
      <t>、3</t>
    </r>
    <r>
      <rPr>
        <sz val="10"/>
        <rFont val="Arial"/>
        <family val="2"/>
      </rPr>
      <t>Reverse</t>
    </r>
    <phoneticPr fontId="3" type="noConversion"/>
  </si>
  <si>
    <r>
      <t>2</t>
    </r>
    <r>
      <rPr>
        <sz val="10"/>
        <rFont val="宋体"/>
        <family val="2"/>
        <charset val="134"/>
      </rPr>
      <t>、5</t>
    </r>
    <r>
      <rPr>
        <sz val="10"/>
        <rFont val="Arial"/>
        <family val="2"/>
      </rPr>
      <t>Reverse</t>
    </r>
    <phoneticPr fontId="3" type="noConversion"/>
  </si>
  <si>
    <r>
      <t>2</t>
    </r>
    <r>
      <rPr>
        <sz val="10"/>
        <rFont val="宋体"/>
        <family val="2"/>
        <charset val="134"/>
      </rPr>
      <t>、8</t>
    </r>
    <r>
      <rPr>
        <sz val="10"/>
        <rFont val="Arial"/>
        <family val="2"/>
      </rPr>
      <t>Reverse</t>
    </r>
    <phoneticPr fontId="3" type="noConversion"/>
  </si>
  <si>
    <r>
      <t>2</t>
    </r>
    <r>
      <rPr>
        <sz val="10"/>
        <rFont val="宋体"/>
        <family val="2"/>
        <charset val="134"/>
      </rPr>
      <t>、9</t>
    </r>
    <r>
      <rPr>
        <sz val="10"/>
        <rFont val="Arial"/>
        <family val="2"/>
      </rPr>
      <t>Reverse</t>
    </r>
    <phoneticPr fontId="3" type="noConversion"/>
  </si>
  <si>
    <r>
      <t>2</t>
    </r>
    <r>
      <rPr>
        <sz val="10"/>
        <rFont val="宋体"/>
        <family val="2"/>
        <charset val="134"/>
      </rPr>
      <t>、10</t>
    </r>
    <r>
      <rPr>
        <sz val="10"/>
        <rFont val="Arial"/>
        <family val="2"/>
      </rPr>
      <t>Reverse</t>
    </r>
    <phoneticPr fontId="3" type="noConversion"/>
  </si>
  <si>
    <t>RSES_Total</t>
    <phoneticPr fontId="3" type="noConversion"/>
  </si>
  <si>
    <t>GSES_Total</t>
    <phoneticPr fontId="3" type="noConversion"/>
  </si>
  <si>
    <r>
      <t>4</t>
    </r>
    <r>
      <rPr>
        <sz val="10"/>
        <rFont val="宋体"/>
        <family val="2"/>
        <charset val="134"/>
      </rPr>
      <t>、</t>
    </r>
    <r>
      <rPr>
        <sz val="10"/>
        <rFont val="Arial"/>
        <family val="2"/>
      </rPr>
      <t>1Reverse</t>
    </r>
    <phoneticPr fontId="3" type="noConversion"/>
  </si>
  <si>
    <r>
      <t>4</t>
    </r>
    <r>
      <rPr>
        <sz val="10"/>
        <rFont val="宋体"/>
        <family val="2"/>
        <charset val="134"/>
      </rPr>
      <t>、4</t>
    </r>
    <r>
      <rPr>
        <sz val="10"/>
        <rFont val="Arial"/>
        <family val="2"/>
      </rPr>
      <t>Reverse</t>
    </r>
    <phoneticPr fontId="3" type="noConversion"/>
  </si>
  <si>
    <r>
      <t>4</t>
    </r>
    <r>
      <rPr>
        <sz val="10"/>
        <rFont val="宋体"/>
        <family val="2"/>
        <charset val="134"/>
      </rPr>
      <t>、8</t>
    </r>
    <r>
      <rPr>
        <sz val="10"/>
        <rFont val="Arial"/>
        <family val="2"/>
      </rPr>
      <t>Reverse</t>
    </r>
    <phoneticPr fontId="3" type="noConversion"/>
  </si>
  <si>
    <r>
      <t>4</t>
    </r>
    <r>
      <rPr>
        <sz val="10"/>
        <rFont val="宋体"/>
        <family val="2"/>
        <charset val="134"/>
      </rPr>
      <t>、7</t>
    </r>
    <r>
      <rPr>
        <sz val="10"/>
        <rFont val="Arial"/>
        <family val="2"/>
      </rPr>
      <t>Reverse</t>
    </r>
    <phoneticPr fontId="3" type="noConversion"/>
  </si>
  <si>
    <r>
      <t>4</t>
    </r>
    <r>
      <rPr>
        <sz val="10"/>
        <rFont val="宋体"/>
        <family val="2"/>
        <charset val="134"/>
      </rPr>
      <t>、14Reverse</t>
    </r>
    <phoneticPr fontId="3" type="noConversion"/>
  </si>
  <si>
    <r>
      <t>4</t>
    </r>
    <r>
      <rPr>
        <sz val="10"/>
        <rFont val="宋体"/>
        <family val="2"/>
        <charset val="134"/>
      </rPr>
      <t>、16Reverse</t>
    </r>
    <phoneticPr fontId="3" type="noConversion"/>
  </si>
  <si>
    <r>
      <t>4</t>
    </r>
    <r>
      <rPr>
        <sz val="10"/>
        <rFont val="宋体"/>
        <family val="2"/>
        <charset val="134"/>
      </rPr>
      <t>、11</t>
    </r>
    <r>
      <rPr>
        <sz val="10"/>
        <rFont val="Arial"/>
        <family val="2"/>
      </rPr>
      <t>Reverse</t>
    </r>
    <phoneticPr fontId="3" type="noConversion"/>
  </si>
  <si>
    <r>
      <t>4</t>
    </r>
    <r>
      <rPr>
        <sz val="10"/>
        <rFont val="宋体"/>
        <family val="2"/>
        <charset val="134"/>
      </rPr>
      <t>、13Reverse</t>
    </r>
    <phoneticPr fontId="3" type="noConversion"/>
  </si>
  <si>
    <t>SAQ_Total</t>
    <phoneticPr fontId="3" type="noConversion"/>
  </si>
  <si>
    <t>SAQ_Total_F1</t>
    <phoneticPr fontId="3" type="noConversion"/>
  </si>
  <si>
    <t>SAQ_Total_F2</t>
  </si>
  <si>
    <r>
      <t>5</t>
    </r>
    <r>
      <rPr>
        <sz val="10"/>
        <rFont val="宋体"/>
        <family val="2"/>
        <charset val="134"/>
      </rPr>
      <t>、3</t>
    </r>
    <r>
      <rPr>
        <sz val="10"/>
        <rFont val="Arial"/>
        <family val="2"/>
      </rPr>
      <t>Reverse</t>
    </r>
    <phoneticPr fontId="3" type="noConversion"/>
  </si>
  <si>
    <r>
      <t>5</t>
    </r>
    <r>
      <rPr>
        <sz val="10"/>
        <rFont val="宋体"/>
        <family val="2"/>
        <charset val="134"/>
      </rPr>
      <t>、5Reverse</t>
    </r>
    <r>
      <rPr>
        <sz val="10"/>
        <rFont val="Arial"/>
        <family val="2"/>
      </rPr>
      <t/>
    </r>
  </si>
  <si>
    <r>
      <t>5</t>
    </r>
    <r>
      <rPr>
        <sz val="10"/>
        <rFont val="宋体"/>
        <family val="2"/>
        <charset val="134"/>
      </rPr>
      <t>、17Reverse</t>
    </r>
    <phoneticPr fontId="3" type="noConversion"/>
  </si>
  <si>
    <r>
      <t>5</t>
    </r>
    <r>
      <rPr>
        <sz val="10"/>
        <rFont val="宋体"/>
        <family val="2"/>
        <charset val="134"/>
      </rPr>
      <t>、25Reverse</t>
    </r>
    <r>
      <rPr>
        <sz val="11"/>
        <color theme="1"/>
        <rFont val="宋体"/>
        <family val="2"/>
        <scheme val="minor"/>
      </rPr>
      <t/>
    </r>
  </si>
  <si>
    <r>
      <t>5</t>
    </r>
    <r>
      <rPr>
        <sz val="10"/>
        <rFont val="宋体"/>
        <family val="2"/>
        <charset val="134"/>
      </rPr>
      <t>、30Reverse</t>
    </r>
    <r>
      <rPr>
        <sz val="11"/>
        <color theme="1"/>
        <rFont val="宋体"/>
        <family val="2"/>
        <scheme val="minor"/>
      </rPr>
      <t/>
    </r>
  </si>
  <si>
    <r>
      <t>5</t>
    </r>
    <r>
      <rPr>
        <sz val="10"/>
        <rFont val="宋体"/>
        <family val="2"/>
        <charset val="134"/>
      </rPr>
      <t>、31Reverse</t>
    </r>
    <r>
      <rPr>
        <sz val="11"/>
        <color theme="1"/>
        <rFont val="宋体"/>
        <family val="2"/>
        <scheme val="minor"/>
      </rPr>
      <t/>
    </r>
  </si>
  <si>
    <r>
      <t>5</t>
    </r>
    <r>
      <rPr>
        <sz val="10"/>
        <rFont val="宋体"/>
        <family val="2"/>
        <charset val="134"/>
      </rPr>
      <t>、32Reverse</t>
    </r>
    <r>
      <rPr>
        <sz val="11"/>
        <color theme="1"/>
        <rFont val="宋体"/>
        <family val="2"/>
        <scheme val="minor"/>
      </rPr>
      <t/>
    </r>
  </si>
  <si>
    <r>
      <t>5</t>
    </r>
    <r>
      <rPr>
        <sz val="10"/>
        <rFont val="宋体"/>
        <family val="2"/>
        <charset val="134"/>
      </rPr>
      <t>、10Reverse</t>
    </r>
    <phoneticPr fontId="3" type="noConversion"/>
  </si>
  <si>
    <r>
      <t>5</t>
    </r>
    <r>
      <rPr>
        <sz val="10"/>
        <rFont val="宋体"/>
        <family val="2"/>
        <charset val="134"/>
      </rPr>
      <t>、12Reverse</t>
    </r>
    <phoneticPr fontId="3" type="noConversion"/>
  </si>
  <si>
    <r>
      <t>5</t>
    </r>
    <r>
      <rPr>
        <sz val="10"/>
        <rFont val="宋体"/>
        <family val="2"/>
        <charset val="134"/>
      </rPr>
      <t>、14Reverse</t>
    </r>
    <phoneticPr fontId="3" type="noConversion"/>
  </si>
  <si>
    <r>
      <t>5</t>
    </r>
    <r>
      <rPr>
        <sz val="10"/>
        <rFont val="宋体"/>
        <family val="2"/>
        <charset val="134"/>
      </rPr>
      <t>、23Reverse</t>
    </r>
    <phoneticPr fontId="3" type="noConversion"/>
  </si>
  <si>
    <r>
      <t>5</t>
    </r>
    <r>
      <rPr>
        <sz val="10"/>
        <rFont val="宋体"/>
        <family val="2"/>
        <charset val="134"/>
      </rPr>
      <t>、20Reverse</t>
    </r>
    <phoneticPr fontId="3" type="noConversion"/>
  </si>
  <si>
    <r>
      <t>5</t>
    </r>
    <r>
      <rPr>
        <sz val="10"/>
        <rFont val="宋体"/>
        <family val="2"/>
        <charset val="134"/>
      </rPr>
      <t>、27Reverse</t>
    </r>
    <phoneticPr fontId="3" type="noConversion"/>
  </si>
  <si>
    <t>OCEAN_Total_F1</t>
    <phoneticPr fontId="3" type="noConversion"/>
  </si>
  <si>
    <t>OCEAN_Total_F3</t>
  </si>
  <si>
    <t>OCEAN_Total</t>
    <phoneticPr fontId="3" type="noConversion"/>
  </si>
  <si>
    <r>
      <t>5</t>
    </r>
    <r>
      <rPr>
        <sz val="10"/>
        <rFont val="宋体"/>
        <family val="2"/>
        <charset val="134"/>
      </rPr>
      <t>、26Reverse</t>
    </r>
    <phoneticPr fontId="3" type="noConversion"/>
  </si>
  <si>
    <t>OCEAN _ Reverse</t>
    <phoneticPr fontId="3" type="noConversion"/>
  </si>
  <si>
    <t>跳舞问卷三</t>
    <phoneticPr fontId="3" type="noConversion"/>
  </si>
  <si>
    <t>1595秒</t>
  </si>
  <si>
    <t>2022/1/2 17:34:41</t>
  </si>
  <si>
    <t>2702秒</t>
  </si>
  <si>
    <t>2022/1/2 16:13:37</t>
  </si>
  <si>
    <t>8568秒</t>
  </si>
  <si>
    <t>2022/1/2 14:56:13</t>
  </si>
  <si>
    <t>4051秒</t>
  </si>
  <si>
    <t>2022/1/2 13:37:56</t>
  </si>
  <si>
    <t>4904秒</t>
  </si>
  <si>
    <t>2022/1/2 11:59:53</t>
  </si>
  <si>
    <t>867秒</t>
  </si>
  <si>
    <t>2022/1/2 10:16:44</t>
  </si>
  <si>
    <t>1571秒</t>
  </si>
  <si>
    <t>2021/12/25 17:24:01</t>
  </si>
  <si>
    <t>1065秒</t>
  </si>
  <si>
    <t>2021/12/25 16:12:19</t>
  </si>
  <si>
    <t>2138秒</t>
  </si>
  <si>
    <t>2021/12/25 14:51:50</t>
  </si>
  <si>
    <t>1515秒</t>
  </si>
  <si>
    <t>2021/12/25 13:33:16</t>
  </si>
  <si>
    <t>1747秒</t>
  </si>
  <si>
    <t>2021/12/25 11:57:56</t>
  </si>
  <si>
    <t>3775秒</t>
  </si>
  <si>
    <t>2021/12/25 10:02:02</t>
  </si>
  <si>
    <t>24、</t>
  </si>
  <si>
    <t>23、</t>
  </si>
  <si>
    <t>22、</t>
  </si>
  <si>
    <t>21、</t>
  </si>
  <si>
    <t>20、</t>
  </si>
  <si>
    <t>19、</t>
  </si>
  <si>
    <t>18、</t>
  </si>
  <si>
    <t>17、</t>
  </si>
  <si>
    <t>16、</t>
  </si>
  <si>
    <t>15、</t>
  </si>
  <si>
    <t>14、</t>
  </si>
  <si>
    <t>13、</t>
  </si>
  <si>
    <t>12、</t>
  </si>
  <si>
    <t>11、</t>
  </si>
  <si>
    <t>10、</t>
  </si>
  <si>
    <t>9、</t>
  </si>
  <si>
    <t>8、</t>
  </si>
  <si>
    <t>7、</t>
  </si>
  <si>
    <t>6、</t>
  </si>
  <si>
    <t>5、</t>
  </si>
  <si>
    <t xml:space="preserve">4、
</t>
  </si>
  <si>
    <t>3、21.出汗（不是因为暑热冒汗）</t>
  </si>
  <si>
    <t>3、20.脸发红</t>
  </si>
  <si>
    <t>3、19.昏厥</t>
  </si>
  <si>
    <t>3、18.消化不良或腹部不适</t>
  </si>
  <si>
    <t>3、17.恐慌</t>
  </si>
  <si>
    <t>3、16.害怕快要死去</t>
  </si>
  <si>
    <t>3、15.呼吸困难</t>
  </si>
  <si>
    <t>3、14.害怕失控</t>
  </si>
  <si>
    <t>3、13.摇晃</t>
  </si>
  <si>
    <t>3、12.手发抖</t>
  </si>
  <si>
    <t>3、11.窒息感</t>
  </si>
  <si>
    <t>3、10.紧张</t>
  </si>
  <si>
    <t>3、9.惊吓</t>
  </si>
  <si>
    <t>3、8.心神不定</t>
  </si>
  <si>
    <t>3、7.心悸或心率加快</t>
  </si>
  <si>
    <t>3、6.头晕</t>
  </si>
  <si>
    <t>3、5.害怕发生不好的事情</t>
  </si>
  <si>
    <t>3、4.不能放松</t>
  </si>
  <si>
    <t>3、3.腿部颤抖</t>
  </si>
  <si>
    <t>3、2.感到发热</t>
  </si>
  <si>
    <t>3、量表十二
下面是一份关于焦虑一般症状的表格，请您仔细阅读下列各项，指出最近一周内（包括当天），被各种症状烦扰的程度，并在相应的空格中打上“√”符号
—1.麻木或刺痛</t>
  </si>
  <si>
    <t>2、20.你会经常觉得有人值得你信赖吗？</t>
  </si>
  <si>
    <t>2、19.你会经常觉得有人愿意与你交谈吗？</t>
  </si>
  <si>
    <t>2、18.你常感到人们围着你但并不关心你吗？</t>
  </si>
  <si>
    <t>2、17.你常感到羞怯吗？</t>
  </si>
  <si>
    <t>2、16.你常感到有人真正了解你吗？</t>
  </si>
  <si>
    <t>2、15.你会经常觉得当你愿意时你就能找到伙伴吗？</t>
  </si>
  <si>
    <t>2、14.你常感到与别人隔开了吗？</t>
  </si>
  <si>
    <t>2、13.你常感到没有人很了解你吗？</t>
  </si>
  <si>
    <t>2、12.你常感到你与别人来往毫无意义吗？</t>
  </si>
  <si>
    <t>2、11.你常感到被人冷落吗？</t>
  </si>
  <si>
    <t>2、10.你常与人亲近吗？</t>
  </si>
  <si>
    <t>2、9.你常感到想要与人来往、结交朋友吗？</t>
  </si>
  <si>
    <t>2、8.你常感到你的兴趣与想法与周围的人不一样了吗？</t>
  </si>
  <si>
    <t>2、7.你常感到与任何人都不亲密了吗？</t>
  </si>
  <si>
    <t>2、6.你常感到与周围的人有许多共同点吗?</t>
  </si>
  <si>
    <t>2、5.你常感到自己属于朋友中的一员吗？</t>
  </si>
  <si>
    <t>2、4.你常感到寂寞吗？</t>
  </si>
  <si>
    <t>2、3.你常感到没有人可以信赖吗？</t>
  </si>
  <si>
    <t>2、2.你常感到缺少伙伴吗？</t>
  </si>
  <si>
    <t>2、量表十一
请仔细阅读以下的20道题目并根据自己实际情况进行作答：每个条目有4级程度评分：(4)我常常有此感觉；(3)我有时有此感觉；(2)我很少有此感觉；(1)我从未有此感觉。在答题过程中不得漏题同时在同一道题上不要斟酌太多时间，根据自己第一反应作答。如有个别题目与你不符或你从未思考过请选一个你个人倾向的答案。
—1.你常感到与周围人的关系和谐吗？</t>
  </si>
  <si>
    <r>
      <t>2</t>
    </r>
    <r>
      <rPr>
        <sz val="10"/>
        <rFont val="宋体"/>
        <family val="2"/>
        <charset val="134"/>
      </rPr>
      <t>、</t>
    </r>
    <r>
      <rPr>
        <sz val="10"/>
        <rFont val="Arial"/>
        <family val="2"/>
      </rPr>
      <t>1Reverse</t>
    </r>
    <phoneticPr fontId="3" type="noConversion"/>
  </si>
  <si>
    <r>
      <t>2</t>
    </r>
    <r>
      <rPr>
        <sz val="10"/>
        <rFont val="宋体"/>
        <family val="2"/>
        <charset val="134"/>
      </rPr>
      <t>、</t>
    </r>
    <r>
      <rPr>
        <sz val="10"/>
        <rFont val="Arial"/>
        <family val="2"/>
      </rPr>
      <t>5Reverse</t>
    </r>
    <r>
      <rPr>
        <sz val="11"/>
        <color theme="1"/>
        <rFont val="宋体"/>
        <family val="2"/>
        <scheme val="minor"/>
      </rPr>
      <t/>
    </r>
  </si>
  <si>
    <r>
      <t>2</t>
    </r>
    <r>
      <rPr>
        <sz val="10"/>
        <rFont val="宋体"/>
        <family val="2"/>
        <charset val="134"/>
      </rPr>
      <t>、</t>
    </r>
    <r>
      <rPr>
        <sz val="10"/>
        <rFont val="Arial"/>
        <family val="2"/>
      </rPr>
      <t>6Reverse</t>
    </r>
    <r>
      <rPr>
        <sz val="11"/>
        <color theme="1"/>
        <rFont val="宋体"/>
        <family val="2"/>
        <scheme val="minor"/>
      </rPr>
      <t/>
    </r>
  </si>
  <si>
    <r>
      <t>2</t>
    </r>
    <r>
      <rPr>
        <sz val="10"/>
        <rFont val="宋体"/>
        <family val="2"/>
        <charset val="134"/>
      </rPr>
      <t>、</t>
    </r>
    <r>
      <rPr>
        <sz val="10"/>
        <rFont val="Arial"/>
        <family val="2"/>
      </rPr>
      <t>9Reverse</t>
    </r>
    <r>
      <rPr>
        <sz val="11"/>
        <color theme="1"/>
        <rFont val="宋体"/>
        <family val="2"/>
        <scheme val="minor"/>
      </rPr>
      <t/>
    </r>
  </si>
  <si>
    <r>
      <t>2</t>
    </r>
    <r>
      <rPr>
        <sz val="10"/>
        <rFont val="宋体"/>
        <family val="2"/>
        <charset val="134"/>
      </rPr>
      <t>、</t>
    </r>
    <r>
      <rPr>
        <sz val="10"/>
        <rFont val="Arial"/>
        <family val="2"/>
      </rPr>
      <t>10Reverse</t>
    </r>
    <r>
      <rPr>
        <sz val="11"/>
        <color theme="1"/>
        <rFont val="宋体"/>
        <family val="2"/>
        <scheme val="minor"/>
      </rPr>
      <t/>
    </r>
  </si>
  <si>
    <r>
      <t>2</t>
    </r>
    <r>
      <rPr>
        <sz val="10"/>
        <rFont val="宋体"/>
        <family val="2"/>
        <charset val="134"/>
      </rPr>
      <t>、</t>
    </r>
    <r>
      <rPr>
        <sz val="10"/>
        <rFont val="Arial"/>
        <family val="2"/>
      </rPr>
      <t>15Reverse</t>
    </r>
    <r>
      <rPr>
        <sz val="11"/>
        <color theme="1"/>
        <rFont val="宋体"/>
        <family val="2"/>
        <scheme val="minor"/>
      </rPr>
      <t/>
    </r>
  </si>
  <si>
    <r>
      <t>2</t>
    </r>
    <r>
      <rPr>
        <sz val="10"/>
        <rFont val="宋体"/>
        <family val="2"/>
        <charset val="134"/>
      </rPr>
      <t>、</t>
    </r>
    <r>
      <rPr>
        <sz val="10"/>
        <rFont val="Arial"/>
        <family val="2"/>
      </rPr>
      <t>16Reverse</t>
    </r>
    <r>
      <rPr>
        <sz val="11"/>
        <color theme="1"/>
        <rFont val="宋体"/>
        <family val="2"/>
        <scheme val="minor"/>
      </rPr>
      <t/>
    </r>
  </si>
  <si>
    <r>
      <t>2</t>
    </r>
    <r>
      <rPr>
        <sz val="10"/>
        <rFont val="宋体"/>
        <family val="2"/>
        <charset val="134"/>
      </rPr>
      <t>、</t>
    </r>
    <r>
      <rPr>
        <sz val="10"/>
        <rFont val="Arial"/>
        <family val="2"/>
      </rPr>
      <t>19Reverse</t>
    </r>
    <r>
      <rPr>
        <sz val="11"/>
        <color theme="1"/>
        <rFont val="宋体"/>
        <family val="2"/>
        <scheme val="minor"/>
      </rPr>
      <t/>
    </r>
  </si>
  <si>
    <r>
      <t>2</t>
    </r>
    <r>
      <rPr>
        <sz val="10"/>
        <rFont val="宋体"/>
        <family val="2"/>
        <charset val="134"/>
      </rPr>
      <t>、</t>
    </r>
    <r>
      <rPr>
        <sz val="10"/>
        <rFont val="Arial"/>
        <family val="2"/>
      </rPr>
      <t>20Reverse</t>
    </r>
    <r>
      <rPr>
        <sz val="11"/>
        <color theme="1"/>
        <rFont val="宋体"/>
        <family val="2"/>
        <scheme val="minor"/>
      </rPr>
      <t/>
    </r>
  </si>
  <si>
    <t>UCLA_Total</t>
    <phoneticPr fontId="3" type="noConversion"/>
  </si>
  <si>
    <t>BAI_Total</t>
    <phoneticPr fontId="3" type="noConversion"/>
  </si>
  <si>
    <t>BAI_Ztotal</t>
    <phoneticPr fontId="3" type="noConversion"/>
  </si>
  <si>
    <t>BAI_Mean</t>
    <phoneticPr fontId="3" type="noConversion"/>
  </si>
  <si>
    <t>BAI_SD</t>
    <phoneticPr fontId="3" type="noConversion"/>
  </si>
  <si>
    <t>BDI_Total</t>
    <phoneticPr fontId="3" type="noConversion"/>
  </si>
  <si>
    <t>跳舞问卷四</t>
    <phoneticPr fontId="3" type="noConversion"/>
  </si>
  <si>
    <t>SES 社会经济地位</t>
    <phoneticPr fontId="3" type="noConversion"/>
  </si>
  <si>
    <t>认知</t>
    <phoneticPr fontId="3" type="noConversion"/>
  </si>
  <si>
    <t>VerbFlu</t>
    <phoneticPr fontId="3" type="noConversion"/>
  </si>
  <si>
    <t>DigS.B</t>
    <phoneticPr fontId="3" type="noConversion"/>
  </si>
  <si>
    <t>TMT.num</t>
    <phoneticPr fontId="3" type="noConversion"/>
  </si>
  <si>
    <t>TMT.letter</t>
    <phoneticPr fontId="3" type="noConversion"/>
  </si>
  <si>
    <t>MMSE</t>
    <phoneticPr fontId="3" type="noConversion"/>
  </si>
  <si>
    <t>关心家里人</t>
  </si>
  <si>
    <t>社团志愿者，</t>
  </si>
  <si>
    <t>网上学习</t>
  </si>
  <si>
    <t>社团</t>
  </si>
  <si>
    <t>玩手机、听音乐、去过一次公园</t>
  </si>
  <si>
    <t>出去聚餐</t>
  </si>
  <si>
    <t>398秒</t>
  </si>
  <si>
    <t>2022/1/2 17:14:44</t>
  </si>
  <si>
    <t>为临看所的小朋友拍视频</t>
  </si>
  <si>
    <t>上课</t>
  </si>
  <si>
    <t>玩手机，做手工</t>
  </si>
  <si>
    <t>理发，为舍友过生日</t>
  </si>
  <si>
    <t>1954秒</t>
  </si>
  <si>
    <t>2022/1/2 16:01:09</t>
  </si>
  <si>
    <t>看展</t>
  </si>
  <si>
    <t>玩游戏，听音乐，画画</t>
  </si>
  <si>
    <t>外出吃饭</t>
  </si>
  <si>
    <t>7654秒</t>
  </si>
  <si>
    <t>2022/1/2 14:40:59</t>
  </si>
  <si>
    <t>上课 学习新东西</t>
  </si>
  <si>
    <t>部门团建</t>
  </si>
  <si>
    <t>听音乐 玩手机电脑</t>
  </si>
  <si>
    <t>去购物逛街</t>
  </si>
  <si>
    <t>3729秒</t>
  </si>
  <si>
    <t>2022/1/2 13:25:36</t>
  </si>
  <si>
    <t>打电话 跑到闵行见好朋友 准备好各种圣诞惊喜 帮助学姐毕业干活</t>
  </si>
  <si>
    <t>老年志愿队</t>
  </si>
  <si>
    <t>上课 编制问卷 写论文 写实验设计 参加组里的实验 用各种软件干活 复习考试 学习乒乓球</t>
  </si>
  <si>
    <t>听音乐 荡秋千 出去玩 玩手机 看电视 和盆友一起聊天、压马路</t>
  </si>
  <si>
    <t>吃饭 逛街 ktv</t>
  </si>
  <si>
    <t>4357秒</t>
  </si>
  <si>
    <t>2022/1/2 11:50:19</t>
  </si>
  <si>
    <t>看音乐剧和演出</t>
  </si>
  <si>
    <t>阅读，玩游戏，听播客</t>
  </si>
  <si>
    <t>上班，上课，去超市买东西，看演出和话剧，吃饭</t>
  </si>
  <si>
    <t>233秒</t>
  </si>
  <si>
    <t>2022/1/2 10:06:11</t>
  </si>
  <si>
    <t>看美术展，上课，在网上学习</t>
  </si>
  <si>
    <t>打棒球</t>
  </si>
  <si>
    <t>听音乐，玩游戏，看电影，去公园</t>
  </si>
  <si>
    <t>逛街，打棒球</t>
  </si>
  <si>
    <t>916秒</t>
  </si>
  <si>
    <t>2021/12/25 17:13:06</t>
  </si>
  <si>
    <t>艾滋病宣传志愿者</t>
  </si>
  <si>
    <t>打羽毛球</t>
  </si>
  <si>
    <t>去公园，玩手机，看视频，阅读</t>
  </si>
  <si>
    <t>公园散步，逛街，家教</t>
  </si>
  <si>
    <t>272秒</t>
  </si>
  <si>
    <t>2021/12/25 15:59:05</t>
  </si>
  <si>
    <t>专业课、自学专业课内容、</t>
  </si>
  <si>
    <t>英语演说课教师辅导、排球俱乐部</t>
  </si>
  <si>
    <t>看视频、听音乐电台、转魔方、写信</t>
  </si>
  <si>
    <t>餐厅吃饭、图书馆、便利店、散步（高校体育）</t>
  </si>
  <si>
    <t>929秒</t>
  </si>
  <si>
    <t>2021/12/25 14:31:42</t>
  </si>
  <si>
    <t>学院论坛的志愿者</t>
  </si>
  <si>
    <t>上课，读书</t>
  </si>
  <si>
    <t>在电脑上看电影，打游戏</t>
  </si>
  <si>
    <t>去商场逛街</t>
  </si>
  <si>
    <t>912秒</t>
  </si>
  <si>
    <t>2021/12/25 13:23:13</t>
  </si>
  <si>
    <t>指导朋友完成作业、pre，帮忙拿东西</t>
  </si>
  <si>
    <t>每天都在上课、学习</t>
  </si>
  <si>
    <t>每周一次的体育舞蹈课，通识课上的小组合作</t>
  </si>
  <si>
    <t>每个周会有一节体育舞蹈的课，差不多每天会听音乐，这个月又阅读小说</t>
  </si>
  <si>
    <t>去肯德基自习、吃东西，出去散步、骑车，和朋友出去吃饭</t>
  </si>
  <si>
    <t>696秒</t>
  </si>
  <si>
    <t>2021/12/25 11:40:23</t>
  </si>
  <si>
    <t>试着集中注意力，提高效率</t>
  </si>
  <si>
    <t>参加正念讲座</t>
  </si>
  <si>
    <t>听音乐，玩手机，阅读，看电视，与远方的朋友聊天，与猫猫玩耍</t>
  </si>
  <si>
    <t>散步，发呆</t>
  </si>
  <si>
    <t>2933秒</t>
  </si>
  <si>
    <t>2021/12/25 9:48:00</t>
  </si>
  <si>
    <t xml:space="preserve">
请从1-10中选择一个数字填写在空格中。
</t>
  </si>
  <si>
    <t>在过去一年，您有否患上一些长期疾病？（注：长期疾病是指某一疾病已影响您已有一段很长的时间）</t>
  </si>
  <si>
    <t>9. 在过去7天里，你是否去过东南地区以外的地方？</t>
  </si>
  <si>
    <t>8. 在过去7天里，你是否去过上海以外的地方？</t>
  </si>
  <si>
    <t>7. 在过去7天里，你是否去过你所在直辖区以外的地方？</t>
  </si>
  <si>
    <t>6. 在过去7天里，你是否去过你附近的城镇或社区以外的地方？</t>
  </si>
  <si>
    <t>5 在过去7天里，你是否去过你附近的地方，但在你的城镇或社区范围内？</t>
  </si>
  <si>
    <t>4. 在过去7天内，你是否去过你附近的地方，但不在你自己的物业或公寓楼内？</t>
  </si>
  <si>
    <t>3. 在过去7天内，您是否去过您家门口的地方，如院子、庭院、车道或停车场？</t>
  </si>
  <si>
    <t>2. 在过去7天内，您是否去过您家门口的地方，例如您的门廊、露台或天井、公寓楼的走廊、车库？</t>
  </si>
  <si>
    <t>量表二
我想了解一下你在过去7天内去过的地方
（请你将问题中的区域想象成你“日常的活动范围”）
—1. 在过去7天内，除了你睡觉的房间外，你是否去过你家里的其他房间？</t>
  </si>
  <si>
    <t>如果做了的话，具体做了哪些事情？</t>
  </si>
  <si>
    <t>在过去的一个月里，你有多长时间为邻居、朋友或家人做过非正式的志愿工作（例如：为生病/残疾的家人或朋友打电话、拜访/或送一些生活必需品）？</t>
  </si>
  <si>
    <t>如果参加过的话，具体做了哪些事情？</t>
  </si>
  <si>
    <t>在过去的一个月里，你有多长时间为宗教、慈善、政治、健康相关或其他组织（包括你的社区或养老院）做志愿者（各种形式的义工）工作？</t>
  </si>
  <si>
    <t>在过去的一个月里，你有多长时间参加过任何自我充实（充实生活）的计划或教育？(例子包括：参加社区的宣讲会，去看话剧或音乐会，参观博物馆，上课，学习新东西或在网上学习和培养一些新的健康的生活习惯）</t>
  </si>
  <si>
    <t>在过去一个月里，你有多长时间参加过任何有组织的团体的活动？(例如：合唱团、居民委员会、体育或锻炼小组、兴趣爱好小组（写字、养花））</t>
  </si>
  <si>
    <t>在过去一个月里，你多长时间做一次运动？(例子包括：散步锻炼、有氧运动（慢跑、游泳、骑单车）、瑜伽、打太极）</t>
  </si>
  <si>
    <t>如果做过的话，具体做了哪些事？</t>
  </si>
  <si>
    <t>在过去一个月中，您有多长时间做过任何娱乐和放松的活动？(例如：看电视，听音乐，跳舞，去公园，下棋，打牌或玩手机，电脑，做手工，编织、刺绣，与宠物玩耍，阅读或写作)</t>
  </si>
  <si>
    <t>在过去一个月里，你多长时间与家人、朋友或亲戚进行聚会？</t>
  </si>
  <si>
    <t>如果出去过，具体去做了什么？</t>
  </si>
  <si>
    <t>在过去的一个月里，不包括宗教活动和去医院做检查，你有多长时间走出家门，去其他地方走走转转？(例子：购物，拜访朋友/家人/邻居)</t>
  </si>
  <si>
    <t>在过去一个月里，你多长时间参加一次宗教活动？（例子：教会祷告，寺庙烧香）</t>
  </si>
  <si>
    <t>编号</t>
  </si>
  <si>
    <t>SEAQ_Total</t>
    <phoneticPr fontId="3" type="noConversion"/>
  </si>
  <si>
    <t>LSA_Total</t>
    <phoneticPr fontId="3" type="noConversion"/>
  </si>
  <si>
    <t>LSA_Total
生活空间测量——系数：1,2,2,3,4,5,5,5,5</t>
    <phoneticPr fontId="3" type="noConversion"/>
  </si>
  <si>
    <t>SEAQ_Total
社会参与与活动</t>
    <phoneticPr fontId="3" type="noConversion"/>
  </si>
  <si>
    <t>DigS.Forward</t>
  </si>
  <si>
    <t>2022/1/6 15:36:59</t>
  </si>
  <si>
    <t>1361秒</t>
  </si>
  <si>
    <t>http://www.one-tab.com/</t>
  </si>
  <si>
    <t>219.228.146.41(上海-上海)</t>
  </si>
  <si>
    <t>D_YH_016_S1</t>
  </si>
  <si>
    <t>拜访朋友</t>
  </si>
  <si>
    <t>打牌</t>
  </si>
  <si>
    <t>桌游活动</t>
  </si>
  <si>
    <t>提供一些学习经验</t>
  </si>
  <si>
    <t>2022/1/6 17:30:47</t>
  </si>
  <si>
    <t>8384秒</t>
  </si>
  <si>
    <t>219.228.146.67(上海-上海)</t>
  </si>
  <si>
    <t>D_YH_015_S1</t>
  </si>
  <si>
    <t>买东西</t>
  </si>
  <si>
    <t>听英语，玩手机，电脑，平板，阅读，写作，写春联</t>
  </si>
  <si>
    <t>唱歌，写春联活动</t>
  </si>
  <si>
    <t>2022/1/7 13:26:20</t>
  </si>
  <si>
    <t>431秒</t>
  </si>
  <si>
    <t>219.228.146.29(上海-上海)</t>
  </si>
  <si>
    <t>D_YH_018_S1</t>
  </si>
  <si>
    <t>取快递、吃饭、考试</t>
  </si>
  <si>
    <t>听音乐，玩手机、电脑，写作</t>
  </si>
  <si>
    <t>上课、网上学习</t>
  </si>
  <si>
    <t>2022/1/7 14:39:59</t>
  </si>
  <si>
    <t>6464秒</t>
  </si>
  <si>
    <t>D_YH_017_S1</t>
  </si>
  <si>
    <t>考试，上课，商场吃饭，同学聚会</t>
  </si>
  <si>
    <t>看B站，玩royal clash，散步</t>
  </si>
  <si>
    <t>规划专业学习</t>
  </si>
  <si>
    <t>2022/1/9 10:01:12</t>
  </si>
  <si>
    <t>2177秒</t>
  </si>
  <si>
    <t>219.228.146.106(上海-上海)</t>
  </si>
  <si>
    <t>D_YH_020_S1</t>
  </si>
  <si>
    <t>逛街 看演唱会</t>
  </si>
  <si>
    <t>听音乐 跳舞 玩手机 看电影</t>
  </si>
  <si>
    <t>培养早睡早起的生活习惯 上街舞课</t>
  </si>
  <si>
    <t>社区线上微课志愿者</t>
  </si>
  <si>
    <t>2022/1/9 11:01:34</t>
  </si>
  <si>
    <t>5772秒</t>
  </si>
  <si>
    <t>D_YH_019_S1</t>
  </si>
  <si>
    <t>商场转转</t>
  </si>
  <si>
    <t>听歌，打游戏</t>
  </si>
  <si>
    <t>给住院的爷爷打电话</t>
  </si>
  <si>
    <t>2022/1/9 13:29:11</t>
  </si>
  <si>
    <t>4624秒</t>
  </si>
  <si>
    <t>D_YH_022_S1</t>
  </si>
  <si>
    <t>实习，逛商场，吃饭，看展览</t>
  </si>
  <si>
    <t>看电影/剧，听歌，玩手机，阅读</t>
  </si>
  <si>
    <t>剧本杀</t>
  </si>
  <si>
    <t>逛展览，运动</t>
  </si>
  <si>
    <t>2022/1/9 16:10:21</t>
  </si>
  <si>
    <t>281秒</t>
  </si>
  <si>
    <t>D_YH_024_S1</t>
  </si>
  <si>
    <t>去校外买零食</t>
  </si>
  <si>
    <t>电脑、手机游戏</t>
  </si>
  <si>
    <t>2022/1/9 17:24:48</t>
  </si>
  <si>
    <t>6554秒</t>
  </si>
  <si>
    <t>D_YH_023_S1</t>
  </si>
  <si>
    <t>兼职</t>
  </si>
  <si>
    <t>听音乐、玩手机</t>
  </si>
  <si>
    <t>上课、开会</t>
  </si>
  <si>
    <t>打电话</t>
  </si>
  <si>
    <t>2022/1/6 15:48:25</t>
  </si>
  <si>
    <t>2046秒</t>
  </si>
  <si>
    <t>2022/1/6 17:48:43</t>
  </si>
  <si>
    <t>2921秒</t>
  </si>
  <si>
    <t>2022/1/7 13:41:22</t>
  </si>
  <si>
    <t>1331秒</t>
  </si>
  <si>
    <t>2022/1/7 14:57:02</t>
  </si>
  <si>
    <t>7487秒</t>
  </si>
  <si>
    <t>2022/1/9 10:12:31</t>
  </si>
  <si>
    <t>2854秒</t>
  </si>
  <si>
    <t>2022/1/9 11:14:58</t>
  </si>
  <si>
    <t>6576秒</t>
  </si>
  <si>
    <t>2022/1/9 13:50:00</t>
  </si>
  <si>
    <t>5871秒</t>
  </si>
  <si>
    <t>2022/1/9 16:22:24</t>
  </si>
  <si>
    <t>1004秒</t>
  </si>
  <si>
    <t>2022/1/9 17:37:56</t>
  </si>
  <si>
    <t>7343秒</t>
  </si>
  <si>
    <t>2022/1/6 16:02:02</t>
  </si>
  <si>
    <t>2863秒</t>
  </si>
  <si>
    <t>2022/1/6 17:54:00</t>
  </si>
  <si>
    <t>9777秒</t>
  </si>
  <si>
    <t>2022/1/7 13:45:44</t>
  </si>
  <si>
    <t>1592秒</t>
  </si>
  <si>
    <t>2022/1/7 15:03:39</t>
  </si>
  <si>
    <t>7885秒</t>
  </si>
  <si>
    <t>2022/1/9 10:18:40</t>
  </si>
  <si>
    <t>3222秒</t>
  </si>
  <si>
    <t>2022/1/9 11:20:20</t>
  </si>
  <si>
    <t>6899秒</t>
  </si>
  <si>
    <t>2022/1/9 13:55:33</t>
  </si>
  <si>
    <t>6204秒</t>
  </si>
  <si>
    <t>2022/1/9 16:27:26</t>
  </si>
  <si>
    <t>1305秒</t>
  </si>
  <si>
    <t>2022/1/9 17:41:47</t>
  </si>
  <si>
    <t>7312秒</t>
  </si>
  <si>
    <t>1总体来说，您认为您现在的健康状况是</t>
    <phoneticPr fontId="3" type="noConversion"/>
  </si>
  <si>
    <t>2以您目前的健康状况，您在进行中等强度的活动时，有没有受到限制？例如搬桌子，打扫或清洁地板，打保龄球，或打太极拳？</t>
    <phoneticPr fontId="3" type="noConversion"/>
  </si>
  <si>
    <t>3以您目前的健康状况，是否影响你步行上楼？</t>
    <phoneticPr fontId="3" type="noConversion"/>
  </si>
  <si>
    <t>4在过去四个星期，您会否因为身体健康原因，在日常生活或工作中感到力不从心？</t>
    <phoneticPr fontId="3" type="noConversion"/>
  </si>
  <si>
    <t>5在过去四个星期里的工作或日常生活中，您会否因为身体健康的原因而令您的工作或活动受到限制？</t>
    <phoneticPr fontId="3" type="noConversion"/>
  </si>
  <si>
    <t>6在过去四个星期里，您会否因为情绪方面的原因（比如感到沮丧或焦虑）而令您在工作或日常活动中感到力不从心？</t>
    <phoneticPr fontId="3" type="noConversion"/>
  </si>
  <si>
    <t>7在过去四个星期里，您会否因为情绪方面的原因（比如感到沮丧或焦虑）而令您的工作或活动受到限制？</t>
    <phoneticPr fontId="3" type="noConversion"/>
  </si>
  <si>
    <t>8在过去四个星期里，您身体上的疼痛对您日常工作（包括上班和家务）有多大影响？</t>
    <phoneticPr fontId="3" type="noConversion"/>
  </si>
  <si>
    <t>9在过去四个星期里，您有多少时间感到心平气和？</t>
    <phoneticPr fontId="3" type="noConversion"/>
  </si>
  <si>
    <t>10在过去四个星期里，您有多少时间感到精力充沛？</t>
    <phoneticPr fontId="3" type="noConversion"/>
  </si>
  <si>
    <t>11在过去四个星期里，您有多少时间感到心情不好，闷闷不乐或沮丧？</t>
    <phoneticPr fontId="3" type="noConversion"/>
  </si>
  <si>
    <t>12在过去四个星期里，您有多少时间由于身体健康或情绪问题而妨碍了您的社交活动（比如探亲、访友）？</t>
    <phoneticPr fontId="3" type="noConversion"/>
  </si>
  <si>
    <r>
      <t>3</t>
    </r>
    <r>
      <rPr>
        <sz val="10"/>
        <rFont val="微软雅黑"/>
        <family val="2"/>
        <charset val="134"/>
      </rPr>
      <t>、</t>
    </r>
    <r>
      <rPr>
        <sz val="10"/>
        <rFont val="Arial"/>
        <family val="2"/>
      </rPr>
      <t>1Phy</t>
    </r>
    <phoneticPr fontId="3" type="noConversion"/>
  </si>
  <si>
    <r>
      <t>3</t>
    </r>
    <r>
      <rPr>
        <sz val="10"/>
        <rFont val="微软雅黑"/>
        <family val="2"/>
        <charset val="134"/>
      </rPr>
      <t>、2</t>
    </r>
    <r>
      <rPr>
        <sz val="10"/>
        <rFont val="Arial"/>
        <family val="2"/>
      </rPr>
      <t>Phy</t>
    </r>
    <phoneticPr fontId="3" type="noConversion"/>
  </si>
  <si>
    <r>
      <t>3</t>
    </r>
    <r>
      <rPr>
        <sz val="10"/>
        <rFont val="微软雅黑"/>
        <family val="2"/>
        <charset val="134"/>
      </rPr>
      <t>、</t>
    </r>
    <r>
      <rPr>
        <sz val="10"/>
        <rFont val="Arial"/>
        <family val="2"/>
      </rPr>
      <t>3Phy</t>
    </r>
    <r>
      <rPr>
        <sz val="11"/>
        <color theme="1"/>
        <rFont val="宋体"/>
        <family val="2"/>
        <scheme val="minor"/>
      </rPr>
      <t/>
    </r>
  </si>
  <si>
    <r>
      <t>3</t>
    </r>
    <r>
      <rPr>
        <sz val="10"/>
        <rFont val="微软雅黑"/>
        <family val="2"/>
        <charset val="134"/>
      </rPr>
      <t>、4Phy</t>
    </r>
    <r>
      <rPr>
        <sz val="10"/>
        <rFont val="Arial"/>
        <family val="2"/>
      </rPr>
      <t/>
    </r>
  </si>
  <si>
    <r>
      <t>3</t>
    </r>
    <r>
      <rPr>
        <sz val="10"/>
        <rFont val="微软雅黑"/>
        <family val="2"/>
        <charset val="134"/>
      </rPr>
      <t>、</t>
    </r>
    <r>
      <rPr>
        <sz val="10"/>
        <rFont val="Arial"/>
        <family val="2"/>
      </rPr>
      <t>5Phy</t>
    </r>
    <r>
      <rPr>
        <sz val="11"/>
        <color theme="1"/>
        <rFont val="宋体"/>
        <family val="2"/>
        <scheme val="minor"/>
      </rPr>
      <t/>
    </r>
  </si>
  <si>
    <r>
      <t>3</t>
    </r>
    <r>
      <rPr>
        <sz val="10"/>
        <rFont val="微软雅黑"/>
        <family val="2"/>
        <charset val="134"/>
      </rPr>
      <t>、6Phy</t>
    </r>
    <r>
      <rPr>
        <sz val="10"/>
        <rFont val="Arial"/>
        <family val="2"/>
      </rPr>
      <t/>
    </r>
  </si>
  <si>
    <r>
      <t>3</t>
    </r>
    <r>
      <rPr>
        <sz val="10"/>
        <rFont val="微软雅黑"/>
        <family val="2"/>
        <charset val="134"/>
      </rPr>
      <t>、</t>
    </r>
    <r>
      <rPr>
        <sz val="10"/>
        <rFont val="Arial"/>
        <family val="2"/>
      </rPr>
      <t>7Phy</t>
    </r>
    <r>
      <rPr>
        <sz val="11"/>
        <color theme="1"/>
        <rFont val="宋体"/>
        <family val="2"/>
        <scheme val="minor"/>
      </rPr>
      <t/>
    </r>
  </si>
  <si>
    <r>
      <t>3</t>
    </r>
    <r>
      <rPr>
        <sz val="10"/>
        <rFont val="微软雅黑"/>
        <family val="2"/>
        <charset val="134"/>
      </rPr>
      <t>、8Phy</t>
    </r>
    <r>
      <rPr>
        <sz val="10"/>
        <rFont val="Arial"/>
        <family val="2"/>
      </rPr>
      <t/>
    </r>
  </si>
  <si>
    <r>
      <t>3</t>
    </r>
    <r>
      <rPr>
        <sz val="10"/>
        <rFont val="微软雅黑"/>
        <family val="2"/>
        <charset val="134"/>
      </rPr>
      <t>、</t>
    </r>
    <r>
      <rPr>
        <sz val="10"/>
        <rFont val="Arial"/>
        <family val="2"/>
      </rPr>
      <t>9Phy</t>
    </r>
    <r>
      <rPr>
        <sz val="11"/>
        <color theme="1"/>
        <rFont val="宋体"/>
        <family val="2"/>
        <scheme val="minor"/>
      </rPr>
      <t/>
    </r>
  </si>
  <si>
    <r>
      <t>3</t>
    </r>
    <r>
      <rPr>
        <sz val="10"/>
        <rFont val="微软雅黑"/>
        <family val="2"/>
        <charset val="134"/>
      </rPr>
      <t>、10Phy</t>
    </r>
    <r>
      <rPr>
        <sz val="10"/>
        <rFont val="Arial"/>
        <family val="2"/>
      </rPr>
      <t/>
    </r>
  </si>
  <si>
    <r>
      <t>3</t>
    </r>
    <r>
      <rPr>
        <sz val="10"/>
        <rFont val="微软雅黑"/>
        <family val="2"/>
        <charset val="134"/>
      </rPr>
      <t>、</t>
    </r>
    <r>
      <rPr>
        <sz val="10"/>
        <rFont val="Arial"/>
        <family val="2"/>
      </rPr>
      <t>11Phy</t>
    </r>
    <r>
      <rPr>
        <sz val="11"/>
        <color theme="1"/>
        <rFont val="宋体"/>
        <family val="2"/>
        <scheme val="minor"/>
      </rPr>
      <t/>
    </r>
  </si>
  <si>
    <r>
      <t>3</t>
    </r>
    <r>
      <rPr>
        <sz val="10"/>
        <rFont val="微软雅黑"/>
        <family val="2"/>
        <charset val="134"/>
      </rPr>
      <t>、12Phy</t>
    </r>
    <r>
      <rPr>
        <sz val="10"/>
        <rFont val="Arial"/>
        <family val="2"/>
      </rPr>
      <t/>
    </r>
  </si>
  <si>
    <r>
      <t>3</t>
    </r>
    <r>
      <rPr>
        <sz val="10"/>
        <rFont val="微软雅黑"/>
        <family val="2"/>
        <charset val="134"/>
      </rPr>
      <t>、1</t>
    </r>
    <r>
      <rPr>
        <sz val="10"/>
        <rFont val="Arial"/>
        <family val="2"/>
      </rPr>
      <t>Men</t>
    </r>
    <phoneticPr fontId="3" type="noConversion"/>
  </si>
  <si>
    <r>
      <t>3</t>
    </r>
    <r>
      <rPr>
        <sz val="10"/>
        <rFont val="微软雅黑"/>
        <family val="2"/>
        <charset val="134"/>
      </rPr>
      <t>、2Men</t>
    </r>
    <r>
      <rPr>
        <sz val="10"/>
        <rFont val="Arial"/>
        <family val="2"/>
      </rPr>
      <t/>
    </r>
  </si>
  <si>
    <r>
      <t>3</t>
    </r>
    <r>
      <rPr>
        <sz val="10"/>
        <rFont val="微软雅黑"/>
        <family val="2"/>
        <charset val="134"/>
      </rPr>
      <t>、3Men</t>
    </r>
    <r>
      <rPr>
        <sz val="10"/>
        <rFont val="Arial"/>
        <family val="2"/>
      </rPr>
      <t/>
    </r>
  </si>
  <si>
    <r>
      <t>3</t>
    </r>
    <r>
      <rPr>
        <sz val="10"/>
        <rFont val="微软雅黑"/>
        <family val="2"/>
        <charset val="134"/>
      </rPr>
      <t>、4Men</t>
    </r>
    <r>
      <rPr>
        <sz val="10"/>
        <rFont val="Arial"/>
        <family val="2"/>
      </rPr>
      <t/>
    </r>
  </si>
  <si>
    <r>
      <t>3</t>
    </r>
    <r>
      <rPr>
        <sz val="10"/>
        <rFont val="微软雅黑"/>
        <family val="2"/>
        <charset val="134"/>
      </rPr>
      <t>、5Men</t>
    </r>
    <r>
      <rPr>
        <sz val="10"/>
        <rFont val="Arial"/>
        <family val="2"/>
      </rPr>
      <t/>
    </r>
  </si>
  <si>
    <r>
      <t>3</t>
    </r>
    <r>
      <rPr>
        <sz val="10"/>
        <rFont val="微软雅黑"/>
        <family val="2"/>
        <charset val="134"/>
      </rPr>
      <t>、6Men</t>
    </r>
    <r>
      <rPr>
        <sz val="10"/>
        <rFont val="Arial"/>
        <family val="2"/>
      </rPr>
      <t/>
    </r>
  </si>
  <si>
    <r>
      <t>3</t>
    </r>
    <r>
      <rPr>
        <sz val="10"/>
        <rFont val="微软雅黑"/>
        <family val="2"/>
        <charset val="134"/>
      </rPr>
      <t>、7Men</t>
    </r>
    <r>
      <rPr>
        <sz val="10"/>
        <rFont val="Arial"/>
        <family val="2"/>
      </rPr>
      <t/>
    </r>
  </si>
  <si>
    <r>
      <t>3</t>
    </r>
    <r>
      <rPr>
        <sz val="10"/>
        <rFont val="微软雅黑"/>
        <family val="2"/>
        <charset val="134"/>
      </rPr>
      <t>、8Men</t>
    </r>
    <r>
      <rPr>
        <sz val="10"/>
        <rFont val="Arial"/>
        <family val="2"/>
      </rPr>
      <t/>
    </r>
  </si>
  <si>
    <r>
      <t>3</t>
    </r>
    <r>
      <rPr>
        <sz val="10"/>
        <rFont val="微软雅黑"/>
        <family val="2"/>
        <charset val="134"/>
      </rPr>
      <t>、9Men</t>
    </r>
    <r>
      <rPr>
        <sz val="10"/>
        <rFont val="Arial"/>
        <family val="2"/>
      </rPr>
      <t/>
    </r>
  </si>
  <si>
    <r>
      <t>3</t>
    </r>
    <r>
      <rPr>
        <sz val="10"/>
        <rFont val="微软雅黑"/>
        <family val="2"/>
        <charset val="134"/>
      </rPr>
      <t>、10Men</t>
    </r>
    <r>
      <rPr>
        <sz val="10"/>
        <rFont val="Arial"/>
        <family val="2"/>
      </rPr>
      <t/>
    </r>
  </si>
  <si>
    <r>
      <t>3</t>
    </r>
    <r>
      <rPr>
        <sz val="10"/>
        <rFont val="微软雅黑"/>
        <family val="2"/>
        <charset val="134"/>
      </rPr>
      <t>、11Men</t>
    </r>
    <r>
      <rPr>
        <sz val="10"/>
        <rFont val="Arial"/>
        <family val="2"/>
      </rPr>
      <t/>
    </r>
  </si>
  <si>
    <r>
      <t>3</t>
    </r>
    <r>
      <rPr>
        <sz val="10"/>
        <rFont val="微软雅黑"/>
        <family val="2"/>
        <charset val="134"/>
      </rPr>
      <t>、12Men</t>
    </r>
    <r>
      <rPr>
        <sz val="10"/>
        <rFont val="Arial"/>
        <family val="2"/>
      </rPr>
      <t/>
    </r>
  </si>
  <si>
    <r>
      <t>3</t>
    </r>
    <r>
      <rPr>
        <sz val="10"/>
        <rFont val="微软雅黑"/>
        <family val="2"/>
        <charset val="134"/>
      </rPr>
      <t>、</t>
    </r>
    <r>
      <rPr>
        <sz val="10"/>
        <rFont val="Arial"/>
        <family val="2"/>
      </rPr>
      <t>PhyTotal</t>
    </r>
    <phoneticPr fontId="3" type="noConversion"/>
  </si>
  <si>
    <r>
      <t>3</t>
    </r>
    <r>
      <rPr>
        <sz val="10"/>
        <rFont val="微软雅黑"/>
        <family val="2"/>
        <charset val="134"/>
      </rPr>
      <t>、</t>
    </r>
    <r>
      <rPr>
        <sz val="10"/>
        <rFont val="Arial"/>
        <family val="2"/>
      </rPr>
      <t>MenTotal</t>
    </r>
    <phoneticPr fontId="3" type="noConversion"/>
  </si>
  <si>
    <r>
      <t>3</t>
    </r>
    <r>
      <rPr>
        <sz val="10"/>
        <rFont val="微软雅黑"/>
        <family val="2"/>
        <charset val="134"/>
      </rPr>
      <t>、PCSDIff</t>
    </r>
    <phoneticPr fontId="3" type="noConversion"/>
  </si>
  <si>
    <r>
      <t>3</t>
    </r>
    <r>
      <rPr>
        <sz val="10"/>
        <rFont val="微软雅黑"/>
        <family val="2"/>
        <charset val="134"/>
      </rPr>
      <t>、</t>
    </r>
    <r>
      <rPr>
        <sz val="10"/>
        <rFont val="Arial"/>
        <family val="2"/>
      </rPr>
      <t>MCSDiff</t>
    </r>
    <phoneticPr fontId="3" type="noConversion"/>
  </si>
  <si>
    <t>跳舞问卷一</t>
    <phoneticPr fontId="3" type="noConversion"/>
  </si>
  <si>
    <t>399秒</t>
  </si>
  <si>
    <t>219.228.146.226(上海-上海)</t>
  </si>
  <si>
    <t>2021/12/23 19:51:02</t>
  </si>
  <si>
    <t>1314秒</t>
  </si>
  <si>
    <t>D_YH_001_S1</t>
    <phoneticPr fontId="3" type="noConversion"/>
  </si>
  <si>
    <t>散步，吃饭，聚餐</t>
  </si>
  <si>
    <t>听音乐，去公园</t>
  </si>
  <si>
    <t>合唱团</t>
  </si>
  <si>
    <t>上课，听讲座</t>
  </si>
  <si>
    <t>给家人打电话，帮助同学</t>
  </si>
  <si>
    <t>D_YL_002_S1</t>
    <phoneticPr fontId="3" type="noConversion"/>
  </si>
  <si>
    <t>2021/12/23 20:01:02</t>
  </si>
  <si>
    <t>1910秒</t>
  </si>
  <si>
    <t>2021/12/23 20:05:47</t>
  </si>
  <si>
    <t>2194秒</t>
  </si>
  <si>
    <t>问卷序号</t>
    <phoneticPr fontId="3" type="noConversion"/>
  </si>
  <si>
    <t>实验编号（以此为准）</t>
    <phoneticPr fontId="3" type="noConversion"/>
  </si>
  <si>
    <t>TMT.let</t>
    <phoneticPr fontId="3" type="noConversion"/>
  </si>
  <si>
    <t>BDI</t>
    <phoneticPr fontId="3" type="noConversion"/>
  </si>
  <si>
    <t>BAI</t>
    <phoneticPr fontId="3" type="noConversion"/>
  </si>
  <si>
    <t>UCLA</t>
    <phoneticPr fontId="3" type="noConversion"/>
  </si>
  <si>
    <t>OCEAN</t>
    <phoneticPr fontId="3" type="noConversion"/>
  </si>
  <si>
    <t>SAQ</t>
    <phoneticPr fontId="3" type="noConversion"/>
  </si>
  <si>
    <t>GSES</t>
    <phoneticPr fontId="3" type="noConversion"/>
  </si>
  <si>
    <t>RSES</t>
    <phoneticPr fontId="3" type="noConversion"/>
  </si>
  <si>
    <t>SES</t>
    <phoneticPr fontId="3" type="noConversion"/>
  </si>
  <si>
    <t>LSA</t>
    <phoneticPr fontId="3" type="noConversion"/>
  </si>
  <si>
    <t>SEAQ</t>
    <phoneticPr fontId="3" type="noConversion"/>
  </si>
  <si>
    <t>Number</t>
    <phoneticPr fontId="3" type="noConversion"/>
  </si>
  <si>
    <t>7047秒</t>
  </si>
  <si>
    <t>2022/1/9 17:33:00</t>
  </si>
  <si>
    <t>647秒</t>
  </si>
  <si>
    <t>2022/1/9 16:16:27</t>
  </si>
  <si>
    <t>1368秒</t>
  </si>
  <si>
    <t>2022/1/9 14:54:27</t>
  </si>
  <si>
    <t>5475秒</t>
  </si>
  <si>
    <t>2022/1/9 13:43:23</t>
  </si>
  <si>
    <t>6175秒</t>
  </si>
  <si>
    <t>2022/1/9 11:08:17</t>
  </si>
  <si>
    <t>2547秒</t>
  </si>
  <si>
    <t>2022/1/9 10:07:23</t>
  </si>
  <si>
    <t>7093秒</t>
  </si>
  <si>
    <t>2022/1/7 14:50:28</t>
  </si>
  <si>
    <t>962秒</t>
  </si>
  <si>
    <t>2022/1/7 13:35:12</t>
  </si>
  <si>
    <t>9185秒</t>
  </si>
  <si>
    <t>2022/1/6 17:44:35</t>
  </si>
  <si>
    <t>1776秒</t>
  </si>
  <si>
    <t>2022/1/6 15:43:55</t>
  </si>
  <si>
    <t>942秒</t>
  </si>
  <si>
    <t>2022/1/2 17:23:48</t>
  </si>
  <si>
    <t>2258秒</t>
  </si>
  <si>
    <t>2022/1/2 16:06:12</t>
  </si>
  <si>
    <t>8024秒</t>
  </si>
  <si>
    <t>2022/1/2 14:47:09</t>
  </si>
  <si>
    <t>3662秒</t>
  </si>
  <si>
    <t>2022/1/2 13:31:20</t>
  </si>
  <si>
    <t>4634秒</t>
  </si>
  <si>
    <t>2022/1/2 11:55:10</t>
  </si>
  <si>
    <t>489秒</t>
  </si>
  <si>
    <t>2022/1/2 10:10:26</t>
  </si>
  <si>
    <t>1199秒</t>
  </si>
  <si>
    <t>2021/12/25 17:17:49</t>
  </si>
  <si>
    <t>607秒</t>
  </si>
  <si>
    <t>2021/12/25 16:04:41</t>
  </si>
  <si>
    <t>1385秒</t>
  </si>
  <si>
    <t>2021/12/25 14:39:17</t>
  </si>
  <si>
    <t>1172秒</t>
  </si>
  <si>
    <t>2021/12/25 13:27:33</t>
  </si>
  <si>
    <t>1168秒</t>
  </si>
  <si>
    <t>2021/12/25 11:48:14</t>
  </si>
  <si>
    <t>3316秒</t>
  </si>
  <si>
    <t>2021/12/25 9:54:22</t>
  </si>
  <si>
    <t>3、62. 寻求别人的理解和同情(无效)</t>
  </si>
  <si>
    <t>3、62. 寻求别人的理解和同情(比较有效)</t>
  </si>
  <si>
    <t>3、62. 寻求别人的理解和同情(有效)</t>
  </si>
  <si>
    <t>3、62. 寻求别人的理解和同情(否)</t>
  </si>
  <si>
    <t>3、62. 寻求别人的理解和同情(是)</t>
  </si>
  <si>
    <t>3、61. 常自感无所作为而任其自然(无效)</t>
  </si>
  <si>
    <t>3、61. 常自感无所作为而任其自然(比较有效)</t>
  </si>
  <si>
    <t>3、61. 常自感无所作为而任其自然(有效)</t>
  </si>
  <si>
    <t>3、61. 常自感无所作为而任其自然(否)</t>
  </si>
  <si>
    <t>3、61. 常自感无所作为而任其自然(是)</t>
  </si>
  <si>
    <t>3、60. 向他人诉说心中的烦恼(无效)</t>
  </si>
  <si>
    <t>3、60. 向他人诉说心中的烦恼(比较有效)</t>
  </si>
  <si>
    <t>3、60. 向他人诉说心中的烦恼(有效)</t>
  </si>
  <si>
    <t>3、60. 向他人诉说心中的烦恼(否)</t>
  </si>
  <si>
    <t>3、60. 向他人诉说心中的烦恼(是)</t>
  </si>
  <si>
    <t>3、59. 常自感运气不好(无效)</t>
  </si>
  <si>
    <t>3、59. 常自感运气不好(比较有效)</t>
  </si>
  <si>
    <t>3、59. 常自感运气不好(有效)</t>
  </si>
  <si>
    <t>3、59. 常自感运气不好(否)</t>
  </si>
  <si>
    <t>3、59. 常自感运气不好(是)</t>
  </si>
  <si>
    <t>3、58. 经常是看破红尘，不在乎自己的不幸遭遇”(无效)</t>
  </si>
  <si>
    <t>3、58. 经常是看破红尘，不在乎自己的不幸遭遇”(比较有效)</t>
  </si>
  <si>
    <t>3、58. 经常是看破红尘，不在乎自己的不幸遭遇”(有效)</t>
  </si>
  <si>
    <t>3、58. 经常是看破红尘，不在乎自己的不幸遭遇”(否)</t>
  </si>
  <si>
    <t>3、58. 经常是看破红尘，不在乎自己的不幸遭遇”(是)</t>
  </si>
  <si>
    <t>3、57. 总怪自己不好(无效)</t>
  </si>
  <si>
    <t>3、57. 总怪自己不好(比较有效)</t>
  </si>
  <si>
    <t>3、57. 总怪自己不好(有效)</t>
  </si>
  <si>
    <t>3、57. 总怪自己不好(否)</t>
  </si>
  <si>
    <t>3、57. 总怪自己不好(是)</t>
  </si>
  <si>
    <t>3、56. 选择职业不当，是自己常遇挫折的主要原因(无效)</t>
  </si>
  <si>
    <t>3、56. 选择职业不当，是自己常遇挫折的主要原因(比较有效)</t>
  </si>
  <si>
    <t>3、56. 选择职业不当，是自己常遇挫折的主要原因(有效)</t>
  </si>
  <si>
    <t>3、56. 选择职业不当，是自己常遇挫折的主要原因(否)</t>
  </si>
  <si>
    <t>3、56. 选择职业不当，是自己常遇挫折的主要原因(是)</t>
  </si>
  <si>
    <t>3、55. 努力寻找解决间题的办法(无效)</t>
  </si>
  <si>
    <t>3、55. 努力寻找解决间题的办法(比较有效)</t>
  </si>
  <si>
    <t>3、55. 努力寻找解决间题的办法(有效)</t>
  </si>
  <si>
    <t>3、55. 努力寻找解决间题的办法(否)</t>
  </si>
  <si>
    <t>3、55. 努力寻找解决间题的办法(是)</t>
  </si>
  <si>
    <t>3、54. 平心静气，淡化烦恼(无效)</t>
  </si>
  <si>
    <t>3、54. 平心静气，淡化烦恼(比较有效)</t>
  </si>
  <si>
    <t>3、54. 平心静气，淡化烦恼(有效)</t>
  </si>
  <si>
    <t>3、54. 平心静气，淡化烦恼(否)</t>
  </si>
  <si>
    <t>3、54. 平心静气，淡化烦恼(是)</t>
  </si>
  <si>
    <t>3、53. 向有经验的亲友、师长求教解决问题的方法(无效)</t>
  </si>
  <si>
    <t>3、53. 向有经验的亲友、师长求教解决问题的方法(比较有效)</t>
  </si>
  <si>
    <t>3、53. 向有经验的亲友、师长求教解决问题的方法(有效)</t>
  </si>
  <si>
    <t>3、53. 向有经验的亲友、师长求教解决问题的方法(否)</t>
  </si>
  <si>
    <t>3、53. 向有经验的亲友、师长求教解决问题的方法(是)</t>
  </si>
  <si>
    <t>3、52. 自感挫折是对自己的考验(无效)</t>
  </si>
  <si>
    <t>3、52. 自感挫折是对自己的考验(比较有效)</t>
  </si>
  <si>
    <t>3、52. 自感挫折是对自己的考验(有效)</t>
  </si>
  <si>
    <t>3、52. 自感挫折是对自己的考验(否)</t>
  </si>
  <si>
    <t>3、52. 自感挫折是对自己的考验(是)</t>
  </si>
  <si>
    <t>3、51. 常能看到坏事中有好的一面(无效)</t>
  </si>
  <si>
    <t>3、51. 常能看到坏事中有好的一面(比较有效)</t>
  </si>
  <si>
    <t>3、51. 常能看到坏事中有好的一面(有效)</t>
  </si>
  <si>
    <t>3、51. 常能看到坏事中有好的一面(否)</t>
  </si>
  <si>
    <t>3、51. 常能看到坏事中有好的一面(是)</t>
  </si>
  <si>
    <t>3、50. 常抱怨自己无能(无效)</t>
  </si>
  <si>
    <t>3、50. 常抱怨自己无能(比较有效)</t>
  </si>
  <si>
    <t>3、50. 常抱怨自己无能(有效)</t>
  </si>
  <si>
    <t>3、50. 常抱怨自己无能(否)</t>
  </si>
  <si>
    <t>3、50. 常抱怨自己无能(是)</t>
  </si>
  <si>
    <t>3、49. 常爱幻想一些不现实的事来消除烦恼(无效)</t>
  </si>
  <si>
    <t>3、49. 常爱幻想一些不现实的事来消除烦恼(比较有效)</t>
  </si>
  <si>
    <t>3、49. 常爱幻想一些不现实的事来消除烦恼(有效)</t>
  </si>
  <si>
    <t>3、49. 常爱幻想一些不现实的事来消除烦恼(否)</t>
  </si>
  <si>
    <t>3、49. 常爱幻想一些不现实的事来消除烦恼(是)</t>
  </si>
  <si>
    <t>3、48. 常怪自己没出息(无效)</t>
  </si>
  <si>
    <t>3、48. 常怪自己没出息(比较有效)</t>
  </si>
  <si>
    <t>3、48. 常怪自己没出息(有效)</t>
  </si>
  <si>
    <t>3、48. 常怪自己没出息(否)</t>
  </si>
  <si>
    <t>3、48. 常怪自己没出息(是)</t>
  </si>
  <si>
    <t>3、47. 自己能力有限，只有忍耐(无效)</t>
  </si>
  <si>
    <t>3、47. 自己能力有限，只有忍耐(比较有效)</t>
  </si>
  <si>
    <t>3、47. 自己能力有限，只有忍耐(有效)</t>
  </si>
  <si>
    <t>3、47. 自己能力有限，只有忍耐(否)</t>
  </si>
  <si>
    <t>3、47. 自己能力有限，只有忍耐(是)</t>
  </si>
  <si>
    <t>3、46. 常用幽默或玩笑的方式缓解冲突或不快(无效)</t>
  </si>
  <si>
    <t>3、46. 常用幽默或玩笑的方式缓解冲突或不快(比较有效)</t>
  </si>
  <si>
    <t>3、46. 常用幽默或玩笑的方式缓解冲突或不快(有效)</t>
  </si>
  <si>
    <t>3、46. 常用幽默或玩笑的方式缓解冲突或不快(否)</t>
  </si>
  <si>
    <t>3、46. 常用幽默或玩笑的方式缓解冲突或不快(是)</t>
  </si>
  <si>
    <t>3、45. 常祈祷神灵保佑(无效)</t>
  </si>
  <si>
    <t>3、45. 常祈祷神灵保佑(比较有效)</t>
  </si>
  <si>
    <t>3、45. 常祈祷神灵保佑(有效)</t>
  </si>
  <si>
    <t>3、45. 常祈祷神灵保佑(否)</t>
  </si>
  <si>
    <t>3、45. 常祈祷神灵保佑(是)</t>
  </si>
  <si>
    <t>3、44. 常告诫自己“能忍者自安”(无效)</t>
  </si>
  <si>
    <t>3、44. 常告诫自己“能忍者自安”(比较有效)</t>
  </si>
  <si>
    <t>3、44. 常告诫自己“能忍者自安”(有效)</t>
  </si>
  <si>
    <t>3、44. 常告诫自己“能忍者自安”(否)</t>
  </si>
  <si>
    <t>3、44. 常告诫自己“能忍者自安”(是)</t>
  </si>
  <si>
    <t>3、43. 常与同事，朋友一起讨论解决问题的办法(无效)</t>
  </si>
  <si>
    <t>3、43. 常与同事，朋友一起讨论解决问题的办法(比较有效)</t>
  </si>
  <si>
    <t>3、43. 常与同事，朋友一起讨论解决问题的办法(有效)</t>
  </si>
  <si>
    <t>3、43. 常与同事，朋友一起讨论解决问题的办法(否)</t>
  </si>
  <si>
    <t>3、43. 常与同事，朋友一起讨论解决问题的办法(是)</t>
  </si>
  <si>
    <t>3、42. 为了自尊，常不愿让人知道自己的遭遇(无效)</t>
  </si>
  <si>
    <t>3、42. 为了自尊，常不愿让人知道自己的遭遇(比较有效)</t>
  </si>
  <si>
    <t>3、42. 为了自尊，常不愿让人知道自己的遭遇(有效)</t>
  </si>
  <si>
    <t>3、42. 为了自尊，常不愿让人知道自己的遭遇(否)</t>
  </si>
  <si>
    <t>3、42. 为了自尊，常不愿让人知道自己的遭遇(是)</t>
  </si>
  <si>
    <t>3、41. 常不相信那些对自己不利的事(无效)</t>
  </si>
  <si>
    <t>3、41. 常不相信那些对自己不利的事(比较有效)</t>
  </si>
  <si>
    <t>3、41. 常不相信那些对自己不利的事(有效)</t>
  </si>
  <si>
    <t>3、41. 常不相信那些对自己不利的事(否)</t>
  </si>
  <si>
    <t>3、41. 常不相信那些对自己不利的事(是)</t>
  </si>
  <si>
    <t>3、40. 吸取自己或他人的经验去应付困难(无效)</t>
  </si>
  <si>
    <t>3、40. 吸取自己或他人的经验去应付困难(比较有效)</t>
  </si>
  <si>
    <t>3、40. 吸取自己或他人的经验去应付困难(有效)</t>
  </si>
  <si>
    <t>3、40. 吸取自己或他人的经验去应付困难(否)</t>
  </si>
  <si>
    <t>3、40. 吸取自己或他人的经验去应付困难(是)</t>
  </si>
  <si>
    <t>3、39. 常压抑内心的愤怒与不满(无效)</t>
  </si>
  <si>
    <t>3、39. 常压抑内心的愤怒与不满(比较有效)</t>
  </si>
  <si>
    <t>3、39. 常压抑内心的愤怒与不满(有效)</t>
  </si>
  <si>
    <t>3、39. 常压抑内心的愤怒与不满(否)</t>
  </si>
  <si>
    <t>3、39. 常压抑内心的愤怒与不满(是)</t>
  </si>
  <si>
    <t>3、38. 常认为这是生活对自己不公平的表现(无效)</t>
  </si>
  <si>
    <t>3、38. 常认为这是生活对自己不公平的表现(比较有效)</t>
  </si>
  <si>
    <t>3、38. 常认为这是生活对自己不公平的表现(有效)</t>
  </si>
  <si>
    <t>3、38. 常认为这是生活对自己不公平的表现(否)</t>
  </si>
  <si>
    <t>3、38. 常认为这是生活对自己不公平的表现(是)</t>
  </si>
  <si>
    <t>3、37. 常自卑自怜(无效)</t>
  </si>
  <si>
    <t>3、37. 常自卑自怜(比较有效)</t>
  </si>
  <si>
    <t>3、37. 常自卑自怜(有效)</t>
  </si>
  <si>
    <t>3、37. 常自卑自怜(否)</t>
  </si>
  <si>
    <t>3、37. 常自卑自怜(是)</t>
  </si>
  <si>
    <t>3、36. 把不愉快的事埋在心里(无效)</t>
  </si>
  <si>
    <t>3、36. 把不愉快的事埋在心里(比较有效)</t>
  </si>
  <si>
    <t>3、36. 把不愉快的事埋在心里(有效)</t>
  </si>
  <si>
    <t>3、36. 把不愉快的事埋在心里(否)</t>
  </si>
  <si>
    <t>3、36. 把不愉快的事埋在心里(是)</t>
  </si>
  <si>
    <t>3、35. 认为“退后一步自然宽”(无效)</t>
  </si>
  <si>
    <t>3、35. 认为“退后一步自然宽”(比较有效)</t>
  </si>
  <si>
    <t>3、35. 认为“退后一步自然宽”(有效)</t>
  </si>
  <si>
    <t>3、35. 认为“退后一步自然宽”(否)</t>
  </si>
  <si>
    <t>3、35. 认为“退后一步自然宽”(是)</t>
  </si>
  <si>
    <t>3、34. 对困难常采用回避的态度(无效)</t>
  </si>
  <si>
    <t>3、34. 对困难常采用回避的态度(比较有效)</t>
  </si>
  <si>
    <t>3、34. 对困难常采用回避的态度(有效)</t>
  </si>
  <si>
    <t>3、34. 对困难常采用回避的态度(否)</t>
  </si>
  <si>
    <t>3、34. 对困难常采用回避的态度(是)</t>
  </si>
  <si>
    <t>3、33. 常责怪他人(无效)</t>
  </si>
  <si>
    <t>3、33. 常责怪他人(比较有效)</t>
  </si>
  <si>
    <t>3、33. 常责怪他人(有效)</t>
  </si>
  <si>
    <t>3、33. 常责怪他人(否)</t>
  </si>
  <si>
    <t>3、33. 常责怪他人(是)</t>
  </si>
  <si>
    <t>3、32. 借烟或酒消愁(无效)</t>
  </si>
  <si>
    <t>3、32. 借烟或酒消愁(比较有效)</t>
  </si>
  <si>
    <t>3、32. 借烟或酒消愁(有效)</t>
  </si>
  <si>
    <t>3、32. 借烟或酒消愁(否)</t>
  </si>
  <si>
    <t>3、32. 借烟或酒消愁(是)</t>
  </si>
  <si>
    <t>3、31. 努力去改变现状，使情况向好的一面转化(无效)</t>
  </si>
  <si>
    <t>3、31. 努力去改变现状，使情况向好的一面转化(比较有效)</t>
  </si>
  <si>
    <t>3、31. 努力去改变现状，使情况向好的一面转化(有效)</t>
  </si>
  <si>
    <t>3、31. 努力去改变现状，使情况向好的一面转化(否)</t>
  </si>
  <si>
    <t>3、31. 努力去改变现状，使情况向好的一面转化(是)</t>
  </si>
  <si>
    <t>3、30. 常认为没有必要那么费力去争成败(无效)</t>
  </si>
  <si>
    <t>3、30. 常认为没有必要那么费力去争成败(比较有效)</t>
  </si>
  <si>
    <t>3、30. 常认为没有必要那么费力去争成败(有效)</t>
  </si>
  <si>
    <t>3、30. 常认为没有必要那么费力去争成败(否)</t>
  </si>
  <si>
    <t>3、30. 常认为没有必要那么费力去争成败(是)</t>
  </si>
  <si>
    <t>3、29. 常用两种以上的办法解决困难(无效)</t>
  </si>
  <si>
    <t>3、29. 常用两种以上的办法解决困难(比较有效)</t>
  </si>
  <si>
    <t>3、29. 常用两种以上的办法解决困难(有效)</t>
  </si>
  <si>
    <t>3、29. 常用两种以上的办法解决困难(否)</t>
  </si>
  <si>
    <t>3、29. 常用两种以上的办法解决困难(是)</t>
  </si>
  <si>
    <t>3、28. 为不能回避困难而懊恼(无效)</t>
  </si>
  <si>
    <t>3、28. 为不能回避困难而懊恼(比较有效)</t>
  </si>
  <si>
    <t>3、28. 为不能回避困难而懊恼(有效)</t>
  </si>
  <si>
    <t>3、28. 为不能回避困难而懊恼(否)</t>
  </si>
  <si>
    <t>3、28. 为不能回避困难而懊恼(是)</t>
  </si>
  <si>
    <t>3、27. 避开困难以求心中宁静(无效)</t>
  </si>
  <si>
    <t>3、27. 避开困难以求心中宁静(比较有效)</t>
  </si>
  <si>
    <t>3、27. 避开困难以求心中宁静(有效)</t>
  </si>
  <si>
    <t>3、27. 避开困难以求心中宁静(否)</t>
  </si>
  <si>
    <t>3、27. 避开困难以求心中宁静(是)</t>
  </si>
  <si>
    <t>3、26. 常爱想些高兴的事自我安慰(无效)</t>
  </si>
  <si>
    <t>3、26. 常爱想些高兴的事自我安慰(比较有效)</t>
  </si>
  <si>
    <t>3、26. 常爱想些高兴的事自我安慰(有效)</t>
  </si>
  <si>
    <t>3、26. 常爱想些高兴的事自我安慰(否)</t>
  </si>
  <si>
    <t>3、26. 常爱想些高兴的事自我安慰(是)</t>
  </si>
  <si>
    <t>3、25. 常借娱乐活动来消除烦恼(无效)</t>
  </si>
  <si>
    <t>3、25. 常借娱乐活动来消除烦恼(比较有效)</t>
  </si>
  <si>
    <t>3、25. 常借娱乐活动来消除烦恼(有效)</t>
  </si>
  <si>
    <t>3、25. 常借娱乐活动来消除烦恼(否)</t>
  </si>
  <si>
    <t>3、25. 常借娱乐活动来消除烦恼(是)</t>
  </si>
  <si>
    <t>3、24. 常用睡觉的方式逃避痛苦(无效)</t>
  </si>
  <si>
    <t>3、24. 常用睡觉的方式逃避痛苦(比较有效)</t>
  </si>
  <si>
    <t>3、24. 常用睡觉的方式逃避痛苦(有效)</t>
  </si>
  <si>
    <t>3、24. 常用睡觉的方式逃避痛苦(否)</t>
  </si>
  <si>
    <t>3、24. 常用睡觉的方式逃避痛苦(是)</t>
  </si>
  <si>
    <t>3、23. 常自我责备(无效)</t>
  </si>
  <si>
    <t>3、23. 常自我责备(比较有效)</t>
  </si>
  <si>
    <t>3、23. 常自我责备(有效)</t>
  </si>
  <si>
    <t>3、23. 常自我责备(否)</t>
  </si>
  <si>
    <t>3、23. 常自我责备(是)</t>
  </si>
  <si>
    <t>3、22. 常幻想自己有克服困难的超人本领(无效)</t>
  </si>
  <si>
    <t>3、22. 常幻想自己有克服困难的超人本领(比较有效)</t>
  </si>
  <si>
    <t>3、22. 常幻想自己有克服困难的超人本领(有效)</t>
  </si>
  <si>
    <t>3、22. 常幻想自己有克服困难的超人本领(否)</t>
  </si>
  <si>
    <t>3、22. 常幻想自己有克服困难的超人本领(是)</t>
  </si>
  <si>
    <t>3、21. 常向引起问题的人和事发脾气(无效)</t>
  </si>
  <si>
    <t>3、21. 常向引起问题的人和事发脾气(比较有效)</t>
  </si>
  <si>
    <t>3、21. 常向引起问题的人和事发脾气(有效)</t>
  </si>
  <si>
    <t>3、21. 常向引起问题的人和事发脾气(否)</t>
  </si>
  <si>
    <t>3、21. 常向引起问题的人和事发脾气(是)</t>
  </si>
  <si>
    <t>3、20. 与人冲突，常是对方性格怪异引起(无效)</t>
  </si>
  <si>
    <t>3、20. 与人冲突，常是对方性格怪异引起(比较有效)</t>
  </si>
  <si>
    <t>3、20. 与人冲突，常是对方性格怪异引起(有效)</t>
  </si>
  <si>
    <t>3、20. 与人冲突，常是对方性格怪异引起(否)</t>
  </si>
  <si>
    <t>3、20. 与人冲突，常是对方性格怪异引起(是)</t>
  </si>
  <si>
    <t>3、19. 对困难采取等待观望任其发展的态度(无效)</t>
  </si>
  <si>
    <t>3、19. 对困难采取等待观望任其发展的态度(比较有效)</t>
  </si>
  <si>
    <t>3、19. 对困难采取等待观望任其发展的态度(有效)</t>
  </si>
  <si>
    <t>3、19. 对困难采取等待观望任其发展的态度(否)</t>
  </si>
  <si>
    <t>3、19. 对困难采取等待观望任其发展的态度(是)</t>
  </si>
  <si>
    <t>3、18. 认为自己的失败多系外因所致(无效)</t>
  </si>
  <si>
    <t>3、18. 认为自己的失败多系外因所致(比较有效)</t>
  </si>
  <si>
    <t>3、18. 认为自己的失败多系外因所致(有效)</t>
  </si>
  <si>
    <t>3、18. 认为自己的失败多系外因所致(否)</t>
  </si>
  <si>
    <t>3、18. 认为自己的失败多系外因所致(是)</t>
  </si>
  <si>
    <t>3、17. 常想“这不是真的就好了”(无效)</t>
  </si>
  <si>
    <t>3、17. 常想“这不是真的就好了”(比较有效)</t>
  </si>
  <si>
    <t>3、17. 常想“这不是真的就好了”(有效)</t>
  </si>
  <si>
    <t>3、17. 常想“这不是真的就好了”(否)</t>
  </si>
  <si>
    <t>3、17. 常想“这不是真的就好了”(是)</t>
  </si>
  <si>
    <t>3、16. 常以无所谓的态度来掩饰内心的感受(无效)</t>
  </si>
  <si>
    <t>3、16. 常以无所谓的态度来掩饰内心的感受(比较有效)</t>
  </si>
  <si>
    <t>3、16. 常以无所谓的态度来掩饰内心的感受(有效)</t>
  </si>
  <si>
    <t>3、16. 常以无所谓的态度来掩饰内心的感受(否)</t>
  </si>
  <si>
    <t>3、16. 常以无所谓的态度来掩饰内心的感受(是)</t>
  </si>
  <si>
    <t>3、15. 常自暴自弃(无效)</t>
  </si>
  <si>
    <t>3、15. 常自暴自弃(比较有效)</t>
  </si>
  <si>
    <t>3、15. 常自暴自弃(有效)</t>
  </si>
  <si>
    <t>3、15. 常自暴自弃(否)</t>
  </si>
  <si>
    <t>3、15. 常自暴自弃(是)</t>
  </si>
  <si>
    <t>3、14. 投身其他社会活动，寻找新寄托(无效)</t>
  </si>
  <si>
    <t>3、14. 投身其他社会活动，寻找新寄托(比较有效)</t>
  </si>
  <si>
    <t>3、14. 投身其他社会活动，寻找新寄托(有效)</t>
  </si>
  <si>
    <t>3、14. 投身其他社会活动，寻找新寄托(否)</t>
  </si>
  <si>
    <t>3、14. 投身其他社会活动，寻找新寄托(是)</t>
  </si>
  <si>
    <t>3、13. 不愿过多思考影响自己的情绪的问题(无效)</t>
  </si>
  <si>
    <t>3、13. 不愿过多思考影响自己的情绪的问题(比较有效)</t>
  </si>
  <si>
    <t>3、13. 不愿过多思考影响自己的情绪的问题(有效)</t>
  </si>
  <si>
    <t>3、13. 不愿过多思考影响自己的情绪的问题(否)</t>
  </si>
  <si>
    <t>3、13. 不愿过多思考影响自己的情绪的问题(是)</t>
  </si>
  <si>
    <t>3、12. 常只按自己想的做，且不考虑后果(无效)</t>
  </si>
  <si>
    <t>3、12. 常只按自己想的做，且不考虑后果(比较有效)</t>
  </si>
  <si>
    <t>3、12. 常只按自己想的做，且不考虑后果(有效)</t>
  </si>
  <si>
    <t>3、12. 常只按自己想的做，且不考虑后果(否)</t>
  </si>
  <si>
    <t>3、12. 常只按自己想的做，且不考虑后果(是)</t>
  </si>
  <si>
    <t>3、11. 请求别人帮助自己克服困难(无效)</t>
  </si>
  <si>
    <t>3、11. 请求别人帮助自己克服困难(比较有效)</t>
  </si>
  <si>
    <t>3、11. 请求别人帮助自己克服困难(有效)</t>
  </si>
  <si>
    <t>3、11. 请求别人帮助自己克服困难(否)</t>
  </si>
  <si>
    <t>3、11. 请求别人帮助自己克服困难(是)</t>
  </si>
  <si>
    <t>3、10. 常常喜欢找人聊天以减轻烦恼(无效)</t>
  </si>
  <si>
    <t>3、10. 常常喜欢找人聊天以减轻烦恼(比较有效)</t>
  </si>
  <si>
    <t>3、10. 常常喜欢找人聊天以减轻烦恼(有效)</t>
  </si>
  <si>
    <t>3、10. 常常喜欢找人聊天以减轻烦恼(否)</t>
  </si>
  <si>
    <t>3、10. 常常喜欢找人聊天以减轻烦恼(是)</t>
  </si>
  <si>
    <t>3、9. 常认为“生死有命，富贵在天”(无效)</t>
  </si>
  <si>
    <t>3、9. 常认为“生死有命，富贵在天”(比较有效)</t>
  </si>
  <si>
    <t>3、9. 常认为“生死有命，富贵在天”(有效)</t>
  </si>
  <si>
    <t>3、9. 常认为“生死有命，富贵在天”(否)</t>
  </si>
  <si>
    <t>3、9. 常认为“生死有命，富贵在天”(是)</t>
  </si>
  <si>
    <t>3、8. 专心于工作或学习以忘却不快(无效)</t>
  </si>
  <si>
    <t>3、8. 专心于工作或学习以忘却不快(比较有效)</t>
  </si>
  <si>
    <t>3、8. 专心于工作或学习以忘却不快(有效)</t>
  </si>
  <si>
    <t>3、8. 专心于工作或学习以忘却不快(否)</t>
  </si>
  <si>
    <t>3、8. 专心于工作或学习以忘却不快(是)</t>
  </si>
  <si>
    <t>3、7. 常感叹生活的艰难(无效)</t>
  </si>
  <si>
    <t>3、7. 常感叹生活的艰难(比较有效)</t>
  </si>
  <si>
    <t>3、7. 常感叹生活的艰难(有效)</t>
  </si>
  <si>
    <t>3、7. 常感叹生活的艰难(否)</t>
  </si>
  <si>
    <t>3、7. 常感叹生活的艰难(是)</t>
  </si>
  <si>
    <t>3、6. 认为“人生经历就是磨难”(无效)</t>
  </si>
  <si>
    <t>3、6. 认为“人生经历就是磨难”(比较有效)</t>
  </si>
  <si>
    <t>3、6. 认为“人生经历就是磨难”(有效)</t>
  </si>
  <si>
    <t>3、6. 认为“人生经历就是磨难”(否)</t>
  </si>
  <si>
    <t>3、6. 认为“人生经历就是磨难”(是)</t>
  </si>
  <si>
    <t>3、5. 对自己取得成功的能力充满信心(无效)</t>
  </si>
  <si>
    <t>3、5. 对自己取得成功的能力充满信心(比较有效)</t>
  </si>
  <si>
    <t>3、5. 对自己取得成功的能力充满信心(有效)</t>
  </si>
  <si>
    <t>3、5. 对自己取得成功的能力充满信心(否)</t>
  </si>
  <si>
    <t>3、5. 对自己取得成功的能力充满信心(是)</t>
  </si>
  <si>
    <t>3、4. 常希望自己已经解决了面临的困难(无效)</t>
  </si>
  <si>
    <t>3、4. 常希望自己已经解决了面临的困难(比较有效)</t>
  </si>
  <si>
    <t>3、4. 常希望自己已经解决了面临的困难(有效)</t>
  </si>
  <si>
    <t>3、4. 常希望自己已经解决了面临的困难(否)</t>
  </si>
  <si>
    <t>3、4. 常希望自己已经解决了面临的困难(是)</t>
  </si>
  <si>
    <t>3、3. 制定一些克服困难的计划并按计划去做(无效)</t>
  </si>
  <si>
    <t>3、3. 制定一些克服困难的计划并按计划去做(比较有效)</t>
  </si>
  <si>
    <t>3、3. 制定一些克服困难的计划并按计划去做(有效)</t>
  </si>
  <si>
    <t>3、3. 制定一些克服困难的计划并按计划去做(否)</t>
  </si>
  <si>
    <t>3、3. 制定一些克服困难的计划并按计划去做(是)</t>
  </si>
  <si>
    <t>3、2. 善于从失败中吸取经验(无效)</t>
  </si>
  <si>
    <t>3、2. 善于从失败中吸取经验(比较有效)</t>
  </si>
  <si>
    <t>3、2. 善于从失败中吸取经验(有效)</t>
  </si>
  <si>
    <t>3、2. 善于从失败中吸取经验(否)</t>
  </si>
  <si>
    <t>3、2. 善于从失败中吸取经验(是)</t>
  </si>
  <si>
    <t>3、1. 能理智地应付困境(无效)</t>
  </si>
  <si>
    <t>3、1. 能理智地应付困境(比较有效)</t>
  </si>
  <si>
    <t>3、1. 能理智地应付困境(有效)</t>
  </si>
  <si>
    <t>3、1. 能理智地应付困境(否)</t>
  </si>
  <si>
    <t>3、量表六
这是一份测试应对压力方式的问卷，请您对每个项目列出的方式进行评估，此表每个条目有两个答案“是”、“否”。请您根据自己的情况在每一条目后选择一个，如果选择“是”，则请继续对后面的“有效”、“比较有效”、“无效”做出评估。勾选方块表示你的选择。
—1. 能理智地应付困境(是)</t>
  </si>
  <si>
    <t>2、14.常感到困难的事情堆积如山，而自己无法克服它们</t>
  </si>
  <si>
    <t>2、13.常能掌握时间安排方式</t>
  </si>
  <si>
    <t>2、12.经常想到有些事情是自己必须完成的</t>
  </si>
  <si>
    <t>2、11.常生气，因为很多事情的发生是超出自己所能控制的</t>
  </si>
  <si>
    <t>2、10.常觉得自己是驾驭事情的主人</t>
  </si>
  <si>
    <t>2、9.有办法控制生活中恼人的事情</t>
  </si>
  <si>
    <t>2、8.发现自己无法处理所有自己必须做的事情</t>
  </si>
  <si>
    <t>2、7.感到事情顺心如意</t>
  </si>
  <si>
    <t>2、6.对于有能力处理自己私人的问题感到很有信心</t>
  </si>
  <si>
    <t>2、5.感到自己是有效地处理生活中所发生的重要改变</t>
  </si>
  <si>
    <t>2、4.成功地处理恼人的生活麻烦</t>
  </si>
  <si>
    <t>2、3.感到紧张不安和压力</t>
  </si>
  <si>
    <t>2、2.感觉无法控制自己生活中重要的事情</t>
  </si>
  <si>
    <t>2、量表五
指导语：下面我们将询问近一个月来您对某些事件的感受或想法。其中的有些问题表面上看起来似乎相似，但是它们之间实际上却存在着差别，所以每一题均需作答。回答时最好不要去试图计算具体的次数,只需尽快给出一个合乎实际的估计。请在下面每个问题的五个选择项中选一项作为您的回答。
—1.因一些无法预期的事情发生而感到心烦意乱</t>
  </si>
  <si>
    <t>序号</t>
  </si>
  <si>
    <t>旧压力问卷</t>
    <phoneticPr fontId="3" type="noConversion"/>
  </si>
  <si>
    <t>无跳舞问卷二（压力部分）</t>
    <phoneticPr fontId="3" type="noConversion"/>
  </si>
  <si>
    <t>2022/3/7 13:22:03</t>
  </si>
  <si>
    <t>3927秒</t>
  </si>
  <si>
    <t>219.228.146.37(上海-上海)</t>
  </si>
  <si>
    <t>D_YH_012_S2</t>
  </si>
  <si>
    <t>购物 逛公园 逛展 逛博物馆</t>
  </si>
  <si>
    <t>听音乐 玩手机电脑 阅读</t>
  </si>
  <si>
    <t>团学委部门会议</t>
  </si>
  <si>
    <t>参观博物馆 学习摄影</t>
  </si>
  <si>
    <t>2022/3/7 14:38:48</t>
  </si>
  <si>
    <t>8588秒</t>
  </si>
  <si>
    <t>D_YH_011_S2</t>
  </si>
  <si>
    <t>购物、工作面试、聚餐</t>
  </si>
  <si>
    <t>听音乐、跳舞、玩游戏、打羽毛球</t>
  </si>
  <si>
    <t>网上学习专业软件</t>
  </si>
  <si>
    <t>2022/3/7 15:54:53</t>
  </si>
  <si>
    <t>2232秒</t>
  </si>
  <si>
    <t>D_YH_016_S2</t>
  </si>
  <si>
    <t>替亲戚照看孩子</t>
  </si>
  <si>
    <t>2022/3/7 17:16:24</t>
  </si>
  <si>
    <t>7169秒</t>
  </si>
  <si>
    <t>D_YH_015_S2</t>
  </si>
  <si>
    <t>散步，购物，看电影，拜访朋友、亲人</t>
  </si>
  <si>
    <t>看电视、听音乐、看电影、玩手机、电脑、做手工</t>
  </si>
  <si>
    <t>居民委员会、兴趣爱好小组</t>
  </si>
  <si>
    <t>上课、去博物馆</t>
  </si>
  <si>
    <t>高中志愿者</t>
  </si>
  <si>
    <t>拜访、送一些生活必需品</t>
  </si>
  <si>
    <t>2022/3/9 13:41:11</t>
  </si>
  <si>
    <t>823秒</t>
  </si>
  <si>
    <t>219.228.146.36(上海-上海)</t>
  </si>
  <si>
    <t>D_YH_025_S2</t>
  </si>
  <si>
    <t>逛街、购物、打羽毛球、篮球、跑步，游乐场游玩、公园散步</t>
  </si>
  <si>
    <t>听歌，逛淘宝，看视频、纪录片，阅读电子书籍亲密关系</t>
  </si>
  <si>
    <t>上课，听讲座，跑步</t>
  </si>
  <si>
    <t>帮弟弟妹妹护肤品，鞋子，经常问候家里人</t>
  </si>
  <si>
    <t>2022/3/9 14:53:20</t>
  </si>
  <si>
    <t>6988秒</t>
  </si>
  <si>
    <t>D_YH_018_S2</t>
  </si>
  <si>
    <t>购物、散步</t>
  </si>
  <si>
    <t>电脑、看手机、听音乐</t>
  </si>
  <si>
    <t>寒假学校实践</t>
  </si>
  <si>
    <t>2022/3/9 16:01:25</t>
  </si>
  <si>
    <t>1671秒</t>
  </si>
  <si>
    <t>D_YH_010_S2</t>
  </si>
  <si>
    <t>购物</t>
  </si>
  <si>
    <t>玩手机，打羽毛球，购物</t>
  </si>
  <si>
    <t>去博物馆，自学英语</t>
  </si>
  <si>
    <t>2022/3/9 17:03:28</t>
  </si>
  <si>
    <t>5469秒</t>
  </si>
  <si>
    <t>D_YH_009_S2</t>
  </si>
  <si>
    <t>逛街 吃饭 工作</t>
  </si>
  <si>
    <t>打游戏 听音乐 逛街 吃饭</t>
  </si>
  <si>
    <t>开组会</t>
  </si>
  <si>
    <t>学习计算机相关知识</t>
  </si>
  <si>
    <t>看望心情不好的朋友</t>
  </si>
  <si>
    <t>2022/3/11 9:58:57</t>
  </si>
  <si>
    <t>1607秒</t>
  </si>
  <si>
    <t>219.228.146.83(上海-上海)</t>
  </si>
  <si>
    <t>D_YH_014_S2</t>
  </si>
  <si>
    <t>聚餐</t>
  </si>
  <si>
    <t>听音乐，下棋，玩手机、电脑</t>
  </si>
  <si>
    <t>体育</t>
  </si>
  <si>
    <t>2022/3/11 11:18:00</t>
  </si>
  <si>
    <t>6714秒</t>
  </si>
  <si>
    <t>D_YH_013_S2</t>
  </si>
  <si>
    <t>和家人逛街，和舍友吃饭</t>
  </si>
  <si>
    <t>做手工、编织、电脑、音乐</t>
  </si>
  <si>
    <t>上课、准备考试</t>
  </si>
  <si>
    <t>给受疫情影响的朋友打电话</t>
  </si>
  <si>
    <t>2022/3/12 13:27:27</t>
  </si>
  <si>
    <t>90760秒</t>
  </si>
  <si>
    <t>219.228.146.95(上海-上海)</t>
  </si>
  <si>
    <t>D_YH_008_S2</t>
  </si>
  <si>
    <t>吃饭，逛街，逛公园，打球</t>
  </si>
  <si>
    <t>玩手机，电脑，做手工，听音乐，阅读，写作</t>
  </si>
  <si>
    <t>体育锻炼</t>
  </si>
  <si>
    <t>上课，读书，看话剧</t>
  </si>
  <si>
    <t>帮教志愿者</t>
  </si>
  <si>
    <t>2022/3/12 14:38:49</t>
  </si>
  <si>
    <t>7452秒</t>
  </si>
  <si>
    <t>D_YH_007_S2</t>
  </si>
  <si>
    <t>看动画展，看电影</t>
  </si>
  <si>
    <t>听音乐、玩电脑</t>
  </si>
  <si>
    <t>棒球训练、电影放映活动</t>
  </si>
  <si>
    <t>网上学习，看动画展、上课</t>
  </si>
  <si>
    <t>2022/3/12 16:00:50</t>
  </si>
  <si>
    <t>1329秒</t>
  </si>
  <si>
    <t>D_YH_026_S2</t>
  </si>
  <si>
    <t>随便转</t>
  </si>
  <si>
    <t>游戏，看视频</t>
  </si>
  <si>
    <t>2022/3/12 17:08:03</t>
  </si>
  <si>
    <t>5478秒</t>
  </si>
  <si>
    <t>D_YH_022_S2</t>
  </si>
  <si>
    <t>实习、吃饭、运动</t>
  </si>
  <si>
    <t>听歌、去公园、做手工</t>
  </si>
  <si>
    <t>2022/3/7 13:29:14</t>
  </si>
  <si>
    <t>4356秒</t>
  </si>
  <si>
    <t>2022/3/7 14:47:33</t>
  </si>
  <si>
    <t>9112秒</t>
  </si>
  <si>
    <t>2022/3/7 16:03:13</t>
  </si>
  <si>
    <t>2731秒</t>
  </si>
  <si>
    <t>2022/3/7 17:31:13</t>
  </si>
  <si>
    <t>8059秒</t>
  </si>
  <si>
    <t>2022/3/9 13:53:57</t>
  </si>
  <si>
    <t>1588秒</t>
  </si>
  <si>
    <t>2022/3/9 15:04:19</t>
  </si>
  <si>
    <t>7647秒</t>
  </si>
  <si>
    <t>2022/3/9 16:08:40</t>
  </si>
  <si>
    <t>2105秒</t>
  </si>
  <si>
    <t>2022/3/9 17:09:28</t>
  </si>
  <si>
    <t>5828秒</t>
  </si>
  <si>
    <t>2022/3/11 10:05:54</t>
  </si>
  <si>
    <t>2022秒</t>
  </si>
  <si>
    <t>2022/3/11 11:28:02</t>
  </si>
  <si>
    <t>7316秒</t>
  </si>
  <si>
    <t>2022/3/12 13:35:56</t>
  </si>
  <si>
    <t>91267秒</t>
  </si>
  <si>
    <t>2022/3/12 14:45:36</t>
  </si>
  <si>
    <t>7858秒</t>
  </si>
  <si>
    <t>2022/3/12 16:13:15</t>
  </si>
  <si>
    <t>329秒</t>
  </si>
  <si>
    <t>2022/3/12 17:20:14</t>
  </si>
  <si>
    <t>6208秒</t>
  </si>
  <si>
    <t>2022/3/7 13:31:38</t>
  </si>
  <si>
    <t>4500秒</t>
  </si>
  <si>
    <t>2022/3/7 14:51:00</t>
  </si>
  <si>
    <t>9319秒</t>
  </si>
  <si>
    <t>2022/3/7 16:05:42</t>
  </si>
  <si>
    <t>2879秒</t>
  </si>
  <si>
    <t>2022/3/7 17:33:57</t>
  </si>
  <si>
    <t>8222秒</t>
  </si>
  <si>
    <t>2022/3/9 13:58:52</t>
  </si>
  <si>
    <t>1882秒</t>
  </si>
  <si>
    <t>2022/3/9 15:08:15</t>
  </si>
  <si>
    <t>7883秒</t>
  </si>
  <si>
    <t>2022/3/9 16:11:14</t>
  </si>
  <si>
    <t>2259秒</t>
  </si>
  <si>
    <t>2022/3/9 17:10:53</t>
  </si>
  <si>
    <t>5913秒</t>
  </si>
  <si>
    <t>2022/3/11 10:08:55</t>
  </si>
  <si>
    <t>2202秒</t>
  </si>
  <si>
    <t>2022/3/11 11:31:45</t>
  </si>
  <si>
    <t>7540秒</t>
  </si>
  <si>
    <t>2022/3/12 13:38:33</t>
  </si>
  <si>
    <t>91422秒</t>
  </si>
  <si>
    <t>2022/3/12 14:47:59</t>
  </si>
  <si>
    <t>7999秒</t>
  </si>
  <si>
    <t>2022/3/12 16:16:30</t>
  </si>
  <si>
    <t>2268秒</t>
  </si>
  <si>
    <t>2022/3/12 17:23:42</t>
  </si>
  <si>
    <t>6416秒</t>
  </si>
  <si>
    <t>2022/6/11 10:16:39</t>
  </si>
  <si>
    <t>182秒</t>
  </si>
  <si>
    <t>微信</t>
  </si>
  <si>
    <t>N/A</t>
  </si>
  <si>
    <t>60.223.122.161(山西-晋中)</t>
  </si>
  <si>
    <t>D_YH_007_S3</t>
  </si>
  <si>
    <t>2022/6/11 10:18:10</t>
  </si>
  <si>
    <t>915秒</t>
  </si>
  <si>
    <t>36.227.217.189(台湾-花莲)</t>
  </si>
  <si>
    <t>D_YH_022_S3</t>
  </si>
  <si>
    <t>2022/6/11 14:33:44</t>
  </si>
  <si>
    <t>199秒</t>
  </si>
  <si>
    <t>180.160.70.172(上海-上海)</t>
  </si>
  <si>
    <t>D_YH_011_S3</t>
  </si>
  <si>
    <t>2022/6/11 18:27:34</t>
  </si>
  <si>
    <t>316秒</t>
  </si>
  <si>
    <t>120.242.42.128(安徽-滁州)</t>
  </si>
  <si>
    <t>D_YH_014_S3</t>
  </si>
  <si>
    <t>2022/6/12 9:28:32</t>
  </si>
  <si>
    <t>153秒</t>
  </si>
  <si>
    <t>106.41.14.194(吉林-长春)</t>
  </si>
  <si>
    <t>D_YH_009_S3</t>
  </si>
  <si>
    <t>2022/6/12 9:41:56</t>
  </si>
  <si>
    <t>171秒</t>
  </si>
  <si>
    <t>106.119.222.108(河北-唐山)</t>
  </si>
  <si>
    <t>D_YH_016_S3</t>
  </si>
  <si>
    <t>2022/6/12 10:18:14</t>
  </si>
  <si>
    <t>421秒</t>
  </si>
  <si>
    <t>117.188.28.211(贵州-贵阳)</t>
  </si>
  <si>
    <t>D_YH_012_S3</t>
  </si>
  <si>
    <t>2022/6/12 10:38:23</t>
  </si>
  <si>
    <t>463秒</t>
  </si>
  <si>
    <t>61.170.248.217(上海-上海)</t>
  </si>
  <si>
    <t>D_YH_027_S3</t>
  </si>
  <si>
    <t>2022/6/12 10:58:23</t>
  </si>
  <si>
    <t>314秒</t>
  </si>
  <si>
    <t>117.145.182.74(新疆-乌鲁木齐)</t>
  </si>
  <si>
    <t>D_YH_035_S3</t>
  </si>
  <si>
    <t>2022/6/12 10:59:31</t>
  </si>
  <si>
    <t>396秒</t>
  </si>
  <si>
    <t>106.84.152.65(重庆-重庆)</t>
  </si>
  <si>
    <t>D_YH_032_S3</t>
  </si>
  <si>
    <t>2022/6/12 11:06:45</t>
  </si>
  <si>
    <t>139.215.46.228(吉林-长春)</t>
  </si>
  <si>
    <t>D_YH_030_S3</t>
  </si>
  <si>
    <t>2022/6/12 13:44:37</t>
  </si>
  <si>
    <t>261秒</t>
  </si>
  <si>
    <t>124.23.132.115(陕西-宝鸡)</t>
  </si>
  <si>
    <t>D_YH_013_S3</t>
  </si>
  <si>
    <t>2022/6/12 13:51:33</t>
  </si>
  <si>
    <t>279秒</t>
  </si>
  <si>
    <t>101.229.124.128(上海-上海)</t>
  </si>
  <si>
    <t>D_YH_020_S3</t>
  </si>
  <si>
    <t>2022/6/12 13:53:34</t>
  </si>
  <si>
    <t>246秒</t>
  </si>
  <si>
    <t>112.12.204.252(浙江-温州)</t>
  </si>
  <si>
    <t>D_YH_018_S3</t>
  </si>
  <si>
    <t>2022/6/12 13:57:35</t>
  </si>
  <si>
    <t>267秒</t>
  </si>
  <si>
    <t>36.161.10.86(安徽-六安)</t>
  </si>
  <si>
    <t>D_YH_029_S3</t>
  </si>
  <si>
    <t>2022/6/12 13:57:55</t>
  </si>
  <si>
    <t>437秒</t>
  </si>
  <si>
    <t>223.89.48.3(河南-濮阳)</t>
  </si>
  <si>
    <t>D_YH_026_S3</t>
  </si>
  <si>
    <t>2022/6/12 14:03:50</t>
  </si>
  <si>
    <t>833秒</t>
  </si>
  <si>
    <t>183.208.174.159(江苏-常州)</t>
  </si>
  <si>
    <t>D_YH_019_S3</t>
  </si>
  <si>
    <t>2022/6/12 14:40:22</t>
  </si>
  <si>
    <t>327秒</t>
  </si>
  <si>
    <t>39.144.105.122(北京-北京)</t>
  </si>
  <si>
    <t>D_YH_003_S3</t>
  </si>
  <si>
    <t>2022/6/12 14:42:09</t>
  </si>
  <si>
    <t>278秒</t>
  </si>
  <si>
    <t>112.12.185.150(浙江-温州)</t>
  </si>
  <si>
    <t>D_YH_031_S3</t>
  </si>
  <si>
    <t>2022/6/12 14:43:40</t>
  </si>
  <si>
    <t>275秒</t>
  </si>
  <si>
    <t>144.12.116.242(山东-菏泽)</t>
  </si>
  <si>
    <t>D_YH_028_S3</t>
  </si>
  <si>
    <t>2022/6/12 14:58:20</t>
  </si>
  <si>
    <t>180.160.60.123(上海-上海)</t>
  </si>
  <si>
    <t>D_YH_025_S3</t>
  </si>
  <si>
    <t>2022/6/12 15:28:09</t>
  </si>
  <si>
    <t>274秒</t>
  </si>
  <si>
    <t>120.208.140.235(山西-临汾)</t>
  </si>
  <si>
    <t>D_YH_008_S3</t>
  </si>
  <si>
    <t>2022/6/12 15:34:31</t>
  </si>
  <si>
    <t>260秒</t>
  </si>
  <si>
    <t>180.160.50.39(上海-上海)</t>
  </si>
  <si>
    <t>D_YH_033_S3</t>
  </si>
  <si>
    <t>2022/6/12 16:38:54</t>
  </si>
  <si>
    <t>250秒</t>
  </si>
  <si>
    <t>113.222.32.72(湖南-株洲)</t>
  </si>
  <si>
    <t>D_YH_010_S3</t>
  </si>
  <si>
    <t>2022/6/13 14:27:18</t>
  </si>
  <si>
    <t>224秒</t>
  </si>
  <si>
    <t>180.160.50.47(上海-上海)</t>
  </si>
  <si>
    <t>D_YH_004_S3</t>
  </si>
  <si>
    <t>2022/6/13 21:48:03</t>
  </si>
  <si>
    <t>342秒</t>
  </si>
  <si>
    <t>180.160.49.141(上海-上海)</t>
  </si>
  <si>
    <t>D_YH_005_S3</t>
  </si>
  <si>
    <t>2022/6/11 10:19:06</t>
  </si>
  <si>
    <t>139秒</t>
  </si>
  <si>
    <t>2022/6/11 10:25:04</t>
  </si>
  <si>
    <t>1325秒</t>
  </si>
  <si>
    <t>2022/6/11 14:37:22</t>
  </si>
  <si>
    <t>194秒</t>
  </si>
  <si>
    <t>2022/6/11 18:31:55</t>
  </si>
  <si>
    <t>247秒</t>
  </si>
  <si>
    <t>2022/6/12 9:31:37</t>
  </si>
  <si>
    <t>149秒</t>
  </si>
  <si>
    <t>2022/6/12 9:43:52</t>
  </si>
  <si>
    <t>111秒</t>
  </si>
  <si>
    <t>2022/6/12 10:35:52</t>
  </si>
  <si>
    <t>1046秒</t>
  </si>
  <si>
    <t>2022/6/12 10:44:05</t>
  </si>
  <si>
    <t>333秒</t>
  </si>
  <si>
    <t>2022/6/12 11:05:58</t>
  </si>
  <si>
    <t>371秒</t>
  </si>
  <si>
    <t>2022/6/12 11:06:03</t>
  </si>
  <si>
    <t>418秒</t>
  </si>
  <si>
    <t>2022/6/12 11:10:52</t>
  </si>
  <si>
    <t>228秒</t>
  </si>
  <si>
    <t>2022/6/12 13:48:01</t>
  </si>
  <si>
    <t>198秒</t>
  </si>
  <si>
    <t>2022/6/12 13:55:46</t>
  </si>
  <si>
    <t>222秒</t>
  </si>
  <si>
    <t>2022/6/12 13:58:11</t>
  </si>
  <si>
    <t>270秒</t>
  </si>
  <si>
    <t>2022/6/12 14:01:54</t>
  </si>
  <si>
    <t>244秒</t>
  </si>
  <si>
    <t>2022/6/12 14:04:24</t>
  </si>
  <si>
    <t>338秒</t>
  </si>
  <si>
    <t>2022/6/12 14:13:35</t>
  </si>
  <si>
    <t>419秒</t>
  </si>
  <si>
    <t>2022/6/12 14:42:58</t>
  </si>
  <si>
    <t>141秒</t>
  </si>
  <si>
    <t>2022/6/12 14:47:24</t>
  </si>
  <si>
    <t>305秒</t>
  </si>
  <si>
    <t>2022/6/12 14:48:07</t>
  </si>
  <si>
    <t>255秒</t>
  </si>
  <si>
    <t>2022/6/12 15:03:52</t>
  </si>
  <si>
    <t>320秒</t>
  </si>
  <si>
    <t>2022/6/12 15:31:49</t>
  </si>
  <si>
    <t>211秒</t>
  </si>
  <si>
    <t>2022/6/12 15:38:11</t>
  </si>
  <si>
    <t>213秒</t>
  </si>
  <si>
    <t>2022/6/12 16:41:09</t>
  </si>
  <si>
    <t>125秒</t>
  </si>
  <si>
    <t>2022/6/13 14:30:59</t>
  </si>
  <si>
    <t>208秒</t>
  </si>
  <si>
    <t>2022/6/13 21:55:40</t>
  </si>
  <si>
    <t>433秒</t>
  </si>
  <si>
    <t>食堂志愿者</t>
  </si>
  <si>
    <t>否</t>
  </si>
  <si>
    <t>看电影、玩游戏、看书、</t>
  </si>
  <si>
    <t>散步、电话、探险</t>
  </si>
  <si>
    <t>2022/6/13 21:34:20</t>
  </si>
  <si>
    <t>志愿者，层长，次数按天算大概20+天？？</t>
  </si>
  <si>
    <t>上课？很多次，课很多；不过自学了解感兴趣的内容大概一周1-2次</t>
  </si>
  <si>
    <t>一周一次大概</t>
  </si>
  <si>
    <t>看喜欢的电影，追剧，音乐，跳舞，玩手机电脑，练字，运动，阅读</t>
  </si>
  <si>
    <t>一周多次</t>
  </si>
  <si>
    <t>散步，运动，看天空，云朵，月亮，河流花草，看杨梅成熟，花瓣洒满水面聚集腐烂，荷叶洒满水珠绿意盎然</t>
  </si>
  <si>
    <t>492秒</t>
  </si>
  <si>
    <t>2022/6/13 14:17:53</t>
  </si>
  <si>
    <t>线上上课，五六次吧</t>
  </si>
  <si>
    <t>玩手机，阅读，画画</t>
  </si>
  <si>
    <t>离校回家</t>
  </si>
  <si>
    <t>2022/6/12 16:26:56</t>
  </si>
  <si>
    <t>送饭，发物资，食堂志愿者，核酸志愿者，层长</t>
  </si>
  <si>
    <t>一周两三次，志愿者，楼层长都做过</t>
  </si>
  <si>
    <t>线上上课，每天</t>
  </si>
  <si>
    <t>导师团有一个一周一次的线上活动，每周主题不同。大致围绕疫情展开。</t>
  </si>
  <si>
    <t>主要是手机，有电影，小说，短视频，音乐。</t>
  </si>
  <si>
    <t>其实是陪着室友，逛校园，拍照，后来分片区，只在河西逛，再后来不能出去，等能出去了，我已经失去出门的欲望了。外面春光正好，我却只想窝在寝室。外面夏日明媚，我却只想窝在寝室。不想见光。本来就宅，更宅了。</t>
  </si>
  <si>
    <t>548秒</t>
  </si>
  <si>
    <t>2022/6/12 15:21:26</t>
  </si>
  <si>
    <t>宿舍楼里送餐志愿者</t>
  </si>
  <si>
    <t>看电视剧，刷短视频，玩手机游戏</t>
  </si>
  <si>
    <t>和家人朋友打电话</t>
  </si>
  <si>
    <t>和朋友打电话，大概一个月一次</t>
  </si>
  <si>
    <t>317秒</t>
  </si>
  <si>
    <t>2022/6/12 15:17:51</t>
  </si>
  <si>
    <t>防疫志愿者，发放物资，抗原以及消毒等等，一周大概三次</t>
  </si>
  <si>
    <t>网课，一周五次</t>
  </si>
  <si>
    <t>班会</t>
  </si>
  <si>
    <t>看短视频，听歌，看文献</t>
  </si>
  <si>
    <t>学校食堂吃饭 ，跑步</t>
  </si>
  <si>
    <t>479秒</t>
  </si>
  <si>
    <t>2022/6/12 14:44:14</t>
  </si>
  <si>
    <t>每天都在上网课</t>
  </si>
  <si>
    <t>刷b站，打麻将，画画，健身</t>
  </si>
  <si>
    <t>两周一次 和家人打电话</t>
  </si>
  <si>
    <t>在校园散步</t>
  </si>
  <si>
    <t>2022/6/12 14:31:56</t>
  </si>
  <si>
    <t>一共3次志愿者</t>
  </si>
  <si>
    <t>一周四次 学习前后端框架</t>
  </si>
  <si>
    <t>看短视频 看电影 打游戏</t>
  </si>
  <si>
    <t>2513秒</t>
  </si>
  <si>
    <t>2022/6/12 14:21:13</t>
  </si>
  <si>
    <t>每天都要上课</t>
  </si>
  <si>
    <t>无</t>
  </si>
  <si>
    <t>看书 听课 看电视 电影</t>
  </si>
  <si>
    <t>每周一次</t>
  </si>
  <si>
    <t>每天 拜访朋友</t>
  </si>
  <si>
    <t>668秒</t>
  </si>
  <si>
    <t>2022/6/12 14:14:57</t>
  </si>
  <si>
    <t>打电话给家里的老人</t>
  </si>
  <si>
    <t>食堂手部消毒、垃圾回收处提醒人</t>
  </si>
  <si>
    <t>看视频，听音乐，玩手机电脑，阅读，写作</t>
  </si>
  <si>
    <t>一周一两次打电话</t>
  </si>
  <si>
    <t>买饭，倒垃圾</t>
  </si>
  <si>
    <t>487秒</t>
  </si>
  <si>
    <t>2022/6/12 13:49:13</t>
  </si>
  <si>
    <t>打游戏，看小说，看电影</t>
  </si>
  <si>
    <t>148秒</t>
  </si>
  <si>
    <t>2022/6/12 13:44:19</t>
  </si>
  <si>
    <t>看电影弹琴跑步听歌看短视频阅读</t>
  </si>
  <si>
    <t>吃饭跑步看书</t>
  </si>
  <si>
    <t>296秒</t>
  </si>
  <si>
    <t>2022/6/12 13:44:06</t>
  </si>
  <si>
    <t>帮邻居老人解决手机操作问题</t>
  </si>
  <si>
    <t>线上在慕课和Coursera听感兴趣的课</t>
  </si>
  <si>
    <t>有，一周一次体育课做锻炼</t>
  </si>
  <si>
    <t>看电影，看电视剧，看长/短视频，跳舞，听音乐，玩植物大战僵尸，拍视频</t>
  </si>
  <si>
    <t>购物 取快递 和老友重聚</t>
  </si>
  <si>
    <t>434秒</t>
  </si>
  <si>
    <t>2022/6/12 13:40:51</t>
  </si>
  <si>
    <t>给朋友打电话关心</t>
  </si>
  <si>
    <t>做过防疫志愿者，差不多一周一次</t>
  </si>
  <si>
    <t>线上上课一直都在</t>
  </si>
  <si>
    <t>线上团辅两三次</t>
  </si>
  <si>
    <t>看电影打游戏玩剧本杀</t>
  </si>
  <si>
    <t>四五次</t>
  </si>
  <si>
    <t>做核酸</t>
  </si>
  <si>
    <t>496秒</t>
  </si>
  <si>
    <t>2022/6/12 13:40:04</t>
  </si>
  <si>
    <t>微信上询问朋友的情况</t>
  </si>
  <si>
    <t>听音乐，玩手机</t>
  </si>
  <si>
    <t>和朋友、家人线上会议，一周1或2次</t>
  </si>
  <si>
    <t>线上采买物资，一周一次，和家人通话，一周一次</t>
  </si>
  <si>
    <t>2022/6/12 13:33:53</t>
  </si>
  <si>
    <t>核酸秩序引导，协助楼道消杀</t>
  </si>
  <si>
    <t>刷b站视频，玩手机游戏，看书</t>
  </si>
  <si>
    <t>打羽毛球，散步拍照</t>
  </si>
  <si>
    <t>354秒</t>
  </si>
  <si>
    <t>2022/6/12 10:54:38</t>
  </si>
  <si>
    <t>配餐志愿者，物资志愿者</t>
  </si>
  <si>
    <t>线上打卡一些博物馆场景，还有自然景观，大概一个月一次吧</t>
  </si>
  <si>
    <t>看电影，玩手机，玩电脑，与朋友线上游戏</t>
  </si>
  <si>
    <t>几乎每天</t>
  </si>
  <si>
    <t>425秒</t>
  </si>
  <si>
    <t>2022/6/12 10:45:19</t>
  </si>
  <si>
    <t>看电影，看电视剧，刷段视频，听音乐，和室友一起跳舞，剪视频</t>
  </si>
  <si>
    <t>去买饭，在校园里散步</t>
  </si>
  <si>
    <t>417秒</t>
  </si>
  <si>
    <t>2022/6/12 10:44:19</t>
  </si>
  <si>
    <t>打游戏 练舞 看小说 看视频 看电影 看电视剧 听音乐</t>
  </si>
  <si>
    <t>5次</t>
  </si>
  <si>
    <t>网购 10次</t>
  </si>
  <si>
    <t>454秒</t>
  </si>
  <si>
    <t>2022/6/12 10:21:11</t>
  </si>
  <si>
    <t>按照本学期课表正常上网课并及时完成作业，除双休和节假日外每天都会线上上课并自学。</t>
  </si>
  <si>
    <t>看电影、听音乐、玩手机电脑、和朋友打牌、阅读</t>
  </si>
  <si>
    <t>在学校封控期间出寝室散步 在回家后去商城逛街</t>
  </si>
  <si>
    <t>117.188.16.158(贵州-贵阳)</t>
  </si>
  <si>
    <t>428秒</t>
  </si>
  <si>
    <t>2022/6/12 10:04:41</t>
  </si>
  <si>
    <t>打游戏</t>
  </si>
  <si>
    <t>203秒</t>
  </si>
  <si>
    <t>2022/6/12 9:30:24</t>
  </si>
  <si>
    <t>听歌 聊天 打游戏</t>
  </si>
  <si>
    <t>超市购物</t>
  </si>
  <si>
    <t>210秒</t>
  </si>
  <si>
    <t>2022/6/12 9:22:05</t>
  </si>
  <si>
    <t>在学校做志愿者</t>
  </si>
  <si>
    <t>看短视频，听歌，玩手机</t>
  </si>
  <si>
    <t>散步</t>
  </si>
  <si>
    <t>306秒</t>
  </si>
  <si>
    <t>2022/6/11 18:17:18</t>
  </si>
  <si>
    <t>询问朋友是否需要帮忙抢菜/赠送礼物</t>
  </si>
  <si>
    <t>宿舍楼宇志愿者消杀、盒饭分配、物资分配、毕业资料代交、毕业服发放等</t>
  </si>
  <si>
    <t>4-5月自学软件（10次？）</t>
  </si>
  <si>
    <t>看电视剧、玩游戏、室内运动、画画、拍照</t>
  </si>
  <si>
    <t>工作日每天晚上都会和朋友们线上语音</t>
  </si>
  <si>
    <t>学校遛弯儿</t>
  </si>
  <si>
    <t>472秒</t>
  </si>
  <si>
    <t>2022/6/11 14:17:21</t>
  </si>
  <si>
    <t>云看展</t>
  </si>
  <si>
    <t>看电影、电视剧、听音乐</t>
  </si>
  <si>
    <t>2022/6/11 10:10:09</t>
  </si>
  <si>
    <t>1次 防疫志愿者</t>
  </si>
  <si>
    <t>一周多次 看视频学习</t>
  </si>
  <si>
    <t>每周2-3次和朋友线上玩游戏、看电影</t>
  </si>
  <si>
    <t>看电影、听歌、写日记</t>
  </si>
  <si>
    <t>买饭、散步、跑步</t>
  </si>
  <si>
    <t>530秒</t>
  </si>
  <si>
    <t>2022/6/11 10:01:52</t>
  </si>
  <si>
    <t>12.在封控期间（4-6月）里，您有多少时间由于身体健康或情绪问题而妨碍了您的社交活动（比如探亲、访友）？</t>
  </si>
  <si>
    <t>11.在封控期间（4-6月）里，您有多少时间感到心情不好，闷闷不乐或沮丧？</t>
  </si>
  <si>
    <t>10.在封控期间（4-6月）里，您有多少时间感到精力充沛？</t>
  </si>
  <si>
    <t>9.在封控期间（4-6月）里，您有多少时间感到心平气和？</t>
  </si>
  <si>
    <t>8.在封控期间（4-6月）里，您身体上的疼痛对您日常工作（包括上班和家务）有多大影响？</t>
  </si>
  <si>
    <t>7.在封控期间（4-6月）里，您会否因为情绪方面的原因（比如感到沮丧或焦虑）而令您的工作或活动受到限制？</t>
  </si>
  <si>
    <t>6.在封控期间（4-6月）里，您会否因为情绪方面的原因（比如感到沮丧或焦虑）而令您在工作或日常活动中感到力不从心？</t>
  </si>
  <si>
    <t>5.在封控期间（4-6月）里的工作或日常生活中，您会否因为身体健康的原因而令您的工作或活动受到限制？</t>
  </si>
  <si>
    <t>4.在封控期间（4-6月）里，您会否因为身体健康原因，在日常生活或工作中感到力不从心？</t>
  </si>
  <si>
    <t>3.以您目前的健康状况，是否影响你步行上楼？</t>
  </si>
  <si>
    <t>2.以您目前的健康状况，您在进行中等强度的活动时，有没有受到限制？例如搬桌子，打扫或清洁地板，打保龄球，或打太极拳？</t>
  </si>
  <si>
    <t>1.2如有，您有否因这些疾病而限制了您的日常活动？</t>
  </si>
  <si>
    <t>1.1在过去一年，您有否患上一些长期疾病？（注：长期疾病是指某一疾病已影响您已有一段很长的时间）</t>
  </si>
  <si>
    <t>1.总体来说，您认为您现在的健康状况是</t>
  </si>
  <si>
    <t>9. 在封控期间（4-6月）里，你是否去过东南地区以外的地方？</t>
  </si>
  <si>
    <t>8. 在封控期间（4-6月）里，你是否去过上海以外的地方？</t>
  </si>
  <si>
    <t>7. 在封控期间（4-6月）里，你是否去过你所在直辖区以外的地方？</t>
  </si>
  <si>
    <t>6. 在封控期间（4-6月）里，你是否去过你附近的城镇或社区以外的地方？（离开街道或是行政区）</t>
  </si>
  <si>
    <t>5 在封控期间（4-6月）里，你是否去过你附近的地方，但在你的城镇或社区范围内？（离开学校，但未离开街道范围内）</t>
  </si>
  <si>
    <t>4. 在封控期间（4-6月）里，你是否去过你附近的地方，但不在你自己的物业或公寓楼内？（学校内的其他区域，但在同一片区范围内）</t>
  </si>
  <si>
    <t>3. 在封控期间（4-6月）里，您是否去过您家门口的地方，如院子、庭院、车道或停车场？（宿舍楼下，宿舍附近）</t>
  </si>
  <si>
    <t>2. 在封控期间（4-6月）里，您是否去过您家门口的地方，例如您的门廊、露台或天井、公寓楼的走廊、车库？（宿舍走廊、楼道）</t>
  </si>
  <si>
    <t>量表二
我想了解一下你在封控期间（4-6月）内去过的地方
（括号内为校内封控参考区域）
—1. 在封控期间（4-6月）里，除了你睡觉的房间外，你是否去过你家里的其他房间？</t>
  </si>
  <si>
    <t>如果从未出去过，是否有通过线上方式完成该活动的经历？（防疫志愿者，楼长层长），请简单描述并填写次数（大概多少次，没有请填“否”）</t>
  </si>
  <si>
    <t>在封控期间（4-6月）里，你有多长时间为宗教、慈善、政治、健康相关或其他组织（包括你的社区或养老院）做志愿者（各种形式的义工）工作？</t>
  </si>
  <si>
    <t>如果从未出去过，是否有通过线上方式完成该活动的经历（线上上课，网上自学）？请简单描述并填写次数（大概多少次，没有请填“否”）</t>
  </si>
  <si>
    <t>在封控期间（4-6月）里，你有多长时间参加过任何自我充实（充实生活）的计划或教育？(例子包括：参加社区的宣讲会，去看话剧或音乐会，参观博物馆，线下上课）</t>
  </si>
  <si>
    <t>如果从未出去过，是否有通过线上方式完成该活动的经历？请填写次数（大概多少次，没有请填“否”）</t>
  </si>
  <si>
    <t>在封控期间（4-6月）里，你多长时间做一次运动？(例子包括：散步锻炼、有氧运动（慢跑、游泳、骑单车）、瑜伽、打太极）</t>
  </si>
  <si>
    <t>在封控期间（4-6月）里，您有多长时间做过任何娱乐和放松的活动？(例如：看电影，看电视剧，看短视频，听音乐，跳舞，打牌或玩手机，电脑，阅读或写作)</t>
  </si>
  <si>
    <t>在封控期间（4-6月）里，你多长时间与家人、朋友或亲戚进行聚会？</t>
  </si>
  <si>
    <t>在封控期间（4-6月）里，不包括宗教活动和去医院做检查，你有多长时间走出家门，去其他地方走走转转？(例子：购物，拜访朋友/家人/邻居)</t>
  </si>
  <si>
    <t>在封控期间（4-6月）里，你多长时间参加一次宗教活动？（例子：教会祷告，寺庙烧香）</t>
  </si>
  <si>
    <t>编号（请同学务必准确填写主试提供的编号）</t>
  </si>
  <si>
    <t>如有，您有否因这些疾病而限制了您的日常活动？</t>
    <phoneticPr fontId="3" type="noConversion"/>
  </si>
  <si>
    <t>D_YH_025_S3</t>
    <phoneticPr fontId="3" type="noConversion"/>
  </si>
  <si>
    <t>是</t>
  </si>
  <si>
    <t>玩手机，画画</t>
  </si>
  <si>
    <t>2022.5.27</t>
  </si>
  <si>
    <t>106.19.26.99(湖南-长沙)</t>
  </si>
  <si>
    <t>239秒</t>
  </si>
  <si>
    <t>2022/6/14 14:04:34</t>
  </si>
  <si>
    <t>赖床、志愿者、看电影、学习、吃饭</t>
  </si>
  <si>
    <t>219.228.146.176(上海-上海)</t>
  </si>
  <si>
    <t>251秒</t>
  </si>
  <si>
    <t>2022/6/13 21:28:03</t>
  </si>
  <si>
    <t>睡觉，领餐或买饭，散步，看天空，拍花草，偶尔学习</t>
  </si>
  <si>
    <t>180.160.51.101(上海-上海)</t>
  </si>
  <si>
    <t>294秒</t>
  </si>
  <si>
    <t>2022/6/13 14:09:24</t>
  </si>
  <si>
    <t>睡觉，吃饭，上网课，写作业，追剧，运动</t>
  </si>
  <si>
    <t>2022.5.22</t>
  </si>
  <si>
    <t>249秒</t>
  </si>
  <si>
    <t>2022/6/12 15:12:28</t>
  </si>
  <si>
    <t>宿舍上课，上课，上课，抢券，帮忙买饭，争取洗澡</t>
  </si>
  <si>
    <t>2022/6/12 15:06:24</t>
  </si>
  <si>
    <t>上网课，写论文，看手机，跑步，听课，看剧</t>
  </si>
  <si>
    <t>209秒</t>
  </si>
  <si>
    <t>2022/6/12 14:35:28</t>
  </si>
  <si>
    <t>健身 学习 打麻将 画画</t>
  </si>
  <si>
    <t>188秒</t>
  </si>
  <si>
    <t>2022/6/12 14:27:11</t>
  </si>
  <si>
    <t>陪女朋友 写代码 看综艺</t>
  </si>
  <si>
    <t>132秒</t>
  </si>
  <si>
    <t>2022/6/12 14:17:51</t>
  </si>
  <si>
    <t>宿舍学习打游戏</t>
  </si>
  <si>
    <t>166秒</t>
  </si>
  <si>
    <t>2022/6/12 13:41:31</t>
  </si>
  <si>
    <t>上课，睡觉，看视频，打游戏</t>
  </si>
  <si>
    <t>2022.5.17</t>
  </si>
  <si>
    <t>2022/6/12 13:40:59</t>
  </si>
  <si>
    <t>早晨9点起，晚上12点睡。除了吃饭睡觉，就是使用电脑</t>
  </si>
  <si>
    <t>2022.5.23</t>
  </si>
  <si>
    <t>323秒</t>
  </si>
  <si>
    <t>2022/6/12 13:38:51</t>
  </si>
  <si>
    <t>生活基本没受影响。早晨去外面吃早餐，去书店看看书。弹弹琴打打游戏看看动漫，有时候去公园跑跑步。</t>
  </si>
  <si>
    <t>2022.3.10</t>
  </si>
  <si>
    <t>289秒</t>
  </si>
  <si>
    <t>2022/6/12 13:38:40</t>
  </si>
  <si>
    <t>吃饭上课睡觉看剧</t>
  </si>
  <si>
    <t>101.82.234.107(上海-上海)</t>
  </si>
  <si>
    <t>290秒</t>
  </si>
  <si>
    <t>2022/6/12 13:33:28</t>
  </si>
  <si>
    <t>吃饭睡觉上课写作业打游戏室内运动</t>
  </si>
  <si>
    <t>2022.5.11</t>
  </si>
  <si>
    <t>592秒</t>
  </si>
  <si>
    <t>2022/6/12 13:31:42</t>
  </si>
  <si>
    <t>学习、看小说、吃饭、玩游戏</t>
  </si>
  <si>
    <t>2022.5.26</t>
  </si>
  <si>
    <t>248秒</t>
  </si>
  <si>
    <t>2022/6/12 13:26:31</t>
  </si>
  <si>
    <t>上网课，写作业，吃饭，睡觉</t>
  </si>
  <si>
    <t>2022.5.24</t>
  </si>
  <si>
    <t>2022/6/12 10:48:27</t>
  </si>
  <si>
    <t>网课，手机，志愿者</t>
  </si>
  <si>
    <t>2022.5.25</t>
  </si>
  <si>
    <t>268秒</t>
  </si>
  <si>
    <t>2022/6/12 10:37:43</t>
  </si>
  <si>
    <t>上课，吃饭，打游戏，睡觉，和室友聊天，除此之外没有什么可以做的事情</t>
  </si>
  <si>
    <t>337秒</t>
  </si>
  <si>
    <t>2022/6/12 10:36:53</t>
  </si>
  <si>
    <t>上课 学习 练舞 打游戏</t>
  </si>
  <si>
    <t>走读</t>
  </si>
  <si>
    <t>442秒</t>
  </si>
  <si>
    <t>2022/6/12 10:13:29</t>
  </si>
  <si>
    <t>学习、玩游戏、睡觉、跟朋友聊天、刷微博、听音乐</t>
  </si>
  <si>
    <t>2022/6/12 9:57:03</t>
  </si>
  <si>
    <t>上课、打游戏</t>
  </si>
  <si>
    <t>168秒</t>
  </si>
  <si>
    <t>2022/6/12 9:26:53</t>
  </si>
  <si>
    <t>睡觉 吃饭 躺着 上网课</t>
  </si>
  <si>
    <t>147秒</t>
  </si>
  <si>
    <t>2022/6/12 9:18:23</t>
  </si>
  <si>
    <t>上课，睡觉，打游戏，吃饭，锻炼</t>
  </si>
  <si>
    <t>219秒</t>
  </si>
  <si>
    <t>2022/6/11 18:12:06</t>
  </si>
  <si>
    <t>线上办公/玩游戏</t>
  </si>
  <si>
    <t>129秒</t>
  </si>
  <si>
    <t>2022/6/11 14:09:21</t>
  </si>
  <si>
    <t>睡觉、听歌</t>
  </si>
  <si>
    <t>193秒</t>
  </si>
  <si>
    <t>2022/6/11 10:06:20</t>
  </si>
  <si>
    <t>吃饭、散步、看电影、运动、做作业、聊天</t>
  </si>
  <si>
    <t>2022.5.28</t>
  </si>
  <si>
    <t>2022/6/11 9:52:53</t>
  </si>
  <si>
    <t>15、22、我尽量不提这件事。</t>
  </si>
  <si>
    <t>15、21、我觉得自己很警觉或很戒备。</t>
  </si>
  <si>
    <t>15、20、我曾经梦到过这件事。</t>
  </si>
  <si>
    <t>15、19、回忆这件事时，会引起我躯体上的反应，如:出汗、呼吸困难、眩晕和心跳。</t>
  </si>
  <si>
    <t>15、18、我感觉自己难以集中注意力。</t>
  </si>
  <si>
    <t>15、17、我想要忘掉这件事。</t>
  </si>
  <si>
    <t>15、16、我因为这件事而有强烈的情绪波动。</t>
  </si>
  <si>
    <t>15、15、我难以入睡。</t>
  </si>
  <si>
    <t>15、14、我发现，我的行为和感觉，好象又回到了这个事情发生的时候那样。</t>
  </si>
  <si>
    <t>15、13、我对这件事的感觉有点麻木。</t>
  </si>
  <si>
    <t>15、12、我觉察到我对这件事仍有很多感受，但我没有去处理它们。</t>
  </si>
  <si>
    <t>15、11、我努力不去想这件事。</t>
  </si>
  <si>
    <t>15、10、我感觉自己紧张，易被惊吓。</t>
  </si>
  <si>
    <t>15、9、有关那件事的画面会在我的脑海中突然出现。</t>
  </si>
  <si>
    <t>15、8、我设法远离一切能引起那些回忆的东西。</t>
  </si>
  <si>
    <t>15、7、我感觉，这件事好像不是真的，或者从未发生过。</t>
  </si>
  <si>
    <t>15、6、即使我不愿意去想那件事时，也会想起它。</t>
  </si>
  <si>
    <t>15、5、每当我想起那件事或其他的事情让我想起它的时候，我会尽量避免使自己心烦意乱。</t>
  </si>
  <si>
    <t>15、4、我感觉我易受刺激、易发怒。</t>
  </si>
  <si>
    <t>15、3、别的东西也会让我想起这件事。</t>
  </si>
  <si>
    <t>15、2、我很难入睡或一觉睡到天亮，因为与之有关的画面和想法总出现在脑海中。</t>
  </si>
  <si>
    <t>15、量表二
各位同学: 下面是人们在经历过有压力的生活事件刺激之后所体验到的一些困扰，请您仔细阅读每个题目，选择最能够形容每一种困扰对您影响的程度。 请按照自己在封控期间4-6月内的体验，说明封控对您有多大的影响，我们将会对您所填的所有信息保密。—1、任何与这件事相关的事物，都会引发我当时的感受。</t>
  </si>
  <si>
    <t>14、7.您对自己当前睡眠问题有多大程度的担忧/沮丧。</t>
  </si>
  <si>
    <t>14、6.与其他人相比，您的失眠问题对您的生活质量有多大程度的影响或损害。</t>
  </si>
  <si>
    <t>14、5.您认为您的睡眠问题在多大程度上干扰了您的日间功能(如：日间疲劳、处理工作和日常事务的能力、注意力、记忆力、情绪等)</t>
  </si>
  <si>
    <t>14、4.对您当前睡眠模式的满意度</t>
  </si>
  <si>
    <t>14、3.早醒</t>
  </si>
  <si>
    <t>14、2.维持睡眠困难</t>
  </si>
  <si>
    <t>14、量表一
该量表是一个用于筛查失眠的简便工具，包括 7 个条目，用于评估受试者睡眠障碍的性质和症状。     请圈出封控期间4-6月内最符合您的睡眠情况。无/很满意记0分；轻度/满意记1分；中度/一般记2分；重度/不满意记3分；极重度/很不满意记4分—1.入睡困难</t>
  </si>
  <si>
    <t>13、3.你是否经常对身边事物都提不起兴趣？</t>
  </si>
  <si>
    <t>13、2.你是否更加担心自己身体的健康状况？</t>
  </si>
  <si>
    <t>13、请回忆自己在4 – 6月封控期间的生活感受及情绪状态—1.你是否会逃避接触疫情相关的负面信息？</t>
  </si>
  <si>
    <t>12、你对此的满意程度</t>
  </si>
  <si>
    <t>11、学习工作是否受到影响</t>
  </si>
  <si>
    <t>10、你对此的满意程度</t>
  </si>
  <si>
    <t>9、饮食种类是否丰富</t>
  </si>
  <si>
    <t>8、你对此的满意程度</t>
  </si>
  <si>
    <t>7、物资供应是否充足</t>
  </si>
  <si>
    <t>6、封控期间你的日常活动</t>
  </si>
  <si>
    <t>5、封控后</t>
  </si>
  <si>
    <t>5、宿舍同住人数（包括自己）—封控前</t>
  </si>
  <si>
    <t>4、离校日期（例2022.3.3）</t>
  </si>
  <si>
    <t>3、是否离校</t>
  </si>
  <si>
    <t>2、是否经历校内封控</t>
  </si>
  <si>
    <t>1、编号 （请同学务必准确填写主试提供的编号）</t>
  </si>
  <si>
    <t>ISI_Total</t>
    <phoneticPr fontId="3" type="noConversion"/>
  </si>
  <si>
    <t>IES-R_F1</t>
    <phoneticPr fontId="3" type="noConversion"/>
  </si>
  <si>
    <t>IES-R_F2</t>
    <phoneticPr fontId="3" type="noConversion"/>
  </si>
  <si>
    <t>IES-R_Total</t>
    <phoneticPr fontId="3" type="noConversion"/>
  </si>
  <si>
    <t>2022/6/14 20:05:30</t>
  </si>
  <si>
    <t>163秒</t>
  </si>
  <si>
    <t>223.246.33.48(安徽-淮南)</t>
  </si>
  <si>
    <t>D_YH_015_S3</t>
  </si>
  <si>
    <t>上课吃饭睡觉聊天</t>
  </si>
  <si>
    <t>2022/6/14 20:10:13</t>
  </si>
  <si>
    <t>拜访同学</t>
  </si>
  <si>
    <t>听音乐看短视频</t>
  </si>
  <si>
    <t>团辅活动</t>
  </si>
  <si>
    <t>志愿者核酸 物资发放</t>
  </si>
  <si>
    <t>60.169.182.196(安徽-芜湖)</t>
  </si>
  <si>
    <t>2022/6/21 15:20:25</t>
  </si>
  <si>
    <t>2022/6/21 15:38:49</t>
  </si>
  <si>
    <t>223秒</t>
  </si>
  <si>
    <t>D_YH_015_S3</t>
    <phoneticPr fontId="3" type="noConversion"/>
  </si>
  <si>
    <t>Qdays</t>
    <phoneticPr fontId="3" type="noConversion"/>
  </si>
  <si>
    <t>Date</t>
    <phoneticPr fontId="3" type="noConversion"/>
  </si>
  <si>
    <r>
      <rPr>
        <sz val="10"/>
        <rFont val="微软雅黑"/>
        <family val="2"/>
        <charset val="134"/>
      </rPr>
      <t>在封控期间（</t>
    </r>
    <r>
      <rPr>
        <sz val="10"/>
        <rFont val="Arial"/>
        <family val="2"/>
      </rPr>
      <t>4-6</t>
    </r>
    <r>
      <rPr>
        <sz val="10"/>
        <rFont val="微软雅黑"/>
        <family val="2"/>
        <charset val="134"/>
      </rPr>
      <t>月）里，你有多长时间参加过任何有组织的团体的活动？</t>
    </r>
    <r>
      <rPr>
        <sz val="10"/>
        <rFont val="Arial"/>
        <family val="2"/>
      </rPr>
      <t>(</t>
    </r>
    <r>
      <rPr>
        <sz val="10"/>
        <rFont val="微软雅黑"/>
        <family val="2"/>
        <charset val="134"/>
      </rPr>
      <t>例如：合唱团、居民委员会、体育或锻炼小组、兴趣爱好小组（写字、养花））</t>
    </r>
    <phoneticPr fontId="3" type="noConversion"/>
  </si>
  <si>
    <r>
      <rPr>
        <sz val="10"/>
        <rFont val="微软雅黑"/>
        <family val="2"/>
        <charset val="134"/>
      </rPr>
      <t>线上你画我猜</t>
    </r>
    <r>
      <rPr>
        <sz val="10"/>
        <rFont val="Arial"/>
        <family val="2"/>
      </rPr>
      <t>+</t>
    </r>
    <r>
      <rPr>
        <sz val="10"/>
        <rFont val="微软雅黑"/>
        <family val="2"/>
        <charset val="134"/>
      </rPr>
      <t>血染钟楼</t>
    </r>
    <phoneticPr fontId="3" type="noConversion"/>
  </si>
  <si>
    <t>2022/6/14 22:05:17</t>
  </si>
  <si>
    <t>265秒</t>
  </si>
  <si>
    <t>183.67.61.50(重庆-重庆)</t>
  </si>
  <si>
    <t>D_YH_034_S3</t>
  </si>
  <si>
    <t>2022/6/14 21:47:26</t>
  </si>
  <si>
    <t>2022.5.20</t>
  </si>
  <si>
    <t>网课，吃饭，看书/电影/甄嬛传/综艺，keep锻炼</t>
  </si>
  <si>
    <t>2022/6/14 21:54:45</t>
  </si>
  <si>
    <t>427秒</t>
  </si>
  <si>
    <t>看电影/电视剧/书/短视频，听音乐，玩手机，写作</t>
  </si>
  <si>
    <t>看音乐剧</t>
  </si>
  <si>
    <t>2022/6/14 22:10:06</t>
  </si>
  <si>
    <t>277秒</t>
  </si>
  <si>
    <t>Session</t>
    <phoneticPr fontId="3" type="noConversion"/>
  </si>
  <si>
    <t>Extraversion</t>
    <phoneticPr fontId="3" type="noConversion"/>
  </si>
  <si>
    <t>Emotionality</t>
    <phoneticPr fontId="3" type="noConversion"/>
  </si>
  <si>
    <t>Age</t>
    <phoneticPr fontId="3" type="noConversion"/>
  </si>
  <si>
    <t>Gender</t>
    <phoneticPr fontId="3" type="noConversion"/>
  </si>
  <si>
    <t>Atti1</t>
    <phoneticPr fontId="3" type="noConversion"/>
  </si>
  <si>
    <t>Atti2</t>
    <phoneticPr fontId="3" type="noConversion"/>
  </si>
  <si>
    <t>Atti3</t>
    <phoneticPr fontId="3" type="noConversion"/>
  </si>
  <si>
    <t>Attiude</t>
    <phoneticPr fontId="3" type="noConversion"/>
  </si>
  <si>
    <t>SF-12-PCS.diff
生活质量</t>
    <phoneticPr fontId="3" type="noConversion"/>
  </si>
  <si>
    <t>RSES_Total —— 罗森伯格自尊量表
&lt;12/高自尊、13-25/较高自尊、26-38/有自卑倾向、39-50/很自卑，越低自尊越高</t>
    <phoneticPr fontId="3" type="noConversion"/>
  </si>
  <si>
    <t>GSES_Total —— 一般自我效能
总分：相加/10
越高、自我效能感越强</t>
    <phoneticPr fontId="3" type="noConversion"/>
  </si>
  <si>
    <t>SAQ_Total_F1
自我接纳因子</t>
    <phoneticPr fontId="3" type="noConversion"/>
  </si>
  <si>
    <t>SAQ_Total_F2
自我评价因子</t>
    <phoneticPr fontId="3" type="noConversion"/>
  </si>
  <si>
    <t>SAQ_Total
自我接纳</t>
    <phoneticPr fontId="3" type="noConversion"/>
  </si>
  <si>
    <t>OCEAN_Total_F1
Extraversion 内外倾</t>
    <phoneticPr fontId="3" type="noConversion"/>
  </si>
  <si>
    <t>OCEAN_Total
Emotionality 情绪性</t>
    <phoneticPr fontId="3" type="noConversion"/>
  </si>
  <si>
    <t>OCEAN_Total_F3
大五人格</t>
    <phoneticPr fontId="3" type="noConversion"/>
  </si>
  <si>
    <t>UCLA_Total
孤独量表</t>
    <phoneticPr fontId="3" type="noConversion"/>
  </si>
  <si>
    <t>BAI_Total
贝克焦虑量表
Y = int(1.19X) 取整数转换标准分</t>
    <phoneticPr fontId="3" type="noConversion"/>
  </si>
  <si>
    <t>BDI_Total
贝克抑郁</t>
    <phoneticPr fontId="3" type="noConversion"/>
  </si>
  <si>
    <t>2022/7/12 16:54:26</t>
  </si>
  <si>
    <t>214秒</t>
  </si>
  <si>
    <t>175.191.203.137(陕西-西安)</t>
  </si>
  <si>
    <t>D_YH_024_S3</t>
  </si>
  <si>
    <t>2022.3.29</t>
  </si>
  <si>
    <t>一边抢菜抢到神经衰弱，一边应付课程</t>
  </si>
  <si>
    <t>2022/7/12 19:28:53</t>
  </si>
  <si>
    <t>350秒</t>
  </si>
  <si>
    <t>140.206.194.252(上海-上海)</t>
  </si>
  <si>
    <t>D_YH_017_S3</t>
  </si>
  <si>
    <t>2022.03.10</t>
  </si>
  <si>
    <t>在小区里散步，偶尔做健身操，主要是看手机或者电脑</t>
  </si>
  <si>
    <t>2022.5.31</t>
  </si>
  <si>
    <r>
      <rPr>
        <sz val="10"/>
        <rFont val="宋体"/>
        <family val="2"/>
        <charset val="134"/>
      </rPr>
      <t>人数变更</t>
    </r>
    <phoneticPr fontId="3" type="noConversion"/>
  </si>
  <si>
    <r>
      <rPr>
        <sz val="10"/>
        <rFont val="宋体"/>
        <family val="2"/>
        <charset val="134"/>
      </rPr>
      <t>态度</t>
    </r>
    <phoneticPr fontId="3" type="noConversion"/>
  </si>
  <si>
    <r>
      <rPr>
        <sz val="10"/>
        <rFont val="宋体"/>
        <family val="2"/>
        <charset val="134"/>
      </rPr>
      <t>影响程度</t>
    </r>
    <r>
      <rPr>
        <sz val="10"/>
        <rFont val="Arial"/>
        <family val="2"/>
      </rPr>
      <t>1</t>
    </r>
    <phoneticPr fontId="3" type="noConversion"/>
  </si>
  <si>
    <r>
      <rPr>
        <sz val="10"/>
        <rFont val="宋体"/>
        <family val="2"/>
        <charset val="134"/>
      </rPr>
      <t>影响程度</t>
    </r>
    <r>
      <rPr>
        <sz val="10"/>
        <rFont val="Arial"/>
        <family val="2"/>
      </rPr>
      <t>2</t>
    </r>
  </si>
  <si>
    <r>
      <rPr>
        <sz val="10"/>
        <rFont val="宋体"/>
        <family val="2"/>
        <charset val="134"/>
      </rPr>
      <t>影响程度</t>
    </r>
    <r>
      <rPr>
        <sz val="10"/>
        <rFont val="Arial"/>
        <family val="2"/>
      </rPr>
      <t>3</t>
    </r>
  </si>
  <si>
    <t>IEI</t>
    <phoneticPr fontId="3" type="noConversion"/>
  </si>
  <si>
    <t>IES</t>
    <phoneticPr fontId="3" type="noConversion"/>
  </si>
  <si>
    <r>
      <t>296</t>
    </r>
    <r>
      <rPr>
        <sz val="10"/>
        <rFont val="宋体"/>
        <family val="3"/>
        <charset val="134"/>
      </rPr>
      <t>秒</t>
    </r>
  </si>
  <si>
    <r>
      <t>175.191.203.137(</t>
    </r>
    <r>
      <rPr>
        <sz val="10"/>
        <rFont val="宋体"/>
        <family val="3"/>
        <charset val="134"/>
      </rPr>
      <t>陕西</t>
    </r>
    <r>
      <rPr>
        <sz val="10"/>
        <rFont val="Arial"/>
        <family val="2"/>
      </rPr>
      <t>-</t>
    </r>
    <r>
      <rPr>
        <sz val="10"/>
        <rFont val="宋体"/>
        <family val="3"/>
        <charset val="134"/>
      </rPr>
      <t>西安</t>
    </r>
    <r>
      <rPr>
        <sz val="10"/>
        <rFont val="Arial"/>
        <family val="2"/>
      </rPr>
      <t>)</t>
    </r>
  </si>
  <si>
    <t>在小区里锻炼或撸猫</t>
  </si>
  <si>
    <t>打游戏、看电影</t>
  </si>
  <si>
    <t>分享食物药物</t>
  </si>
  <si>
    <r>
      <t>471</t>
    </r>
    <r>
      <rPr>
        <sz val="10"/>
        <rFont val="宋体"/>
        <family val="3"/>
        <charset val="134"/>
      </rPr>
      <t>秒</t>
    </r>
  </si>
  <si>
    <r>
      <t>140.206.194.252(</t>
    </r>
    <r>
      <rPr>
        <sz val="10"/>
        <rFont val="宋体"/>
        <family val="3"/>
        <charset val="134"/>
      </rPr>
      <t>上海</t>
    </r>
    <r>
      <rPr>
        <sz val="10"/>
        <rFont val="Arial"/>
        <family val="2"/>
      </rPr>
      <t>-</t>
    </r>
    <r>
      <rPr>
        <sz val="10"/>
        <rFont val="宋体"/>
        <family val="3"/>
        <charset val="134"/>
      </rPr>
      <t>上海</t>
    </r>
    <r>
      <rPr>
        <sz val="10"/>
        <rFont val="Arial"/>
        <family val="2"/>
      </rPr>
      <t>)</t>
    </r>
  </si>
  <si>
    <t>只能在小区里散步</t>
  </si>
  <si>
    <r>
      <t>每天看定会刷视频，有时候看电视上</t>
    </r>
    <r>
      <rPr>
        <sz val="10"/>
        <rFont val="Arial"/>
        <family val="2"/>
      </rPr>
      <t>f1</t>
    </r>
    <r>
      <rPr>
        <sz val="10"/>
        <rFont val="宋体"/>
        <family val="3"/>
        <charset val="134"/>
      </rPr>
      <t>比赛，有时候看欧冠和英超，散步的时候会听歌，，和同学连麦打过两次牌，有两个星期打电脑游戏</t>
    </r>
  </si>
  <si>
    <t>冥想的讲座</t>
  </si>
  <si>
    <r>
      <t>工作日几乎都要线上上课；然后</t>
    </r>
    <r>
      <rPr>
        <sz val="10"/>
        <rFont val="Arial"/>
        <family val="2"/>
      </rPr>
      <t>6</t>
    </r>
    <r>
      <rPr>
        <sz val="10"/>
        <rFont val="宋体"/>
        <family val="3"/>
        <charset val="134"/>
      </rPr>
      <t>月有很多自学</t>
    </r>
  </si>
  <si>
    <t>2022/7/12 17:22:19</t>
  </si>
  <si>
    <t>1039秒</t>
  </si>
  <si>
    <t>2022/7/12 19:51:36</t>
  </si>
  <si>
    <t>362秒</t>
  </si>
  <si>
    <t>2022/7/12 17:32:00</t>
  </si>
  <si>
    <t>2022/7/12 19:56:24</t>
  </si>
  <si>
    <t>269秒</t>
  </si>
  <si>
    <t>D_YH_024_S3</t>
    <phoneticPr fontId="3" type="noConversion"/>
  </si>
  <si>
    <t>D_YH_017_S3</t>
    <phoneticPr fontId="3" type="noConversion"/>
  </si>
  <si>
    <t>Index</t>
    <phoneticPr fontId="3" type="noConversion"/>
  </si>
  <si>
    <t>Attitude</t>
    <phoneticPr fontId="3" type="noConversion"/>
  </si>
  <si>
    <t>A1</t>
    <phoneticPr fontId="8" type="noConversion"/>
  </si>
  <si>
    <t>A2</t>
    <phoneticPr fontId="8" type="noConversion"/>
  </si>
  <si>
    <t>A3</t>
    <phoneticPr fontId="8" type="noConversion"/>
  </si>
  <si>
    <t>ISI</t>
    <phoneticPr fontId="3" type="noConversion"/>
  </si>
  <si>
    <t>PCS</t>
    <phoneticPr fontId="8" type="noConversion"/>
  </si>
  <si>
    <t>MCS</t>
    <phoneticPr fontId="3" type="noConversion"/>
  </si>
  <si>
    <t xml:space="preserve">Extraversion </t>
  </si>
  <si>
    <t>Emotionality</t>
  </si>
  <si>
    <t>DigS.F</t>
    <phoneticPr fontId="3" type="noConversion"/>
  </si>
  <si>
    <t>VF</t>
    <phoneticPr fontId="3" type="noConversion"/>
  </si>
  <si>
    <t>t</t>
  </si>
  <si>
    <t>S12</t>
    <phoneticPr fontId="10" type="noConversion"/>
  </si>
  <si>
    <t>pval</t>
  </si>
  <si>
    <t>BAI</t>
    <phoneticPr fontId="10" type="noConversion"/>
  </si>
  <si>
    <t>BDI</t>
    <phoneticPr fontId="10" type="noConversion"/>
  </si>
  <si>
    <t>S13</t>
    <phoneticPr fontId="10" type="noConversion"/>
  </si>
  <si>
    <t>S23</t>
    <phoneticPr fontId="10" type="noConversion"/>
  </si>
  <si>
    <t xml:space="preserve">            Session
Variable</t>
    <phoneticPr fontId="10" type="noConversion"/>
  </si>
  <si>
    <t>S1</t>
    <phoneticPr fontId="10" type="noConversion"/>
  </si>
  <si>
    <t>S2</t>
    <phoneticPr fontId="10" type="noConversion"/>
  </si>
  <si>
    <t>S3</t>
    <phoneticPr fontId="10" type="noConversion"/>
  </si>
  <si>
    <t xml:space="preserve"> M</t>
    <phoneticPr fontId="10" type="noConversion"/>
  </si>
  <si>
    <t>SD</t>
    <phoneticPr fontId="10" type="noConversion"/>
  </si>
  <si>
    <t>Var</t>
    <phoneticPr fontId="10" type="noConversion"/>
  </si>
  <si>
    <t>A1</t>
    <phoneticPr fontId="3" type="noConversion"/>
  </si>
  <si>
    <t>封控问卷</t>
    <phoneticPr fontId="3" type="noConversion"/>
  </si>
  <si>
    <t>A2</t>
    <phoneticPr fontId="3" type="noConversion"/>
  </si>
  <si>
    <t>Attitude</t>
    <phoneticPr fontId="8" type="noConversion"/>
  </si>
  <si>
    <t>个人信息</t>
    <phoneticPr fontId="3" type="noConversion"/>
  </si>
  <si>
    <t>性别</t>
    <phoneticPr fontId="3" type="noConversion"/>
  </si>
  <si>
    <t>年龄</t>
    <phoneticPr fontId="3" type="noConversion"/>
  </si>
  <si>
    <t>实验序号</t>
    <phoneticPr fontId="3" type="noConversion"/>
  </si>
  <si>
    <r>
      <rPr>
        <sz val="10"/>
        <rFont val="微软雅黑"/>
        <family val="2"/>
        <charset val="134"/>
      </rPr>
      <t>在封控期间（</t>
    </r>
    <r>
      <rPr>
        <sz val="10"/>
        <rFont val="Arial"/>
        <family val="2"/>
      </rPr>
      <t>4-6</t>
    </r>
    <r>
      <rPr>
        <sz val="10"/>
        <rFont val="微软雅黑"/>
        <family val="2"/>
        <charset val="134"/>
      </rPr>
      <t>月）里，你有多长时间为邻居、朋友或家人做过非正式的志愿工作（例如：为生病</t>
    </r>
    <r>
      <rPr>
        <sz val="10"/>
        <rFont val="Arial"/>
        <family val="2"/>
      </rPr>
      <t>/</t>
    </r>
    <r>
      <rPr>
        <sz val="10"/>
        <rFont val="微软雅黑"/>
        <family val="2"/>
        <charset val="134"/>
      </rPr>
      <t>残疾的家人或朋友打电话、拜访</t>
    </r>
    <r>
      <rPr>
        <sz val="10"/>
        <rFont val="Arial"/>
        <family val="2"/>
      </rPr>
      <t>/</t>
    </r>
    <r>
      <rPr>
        <sz val="10"/>
        <rFont val="微软雅黑"/>
        <family val="2"/>
        <charset val="134"/>
      </rPr>
      <t>或送一些生活必需品）？</t>
    </r>
    <phoneticPr fontId="3" type="noConversion"/>
  </si>
  <si>
    <t>SF-12-MCS.diff
生活质量</t>
    <phoneticPr fontId="3" type="noConversion"/>
  </si>
  <si>
    <t>SF-12-PCS.Total
生活质量</t>
    <phoneticPr fontId="3" type="noConversion"/>
  </si>
  <si>
    <t>SF-12-MCS.Total
生活质量</t>
    <phoneticPr fontId="3" type="noConversion"/>
  </si>
  <si>
    <t>担任层长，每天</t>
    <phoneticPr fontId="3" type="noConversion"/>
  </si>
  <si>
    <t>*</t>
  </si>
  <si>
    <t>|</t>
  </si>
  <si>
    <t>BDI</t>
  </si>
  <si>
    <t>***</t>
  </si>
  <si>
    <t>&lt; .001</t>
  </si>
  <si>
    <t>BAI</t>
  </si>
  <si>
    <t>–7.26</t>
  </si>
  <si>
    <t>MCS</t>
    <phoneticPr fontId="8" type="noConversion"/>
  </si>
  <si>
    <t>–4.67</t>
  </si>
  <si>
    <t>–1.43</t>
  </si>
  <si>
    <t>LSA</t>
  </si>
  <si>
    <t>–4.74</t>
  </si>
  <si>
    <t>SEAQ</t>
  </si>
  <si>
    <t>p</t>
  </si>
  <si>
    <t>df</t>
  </si>
  <si>
    <t>SD</t>
  </si>
  <si>
    <t>Mean</t>
  </si>
  <si>
    <t>Paired t test</t>
    <phoneticPr fontId="8" type="noConversion"/>
  </si>
  <si>
    <t>After Quarantine</t>
    <phoneticPr fontId="8" type="noConversion"/>
  </si>
  <si>
    <t>Before Quarantine</t>
    <phoneticPr fontId="8" type="noConversion"/>
  </si>
  <si>
    <t xml:space="preserve">Pre-Post </t>
    <phoneticPr fontId="8" type="noConversion"/>
  </si>
  <si>
    <t>Qdays</t>
  </si>
  <si>
    <t>N</t>
    <phoneticPr fontId="8" type="noConversion"/>
  </si>
  <si>
    <t>Attitude</t>
  </si>
  <si>
    <t>Y</t>
    <phoneticPr fontId="8" type="noConversion"/>
  </si>
  <si>
    <t>A3</t>
  </si>
  <si>
    <t>Volunteering</t>
    <phoneticPr fontId="8" type="noConversion"/>
  </si>
  <si>
    <t>A2</t>
  </si>
  <si>
    <t>Female</t>
    <phoneticPr fontId="8" type="noConversion"/>
  </si>
  <si>
    <t>A1</t>
  </si>
  <si>
    <t>Male</t>
    <phoneticPr fontId="8" type="noConversion"/>
  </si>
  <si>
    <t>IES</t>
  </si>
  <si>
    <t>Gender</t>
    <phoneticPr fontId="8" type="noConversion"/>
  </si>
  <si>
    <t>ISI</t>
  </si>
  <si>
    <t>Age</t>
    <phoneticPr fontId="8" type="noConversion"/>
  </si>
  <si>
    <t>N</t>
  </si>
  <si>
    <t>Single Test</t>
    <phoneticPr fontId="8" type="noConversion"/>
  </si>
  <si>
    <t>Frequency</t>
    <phoneticPr fontId="8" type="noConversion"/>
  </si>
  <si>
    <t>IAS</t>
    <phoneticPr fontId="3" type="noConversion"/>
  </si>
  <si>
    <t>2022/11/7 19:36:28</t>
  </si>
  <si>
    <t>2780秒</t>
  </si>
  <si>
    <t>219.228.146.107(上海-上海)</t>
  </si>
  <si>
    <t>D_YH_018_S4</t>
  </si>
  <si>
    <t>2022.9.1</t>
  </si>
  <si>
    <t>上课，写作业</t>
  </si>
  <si>
    <t>2022/11/7 21:08:16</t>
  </si>
  <si>
    <t>8150秒</t>
  </si>
  <si>
    <t>D_YH_014_S4</t>
  </si>
  <si>
    <t>2022.8.20</t>
  </si>
  <si>
    <t>上课、校内勤工助学、刷视频、写作业、玩手机</t>
  </si>
  <si>
    <t>2022/11/10 19:24:46</t>
  </si>
  <si>
    <t>2088秒</t>
  </si>
  <si>
    <t>219.228.146.193(上海-上海)</t>
  </si>
  <si>
    <t>D_YH_031_S4</t>
  </si>
  <si>
    <t>2022.8.21</t>
  </si>
  <si>
    <t>画画 上课</t>
  </si>
  <si>
    <t>2022/11/10 20:31:40</t>
  </si>
  <si>
    <t>6107秒</t>
  </si>
  <si>
    <t>D_YH_016_S4</t>
  </si>
  <si>
    <t>2022.8.27</t>
  </si>
  <si>
    <t>上课 游戏 运动</t>
  </si>
  <si>
    <t>2022/11/11 15:03:42</t>
  </si>
  <si>
    <t>64128秒</t>
  </si>
  <si>
    <t>219.228.146.239(上海-上海)</t>
  </si>
  <si>
    <t>D_YH_037_S4</t>
  </si>
  <si>
    <t>2022.8.31</t>
  </si>
  <si>
    <t>上课 小组讨论 吃饭 学习/工作</t>
  </si>
  <si>
    <t>2022/11/11 17:19:57</t>
  </si>
  <si>
    <t>4888秒</t>
  </si>
  <si>
    <t>D_YH_038_S4</t>
  </si>
  <si>
    <t>上课，学习，看电影，看动漫，刷视频，聊天</t>
  </si>
  <si>
    <t>2022/11/11 19:29:07</t>
  </si>
  <si>
    <t>1356秒</t>
  </si>
  <si>
    <t>D_YH_015_S4</t>
  </si>
  <si>
    <t>2022.8.30</t>
  </si>
  <si>
    <t>上课学习，偶尔出校休闲</t>
  </si>
  <si>
    <t>2022/11/11 20:52:06</t>
  </si>
  <si>
    <t>6260秒</t>
  </si>
  <si>
    <t>D_YH_012_S4</t>
  </si>
  <si>
    <t>2022.8.28</t>
  </si>
  <si>
    <t>听歌学习打游戏跑步锻炼吃饭睡觉</t>
  </si>
  <si>
    <t>2022/11/12 19:36:05</t>
  </si>
  <si>
    <t>1972秒</t>
  </si>
  <si>
    <t>58.198.176.218(上海-上海)</t>
  </si>
  <si>
    <t>D_YH_040_S4</t>
  </si>
  <si>
    <t>2022.9.5</t>
  </si>
  <si>
    <t>上课、逛街、排练、科创</t>
  </si>
  <si>
    <t>2022/11/12 20:45:25</t>
  </si>
  <si>
    <t>83411秒</t>
  </si>
  <si>
    <t>D_YH_039_S4</t>
  </si>
  <si>
    <t>上课，参加社团活动</t>
  </si>
  <si>
    <t>2022/11/13 19:26:11</t>
  </si>
  <si>
    <t>2204秒</t>
  </si>
  <si>
    <t>D_YH_041_S4</t>
  </si>
  <si>
    <t>上课、打游戏、自习</t>
  </si>
  <si>
    <t>2022/11/13 20:30:32</t>
  </si>
  <si>
    <t>6071秒</t>
  </si>
  <si>
    <t>D_YH_036_S4</t>
  </si>
  <si>
    <t>2022.10.21</t>
  </si>
  <si>
    <t>宿舍躺着</t>
  </si>
  <si>
    <t>2022/11/15 19:22:04</t>
  </si>
  <si>
    <t>1840秒</t>
  </si>
  <si>
    <t>D_YH_043_S4</t>
  </si>
  <si>
    <t>写代码</t>
  </si>
  <si>
    <t>2022/11/15 20:33:16</t>
  </si>
  <si>
    <t>6246秒</t>
  </si>
  <si>
    <t>D_YH_042_S4</t>
  </si>
  <si>
    <t>2022.8.22</t>
  </si>
  <si>
    <t>上课，学习，吃饭，玩游戏，睡觉</t>
  </si>
  <si>
    <t>2022/11/17 13:11:38</t>
  </si>
  <si>
    <t>1371秒</t>
  </si>
  <si>
    <t>219.228.146.252(上海-上海)</t>
  </si>
  <si>
    <t>D_YH_045_S4</t>
  </si>
  <si>
    <t>上课吃饭睡觉</t>
  </si>
  <si>
    <t>2022/11/17 15:02:31</t>
  </si>
  <si>
    <t>8010秒</t>
  </si>
  <si>
    <t>D_YH_044_S4</t>
  </si>
  <si>
    <t>2022.8.19</t>
  </si>
  <si>
    <t>学习，规律作息，社团活动，校团委活动，班级事务，竞赛</t>
  </si>
  <si>
    <t>2022/11/17 15:38:37</t>
  </si>
  <si>
    <t>688秒</t>
  </si>
  <si>
    <t>D_YH_030_S4</t>
  </si>
  <si>
    <t>上课、开会、赶ddl、和恋人待在一起或玩</t>
  </si>
  <si>
    <t>2022/11/18 13:14:14</t>
  </si>
  <si>
    <t>1124秒</t>
  </si>
  <si>
    <t>D_YH_046_S4</t>
  </si>
  <si>
    <t>2022.8.5</t>
  </si>
  <si>
    <t>校内</t>
  </si>
  <si>
    <t>2022/11/18 13:23:56</t>
  </si>
  <si>
    <t>926秒</t>
  </si>
  <si>
    <t>D_YH_005_S4</t>
  </si>
  <si>
    <t>睡觉、上网课、做志愿者、发呆、处理突发问题</t>
  </si>
  <si>
    <t>2022/11/18 16:56:18</t>
  </si>
  <si>
    <t>5783秒</t>
  </si>
  <si>
    <t>D_YH_047_S4</t>
  </si>
  <si>
    <t>2022.09.04</t>
  </si>
  <si>
    <t>上课，科研</t>
  </si>
  <si>
    <t>2022/11/19 20:40:16</t>
  </si>
  <si>
    <t>7021秒</t>
  </si>
  <si>
    <t>D_YH_033_S4</t>
  </si>
  <si>
    <t>没有离校</t>
  </si>
  <si>
    <t>忙碌 开学事宜，搬家，隔离和进博会</t>
  </si>
  <si>
    <t>2022/11/20 20:39:22</t>
  </si>
  <si>
    <t>6020秒</t>
  </si>
  <si>
    <t>D_YH_048_S4</t>
  </si>
  <si>
    <t>2022.8.24</t>
  </si>
  <si>
    <t>学习，外出实习，去实验室工作</t>
  </si>
  <si>
    <t>2022/11/7 19:39:55</t>
  </si>
  <si>
    <t>2987秒</t>
  </si>
  <si>
    <t>去上课去食堂等日常活动</t>
  </si>
  <si>
    <t>看手机、听音乐、阅读、下棋、玩电脑</t>
  </si>
  <si>
    <t>2022/11/7 21:12:35</t>
  </si>
  <si>
    <t>8545秒</t>
  </si>
  <si>
    <t>上课，校内勤工助学</t>
  </si>
  <si>
    <t>看电视、玩手机</t>
  </si>
  <si>
    <t>草坪歌会</t>
  </si>
  <si>
    <t>2022/11/10 19:29:07</t>
  </si>
  <si>
    <t>2348秒</t>
  </si>
  <si>
    <t>在操场逛逛</t>
  </si>
  <si>
    <t>玩手机 画画</t>
  </si>
  <si>
    <t>打了一次狼人杀</t>
  </si>
  <si>
    <t>2022/11/10 20:34:39</t>
  </si>
  <si>
    <t>1386秒</t>
  </si>
  <si>
    <t>购物 运动 上课</t>
  </si>
  <si>
    <t>游戏 音乐</t>
  </si>
  <si>
    <t>社团活动</t>
  </si>
  <si>
    <t>帮忙戏剧排练 尝试新习惯</t>
  </si>
  <si>
    <t>2022/11/11 15:08:47</t>
  </si>
  <si>
    <t>64433秒</t>
  </si>
  <si>
    <t>上课，去图书馆、食堂</t>
  </si>
  <si>
    <t>刷youtube视频，看各种资讯，偶尔打打王者荣耀，听歌</t>
  </si>
  <si>
    <t>团体辅导课程、小组作业讨论</t>
  </si>
  <si>
    <t>上课（但好像也没有在认真学到啥）</t>
  </si>
  <si>
    <t>2022/11/11 17:24:42</t>
  </si>
  <si>
    <t>5172秒</t>
  </si>
  <si>
    <t>吃饭，散步，逛街</t>
  </si>
  <si>
    <t>看电视，听音乐，编织，画画，电脑，玩手机，刺绣</t>
  </si>
  <si>
    <t>2022/11/11 19:33:49</t>
  </si>
  <si>
    <t>1637秒</t>
  </si>
  <si>
    <t>去商场购物，拜访在上海的高中同学，参观博物馆</t>
  </si>
  <si>
    <t>打游戏，篆刻，看书</t>
  </si>
  <si>
    <t>篆刻</t>
  </si>
  <si>
    <t>上课，在网上学习，参观博物馆</t>
  </si>
  <si>
    <t>拜访腿受伤的同学</t>
  </si>
  <si>
    <t>2022/11/11 20:55:18</t>
  </si>
  <si>
    <t>6452秒</t>
  </si>
  <si>
    <t>跟朋友一起去操场跑步</t>
  </si>
  <si>
    <t>听音乐玩手机和电脑</t>
  </si>
  <si>
    <t>上课、背单词、读文献</t>
  </si>
  <si>
    <t>2022/11/12 19:44:38</t>
  </si>
  <si>
    <t>2486秒</t>
  </si>
  <si>
    <t>购物、秋游</t>
  </si>
  <si>
    <t>听音乐、玩手机、去公园、桌游、与宠物玩耍、阅读</t>
  </si>
  <si>
    <t>手语社、话剧团</t>
  </si>
  <si>
    <t>参观生物博物馆、排练话剧</t>
  </si>
  <si>
    <t>家访资料整理、图书文案编辑</t>
  </si>
  <si>
    <t>送朋友花</t>
  </si>
  <si>
    <t>2022/11/12 20:52:52</t>
  </si>
  <si>
    <t>83858秒</t>
  </si>
  <si>
    <t>去游乐园玩，做小朋友的教官</t>
  </si>
  <si>
    <t>上围棋课会使我感到放松，阅读，玩游戏，追剧</t>
  </si>
  <si>
    <t>参加抱抱社的活动</t>
  </si>
  <si>
    <t>上课，看书</t>
  </si>
  <si>
    <t>给朋友送礼物</t>
  </si>
  <si>
    <t>2022/11/13 19:30:42</t>
  </si>
  <si>
    <t>2476秒</t>
  </si>
  <si>
    <t>喝咖啡、买水果</t>
  </si>
  <si>
    <t>玩手机、电脑、阅读、听音乐</t>
  </si>
  <si>
    <t>2022/11/13 21:00:04</t>
  </si>
  <si>
    <t>7844秒</t>
  </si>
  <si>
    <t>上课，去图书馆，食堂吃饭</t>
  </si>
  <si>
    <t>听音乐，看狗狗，玩手机</t>
  </si>
  <si>
    <t>线上听音乐剧，上课</t>
  </si>
  <si>
    <t>2022/11/15 19:26:22</t>
  </si>
  <si>
    <t>2098秒</t>
  </si>
  <si>
    <t>撸猫，拿快递，去食堂</t>
  </si>
  <si>
    <t>玩手机，玩电脑</t>
  </si>
  <si>
    <t>2022/11/15 20:39:42</t>
  </si>
  <si>
    <t>6632秒</t>
  </si>
  <si>
    <t>出去逛街，吃饭</t>
  </si>
  <si>
    <t>玩手机，看书，玩电脑，听音乐</t>
  </si>
  <si>
    <t>学院Morning Call下线心有灵犀轰动</t>
  </si>
  <si>
    <t>上课，网上查阅资料自学，培养早睡早起的习惯</t>
  </si>
  <si>
    <t>陪室友去牙科诊所</t>
  </si>
  <si>
    <t>2022/11/17 13:39:01</t>
  </si>
  <si>
    <t>3014秒</t>
  </si>
  <si>
    <t>环球港 购物</t>
  </si>
  <si>
    <t>听音乐 看手机 打电话</t>
  </si>
  <si>
    <t>参加部门聚会</t>
  </si>
  <si>
    <t>听网课</t>
  </si>
  <si>
    <t>参与院庆活动，担任志愿者</t>
  </si>
  <si>
    <t>2022/11/17 15:08:09</t>
  </si>
  <si>
    <t>8349秒</t>
  </si>
  <si>
    <t>社团活动，外出锻炼</t>
  </si>
  <si>
    <t>玩游戏、听音乐、和朋友聊天</t>
  </si>
  <si>
    <t>抱抱社活动、志愿者活动</t>
  </si>
  <si>
    <t>看展、学习新软件</t>
  </si>
  <si>
    <t>企业签约志愿者</t>
  </si>
  <si>
    <t>给朋友送糖果、给路人送花、合影</t>
  </si>
  <si>
    <t>2022/11/17 15:43:52</t>
  </si>
  <si>
    <t>做核酸、出去吃饭、散步</t>
  </si>
  <si>
    <t>看b站萌宠视频</t>
  </si>
  <si>
    <t>2022/11/18 13:19:22</t>
  </si>
  <si>
    <t>1431秒</t>
  </si>
  <si>
    <t>游玩</t>
  </si>
  <si>
    <t>听歌，手工，刺绣</t>
  </si>
  <si>
    <t>下午茶讨论双创</t>
  </si>
  <si>
    <t>兴家志愿者</t>
  </si>
  <si>
    <t>2022/11/18 13:43:00</t>
  </si>
  <si>
    <t>2815秒</t>
  </si>
  <si>
    <t>散步、去超商、放空</t>
  </si>
  <si>
    <t>睡觉、玩手机</t>
  </si>
  <si>
    <t>2022/11/18 16:59:46</t>
  </si>
  <si>
    <t>6409秒</t>
  </si>
  <si>
    <t>吃饭，购物</t>
  </si>
  <si>
    <t>弹吉他，听音乐，阅读，打游戏</t>
  </si>
  <si>
    <t>看论文，上课</t>
  </si>
  <si>
    <t>2022/11/19 20:47:15</t>
  </si>
  <si>
    <t>7440秒</t>
  </si>
  <si>
    <t>做核酸，进博会</t>
  </si>
  <si>
    <t>看书看电视</t>
  </si>
  <si>
    <t>进博会，艺术团上课</t>
  </si>
  <si>
    <t>进博会上岗培训</t>
  </si>
  <si>
    <t>进博会，贸易洽谈区维护，引导，翻译，礼仪，清洁</t>
  </si>
  <si>
    <t>2022/11/20 20:44:59</t>
  </si>
  <si>
    <t>6356秒</t>
  </si>
  <si>
    <t>外出实习，和朋友 吃饭，逛街</t>
  </si>
  <si>
    <t>听音乐，阅读</t>
  </si>
  <si>
    <t>看live house，在寝室练习舞蹈，拉伸</t>
  </si>
  <si>
    <t>2022/11/18 13:55:35</t>
  </si>
  <si>
    <t>3570秒</t>
  </si>
  <si>
    <t>2022/11/11 21:02:14</t>
  </si>
  <si>
    <t>6867秒</t>
  </si>
  <si>
    <t>2022/11/7 21:21:12</t>
  </si>
  <si>
    <t>9063秒</t>
  </si>
  <si>
    <t>2022/11/11 19:43:49</t>
  </si>
  <si>
    <t>2237秒</t>
  </si>
  <si>
    <t>2022/11/10 20:41:01</t>
  </si>
  <si>
    <t>1764秒</t>
  </si>
  <si>
    <t>2022/11/7 19:50:05</t>
  </si>
  <si>
    <t>3598秒</t>
  </si>
  <si>
    <t>2022/11/17 17:02:51</t>
  </si>
  <si>
    <t>5742秒</t>
  </si>
  <si>
    <t>2022/11/10 19:39:59</t>
  </si>
  <si>
    <t>3000秒</t>
  </si>
  <si>
    <t>2022/11/19 20:57:32</t>
  </si>
  <si>
    <t>8057秒</t>
  </si>
  <si>
    <t>2022/11/13 21:12:00</t>
  </si>
  <si>
    <t>8559秒</t>
  </si>
  <si>
    <t>2022/11/11 15:19:22</t>
  </si>
  <si>
    <t>65068秒</t>
  </si>
  <si>
    <t>2022/11/11 17:35:22</t>
  </si>
  <si>
    <t>5812秒</t>
  </si>
  <si>
    <t>2022/11/12 21:01:40</t>
  </si>
  <si>
    <t>84386秒</t>
  </si>
  <si>
    <t>2022/11/12 19:56:40</t>
  </si>
  <si>
    <t>3207秒</t>
  </si>
  <si>
    <t>2022/11/13 19:39:31</t>
  </si>
  <si>
    <t>3005秒</t>
  </si>
  <si>
    <t>2022/11/15 20:49:39</t>
  </si>
  <si>
    <t>7229秒</t>
  </si>
  <si>
    <t>2022/11/15 19:35:00</t>
  </si>
  <si>
    <t>2617秒</t>
  </si>
  <si>
    <t>2022/11/17 15:17:48</t>
  </si>
  <si>
    <t>8928秒</t>
  </si>
  <si>
    <t>2022/11/17 13:51:55</t>
  </si>
  <si>
    <t>3787秒</t>
  </si>
  <si>
    <t>2022/11/18 14:45:31</t>
  </si>
  <si>
    <t>6600秒</t>
  </si>
  <si>
    <t>2022/11/18 17:07:06</t>
  </si>
  <si>
    <t>6849秒</t>
  </si>
  <si>
    <t>2022/11/20 20:55:46</t>
  </si>
  <si>
    <t>7004秒</t>
  </si>
  <si>
    <t>2022/11/18 14:02:32</t>
  </si>
  <si>
    <t>3986秒</t>
  </si>
  <si>
    <t>2022/11/11 21:05:49</t>
  </si>
  <si>
    <t>7082秒</t>
  </si>
  <si>
    <t>2022/11/7 21:25:31</t>
  </si>
  <si>
    <t>9321秒</t>
  </si>
  <si>
    <t>2022/11/11 19:48:12</t>
  </si>
  <si>
    <t>2500秒</t>
  </si>
  <si>
    <t>2022/11/10 20:43:41</t>
  </si>
  <si>
    <t>1924秒</t>
  </si>
  <si>
    <t>2022/11/7 19:55:16</t>
  </si>
  <si>
    <t>3909秒</t>
  </si>
  <si>
    <t>2022/11/17 17:25:22</t>
  </si>
  <si>
    <t>7094秒</t>
  </si>
  <si>
    <t>2022/11/10 21:33:10</t>
  </si>
  <si>
    <t>1133秒</t>
  </si>
  <si>
    <t>2022/11/19 21:02:49</t>
  </si>
  <si>
    <t>8373秒</t>
  </si>
  <si>
    <t>2022/11/13 21:18:06</t>
  </si>
  <si>
    <t>8926秒</t>
  </si>
  <si>
    <t>2022/11/11 15:23:37</t>
  </si>
  <si>
    <t>65322秒</t>
  </si>
  <si>
    <t>2022/11/11 17:39:26</t>
  </si>
  <si>
    <t>6057秒</t>
  </si>
  <si>
    <t>2022/11/12 21:07:01</t>
  </si>
  <si>
    <t>84708秒</t>
  </si>
  <si>
    <t>2022/11/12 20:01:25</t>
  </si>
  <si>
    <t>3492秒</t>
  </si>
  <si>
    <t>2022/11/13 19:42:46</t>
  </si>
  <si>
    <t>3199秒</t>
  </si>
  <si>
    <t>2022/11/15 20:54:00</t>
  </si>
  <si>
    <t>7489秒</t>
  </si>
  <si>
    <t>2022/11/15 19:39:44</t>
  </si>
  <si>
    <t>2901秒</t>
  </si>
  <si>
    <t>2022/11/17 15:21:37</t>
  </si>
  <si>
    <t>9157秒</t>
  </si>
  <si>
    <t>2022/11/17 13:58:31</t>
  </si>
  <si>
    <t>4183秒</t>
  </si>
  <si>
    <t>2022/11/18 14:50:51</t>
  </si>
  <si>
    <t>6920秒</t>
  </si>
  <si>
    <t>2022/11/18 17:10:31</t>
  </si>
  <si>
    <t>7053秒</t>
  </si>
  <si>
    <t>2022/11/20 21:03:25</t>
  </si>
  <si>
    <t>7462秒</t>
  </si>
  <si>
    <t>25、量表十四
指导语：请你仔细阅读下列每一项陈述，并决定这有多大程度是与你的实际情况相符合的。请不要漏填。某些情况也许你从未经历过，但你可以通过回想你所经历过的与之最相似的经历并做出选择。每一项陈述只能选填一个选项。你不必担心你的答案会有所雷同。请从下列六个选项中选最符合你的一项在对应的空格中打“√”。—1.	在去往聚会或者联谊的路上时，我期待看到其他人。</t>
  </si>
  <si>
    <t>25、2.	我很喜欢观看朋友或者家人的照片。</t>
  </si>
  <si>
    <t>25、3.	我真的不期待家庭聚会或者联欢。</t>
  </si>
  <si>
    <t>25、4.	我很喜欢和朋友或者同事开玩笑、聊天。</t>
  </si>
  <si>
    <t>25、5.	当和我觉得十分亲近的朋友一块儿享受大餐时，我会觉得食物更加可口。</t>
  </si>
  <si>
    <t>25、6.	我喜欢别人给我打电话或者发短信来打打招呼。</t>
  </si>
  <si>
    <t>25、7.	当我遇到一些好事的时候，我迫不及待地想要与其他人分享。</t>
  </si>
  <si>
    <t>25、8.	如果我知道有一个团体，里面的团员和我有着共同的兴趣，那么我很有兴趣参加这个团体。</t>
  </si>
  <si>
    <t>25、9.	我喜欢和朋友一起观看关于友谊或人际关系的电影。</t>
  </si>
  <si>
    <t>25、10.	我在想要是能够和一个朋友或者我爱的人一起去度假，那得多么快乐啊。</t>
  </si>
  <si>
    <t>25、11.	受邀和我认识的人在放学或者下班后一起出去闲逛，我很喜欢。</t>
  </si>
  <si>
    <t>25、12.	当看到一个许久未见的朋友或者我爱的人的时候，我会很快乐。</t>
  </si>
  <si>
    <t>25、13.	我喜欢参加集体活动，比如和朋友们一起参加运动会或者音乐会。</t>
  </si>
  <si>
    <t>25、14.	我期待和朋友们一起观看喜欢的电视节目。</t>
  </si>
  <si>
    <t>25、15.	当一个许久未见的朋友联系我制订一个计划的时候，我会很兴奋。</t>
  </si>
  <si>
    <t>25、16.	排队的时候我喜欢和别人聊天。</t>
  </si>
  <si>
    <t>25、17.	当我能够和一个朋友讨论重要事情的时候，我会很高兴的。</t>
  </si>
  <si>
    <t>ACIPS_Total
期待性与愉快性体验量表</t>
    <phoneticPr fontId="3" type="noConversion"/>
  </si>
  <si>
    <t>ACIPS_Total</t>
    <phoneticPr fontId="3" type="noConversion"/>
  </si>
  <si>
    <t>25、3Reverse</t>
    <phoneticPr fontId="3" type="noConversion"/>
  </si>
  <si>
    <t>ACIPS</t>
    <phoneticPr fontId="3" type="noConversion"/>
  </si>
  <si>
    <t>招募问卷</t>
    <phoneticPr fontId="3" type="noConversion"/>
  </si>
  <si>
    <t>SES_em</t>
    <phoneticPr fontId="8" type="noConversion"/>
  </si>
  <si>
    <t>2022/11/23 19:30:51</t>
  </si>
  <si>
    <t>2507秒</t>
  </si>
  <si>
    <t>D_YH_050_S4</t>
  </si>
  <si>
    <t>2022.8.17</t>
  </si>
  <si>
    <t>学习、娱乐</t>
  </si>
  <si>
    <t>2022/11/23 20:42:33</t>
  </si>
  <si>
    <t>6824秒</t>
  </si>
  <si>
    <t>D_YH_049_S4</t>
  </si>
  <si>
    <t>2022.9.6</t>
  </si>
  <si>
    <t>吃饭 睡觉 学习 社交</t>
  </si>
  <si>
    <t>2022/11/23 20:46:29</t>
  </si>
  <si>
    <t>7060秒</t>
  </si>
  <si>
    <t>唱歌 吃饭</t>
  </si>
  <si>
    <t>弹琴 跳舞（舞蹈干预） 骑自行车 玩电脑 玩平板游戏 画画</t>
  </si>
  <si>
    <t>舞蹈干预 小组作业讨论</t>
  </si>
  <si>
    <t>自学自我关怀的课程 出去逛</t>
  </si>
  <si>
    <t>送朋友吃的东西</t>
  </si>
  <si>
    <t>2022/11/23 19:34:42</t>
  </si>
  <si>
    <t>2738秒</t>
  </si>
  <si>
    <t>访友</t>
  </si>
  <si>
    <t>话剧</t>
  </si>
  <si>
    <t>洗碗</t>
  </si>
  <si>
    <t>2022/11/23 20:52:50</t>
  </si>
  <si>
    <t>7442秒</t>
  </si>
  <si>
    <t>2022/11/23 19:43:42</t>
  </si>
  <si>
    <t>3278秒</t>
  </si>
  <si>
    <t>2022/11/23 20:55:56</t>
  </si>
  <si>
    <t>7627秒</t>
  </si>
  <si>
    <t>2022/11/23 19:47:20</t>
  </si>
  <si>
    <t>3496秒</t>
  </si>
  <si>
    <t>D_YH_049_S4</t>
    <phoneticPr fontId="3" type="noConversion"/>
  </si>
  <si>
    <t>D_YH_050_S4</t>
    <phoneticPr fontId="3" type="noConversion"/>
  </si>
  <si>
    <t>2022/12/10 20:36:52</t>
  </si>
  <si>
    <t>5603秒</t>
  </si>
  <si>
    <t>D_YH_038_S5</t>
  </si>
  <si>
    <t>2022.12.15</t>
  </si>
  <si>
    <t>上课，写作业，聊天，看视频，看动漫</t>
  </si>
  <si>
    <t>2022/12/13 19:32:07</t>
  </si>
  <si>
    <t>1693秒</t>
  </si>
  <si>
    <t>D_YH_043_S5</t>
  </si>
  <si>
    <t>2022.12.14</t>
  </si>
  <si>
    <t>学习unity，玩游戏，吃饭睡觉</t>
  </si>
  <si>
    <t>2022/12/13 20:44:11</t>
  </si>
  <si>
    <t>6032秒</t>
  </si>
  <si>
    <t>D_YH_012_S5</t>
  </si>
  <si>
    <t>2022.12.16</t>
  </si>
  <si>
    <t>学习作业听歌玩游戏吃饭睡觉跟朋友聊天出去玩</t>
  </si>
  <si>
    <t>2022/12/15 19:17:27</t>
  </si>
  <si>
    <t>2280秒</t>
  </si>
  <si>
    <t>D_YH_039_S5</t>
  </si>
  <si>
    <t>学习、志愿者活动(校内与校外)、娱乐(以互联网为主)</t>
  </si>
  <si>
    <t>2022/12/15 20:32:09</t>
  </si>
  <si>
    <t>6784秒</t>
  </si>
  <si>
    <t>D_YH_014_S5</t>
  </si>
  <si>
    <t>2022.12.21</t>
  </si>
  <si>
    <t>上课，睡觉，写作业，玩手机</t>
  </si>
  <si>
    <t>2022/12/16 15:50:58</t>
  </si>
  <si>
    <t>2685秒</t>
  </si>
  <si>
    <t>D_YH_031_S5</t>
  </si>
  <si>
    <t>画画</t>
  </si>
  <si>
    <t>2022/12/16 16:33:24</t>
  </si>
  <si>
    <t>5203秒</t>
  </si>
  <si>
    <t>D_YH_050_S5</t>
  </si>
  <si>
    <t>2022.12.19</t>
  </si>
  <si>
    <t>学习</t>
  </si>
  <si>
    <t>2022/12/17 10:41:00</t>
  </si>
  <si>
    <t>D_YH_041_S5</t>
  </si>
  <si>
    <t>学习、打游戏</t>
  </si>
  <si>
    <t>2022/12/17 20:50:18</t>
  </si>
  <si>
    <t>7031秒</t>
  </si>
  <si>
    <t>D_YH_037_S5</t>
  </si>
  <si>
    <t>赶作业；吃饭；杀时间（看视频、打游戏）；聊天</t>
  </si>
  <si>
    <t>2022/12/18 13:35:08</t>
  </si>
  <si>
    <t>2483秒</t>
  </si>
  <si>
    <t>D_YH_018_S5</t>
  </si>
  <si>
    <t>上课、吃饭、看视频、写作业</t>
  </si>
  <si>
    <t>2022/12/18 14:49:11</t>
  </si>
  <si>
    <t>6914秒</t>
  </si>
  <si>
    <t>D_YH_049_S5</t>
  </si>
  <si>
    <t>2022.12.23</t>
  </si>
  <si>
    <t>做舞蹈实验，运动，与重要的朋友链接</t>
  </si>
  <si>
    <t>2022/12/18 17:03:08</t>
  </si>
  <si>
    <t>5854秒</t>
  </si>
  <si>
    <t>D_YH_033_S5</t>
  </si>
  <si>
    <t>核酸，上课，跨校区，赶ddl,赶ddl赶ddl</t>
  </si>
  <si>
    <t>2022/12/18 20:30:52</t>
  </si>
  <si>
    <t>10783秒</t>
  </si>
  <si>
    <t>D_YH_042_S5</t>
  </si>
  <si>
    <t>2023.1.8</t>
  </si>
  <si>
    <t>上课，看书，去实验室，吃饭，玩游戏，睡觉</t>
  </si>
  <si>
    <t>2022/12/19 19:38:39</t>
  </si>
  <si>
    <t>185397秒</t>
  </si>
  <si>
    <t>D_YH_048_S5</t>
  </si>
  <si>
    <t>上课，吃饭，去校外实习，和朋友校外聚餐</t>
  </si>
  <si>
    <t>2022/12/19 20:50:29</t>
  </si>
  <si>
    <t>6768秒</t>
  </si>
  <si>
    <t>D_YH_030_S5</t>
  </si>
  <si>
    <t>上课，做作业，开会，值班</t>
  </si>
  <si>
    <t>2022.9.7</t>
  </si>
  <si>
    <t>2022.9.8</t>
  </si>
  <si>
    <t>2022.9.9</t>
  </si>
  <si>
    <t>2022.9.10</t>
  </si>
  <si>
    <t>2022.9.11</t>
  </si>
  <si>
    <t>2022.9.12</t>
  </si>
  <si>
    <t>2022/12/10 20:41:12</t>
  </si>
  <si>
    <t>5863秒</t>
  </si>
  <si>
    <t>逛街，吃好吃的，看展</t>
  </si>
  <si>
    <t>看视频，听音乐，玩手机，玩电脑，阅读，玩游戏</t>
  </si>
  <si>
    <t>跳舞</t>
  </si>
  <si>
    <t>看画展</t>
  </si>
  <si>
    <t>2022/12/13 19:36:13</t>
  </si>
  <si>
    <t>1940秒</t>
  </si>
  <si>
    <t>散步，拿快递，吃饭</t>
  </si>
  <si>
    <t>玩手机，玩电脑，听音乐</t>
  </si>
  <si>
    <t>学习unity, hololens相关知识</t>
  </si>
  <si>
    <t>2022/12/13 20:46:45</t>
  </si>
  <si>
    <t>6185秒</t>
  </si>
  <si>
    <t>走出宿舍去教学楼上课、去食堂吃饭、偶尔会出校聚餐</t>
  </si>
  <si>
    <t>听音乐、玩手机、打游戏</t>
  </si>
  <si>
    <t>上课、学习新东西、背单词</t>
  </si>
  <si>
    <t>2022/12/15 19:25:13</t>
  </si>
  <si>
    <t>2745秒</t>
  </si>
  <si>
    <t>教超购物、食堂吃饭、志愿活动</t>
  </si>
  <si>
    <t>跳舞、听音乐、玩手机、追剧</t>
  </si>
  <si>
    <t>凯凯蓓蓓志愿活动、心理科普展志愿者、国际文化节志愿者</t>
  </si>
  <si>
    <t>与父母、朋友打电话</t>
  </si>
  <si>
    <t>2022/12/15 20:35:05</t>
  </si>
  <si>
    <t>6960秒</t>
  </si>
  <si>
    <t>跑步，吃饭，上课</t>
  </si>
  <si>
    <t>玩手机，看小说</t>
  </si>
  <si>
    <t>2022/12/16 15:53:48</t>
  </si>
  <si>
    <t>2855秒</t>
  </si>
  <si>
    <t>逛校园</t>
  </si>
  <si>
    <t>画画（做手书视频工作量挺大的），散步的时候听音乐，手机每天都玩</t>
  </si>
  <si>
    <t>舞蹈实验hhhhh</t>
  </si>
  <si>
    <t>2022/12/16 16:36:48</t>
  </si>
  <si>
    <t>5406秒</t>
  </si>
  <si>
    <t>每周一舞蹈活动</t>
  </si>
  <si>
    <t>玩手机</t>
  </si>
  <si>
    <t>2022/12/17 10:44:26</t>
  </si>
  <si>
    <t>6263秒</t>
  </si>
  <si>
    <t>喝咖啡、摄影</t>
  </si>
  <si>
    <t>打游戏、阅读、听音乐、打牌</t>
  </si>
  <si>
    <t>摄影社团活动</t>
  </si>
  <si>
    <t>上课、做小组作业</t>
  </si>
  <si>
    <t>2022/12/17 20:53:30</t>
  </si>
  <si>
    <t>7223秒</t>
  </si>
  <si>
    <t>出去吃饭，出去购物，做家教，和朋友吃饭、聚餐</t>
  </si>
  <si>
    <t>看视频、打游戏、跳舞</t>
  </si>
  <si>
    <t>每天都在上课或者自学！</t>
  </si>
  <si>
    <t>2022/12/18 13:37:38</t>
  </si>
  <si>
    <t>2632秒</t>
  </si>
  <si>
    <t>上课、去食堂、去澡堂</t>
  </si>
  <si>
    <t>听音乐、玩电脑、阅读</t>
  </si>
  <si>
    <t>2022/12/18 14:53:32</t>
  </si>
  <si>
    <t>7174秒</t>
  </si>
  <si>
    <t>在操场骑自行车，外出就餐</t>
  </si>
  <si>
    <t>听音乐，点燃线香，写作，拍照，玩滑板，玩电子产品</t>
  </si>
  <si>
    <t>舞蹈干预实验，教会活动</t>
  </si>
  <si>
    <t>音乐会，自学滑板，学习肢体拉伸，研究增重</t>
  </si>
  <si>
    <t>给三位以上的亲友挑选礼物，写祝福语并寄出</t>
  </si>
  <si>
    <t>2022/12/18 17:07:36</t>
  </si>
  <si>
    <t>6122秒</t>
  </si>
  <si>
    <t>做实验，上课，吃饭，做核酸</t>
  </si>
  <si>
    <t>看电影，听音乐，看书</t>
  </si>
  <si>
    <t>乐队排练</t>
  </si>
  <si>
    <t>宣讲</t>
  </si>
  <si>
    <t>帮人拿快递，帮人领东西，帮人跨校区传递物品，帮人上下楼拎行李</t>
  </si>
  <si>
    <t>2022/12/18 20:34:28</t>
  </si>
  <si>
    <t>10920秒</t>
  </si>
  <si>
    <t>溜圈，买饭，去实验室</t>
  </si>
  <si>
    <t>玩手机，听音乐，跳舞</t>
  </si>
  <si>
    <t>每周跳舞</t>
  </si>
  <si>
    <t>上课，看资料</t>
  </si>
  <si>
    <t>帮助学院查档案</t>
  </si>
  <si>
    <t>2022/12/19 19:45:38</t>
  </si>
  <si>
    <t>2870秒</t>
  </si>
  <si>
    <t>实习，聚餐，拍照，去舞室跳舞，逛街</t>
  </si>
  <si>
    <t>玩游戏，跳舞，看电视，听音乐，阅读</t>
  </si>
  <si>
    <t>和心理实验的朋友们跳swing，和朋友去舞室跳kpop</t>
  </si>
  <si>
    <t>看话剧，逛艺术展，上课</t>
  </si>
  <si>
    <t>帮感染新冠的室友带饭</t>
  </si>
  <si>
    <t>2022/12/19 20:55:41</t>
  </si>
  <si>
    <t>7080秒</t>
  </si>
  <si>
    <t>吃饭，买饭，取快递，看电影</t>
  </si>
  <si>
    <t>玩手机，跳舞，听音乐</t>
  </si>
  <si>
    <t>团日活动</t>
  </si>
  <si>
    <t>2022/12/10 20:50:50</t>
  </si>
  <si>
    <t>6441秒</t>
  </si>
  <si>
    <t>2022/12/13 19:46:54</t>
  </si>
  <si>
    <t>2579秒</t>
  </si>
  <si>
    <t>2022/12/13 20:53:03</t>
  </si>
  <si>
    <t>6564秒</t>
  </si>
  <si>
    <t>2022/12/15 19:34:58</t>
  </si>
  <si>
    <t>3331秒</t>
  </si>
  <si>
    <t>2022/12/15 20:41:39</t>
  </si>
  <si>
    <t>7354秒</t>
  </si>
  <si>
    <t>2022/12/16 16:01:42</t>
  </si>
  <si>
    <t>3330秒</t>
  </si>
  <si>
    <t>2022/12/16 16:44:16</t>
  </si>
  <si>
    <t>2022/12/17 10:51:28</t>
  </si>
  <si>
    <t>6685秒</t>
  </si>
  <si>
    <t>2022/12/17 21:00:26</t>
  </si>
  <si>
    <t>7639秒</t>
  </si>
  <si>
    <t>2022/12/18 13:44:23</t>
  </si>
  <si>
    <t>3037秒</t>
  </si>
  <si>
    <t>2022/12/18 15:00:23</t>
  </si>
  <si>
    <t>7586秒</t>
  </si>
  <si>
    <t>2022/12/18 17:15:53</t>
  </si>
  <si>
    <t>6619秒</t>
  </si>
  <si>
    <t>2022/12/18 20:40:12</t>
  </si>
  <si>
    <t>11264秒</t>
  </si>
  <si>
    <t>2022/12/19 19:54:14</t>
  </si>
  <si>
    <t>3387秒</t>
  </si>
  <si>
    <t>2022/12/19 21:05:49</t>
  </si>
  <si>
    <t>7688秒</t>
  </si>
  <si>
    <t>2022/12/10 20:54:25</t>
  </si>
  <si>
    <t>6604秒</t>
  </si>
  <si>
    <t>2022/12/13 19:51:28</t>
  </si>
  <si>
    <t>2853秒</t>
  </si>
  <si>
    <t>2022/12/13 20:55:54</t>
  </si>
  <si>
    <t>6733秒</t>
  </si>
  <si>
    <t>2022/12/15 19:40:01</t>
  </si>
  <si>
    <t>3634秒</t>
  </si>
  <si>
    <t>2022/12/15 20:45:16</t>
  </si>
  <si>
    <t>7572秒</t>
  </si>
  <si>
    <t>2022/12/16 16:05:54</t>
  </si>
  <si>
    <t>3582秒</t>
  </si>
  <si>
    <t>2022/12/16 16:47:19</t>
  </si>
  <si>
    <t>6037秒</t>
  </si>
  <si>
    <t>2022/12/17 10:54:13</t>
  </si>
  <si>
    <t>6850秒</t>
  </si>
  <si>
    <t>2022/12/17 21:04:37</t>
  </si>
  <si>
    <t>7890秒</t>
  </si>
  <si>
    <t>2022/12/18 13:48:50</t>
  </si>
  <si>
    <t>3305秒</t>
  </si>
  <si>
    <t>2022/12/18 15:03:26</t>
  </si>
  <si>
    <t>7769秒</t>
  </si>
  <si>
    <t>2022/12/18 17:19:42</t>
  </si>
  <si>
    <t>6848秒</t>
  </si>
  <si>
    <t>2022/12/18 20:43:32</t>
  </si>
  <si>
    <t>11464秒</t>
  </si>
  <si>
    <t>2022/12/19 20:00:09</t>
  </si>
  <si>
    <t>3741秒</t>
  </si>
  <si>
    <t>2022/12/19 21:12:22</t>
  </si>
  <si>
    <t>8080秒</t>
  </si>
  <si>
    <t>2022.8.25</t>
  </si>
  <si>
    <t>2022.8.26</t>
  </si>
  <si>
    <t>2022.8.29</t>
  </si>
  <si>
    <t>2022.8.32</t>
  </si>
  <si>
    <t>D_YH_005_S5</t>
  </si>
  <si>
    <t>2022/12/21 20:34:58</t>
  </si>
  <si>
    <t>6544秒</t>
  </si>
  <si>
    <t>睡觉、打游戏、社交、徒步、心理咨询、小组作业、走出失恋、团体辅导、看影片、打游戏</t>
  </si>
  <si>
    <t>2022/12/21 20:41:24</t>
  </si>
  <si>
    <t>6930秒</t>
  </si>
  <si>
    <t>徒步、心理咨询、餐厅用餐、散步</t>
  </si>
  <si>
    <t>听音乐、打游戏、看影片、徒步、玩手机</t>
  </si>
  <si>
    <t>职涯培训、心理咨询、徒步</t>
  </si>
  <si>
    <t>2022/12/21 20:52:59</t>
  </si>
  <si>
    <t>7625秒</t>
  </si>
  <si>
    <t>2022/12/21 20:58:14</t>
  </si>
  <si>
    <t>7941秒</t>
  </si>
  <si>
    <t>2022/12/27 18:19:57</t>
  </si>
  <si>
    <t>110秒</t>
  </si>
  <si>
    <t>219.228.146.87(上海-上海)</t>
  </si>
  <si>
    <t>D_YH_044_S5</t>
  </si>
  <si>
    <t>打游戏，谈恋爱，做作业</t>
  </si>
  <si>
    <t>2022/12/27 18:23:20</t>
  </si>
  <si>
    <t>101.82.142.113(上海-上海)</t>
  </si>
  <si>
    <t>D_YH_016_S5</t>
  </si>
  <si>
    <t>2023.1.5</t>
  </si>
  <si>
    <t>2022/12/27 18:42:35</t>
  </si>
  <si>
    <t>218秒</t>
  </si>
  <si>
    <t>223.104.122.97(湖北-武汉)</t>
  </si>
  <si>
    <t>D_YH_045_S5</t>
  </si>
  <si>
    <t>2022.12.10</t>
  </si>
  <si>
    <t>学习睡觉看剧</t>
  </si>
  <si>
    <t>2022/12/27 18:23:11</t>
  </si>
  <si>
    <t>190秒</t>
  </si>
  <si>
    <t>散步，买东西</t>
  </si>
  <si>
    <t>广播台开台会，组织部工作值班</t>
  </si>
  <si>
    <t>看电影（如果不算的话就没了）</t>
  </si>
  <si>
    <t>2022/12/27 18:25:34</t>
  </si>
  <si>
    <t>128秒</t>
  </si>
  <si>
    <t>打游戏，读书</t>
  </si>
  <si>
    <t>2022/12/27 18:50:07</t>
  </si>
  <si>
    <t>446秒</t>
  </si>
  <si>
    <t>看望朋友</t>
  </si>
  <si>
    <t>看手机</t>
  </si>
  <si>
    <t>2022/12/27 18:26:52</t>
  </si>
  <si>
    <t>144秒</t>
  </si>
  <si>
    <t>2022/12/27 18:31:49</t>
  </si>
  <si>
    <t>187秒</t>
  </si>
  <si>
    <t>2022/12/27 19:13:21</t>
  </si>
  <si>
    <t>593秒</t>
  </si>
  <si>
    <t>2022/12/27 18:29:32</t>
  </si>
  <si>
    <t>127秒</t>
  </si>
  <si>
    <t>2022/12/27 18:34:31</t>
  </si>
  <si>
    <t>157秒</t>
  </si>
  <si>
    <t>2022/12/27 19:23:10</t>
  </si>
  <si>
    <t>2022.8.33</t>
  </si>
  <si>
    <t>2022.8.34</t>
  </si>
  <si>
    <t>2022.8.35</t>
  </si>
  <si>
    <t>2022.8.36</t>
  </si>
  <si>
    <t>2022.8.37</t>
  </si>
  <si>
    <t>2022.8.38</t>
  </si>
  <si>
    <t>干预</t>
    <phoneticPr fontId="3" type="noConversion"/>
  </si>
  <si>
    <t>Attendance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</si>
</sst>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_ "/>
  </numFmts>
  <fonts count="38">
    <font>
      <sz val="10"/>
      <name val="Arial"/>
      <family val="2"/>
    </font>
    <font>
      <sz val="11"/>
      <color theme="1"/>
      <name val="宋体"/>
      <family val="2"/>
      <scheme val="minor"/>
    </font>
    <font>
      <sz val="10"/>
      <name val="Arial"/>
      <family val="2"/>
    </font>
    <font>
      <sz val="9"/>
      <name val="宋体"/>
      <family val="3"/>
      <charset val="134"/>
    </font>
    <font>
      <sz val="10"/>
      <name val="宋体"/>
      <family val="2"/>
      <charset val="134"/>
    </font>
    <font>
      <sz val="10"/>
      <color rgb="FFFF0000"/>
      <name val="Arial"/>
      <family val="2"/>
    </font>
    <font>
      <sz val="10"/>
      <name val="微软雅黑"/>
      <family val="2"/>
      <charset val="134"/>
    </font>
    <font>
      <sz val="12"/>
      <color theme="1"/>
      <name val="宋体"/>
      <family val="2"/>
      <charset val="134"/>
      <scheme val="minor"/>
    </font>
    <font>
      <sz val="9"/>
      <name val="宋体"/>
      <family val="2"/>
      <charset val="134"/>
      <scheme val="minor"/>
    </font>
    <font>
      <sz val="11"/>
      <color theme="1"/>
      <name val="宋体"/>
      <family val="2"/>
      <charset val="134"/>
      <scheme val="minor"/>
    </font>
    <font>
      <sz val="9"/>
      <name val="宋体"/>
      <family val="3"/>
      <charset val="134"/>
      <scheme val="minor"/>
    </font>
    <font>
      <sz val="10"/>
      <name val="Arial"/>
      <family val="2"/>
      <charset val="134"/>
    </font>
    <font>
      <sz val="10"/>
      <name val="宋体"/>
      <family val="3"/>
      <charset val="134"/>
    </font>
    <font>
      <sz val="12"/>
      <name val="微软雅黑"/>
      <family val="2"/>
      <charset val="134"/>
    </font>
    <font>
      <sz val="12"/>
      <name val="Arial"/>
      <family val="2"/>
    </font>
    <font>
      <sz val="12"/>
      <name val="等线"/>
      <family val="3"/>
      <charset val="134"/>
    </font>
    <font>
      <b/>
      <sz val="12"/>
      <name val="微软雅黑"/>
      <family val="2"/>
      <charset val="134"/>
    </font>
    <font>
      <sz val="11"/>
      <color rgb="FF000000"/>
      <name val="Arial"/>
      <family val="2"/>
    </font>
    <font>
      <b/>
      <sz val="16"/>
      <color rgb="FF000000"/>
      <name val="Arial"/>
      <family val="2"/>
    </font>
    <font>
      <b/>
      <sz val="14"/>
      <color rgb="FF000000"/>
      <name val="Arial"/>
      <family val="2"/>
    </font>
    <font>
      <b/>
      <sz val="14"/>
      <name val="Arial"/>
      <family val="2"/>
    </font>
    <font>
      <sz val="14"/>
      <color rgb="FF000000"/>
      <name val="Arial"/>
      <family val="2"/>
    </font>
    <font>
      <sz val="14"/>
      <color rgb="FFFF0000"/>
      <name val="Arial"/>
      <family val="2"/>
    </font>
    <font>
      <b/>
      <sz val="14"/>
      <color theme="1"/>
      <name val="Arial"/>
      <family val="2"/>
    </font>
    <font>
      <sz val="11"/>
      <color rgb="FF000000"/>
      <name val="宋体"/>
      <family val="2"/>
      <scheme val="minor"/>
    </font>
    <font>
      <sz val="10.5"/>
      <color rgb="FF000000"/>
      <name val="Times New Roman"/>
      <family val="1"/>
    </font>
    <font>
      <b/>
      <sz val="10.5"/>
      <color rgb="FF000000"/>
      <name val="Times New Roman"/>
      <family val="1"/>
    </font>
    <font>
      <sz val="10"/>
      <color theme="1"/>
      <name val="Times New Roman"/>
      <family val="1"/>
    </font>
    <font>
      <b/>
      <i/>
      <sz val="10.5"/>
      <color rgb="FF000000"/>
      <name val="Times New Roman"/>
      <family val="1"/>
    </font>
    <font>
      <sz val="10.5"/>
      <color theme="1"/>
      <name val="Times New Roman"/>
      <family val="1"/>
    </font>
    <font>
      <b/>
      <sz val="10"/>
      <color theme="1"/>
      <name val="Arial"/>
      <family val="2"/>
    </font>
    <font>
      <b/>
      <sz val="10"/>
      <name val="Arial"/>
      <family val="2"/>
    </font>
    <font>
      <sz val="10"/>
      <color theme="1"/>
      <name val="Arial"/>
      <family val="2"/>
    </font>
    <font>
      <sz val="12"/>
      <color rgb="FFFF0000"/>
      <name val="Arial"/>
      <family val="2"/>
    </font>
    <font>
      <sz val="12"/>
      <name val="BlinkMacSystemFont"/>
    </font>
    <font>
      <sz val="12"/>
      <color rgb="FF000000"/>
      <name val="Arial"/>
      <family val="2"/>
    </font>
    <font>
      <sz val="9"/>
      <name val="Arial"/>
      <family val="2"/>
    </font>
    <font>
      <sz val="10"/>
      <color rgb="FF000000"/>
      <name val="Arial"/>
      <family val="2"/>
    </font>
  </fonts>
  <fills count="2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rgb="FF92D050"/>
        <bgColor indexed="64"/>
      </patternFill>
    </fill>
    <fill>
      <patternFill patternType="solid">
        <fgColor rgb="FFDAD5E9"/>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rgb="FFFCD5B4"/>
        <bgColor rgb="FF000000"/>
      </patternFill>
    </fill>
  </fills>
  <borders count="28">
    <border>
      <left/>
      <right/>
      <top/>
      <bottom/>
      <diagonal/>
    </border>
    <border>
      <left/>
      <right/>
      <top style="thin">
        <color auto="1"/>
      </top>
      <bottom/>
      <diagonal/>
    </border>
    <border>
      <left/>
      <right/>
      <top/>
      <bottom style="thin">
        <color rgb="FFFF0000"/>
      </bottom>
      <diagonal/>
    </border>
    <border>
      <left/>
      <right style="thin">
        <color rgb="FFFF0000"/>
      </right>
      <top/>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ck">
        <color rgb="FFFF0000"/>
      </left>
      <right/>
      <top/>
      <bottom/>
      <diagonal/>
    </border>
    <border>
      <left/>
      <right style="thin">
        <color auto="1"/>
      </right>
      <top/>
      <bottom/>
      <diagonal/>
    </border>
    <border>
      <left/>
      <right style="thin">
        <color auto="1"/>
      </right>
      <top style="thin">
        <color auto="1"/>
      </top>
      <bottom/>
      <diagonal/>
    </border>
    <border>
      <left/>
      <right/>
      <top/>
      <bottom style="thick">
        <color auto="1"/>
      </bottom>
      <diagonal/>
    </border>
    <border diagonalDown="1">
      <left/>
      <right/>
      <top style="thick">
        <color auto="1"/>
      </top>
      <bottom/>
      <diagonal style="thick">
        <color auto="1"/>
      </diagonal>
    </border>
    <border>
      <left/>
      <right/>
      <top style="thick">
        <color auto="1"/>
      </top>
      <bottom style="thick">
        <color auto="1"/>
      </bottom>
      <diagonal/>
    </border>
    <border>
      <left/>
      <right/>
      <top style="thick">
        <color auto="1"/>
      </top>
      <bottom/>
      <diagonal/>
    </border>
    <border diagonalDown="1">
      <left/>
      <right/>
      <top/>
      <bottom style="thick">
        <color auto="1"/>
      </bottom>
      <diagonal style="thick">
        <color auto="1"/>
      </diagonal>
    </border>
    <border diagonalDown="1">
      <left/>
      <right/>
      <top/>
      <bottom/>
      <diagonal style="thin">
        <color auto="1"/>
      </diagonal>
    </border>
    <border diagonalDown="1">
      <left/>
      <right style="thin">
        <color auto="1"/>
      </right>
      <top/>
      <bottom/>
      <diagonal style="thin">
        <color auto="1"/>
      </diagonal>
    </border>
    <border diagonalDown="1">
      <left/>
      <right/>
      <top/>
      <bottom style="thick">
        <color auto="1"/>
      </bottom>
      <diagonal style="thin">
        <color auto="1"/>
      </diagonal>
    </border>
    <border>
      <left/>
      <right style="thin">
        <color auto="1"/>
      </right>
      <top/>
      <bottom style="thick">
        <color auto="1"/>
      </bottom>
      <diagonal/>
    </border>
    <border>
      <left/>
      <right style="thick">
        <color rgb="FF92D050"/>
      </right>
      <top/>
      <bottom/>
      <diagonal/>
    </border>
    <border>
      <left style="thin">
        <color rgb="FFFF0000"/>
      </left>
      <right/>
      <top style="thin">
        <color rgb="FFFF0000"/>
      </top>
      <bottom style="thin">
        <color rgb="FFFF0000"/>
      </bottom>
      <diagonal/>
    </border>
    <border>
      <left/>
      <right/>
      <top/>
      <bottom style="thick">
        <color rgb="FF000000"/>
      </bottom>
      <diagonal/>
    </border>
    <border>
      <left/>
      <right/>
      <top style="thick">
        <color rgb="FF000000"/>
      </top>
      <bottom style="medium">
        <color rgb="FF000000"/>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style="thin">
        <color auto="1"/>
      </left>
      <right/>
      <top style="thin">
        <color auto="1"/>
      </top>
      <bottom style="thin">
        <color auto="1"/>
      </bottom>
      <diagonal/>
    </border>
    <border>
      <left/>
      <right/>
      <top style="thin">
        <color auto="1"/>
      </top>
      <bottom style="thin">
        <color auto="1"/>
      </bottom>
      <diagonal/>
    </border>
  </borders>
  <cellStyleXfs count="76">
    <xf numFmtId="0" fontId="0"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7" fillId="0" borderId="0">
      <alignment vertical="center"/>
    </xf>
    <xf numFmtId="0" fontId="9" fillId="0" borderId="0">
      <alignment vertical="center"/>
    </xf>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7" fillId="0" borderId="0">
      <alignment vertical="center"/>
    </xf>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4" fillId="0" borderId="0"/>
    <xf numFmtId="0" fontId="24" fillId="0" borderId="0"/>
    <xf numFmtId="0" fontId="9" fillId="0" borderId="0">
      <alignment vertical="center"/>
    </xf>
  </cellStyleXfs>
  <cellXfs count="16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5"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6" fillId="0" borderId="0" xfId="0" applyFont="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0" borderId="0" xfId="0" applyAlignment="1">
      <alignment vertical="center"/>
    </xf>
    <xf numFmtId="0" fontId="0" fillId="17" borderId="0" xfId="0" applyFill="1"/>
    <xf numFmtId="0" fontId="0" fillId="0" borderId="1" xfId="0" applyBorder="1"/>
    <xf numFmtId="0" fontId="0" fillId="17" borderId="1" xfId="0" applyFill="1" applyBorder="1"/>
    <xf numFmtId="0" fontId="0" fillId="9" borderId="1" xfId="0" applyFill="1" applyBorder="1"/>
    <xf numFmtId="0" fontId="0" fillId="4" borderId="1" xfId="0" applyFill="1" applyBorder="1"/>
    <xf numFmtId="0" fontId="0" fillId="6" borderId="1" xfId="0" applyFill="1" applyBorder="1"/>
    <xf numFmtId="0" fontId="0" fillId="16" borderId="1" xfId="0" applyFill="1" applyBorder="1"/>
    <xf numFmtId="0" fontId="0" fillId="2" borderId="1" xfId="0" applyFill="1" applyBorder="1"/>
    <xf numFmtId="0" fontId="0" fillId="3" borderId="1" xfId="0" applyFill="1" applyBorder="1"/>
    <xf numFmtId="0" fontId="0" fillId="5" borderId="1" xfId="0" applyFill="1" applyBorder="1"/>
    <xf numFmtId="0" fontId="0" fillId="7" borderId="1" xfId="0" applyFill="1" applyBorder="1"/>
    <xf numFmtId="0" fontId="0" fillId="8" borderId="1" xfId="0" applyFill="1" applyBorder="1"/>
    <xf numFmtId="0" fontId="0" fillId="2" borderId="2" xfId="0" applyFill="1" applyBorder="1"/>
    <xf numFmtId="0" fontId="0" fillId="2" borderId="4" xfId="0" applyFill="1" applyBorder="1"/>
    <xf numFmtId="0" fontId="0" fillId="0" borderId="3" xfId="0" applyBorder="1"/>
    <xf numFmtId="0" fontId="0" fillId="2" borderId="3" xfId="0" applyFill="1" applyBorder="1"/>
    <xf numFmtId="0" fontId="0" fillId="2" borderId="5" xfId="0" applyFill="1" applyBorder="1"/>
    <xf numFmtId="0" fontId="0" fillId="0" borderId="6" xfId="0" applyBorder="1"/>
    <xf numFmtId="14" fontId="0" fillId="0" borderId="0" xfId="0" applyNumberFormat="1"/>
    <xf numFmtId="0" fontId="11" fillId="2" borderId="0" xfId="0" applyFont="1" applyFill="1"/>
    <xf numFmtId="0" fontId="11" fillId="0" borderId="0" xfId="0" applyFont="1"/>
    <xf numFmtId="0" fontId="0" fillId="18" borderId="0" xfId="0" applyFill="1"/>
    <xf numFmtId="14" fontId="0" fillId="18" borderId="0" xfId="0" applyNumberFormat="1" applyFill="1"/>
    <xf numFmtId="0" fontId="0" fillId="0" borderId="7" xfId="0" applyBorder="1"/>
    <xf numFmtId="0" fontId="0" fillId="0" borderId="8" xfId="0" applyBorder="1"/>
    <xf numFmtId="0" fontId="0" fillId="19" borderId="0" xfId="0" applyFill="1"/>
    <xf numFmtId="0" fontId="6" fillId="0" borderId="0" xfId="0" applyFont="1" applyAlignment="1">
      <alignment horizontal="center"/>
    </xf>
    <xf numFmtId="0" fontId="6" fillId="0" borderId="0" xfId="0" applyFont="1" applyAlignment="1">
      <alignment horizontal="center" wrapText="1"/>
    </xf>
    <xf numFmtId="0" fontId="6" fillId="0" borderId="6" xfId="0" applyFont="1" applyBorder="1" applyAlignment="1">
      <alignment horizontal="center" wrapText="1"/>
    </xf>
    <xf numFmtId="0" fontId="13" fillId="0" borderId="0" xfId="0" applyFont="1" applyAlignment="1">
      <alignment horizontal="center"/>
    </xf>
    <xf numFmtId="0" fontId="13" fillId="0" borderId="6" xfId="0" applyFont="1" applyBorder="1" applyAlignment="1">
      <alignment horizontal="center" vertical="center"/>
    </xf>
    <xf numFmtId="0" fontId="13" fillId="0" borderId="0" xfId="0" applyFont="1" applyAlignment="1">
      <alignment horizontal="center" vertical="center"/>
    </xf>
    <xf numFmtId="0" fontId="14" fillId="0" borderId="0" xfId="0" applyFont="1"/>
    <xf numFmtId="0" fontId="15" fillId="0" borderId="0" xfId="0" applyFont="1" applyAlignment="1">
      <alignment horizontal="center" vertical="center"/>
    </xf>
    <xf numFmtId="0" fontId="13" fillId="0" borderId="6" xfId="0" applyFont="1" applyBorder="1" applyAlignment="1">
      <alignment horizontal="center"/>
    </xf>
    <xf numFmtId="0" fontId="16" fillId="0" borderId="6" xfId="0" applyFont="1" applyBorder="1" applyAlignment="1">
      <alignment horizontal="center" vertical="center"/>
    </xf>
    <xf numFmtId="0" fontId="13" fillId="16" borderId="0" xfId="0" applyFont="1" applyFill="1" applyAlignment="1">
      <alignment horizontal="center"/>
    </xf>
    <xf numFmtId="0" fontId="13" fillId="17" borderId="0" xfId="0" applyFont="1" applyFill="1" applyAlignment="1">
      <alignment horizontal="center"/>
    </xf>
    <xf numFmtId="22" fontId="0" fillId="0" borderId="0" xfId="0" applyNumberFormat="1"/>
    <xf numFmtId="0" fontId="12" fillId="0" borderId="0" xfId="0" applyFont="1"/>
    <xf numFmtId="0" fontId="9" fillId="0" borderId="0" xfId="8">
      <alignment vertical="center"/>
    </xf>
    <xf numFmtId="0" fontId="13" fillId="0" borderId="0" xfId="8" applyFont="1" applyAlignment="1">
      <alignment horizontal="center"/>
    </xf>
    <xf numFmtId="176" fontId="13" fillId="0" borderId="0" xfId="0" applyNumberFormat="1" applyFont="1" applyAlignment="1">
      <alignment horizontal="center" vertical="center"/>
    </xf>
    <xf numFmtId="176" fontId="13" fillId="0" borderId="0" xfId="0" applyNumberFormat="1" applyFont="1" applyAlignment="1">
      <alignment horizontal="center"/>
    </xf>
    <xf numFmtId="0" fontId="20" fillId="0" borderId="0" xfId="7" applyFont="1" applyAlignment="1">
      <alignment horizontal="left" vertical="center" wrapText="1"/>
    </xf>
    <xf numFmtId="0" fontId="20" fillId="0" borderId="0" xfId="7" applyFont="1" applyAlignment="1">
      <alignment horizontal="right" vertical="center" wrapText="1"/>
    </xf>
    <xf numFmtId="0" fontId="23" fillId="0" borderId="0" xfId="7" applyFont="1" applyAlignment="1">
      <alignment horizontal="left" vertical="center" wrapText="1"/>
    </xf>
    <xf numFmtId="0" fontId="23" fillId="0" borderId="0" xfId="7" applyFont="1" applyAlignment="1">
      <alignment horizontal="right" vertical="center" wrapText="1"/>
    </xf>
    <xf numFmtId="0" fontId="20" fillId="0" borderId="0" xfId="7" applyFont="1" applyAlignment="1">
      <alignment horizontal="left" vertical="center"/>
    </xf>
    <xf numFmtId="0" fontId="20" fillId="0" borderId="0" xfId="7" applyFont="1" applyAlignment="1">
      <alignment horizontal="right" vertical="center"/>
    </xf>
    <xf numFmtId="0" fontId="23" fillId="0" borderId="0" xfId="8" applyFont="1" applyAlignment="1">
      <alignment horizontal="left" vertical="center"/>
    </xf>
    <xf numFmtId="0" fontId="23" fillId="0" borderId="0" xfId="8" applyFont="1" applyAlignment="1">
      <alignment horizontal="right" vertical="center"/>
    </xf>
    <xf numFmtId="0" fontId="20" fillId="0" borderId="0" xfId="72" applyFont="1" applyAlignment="1">
      <alignment horizontal="left"/>
    </xf>
    <xf numFmtId="0" fontId="20" fillId="0" borderId="0" xfId="72" applyFont="1" applyAlignment="1">
      <alignment horizontal="right"/>
    </xf>
    <xf numFmtId="0" fontId="20" fillId="0" borderId="9" xfId="72" applyFont="1" applyBorder="1" applyAlignment="1">
      <alignment horizontal="left"/>
    </xf>
    <xf numFmtId="0" fontId="20" fillId="0" borderId="9" xfId="72" applyFont="1" applyBorder="1" applyAlignment="1">
      <alignment horizontal="right"/>
    </xf>
    <xf numFmtId="0" fontId="24" fillId="0" borderId="0" xfId="73" applyAlignment="1">
      <alignment horizontal="center"/>
    </xf>
    <xf numFmtId="176" fontId="21" fillId="0" borderId="17" xfId="73" applyNumberFormat="1" applyFont="1" applyBorder="1" applyAlignment="1">
      <alignment horizontal="center" vertical="center"/>
    </xf>
    <xf numFmtId="176" fontId="21" fillId="0" borderId="9" xfId="73" applyNumberFormat="1" applyFont="1" applyBorder="1" applyAlignment="1">
      <alignment horizontal="center" vertical="center"/>
    </xf>
    <xf numFmtId="176" fontId="21" fillId="0" borderId="7" xfId="73" applyNumberFormat="1" applyFont="1" applyBorder="1" applyAlignment="1">
      <alignment horizontal="center" vertical="center"/>
    </xf>
    <xf numFmtId="176" fontId="21" fillId="0" borderId="0" xfId="73" applyNumberFormat="1" applyFont="1" applyAlignment="1">
      <alignment horizontal="center" vertical="center"/>
    </xf>
    <xf numFmtId="0" fontId="19" fillId="0" borderId="0" xfId="73" applyFont="1" applyAlignment="1">
      <alignment horizontal="right"/>
    </xf>
    <xf numFmtId="0" fontId="19" fillId="0" borderId="0" xfId="73" applyFont="1" applyAlignment="1">
      <alignment horizontal="left"/>
    </xf>
    <xf numFmtId="176" fontId="22" fillId="0" borderId="0" xfId="73" applyNumberFormat="1" applyFont="1" applyAlignment="1">
      <alignment horizontal="center" vertical="center"/>
    </xf>
    <xf numFmtId="176" fontId="19" fillId="0" borderId="9" xfId="73" applyNumberFormat="1" applyFont="1" applyBorder="1" applyAlignment="1">
      <alignment horizontal="center" vertical="center"/>
    </xf>
    <xf numFmtId="0" fontId="19" fillId="0" borderId="9" xfId="73" applyFont="1" applyBorder="1" applyAlignment="1">
      <alignment horizontal="center" vertical="center"/>
    </xf>
    <xf numFmtId="0" fontId="17" fillId="0" borderId="12" xfId="73" applyFont="1" applyBorder="1" applyAlignment="1">
      <alignment horizontal="center"/>
    </xf>
    <xf numFmtId="0" fontId="17" fillId="0" borderId="0" xfId="73" applyFont="1" applyAlignment="1">
      <alignment horizontal="center"/>
    </xf>
    <xf numFmtId="0" fontId="6" fillId="0" borderId="18" xfId="0" applyFont="1" applyBorder="1" applyAlignment="1">
      <alignment horizontal="center" wrapText="1"/>
    </xf>
    <xf numFmtId="0" fontId="13" fillId="0" borderId="18" xfId="0" applyFont="1" applyBorder="1" applyAlignment="1">
      <alignment horizontal="center" vertical="center"/>
    </xf>
    <xf numFmtId="0" fontId="13" fillId="0" borderId="18" xfId="0" applyFont="1" applyBorder="1" applyAlignment="1">
      <alignment horizontal="center"/>
    </xf>
    <xf numFmtId="0" fontId="0" fillId="0" borderId="18" xfId="0" applyBorder="1"/>
    <xf numFmtId="0" fontId="0" fillId="2" borderId="19" xfId="0" applyFill="1" applyBorder="1"/>
    <xf numFmtId="0" fontId="0" fillId="0" borderId="4" xfId="0" applyBorder="1"/>
    <xf numFmtId="0" fontId="6" fillId="15" borderId="0" xfId="0" applyFont="1" applyFill="1"/>
    <xf numFmtId="0" fontId="25" fillId="0" borderId="0" xfId="0" applyFont="1" applyAlignment="1">
      <alignment horizontal="right" vertical="center" wrapText="1"/>
    </xf>
    <xf numFmtId="0" fontId="25" fillId="0" borderId="20" xfId="0" applyFont="1" applyBorder="1" applyAlignment="1">
      <alignment horizontal="right" vertical="center" wrapText="1"/>
    </xf>
    <xf numFmtId="0" fontId="26" fillId="0" borderId="21" xfId="0" applyFont="1" applyBorder="1" applyAlignment="1">
      <alignment horizontal="right" vertical="center" wrapText="1"/>
    </xf>
    <xf numFmtId="0" fontId="25" fillId="0" borderId="0" xfId="0" applyFont="1" applyAlignment="1">
      <alignment vertical="center" wrapText="1"/>
    </xf>
    <xf numFmtId="0" fontId="25" fillId="0" borderId="20" xfId="0" applyFont="1" applyBorder="1" applyAlignment="1">
      <alignment vertical="center" wrapText="1"/>
    </xf>
    <xf numFmtId="0" fontId="25" fillId="0" borderId="20" xfId="0" applyFont="1" applyBorder="1" applyAlignment="1">
      <alignment horizontal="left" vertical="center" wrapText="1"/>
    </xf>
    <xf numFmtId="0" fontId="27" fillId="0" borderId="0" xfId="0" applyFont="1" applyAlignment="1">
      <alignment vertical="center" wrapText="1"/>
    </xf>
    <xf numFmtId="0" fontId="27" fillId="0" borderId="21" xfId="0" applyFont="1" applyBorder="1" applyAlignment="1">
      <alignment vertical="center" wrapText="1"/>
    </xf>
    <xf numFmtId="0" fontId="28" fillId="0" borderId="21" xfId="0" applyFont="1" applyBorder="1" applyAlignment="1">
      <alignment horizontal="right" vertical="center" wrapText="1"/>
    </xf>
    <xf numFmtId="0" fontId="27" fillId="0" borderId="20" xfId="0" applyFont="1" applyBorder="1" applyAlignment="1">
      <alignment horizontal="left" vertical="center" wrapText="1"/>
    </xf>
    <xf numFmtId="0" fontId="29" fillId="0" borderId="20" xfId="0" applyFont="1" applyBorder="1" applyAlignment="1">
      <alignment horizontal="left" vertical="center" wrapText="1"/>
    </xf>
    <xf numFmtId="0" fontId="0" fillId="2" borderId="22" xfId="0" applyFill="1" applyBorder="1"/>
    <xf numFmtId="0" fontId="0" fillId="0" borderId="23" xfId="0" applyBorder="1"/>
    <xf numFmtId="0" fontId="0" fillId="2" borderId="24" xfId="0" applyFill="1" applyBorder="1"/>
    <xf numFmtId="0" fontId="0" fillId="0" borderId="25" xfId="0" applyBorder="1"/>
    <xf numFmtId="0" fontId="0" fillId="0" borderId="12" xfId="0" applyBorder="1"/>
    <xf numFmtId="0" fontId="0" fillId="9" borderId="12" xfId="0" applyFill="1" applyBorder="1"/>
    <xf numFmtId="0" fontId="0" fillId="10" borderId="12" xfId="0" applyFill="1" applyBorder="1"/>
    <xf numFmtId="0" fontId="0" fillId="4" borderId="12" xfId="0" applyFill="1" applyBorder="1"/>
    <xf numFmtId="0" fontId="0" fillId="6" borderId="12" xfId="0" applyFill="1" applyBorder="1"/>
    <xf numFmtId="0" fontId="0" fillId="11" borderId="1" xfId="0" applyFill="1" applyBorder="1"/>
    <xf numFmtId="0" fontId="0" fillId="21" borderId="0" xfId="0" applyFill="1"/>
    <xf numFmtId="0" fontId="0" fillId="21" borderId="1" xfId="0" applyFill="1" applyBorder="1"/>
    <xf numFmtId="0" fontId="0" fillId="22" borderId="0" xfId="0" applyFill="1"/>
    <xf numFmtId="0" fontId="14" fillId="20" borderId="0" xfId="0" applyFont="1" applyFill="1" applyAlignment="1">
      <alignment horizontal="center" vertical="center"/>
    </xf>
    <xf numFmtId="0" fontId="6" fillId="0" borderId="0" xfId="0" applyFont="1" applyAlignment="1">
      <alignment horizontal="center" vertical="center"/>
    </xf>
    <xf numFmtId="0" fontId="9" fillId="0" borderId="0" xfId="8" applyFill="1">
      <alignment vertical="center"/>
    </xf>
    <xf numFmtId="0" fontId="2" fillId="0" borderId="0" xfId="0" applyFont="1" applyFill="1" applyAlignment="1">
      <alignment horizontal="center" vertical="center"/>
    </xf>
    <xf numFmtId="0" fontId="32" fillId="0" borderId="0" xfId="8" applyFont="1" applyFill="1" applyAlignment="1">
      <alignment horizontal="center" vertical="center"/>
    </xf>
    <xf numFmtId="176" fontId="32" fillId="0" borderId="0" xfId="8" applyNumberFormat="1" applyFont="1" applyFill="1" applyAlignment="1">
      <alignment horizontal="center" vertical="center"/>
    </xf>
    <xf numFmtId="0" fontId="7" fillId="0" borderId="0" xfId="8" applyFont="1">
      <alignment vertical="center"/>
    </xf>
    <xf numFmtId="0" fontId="2" fillId="0" borderId="0" xfId="8" applyFont="1" applyFill="1" applyAlignment="1">
      <alignment horizontal="center" vertical="center"/>
    </xf>
    <xf numFmtId="0" fontId="30" fillId="15" borderId="0" xfId="41" applyFont="1" applyFill="1" applyAlignment="1">
      <alignment horizontal="center" vertical="center" wrapText="1"/>
    </xf>
    <xf numFmtId="0" fontId="31" fillId="15" borderId="0" xfId="41" applyFont="1" applyFill="1" applyAlignment="1">
      <alignment horizontal="center" vertical="center" wrapText="1"/>
    </xf>
    <xf numFmtId="0" fontId="31" fillId="15" borderId="0" xfId="41" applyFont="1" applyFill="1" applyAlignment="1">
      <alignment horizontal="center" vertical="center"/>
    </xf>
    <xf numFmtId="0" fontId="2" fillId="0" borderId="0" xfId="0" applyFont="1" applyAlignment="1">
      <alignment horizontal="center" vertical="center"/>
    </xf>
    <xf numFmtId="0" fontId="6" fillId="0" borderId="0" xfId="8" applyFont="1" applyAlignment="1">
      <alignment horizontal="center" vertical="center"/>
    </xf>
    <xf numFmtId="0" fontId="33" fillId="0" borderId="0" xfId="0" applyFont="1"/>
    <xf numFmtId="0" fontId="14" fillId="0" borderId="12" xfId="0" applyFont="1" applyBorder="1" applyAlignment="1">
      <alignment horizontal="center"/>
    </xf>
    <xf numFmtId="0" fontId="14" fillId="13" borderId="12" xfId="0" applyFont="1" applyFill="1" applyBorder="1" applyAlignment="1">
      <alignment horizontal="center"/>
    </xf>
    <xf numFmtId="0" fontId="14" fillId="0" borderId="0" xfId="0" applyFont="1" applyAlignment="1">
      <alignment horizontal="center"/>
    </xf>
    <xf numFmtId="0" fontId="14" fillId="13" borderId="0" xfId="0" applyFont="1" applyFill="1" applyAlignment="1">
      <alignment horizontal="center"/>
    </xf>
    <xf numFmtId="0" fontId="34" fillId="20" borderId="0" xfId="0" applyFont="1" applyFill="1" applyAlignment="1">
      <alignment horizontal="center" vertical="center"/>
    </xf>
    <xf numFmtId="0" fontId="14" fillId="20" borderId="0" xfId="0" applyFont="1" applyFill="1" applyAlignment="1">
      <alignment horizontal="center" vertical="center" wrapText="1"/>
    </xf>
    <xf numFmtId="0" fontId="35" fillId="24" borderId="0" xfId="0" applyFont="1" applyFill="1" applyAlignment="1">
      <alignment horizontal="center"/>
    </xf>
    <xf numFmtId="0" fontId="6" fillId="0" borderId="0" xfId="0" applyFont="1" applyAlignment="1">
      <alignment horizontal="center" vertical="center"/>
    </xf>
    <xf numFmtId="0" fontId="36" fillId="20" borderId="0" xfId="0" applyFont="1" applyFill="1" applyAlignment="1">
      <alignment horizontal="center" vertical="center"/>
    </xf>
    <xf numFmtId="0" fontId="37" fillId="24" borderId="0" xfId="0" applyFont="1" applyFill="1" applyAlignment="1">
      <alignment horizontal="center"/>
    </xf>
    <xf numFmtId="0" fontId="14" fillId="0" borderId="6" xfId="0" applyFont="1" applyBorder="1" applyAlignment="1">
      <alignment horizontal="center"/>
    </xf>
    <xf numFmtId="0" fontId="14" fillId="0" borderId="18" xfId="0" applyFont="1" applyBorder="1" applyAlignment="1">
      <alignment horizontal="center"/>
    </xf>
    <xf numFmtId="0" fontId="14" fillId="23" borderId="0" xfId="0" applyFont="1" applyFill="1" applyAlignment="1">
      <alignment horizontal="center"/>
    </xf>
    <xf numFmtId="0" fontId="0" fillId="0" borderId="0" xfId="0" applyAlignment="1">
      <alignment vertical="center" wrapText="1"/>
    </xf>
    <xf numFmtId="0" fontId="36" fillId="0" borderId="0" xfId="0" applyFont="1" applyAlignment="1">
      <alignment vertical="center"/>
    </xf>
    <xf numFmtId="0" fontId="0" fillId="0" borderId="26" xfId="0" applyBorder="1"/>
    <xf numFmtId="0" fontId="0" fillId="0" borderId="27" xfId="0" applyBorder="1"/>
    <xf numFmtId="0" fontId="0" fillId="14" borderId="27" xfId="0" applyFill="1" applyBorder="1"/>
    <xf numFmtId="0" fontId="0" fillId="10" borderId="27" xfId="0" applyFill="1" applyBorder="1"/>
    <xf numFmtId="0" fontId="0" fillId="5" borderId="27" xfId="0" applyFill="1" applyBorder="1"/>
    <xf numFmtId="0" fontId="0" fillId="6" borderId="27" xfId="0" applyFill="1" applyBorder="1"/>
    <xf numFmtId="0" fontId="0" fillId="18" borderId="27" xfId="0" applyFill="1" applyBorder="1"/>
    <xf numFmtId="0" fontId="0" fillId="4" borderId="27" xfId="0" applyFill="1" applyBorder="1"/>
    <xf numFmtId="0" fontId="0" fillId="12" borderId="27" xfId="0" applyFill="1" applyBorder="1"/>
    <xf numFmtId="0" fontId="0" fillId="7" borderId="27" xfId="0" applyFill="1" applyBorder="1"/>
    <xf numFmtId="0" fontId="0" fillId="8" borderId="27" xfId="0" applyFill="1" applyBorder="1"/>
    <xf numFmtId="0" fontId="6" fillId="0" borderId="0" xfId="0" applyFont="1" applyAlignment="1">
      <alignment horizontal="center" vertical="center"/>
    </xf>
    <xf numFmtId="0" fontId="6" fillId="0" borderId="0" xfId="0" applyFont="1" applyAlignment="1">
      <alignment horizontal="center" vertical="center"/>
    </xf>
    <xf numFmtId="0" fontId="27" fillId="0" borderId="20" xfId="0" applyFont="1" applyBorder="1" applyAlignment="1">
      <alignment horizontal="left" vertical="center" wrapText="1"/>
    </xf>
    <xf numFmtId="0" fontId="25" fillId="0" borderId="20" xfId="0" applyFont="1" applyBorder="1" applyAlignment="1">
      <alignment horizontal="left" vertical="center" wrapText="1"/>
    </xf>
    <xf numFmtId="0" fontId="18" fillId="0" borderId="10" xfId="73" applyFont="1" applyBorder="1" applyAlignment="1">
      <alignment horizontal="left" vertical="center" wrapText="1"/>
    </xf>
    <xf numFmtId="0" fontId="18" fillId="0" borderId="13" xfId="73" applyFont="1" applyBorder="1" applyAlignment="1">
      <alignment horizontal="left" vertical="center"/>
    </xf>
    <xf numFmtId="176" fontId="21" fillId="0" borderId="14" xfId="73" applyNumberFormat="1" applyFont="1" applyBorder="1" applyAlignment="1">
      <alignment horizontal="center" vertical="center"/>
    </xf>
    <xf numFmtId="176" fontId="21" fillId="0" borderId="16" xfId="73" applyNumberFormat="1" applyFont="1" applyBorder="1" applyAlignment="1">
      <alignment horizontal="center" vertical="center"/>
    </xf>
    <xf numFmtId="176" fontId="21" fillId="0" borderId="15" xfId="73" applyNumberFormat="1" applyFont="1" applyBorder="1" applyAlignment="1">
      <alignment horizontal="center" vertical="center"/>
    </xf>
    <xf numFmtId="0" fontId="18" fillId="0" borderId="11" xfId="73" applyFont="1" applyBorder="1" applyAlignment="1">
      <alignment horizontal="center" vertical="center"/>
    </xf>
  </cellXfs>
  <cellStyles count="76">
    <cellStyle name="Comma" xfId="4" xr:uid="{00000000-0005-0000-0000-000004000000}"/>
    <cellStyle name="Comma [0]" xfId="5" xr:uid="{00000000-0005-0000-0000-000005000000}"/>
    <cellStyle name="Comma [0] 2" xfId="12" xr:uid="{00000000-0005-0000-0000-000005000000}"/>
    <cellStyle name="Comma [0] 3" xfId="20" xr:uid="{3ADCB70B-3DEC-4275-9C5E-8B4D194D43F8}"/>
    <cellStyle name="Comma [0] 4" xfId="32" xr:uid="{26B876AC-A011-481B-9EB9-20F8DC8BFF3B}"/>
    <cellStyle name="Comma [0] 5" xfId="45" xr:uid="{B4F6675D-4F7E-411D-B5A9-6A26685D89DB}"/>
    <cellStyle name="Comma 10" xfId="31" xr:uid="{68339E9F-B965-4F38-B06D-39120725DC89}"/>
    <cellStyle name="Comma 11" xfId="34" xr:uid="{20CC1AED-7EDF-4435-85EC-1C02D1360BF6}"/>
    <cellStyle name="Comma 12" xfId="35" xr:uid="{84D3EE50-F6BF-46D4-AB19-54FA1E6E4DF4}"/>
    <cellStyle name="Comma 13" xfId="37" xr:uid="{C676B4F3-B3D8-474A-99D2-C7ED2021F93C}"/>
    <cellStyle name="Comma 14" xfId="39" xr:uid="{176D4943-1359-4BF4-9FE3-803EAEAB2133}"/>
    <cellStyle name="Comma 15" xfId="44" xr:uid="{F5BA384D-7E2F-4BF4-BACB-A8AFDCC9E75F}"/>
    <cellStyle name="Comma 16" xfId="48" xr:uid="{783A5D5D-E93A-4BB8-9F5E-9F768D93291C}"/>
    <cellStyle name="Comma 17" xfId="49" xr:uid="{54DF9307-FE65-4B47-9AE1-36784CDD736C}"/>
    <cellStyle name="Comma 18" xfId="51" xr:uid="{30E526EA-D6A9-49C2-8039-1CDAAE5D4CF8}"/>
    <cellStyle name="Comma 19" xfId="53" xr:uid="{2DE05E81-B5AD-45D0-8077-386DFECC045F}"/>
    <cellStyle name="Comma 2" xfId="11" xr:uid="{00000000-0005-0000-0000-000004000000}"/>
    <cellStyle name="Comma 20" xfId="55" xr:uid="{83A09669-BE40-4E44-A426-66D867F57A1F}"/>
    <cellStyle name="Comma 21" xfId="57" xr:uid="{AD7ABCFE-9BF5-4CDE-9DE0-D4A7D48B3EF4}"/>
    <cellStyle name="Comma 22" xfId="59" xr:uid="{B241F704-DE21-4EB5-87DC-5085CEB4FE5B}"/>
    <cellStyle name="Comma 23" xfId="61" xr:uid="{E3294FEE-42B7-44E9-B367-D63471A5BEA2}"/>
    <cellStyle name="Comma 24" xfId="63" xr:uid="{C46F24D9-AD53-4500-AD8B-46AD5EFEA6EE}"/>
    <cellStyle name="Comma 25" xfId="65" xr:uid="{88FE4A51-F493-4A81-96B2-16E31A976C3C}"/>
    <cellStyle name="Comma 26" xfId="67" xr:uid="{B0B25F51-913C-4947-857B-DEA3FEFD544A}"/>
    <cellStyle name="Comma 27" xfId="69" xr:uid="{604588F0-A82A-4674-B767-15CB39C18A83}"/>
    <cellStyle name="Comma 28" xfId="71" xr:uid="{74B9058E-47D8-42B1-9863-DF9099597BFA}"/>
    <cellStyle name="Comma 3" xfId="14" xr:uid="{00000000-0005-0000-0000-000004000000}"/>
    <cellStyle name="Comma 4" xfId="15" xr:uid="{00000000-0005-0000-0000-000004000000}"/>
    <cellStyle name="Comma 5" xfId="19" xr:uid="{9929A962-C67F-494F-8D51-61CE58D68B9C}"/>
    <cellStyle name="Comma 6" xfId="22" xr:uid="{E15F592F-50CC-48B3-9BBA-4A7CBEF85133}"/>
    <cellStyle name="Comma 7" xfId="23" xr:uid="{AD379C26-69B8-4AC5-BC46-B2AA6845597F}"/>
    <cellStyle name="Comma 8" xfId="25" xr:uid="{7B70CDD6-4149-4485-A8DB-7627F9ABCDF1}"/>
    <cellStyle name="Comma 9" xfId="27" xr:uid="{7DB384B8-5F33-4842-9247-72C8757F2F98}"/>
    <cellStyle name="Currency" xfId="2" xr:uid="{00000000-0005-0000-0000-000002000000}"/>
    <cellStyle name="Currency [0]" xfId="3" xr:uid="{00000000-0005-0000-0000-000003000000}"/>
    <cellStyle name="Currency [0] 2" xfId="10" xr:uid="{00000000-0005-0000-0000-000003000000}"/>
    <cellStyle name="Currency [0] 3" xfId="18" xr:uid="{56350031-B84B-481F-A942-11712585EFB9}"/>
    <cellStyle name="Currency [0] 4" xfId="30" xr:uid="{0641FC09-54C1-4469-A671-1D6B59A26023}"/>
    <cellStyle name="Currency [0] 5" xfId="43" xr:uid="{1D3C093C-7EB1-4499-896F-36F9701632F9}"/>
    <cellStyle name="Currency 10" xfId="29" xr:uid="{C7986D86-5F77-4B7C-AF1D-D4FCCAA4FA37}"/>
    <cellStyle name="Currency 11" xfId="33" xr:uid="{E1E3C7E0-4B7A-4365-B007-15A54EEB9895}"/>
    <cellStyle name="Currency 12" xfId="36" xr:uid="{70ECAA2D-7102-4FD6-8BDC-D4521CBEAD8F}"/>
    <cellStyle name="Currency 13" xfId="38" xr:uid="{6FF5B2A7-142F-404B-AF27-DA4334BB8B89}"/>
    <cellStyle name="Currency 14" xfId="40" xr:uid="{9FB4D9F6-42CB-4C6B-9BC6-24A72AA965FA}"/>
    <cellStyle name="Currency 15" xfId="42" xr:uid="{B2BD7657-0CFE-4EF0-A02D-2E9BBFEA8E08}"/>
    <cellStyle name="Currency 16" xfId="46" xr:uid="{864560F2-EE7C-4783-A6B5-2DD0B6E01930}"/>
    <cellStyle name="Currency 17" xfId="50" xr:uid="{7D3954CF-97ED-40D0-AB48-DA9C54E1E445}"/>
    <cellStyle name="Currency 18" xfId="52" xr:uid="{E0C23F80-F53D-45E4-8223-C3672D1D42DD}"/>
    <cellStyle name="Currency 19" xfId="54" xr:uid="{3B2AE27D-17CE-440A-B157-DF881ADBC227}"/>
    <cellStyle name="Currency 2" xfId="9" xr:uid="{00000000-0005-0000-0000-000002000000}"/>
    <cellStyle name="Currency 20" xfId="56" xr:uid="{DFCB2709-3035-412B-9405-CCA18535F000}"/>
    <cellStyle name="Currency 21" xfId="58" xr:uid="{95BA6103-6EEF-4752-9A69-10810ABA1691}"/>
    <cellStyle name="Currency 22" xfId="60" xr:uid="{CA2CD799-513F-4CA8-9E9A-2CA158468C76}"/>
    <cellStyle name="Currency 23" xfId="62" xr:uid="{43BCBB6B-B7BA-42CF-9036-850442BB366F}"/>
    <cellStyle name="Currency 24" xfId="64" xr:uid="{82B21366-77A6-4BBF-94E6-F0065AACED96}"/>
    <cellStyle name="Currency 25" xfId="66" xr:uid="{22E307A6-8192-4F64-8D40-9D5E2E6F29F6}"/>
    <cellStyle name="Currency 26" xfId="68" xr:uid="{C58964F0-187F-4E66-A189-74BCFCD62499}"/>
    <cellStyle name="Currency 27" xfId="70" xr:uid="{903B514C-6144-473E-B1E3-62CD0651269E}"/>
    <cellStyle name="Currency 28" xfId="47" xr:uid="{C7048699-5EF5-41A7-8B5C-2CCC24CF3FD9}"/>
    <cellStyle name="Currency 3" xfId="13" xr:uid="{00000000-0005-0000-0000-000002000000}"/>
    <cellStyle name="Currency 4" xfId="16" xr:uid="{00000000-0005-0000-0000-000002000000}"/>
    <cellStyle name="Currency 5" xfId="17" xr:uid="{E75E4B86-A8C3-4A09-B064-6D6A34E4466D}"/>
    <cellStyle name="Currency 6" xfId="21" xr:uid="{D9B8D5F7-9E6B-4A2D-A4D6-C4A9B360B8C9}"/>
    <cellStyle name="Currency 7" xfId="24" xr:uid="{21B79482-0101-440B-8AF3-CF0CFADACFB4}"/>
    <cellStyle name="Currency 8" xfId="26" xr:uid="{C912301F-53AD-4615-ACF2-537EF8494077}"/>
    <cellStyle name="Currency 9" xfId="28" xr:uid="{A073C8B8-AADA-4714-8019-B02B9C753F10}"/>
    <cellStyle name="Normal" xfId="6" xr:uid="{00000000-0005-0000-0000-000000000000}"/>
    <cellStyle name="Percent" xfId="1" xr:uid="{00000000-0005-0000-0000-000001000000}"/>
    <cellStyle name="常规" xfId="0" builtinId="0"/>
    <cellStyle name="常规 2" xfId="7" xr:uid="{0B600F83-4D89-4CA0-BE9E-C26122B382EB}"/>
    <cellStyle name="常规 2 2" xfId="41" xr:uid="{7E88F1BA-E627-4145-B03B-613C403E8C70}"/>
    <cellStyle name="常规 2 3" xfId="72" xr:uid="{83D15BA5-F1C2-49B7-8B03-298DC2DB9B15}"/>
    <cellStyle name="常规 3" xfId="8" xr:uid="{4B71E487-466C-4AC0-975B-35C0C5469078}"/>
    <cellStyle name="常规 3 2" xfId="74" xr:uid="{61BC576C-9177-4337-98A6-E5823B257787}"/>
    <cellStyle name="常规 3 2 2" xfId="75" xr:uid="{CD001CF9-AFFF-4754-91A4-4ABDA65C4147}"/>
    <cellStyle name="常规 4" xfId="73" xr:uid="{AE544759-7E75-4CC5-806C-F31D0FEF9C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A81CF-B232-40A2-82E8-36FFDBF74924}">
  <dimension ref="A1:AJ114"/>
  <sheetViews>
    <sheetView tabSelected="1" topLeftCell="AB1" zoomScale="117" zoomScaleNormal="70" workbookViewId="0">
      <pane ySplit="1" topLeftCell="A2" activePane="bottomLeft" state="frozen"/>
      <selection pane="bottomLeft" activeCell="AE5" sqref="AE5"/>
    </sheetView>
  </sheetViews>
  <sheetFormatPr defaultColWidth="8.81640625" defaultRowHeight="14"/>
  <cols>
    <col min="1" max="1" width="18.453125" style="59" customWidth="1"/>
    <col min="2" max="5" width="8.6328125" style="59" customWidth="1"/>
    <col min="6" max="6" width="8.81640625" style="59"/>
    <col min="7" max="7" width="9" style="59" customWidth="1"/>
    <col min="8" max="15" width="8.81640625" style="59"/>
    <col min="16" max="17" width="15.6328125" style="59" customWidth="1"/>
    <col min="18" max="24" width="8.81640625" style="59"/>
    <col min="25" max="25" width="11" style="59" customWidth="1"/>
    <col min="26" max="27" width="8.81640625" style="59"/>
    <col min="28" max="28" width="12" style="59" customWidth="1"/>
    <col min="29" max="33" width="8.81640625" style="59"/>
    <col min="34" max="34" width="13.81640625" style="59" customWidth="1"/>
    <col min="35" max="35" width="11.1796875" style="59" customWidth="1"/>
    <col min="36" max="16384" width="8.81640625" style="59"/>
  </cols>
  <sheetData>
    <row r="1" spans="1:36" s="124" customFormat="1" ht="19.25" customHeight="1">
      <c r="A1" s="126" t="s">
        <v>1625</v>
      </c>
      <c r="B1" s="126" t="s">
        <v>533</v>
      </c>
      <c r="C1" s="126" t="s">
        <v>1568</v>
      </c>
      <c r="D1" s="126" t="s">
        <v>1567</v>
      </c>
      <c r="E1" s="126" t="s">
        <v>1564</v>
      </c>
      <c r="F1" s="126" t="s">
        <v>2043</v>
      </c>
      <c r="G1" s="126" t="s">
        <v>1702</v>
      </c>
      <c r="H1" s="127" t="s">
        <v>532</v>
      </c>
      <c r="I1" s="127" t="s">
        <v>531</v>
      </c>
      <c r="J1" s="127" t="s">
        <v>1631</v>
      </c>
      <c r="K1" s="126" t="s">
        <v>1632</v>
      </c>
      <c r="L1" s="128" t="s">
        <v>530</v>
      </c>
      <c r="M1" s="126" t="s">
        <v>529</v>
      </c>
      <c r="N1" s="126" t="s">
        <v>528</v>
      </c>
      <c r="O1" s="126" t="s">
        <v>527</v>
      </c>
      <c r="P1" s="126" t="s">
        <v>1633</v>
      </c>
      <c r="Q1" s="126" t="s">
        <v>1634</v>
      </c>
      <c r="R1" s="126" t="s">
        <v>526</v>
      </c>
      <c r="S1" s="126" t="s">
        <v>525</v>
      </c>
      <c r="T1" s="126" t="s">
        <v>524</v>
      </c>
      <c r="U1" s="126" t="s">
        <v>523</v>
      </c>
      <c r="V1" s="126" t="s">
        <v>2041</v>
      </c>
      <c r="W1" s="126" t="s">
        <v>1630</v>
      </c>
      <c r="X1" s="126" t="s">
        <v>1604</v>
      </c>
      <c r="Y1" s="126" t="s">
        <v>1651</v>
      </c>
      <c r="Z1" s="126" t="s">
        <v>1653</v>
      </c>
      <c r="AA1" s="126" t="s">
        <v>1629</v>
      </c>
      <c r="AB1" s="126" t="s">
        <v>1654</v>
      </c>
      <c r="AC1" s="126" t="s">
        <v>1547</v>
      </c>
      <c r="AD1" s="158" t="s">
        <v>2352</v>
      </c>
      <c r="AE1" s="126" t="s">
        <v>1635</v>
      </c>
      <c r="AF1" s="126" t="s">
        <v>258</v>
      </c>
      <c r="AG1" s="126" t="s">
        <v>1636</v>
      </c>
      <c r="AH1" s="126" t="s">
        <v>259</v>
      </c>
      <c r="AI1" s="126" t="s">
        <v>522</v>
      </c>
      <c r="AJ1" s="126" t="s">
        <v>261</v>
      </c>
    </row>
    <row r="2" spans="1:36" s="120" customFormat="1">
      <c r="A2" s="125" t="str">
        <f>Summary!B3</f>
        <v>D_YH_001_S1</v>
      </c>
      <c r="B2" s="125">
        <f>Summary!C3</f>
        <v>1</v>
      </c>
      <c r="C2" s="125">
        <f>Summary!D3</f>
        <v>1</v>
      </c>
      <c r="D2" s="125">
        <f>Summary!E3</f>
        <v>21</v>
      </c>
      <c r="E2" s="125">
        <f>Summary!F3</f>
        <v>1</v>
      </c>
      <c r="F2" s="122"/>
      <c r="G2" s="122"/>
      <c r="H2" s="125">
        <f>Summary!I3</f>
        <v>31</v>
      </c>
      <c r="I2" s="125">
        <f>Summary!J3</f>
        <v>53</v>
      </c>
      <c r="J2" s="125">
        <f>Summary!K3</f>
        <v>50.692260000000005</v>
      </c>
      <c r="K2" s="125">
        <f>Summary!L3</f>
        <v>41.688969999999998</v>
      </c>
      <c r="L2" s="125">
        <f>Summary!O3</f>
        <v>5</v>
      </c>
      <c r="M2" s="125">
        <f>Summary!P3</f>
        <v>29</v>
      </c>
      <c r="N2" s="125">
        <f>Summary!Q3</f>
        <v>2.5</v>
      </c>
      <c r="O2" s="125">
        <f>Summary!T3</f>
        <v>31</v>
      </c>
      <c r="P2" s="125">
        <f>Summary!U3</f>
        <v>51</v>
      </c>
      <c r="Q2" s="125">
        <f>Summary!V3</f>
        <v>63</v>
      </c>
      <c r="R2" s="125">
        <f>Summary!W3</f>
        <v>114</v>
      </c>
      <c r="S2" s="125">
        <f>Summary!X3</f>
        <v>19</v>
      </c>
      <c r="T2" s="125">
        <f>Summary!Y3</f>
        <v>26</v>
      </c>
      <c r="U2" s="125">
        <f>Summary!Z3</f>
        <v>12</v>
      </c>
      <c r="V2" s="125"/>
      <c r="W2" s="122"/>
      <c r="X2" s="122"/>
      <c r="Y2" s="122"/>
      <c r="Z2" s="122"/>
      <c r="AA2" s="122"/>
      <c r="AB2" s="122"/>
      <c r="AC2" s="122"/>
      <c r="AE2" s="122">
        <f>Summary!AL3</f>
        <v>8</v>
      </c>
      <c r="AF2" s="122">
        <f>Summary!AM3</f>
        <v>5</v>
      </c>
      <c r="AG2" s="122">
        <f>Summary!AN3</f>
        <v>21</v>
      </c>
      <c r="AH2" s="123">
        <f>Summary!AO3</f>
        <v>0</v>
      </c>
      <c r="AI2" s="123">
        <f>Summary!AP3</f>
        <v>0</v>
      </c>
      <c r="AJ2" s="122">
        <f>Summary!AQ3</f>
        <v>29</v>
      </c>
    </row>
    <row r="3" spans="1:36" s="120" customFormat="1">
      <c r="A3" s="125" t="str">
        <f>Summary!B4</f>
        <v>D_YH_003_S1</v>
      </c>
      <c r="B3" s="125">
        <f>Summary!C4</f>
        <v>3</v>
      </c>
      <c r="C3" s="125">
        <f>Summary!D4</f>
        <v>1</v>
      </c>
      <c r="D3" s="125">
        <f>Summary!E4</f>
        <v>19</v>
      </c>
      <c r="E3" s="125">
        <f>Summary!F4</f>
        <v>1</v>
      </c>
      <c r="F3" s="122"/>
      <c r="G3" s="122"/>
      <c r="H3" s="125">
        <f>Summary!I4</f>
        <v>35</v>
      </c>
      <c r="I3" s="125">
        <f>Summary!J4</f>
        <v>68</v>
      </c>
      <c r="J3" s="125">
        <f>Summary!K4</f>
        <v>52.960500000000003</v>
      </c>
      <c r="K3" s="125">
        <f>Summary!L4</f>
        <v>51.260260000000002</v>
      </c>
      <c r="L3" s="125">
        <f>Summary!O4</f>
        <v>3</v>
      </c>
      <c r="M3" s="125">
        <f>Summary!P4</f>
        <v>36</v>
      </c>
      <c r="N3" s="125">
        <f>Summary!Q4</f>
        <v>3.1</v>
      </c>
      <c r="O3" s="125">
        <f>Summary!T4</f>
        <v>33</v>
      </c>
      <c r="P3" s="125">
        <f>Summary!U4</f>
        <v>49</v>
      </c>
      <c r="Q3" s="125">
        <f>Summary!V4</f>
        <v>63</v>
      </c>
      <c r="R3" s="125">
        <f>Summary!W4</f>
        <v>112</v>
      </c>
      <c r="S3" s="125">
        <f>Summary!X4</f>
        <v>21</v>
      </c>
      <c r="T3" s="125">
        <f>Summary!Y4</f>
        <v>11</v>
      </c>
      <c r="U3" s="125">
        <f>Summary!Z4</f>
        <v>1</v>
      </c>
      <c r="V3" s="125"/>
      <c r="W3" s="122"/>
      <c r="X3" s="122"/>
      <c r="Y3" s="122"/>
      <c r="Z3" s="122"/>
      <c r="AA3" s="122"/>
      <c r="AB3" s="122"/>
      <c r="AC3" s="122"/>
      <c r="AE3" s="122">
        <f>Summary!AL4</f>
        <v>9</v>
      </c>
      <c r="AF3" s="122">
        <f>Summary!AM4</f>
        <v>9</v>
      </c>
      <c r="AG3" s="122">
        <f>Summary!AN4</f>
        <v>32</v>
      </c>
      <c r="AH3" s="123">
        <f>Summary!AO4</f>
        <v>27.5</v>
      </c>
      <c r="AI3" s="123">
        <f>Summary!AP4</f>
        <v>69.91</v>
      </c>
      <c r="AJ3" s="122">
        <f>Summary!AQ4</f>
        <v>30</v>
      </c>
    </row>
    <row r="4" spans="1:36" s="120" customFormat="1">
      <c r="A4" s="125" t="str">
        <f>Summary!B5</f>
        <v>D_YH_004_S1</v>
      </c>
      <c r="B4" s="125">
        <f>Summary!C5</f>
        <v>4</v>
      </c>
      <c r="C4" s="125">
        <f>Summary!D5</f>
        <v>2</v>
      </c>
      <c r="D4" s="125">
        <f>Summary!E5</f>
        <v>19</v>
      </c>
      <c r="E4" s="125">
        <f>Summary!F5</f>
        <v>1</v>
      </c>
      <c r="F4" s="122"/>
      <c r="G4" s="122"/>
      <c r="H4" s="125">
        <f>Summary!I5</f>
        <v>20</v>
      </c>
      <c r="I4" s="125">
        <f>Summary!J5</f>
        <v>62</v>
      </c>
      <c r="J4" s="125">
        <f>Summary!K5</f>
        <v>54.280170000000005</v>
      </c>
      <c r="K4" s="125">
        <f>Summary!L5</f>
        <v>35.276799999999994</v>
      </c>
      <c r="L4" s="125">
        <f>Summary!O5</f>
        <v>3</v>
      </c>
      <c r="M4" s="125">
        <f>Summary!P5</f>
        <v>28</v>
      </c>
      <c r="N4" s="125">
        <f>Summary!Q5</f>
        <v>2.5</v>
      </c>
      <c r="O4" s="125">
        <f>Summary!T5</f>
        <v>35</v>
      </c>
      <c r="P4" s="125">
        <f>Summary!U5</f>
        <v>45</v>
      </c>
      <c r="Q4" s="125">
        <f>Summary!V5</f>
        <v>56</v>
      </c>
      <c r="R4" s="125">
        <f>Summary!W5</f>
        <v>101</v>
      </c>
      <c r="S4" s="125">
        <f>Summary!X5</f>
        <v>23</v>
      </c>
      <c r="T4" s="125">
        <f>Summary!Y5</f>
        <v>11</v>
      </c>
      <c r="U4" s="125">
        <f>Summary!Z5</f>
        <v>7</v>
      </c>
      <c r="V4" s="125"/>
      <c r="W4" s="122"/>
      <c r="X4" s="122"/>
      <c r="Y4" s="122"/>
      <c r="Z4" s="122"/>
      <c r="AA4" s="122"/>
      <c r="AB4" s="122"/>
      <c r="AC4" s="122"/>
      <c r="AE4" s="122">
        <f>Summary!AL5</f>
        <v>8</v>
      </c>
      <c r="AF4" s="122">
        <f>Summary!AM5</f>
        <v>6</v>
      </c>
      <c r="AG4" s="122">
        <f>Summary!AN5</f>
        <v>28</v>
      </c>
      <c r="AH4" s="123">
        <f>Summary!AO5</f>
        <v>22.03</v>
      </c>
      <c r="AI4" s="123">
        <f>Summary!AP5</f>
        <v>60.28</v>
      </c>
      <c r="AJ4" s="122">
        <f>Summary!AQ5</f>
        <v>29</v>
      </c>
    </row>
    <row r="5" spans="1:36" s="120" customFormat="1">
      <c r="A5" s="125" t="str">
        <f>Summary!B6</f>
        <v>D_YH_005_S1</v>
      </c>
      <c r="B5" s="125">
        <f>Summary!C6</f>
        <v>5</v>
      </c>
      <c r="C5" s="125">
        <f>Summary!D6</f>
        <v>1</v>
      </c>
      <c r="D5" s="125">
        <f>Summary!E6</f>
        <v>20</v>
      </c>
      <c r="E5" s="125">
        <f>Summary!F6</f>
        <v>1</v>
      </c>
      <c r="F5" s="122"/>
      <c r="G5" s="122"/>
      <c r="H5" s="125">
        <f>Summary!I6</f>
        <v>25</v>
      </c>
      <c r="I5" s="125">
        <f>Summary!J6</f>
        <v>53</v>
      </c>
      <c r="J5" s="125">
        <f>Summary!K6</f>
        <v>54.591760000000001</v>
      </c>
      <c r="K5" s="125">
        <f>Summary!L6</f>
        <v>39.202820000000003</v>
      </c>
      <c r="L5" s="125">
        <f>Summary!O6</f>
        <v>5</v>
      </c>
      <c r="M5" s="125">
        <f>Summary!P6</f>
        <v>24</v>
      </c>
      <c r="N5" s="125">
        <f>Summary!Q6</f>
        <v>2.9</v>
      </c>
      <c r="O5" s="125">
        <f>Summary!T6</f>
        <v>30</v>
      </c>
      <c r="P5" s="125">
        <f>Summary!U6</f>
        <v>61</v>
      </c>
      <c r="Q5" s="125">
        <f>Summary!V6</f>
        <v>43</v>
      </c>
      <c r="R5" s="125">
        <f>Summary!W6</f>
        <v>104</v>
      </c>
      <c r="S5" s="125">
        <f>Summary!X6</f>
        <v>18</v>
      </c>
      <c r="T5" s="125">
        <f>Summary!Y6</f>
        <v>13</v>
      </c>
      <c r="U5" s="125">
        <f>Summary!Z6</f>
        <v>9</v>
      </c>
      <c r="V5" s="125"/>
      <c r="W5" s="122"/>
      <c r="X5" s="122"/>
      <c r="Y5" s="122"/>
      <c r="Z5" s="122"/>
      <c r="AA5" s="122"/>
      <c r="AB5" s="122"/>
      <c r="AC5" s="122"/>
      <c r="AE5" s="122">
        <f>Summary!AL6</f>
        <v>7</v>
      </c>
      <c r="AF5" s="122">
        <f>Summary!AM6</f>
        <v>8</v>
      </c>
      <c r="AG5" s="122">
        <f>Summary!AN6</f>
        <v>26</v>
      </c>
      <c r="AH5" s="123">
        <f>Summary!AO6</f>
        <v>27.38</v>
      </c>
      <c r="AI5" s="123">
        <f>Summary!AP6</f>
        <v>54.59</v>
      </c>
      <c r="AJ5" s="122">
        <f>Summary!AQ6</f>
        <v>30</v>
      </c>
    </row>
    <row r="6" spans="1:36" s="120" customFormat="1">
      <c r="A6" s="125" t="str">
        <f>Summary!B7</f>
        <v>D_YH_006_S1</v>
      </c>
      <c r="B6" s="125">
        <f>Summary!C7</f>
        <v>6</v>
      </c>
      <c r="C6" s="125">
        <f>Summary!D7</f>
        <v>2</v>
      </c>
      <c r="D6" s="125">
        <f>Summary!E7</f>
        <v>21</v>
      </c>
      <c r="E6" s="125">
        <f>Summary!F7</f>
        <v>1</v>
      </c>
      <c r="F6" s="122"/>
      <c r="G6" s="122"/>
      <c r="H6" s="125">
        <f>Summary!I7</f>
        <v>20</v>
      </c>
      <c r="I6" s="125">
        <f>Summary!J7</f>
        <v>51</v>
      </c>
      <c r="J6" s="125">
        <f>Summary!K7</f>
        <v>35.815606812799999</v>
      </c>
      <c r="K6" s="125">
        <f>Summary!L7</f>
        <v>40.402029999999996</v>
      </c>
      <c r="L6" s="125">
        <f>Summary!O7</f>
        <v>5</v>
      </c>
      <c r="M6" s="125">
        <f>Summary!P7</f>
        <v>23</v>
      </c>
      <c r="N6" s="125">
        <f>Summary!Q7</f>
        <v>1.9</v>
      </c>
      <c r="O6" s="125">
        <f>Summary!T7</f>
        <v>25</v>
      </c>
      <c r="P6" s="125">
        <f>Summary!U7</f>
        <v>30</v>
      </c>
      <c r="Q6" s="125">
        <f>Summary!V7</f>
        <v>70</v>
      </c>
      <c r="R6" s="125">
        <f>Summary!W7</f>
        <v>100</v>
      </c>
      <c r="S6" s="125">
        <f>Summary!X7</f>
        <v>26</v>
      </c>
      <c r="T6" s="125">
        <f>Summary!Y7</f>
        <v>17</v>
      </c>
      <c r="U6" s="125">
        <f>Summary!Z7</f>
        <v>15</v>
      </c>
      <c r="V6" s="125"/>
      <c r="W6" s="122"/>
      <c r="X6" s="122"/>
      <c r="Y6" s="122"/>
      <c r="Z6" s="122"/>
      <c r="AA6" s="122"/>
      <c r="AB6" s="122"/>
      <c r="AC6" s="122"/>
      <c r="AE6" s="122">
        <f>Summary!AL7</f>
        <v>8</v>
      </c>
      <c r="AF6" s="122">
        <f>Summary!AM7</f>
        <v>7</v>
      </c>
      <c r="AG6" s="122">
        <f>Summary!AN7</f>
        <v>32</v>
      </c>
      <c r="AH6" s="123">
        <f>Summary!AO7</f>
        <v>27.44</v>
      </c>
      <c r="AI6" s="123">
        <f>Summary!AP7</f>
        <v>65.680000000000007</v>
      </c>
      <c r="AJ6" s="122">
        <f>Summary!AQ7</f>
        <v>30</v>
      </c>
    </row>
    <row r="7" spans="1:36" s="120" customFormat="1">
      <c r="A7" s="125" t="str">
        <f>Summary!B8</f>
        <v>D_YH_007_S1</v>
      </c>
      <c r="B7" s="125">
        <f>Summary!C8</f>
        <v>7</v>
      </c>
      <c r="C7" s="125">
        <f>Summary!D8</f>
        <v>1</v>
      </c>
      <c r="D7" s="125">
        <f>Summary!E8</f>
        <v>19</v>
      </c>
      <c r="E7" s="125">
        <f>Summary!F8</f>
        <v>1</v>
      </c>
      <c r="F7" s="122"/>
      <c r="G7" s="122"/>
      <c r="H7" s="125">
        <f>Summary!I8</f>
        <v>31</v>
      </c>
      <c r="I7" s="125">
        <f>Summary!J8</f>
        <v>50</v>
      </c>
      <c r="J7" s="125">
        <f>Summary!K8</f>
        <v>55.955450000000006</v>
      </c>
      <c r="K7" s="125">
        <f>Summary!L8</f>
        <v>54.007729999999995</v>
      </c>
      <c r="L7" s="125">
        <f>Summary!O8</f>
        <v>6</v>
      </c>
      <c r="M7" s="125">
        <f>Summary!P8</f>
        <v>33</v>
      </c>
      <c r="N7" s="125">
        <f>Summary!Q8</f>
        <v>2.8</v>
      </c>
      <c r="O7" s="125">
        <f>Summary!T8</f>
        <v>36</v>
      </c>
      <c r="P7" s="125">
        <f>Summary!U8</f>
        <v>45</v>
      </c>
      <c r="Q7" s="125">
        <f>Summary!V8</f>
        <v>50</v>
      </c>
      <c r="R7" s="125">
        <f>Summary!W8</f>
        <v>95</v>
      </c>
      <c r="S7" s="125">
        <f>Summary!X8</f>
        <v>22</v>
      </c>
      <c r="T7" s="125">
        <f>Summary!Y8</f>
        <v>9</v>
      </c>
      <c r="U7" s="125">
        <f>Summary!Z8</f>
        <v>3</v>
      </c>
      <c r="V7" s="125"/>
      <c r="W7" s="122"/>
      <c r="X7" s="122"/>
      <c r="Y7" s="122"/>
      <c r="Z7" s="122"/>
      <c r="AA7" s="122"/>
      <c r="AB7" s="122"/>
      <c r="AC7" s="122"/>
      <c r="AE7" s="122">
        <f>Summary!AL8</f>
        <v>10</v>
      </c>
      <c r="AF7" s="122">
        <f>Summary!AM8</f>
        <v>6</v>
      </c>
      <c r="AG7" s="122">
        <f>Summary!AN8</f>
        <v>42</v>
      </c>
      <c r="AH7" s="123">
        <f>Summary!AO8</f>
        <v>24.81</v>
      </c>
      <c r="AI7" s="123">
        <f>Summary!AP8</f>
        <v>36.369999999999997</v>
      </c>
      <c r="AJ7" s="122">
        <f>Summary!AQ8</f>
        <v>29</v>
      </c>
    </row>
    <row r="8" spans="1:36" s="120" customFormat="1">
      <c r="A8" s="125" t="str">
        <f>Summary!B9</f>
        <v>D_YH_008_S1</v>
      </c>
      <c r="B8" s="125">
        <f>Summary!C9</f>
        <v>8</v>
      </c>
      <c r="C8" s="125">
        <f>Summary!D9</f>
        <v>2</v>
      </c>
      <c r="D8" s="125">
        <f>Summary!E9</f>
        <v>19</v>
      </c>
      <c r="E8" s="125">
        <f>Summary!F9</f>
        <v>1</v>
      </c>
      <c r="F8" s="122"/>
      <c r="G8" s="122"/>
      <c r="H8" s="125">
        <f>Summary!I9</f>
        <v>36</v>
      </c>
      <c r="I8" s="125">
        <f>Summary!J9</f>
        <v>45</v>
      </c>
      <c r="J8" s="125">
        <f>Summary!K9</f>
        <v>62.706510000000002</v>
      </c>
      <c r="K8" s="125">
        <f>Summary!L9</f>
        <v>40.26352</v>
      </c>
      <c r="L8" s="125">
        <f>Summary!O9</f>
        <v>6</v>
      </c>
      <c r="M8" s="125">
        <f>Summary!P9</f>
        <v>30</v>
      </c>
      <c r="N8" s="125">
        <f>Summary!Q9</f>
        <v>2.2000000000000002</v>
      </c>
      <c r="O8" s="125">
        <f>Summary!T9</f>
        <v>29</v>
      </c>
      <c r="P8" s="125">
        <f>Summary!U9</f>
        <v>42</v>
      </c>
      <c r="Q8" s="125">
        <f>Summary!V9</f>
        <v>59</v>
      </c>
      <c r="R8" s="125">
        <f>Summary!W9</f>
        <v>101</v>
      </c>
      <c r="S8" s="125">
        <f>Summary!X9</f>
        <v>24</v>
      </c>
      <c r="T8" s="125">
        <f>Summary!Y9</f>
        <v>8</v>
      </c>
      <c r="U8" s="125">
        <f>Summary!Z9</f>
        <v>9</v>
      </c>
      <c r="V8" s="125"/>
      <c r="W8" s="122"/>
      <c r="X8" s="122"/>
      <c r="Y8" s="122"/>
      <c r="Z8" s="122"/>
      <c r="AA8" s="122"/>
      <c r="AB8" s="122"/>
      <c r="AC8" s="122"/>
      <c r="AE8" s="122">
        <f>Summary!AL9</f>
        <v>9</v>
      </c>
      <c r="AF8" s="122">
        <f>Summary!AM9</f>
        <v>6</v>
      </c>
      <c r="AG8" s="122">
        <f>Summary!AN9</f>
        <v>40</v>
      </c>
      <c r="AH8" s="123">
        <f>Summary!AO9</f>
        <v>36.28</v>
      </c>
      <c r="AI8" s="123">
        <f>Summary!AP9</f>
        <v>80.12</v>
      </c>
      <c r="AJ8" s="122">
        <f>Summary!AQ9</f>
        <v>28</v>
      </c>
    </row>
    <row r="9" spans="1:36" s="120" customFormat="1">
      <c r="A9" s="125" t="str">
        <f>Summary!B10</f>
        <v>D_YH_009_S1</v>
      </c>
      <c r="B9" s="125">
        <f>Summary!C10</f>
        <v>9</v>
      </c>
      <c r="C9" s="125">
        <f>Summary!D10</f>
        <v>2</v>
      </c>
      <c r="D9" s="125">
        <f>Summary!E10</f>
        <v>18</v>
      </c>
      <c r="E9" s="125">
        <f>Summary!F10</f>
        <v>1</v>
      </c>
      <c r="F9" s="122"/>
      <c r="G9" s="122"/>
      <c r="H9" s="125">
        <f>Summary!I10</f>
        <v>35</v>
      </c>
      <c r="I9" s="125">
        <f>Summary!J10</f>
        <v>60</v>
      </c>
      <c r="J9" s="125">
        <f>Summary!K10</f>
        <v>62.173070000000003</v>
      </c>
      <c r="K9" s="125">
        <f>Summary!L10</f>
        <v>40.639679999999998</v>
      </c>
      <c r="L9" s="125">
        <f>Summary!O10</f>
        <v>6</v>
      </c>
      <c r="M9" s="125">
        <f>Summary!P10</f>
        <v>45</v>
      </c>
      <c r="N9" s="125">
        <f>Summary!Q10</f>
        <v>3.9</v>
      </c>
      <c r="O9" s="125">
        <f>Summary!T10</f>
        <v>45</v>
      </c>
      <c r="P9" s="125">
        <f>Summary!U10</f>
        <v>76</v>
      </c>
      <c r="Q9" s="125">
        <f>Summary!V10</f>
        <v>47</v>
      </c>
      <c r="R9" s="125">
        <f>Summary!W10</f>
        <v>123</v>
      </c>
      <c r="S9" s="125">
        <f>Summary!X10</f>
        <v>10</v>
      </c>
      <c r="T9" s="125">
        <f>Summary!Y10</f>
        <v>8</v>
      </c>
      <c r="U9" s="125">
        <f>Summary!Z10</f>
        <v>2</v>
      </c>
      <c r="V9" s="125"/>
      <c r="W9" s="122"/>
      <c r="X9" s="122"/>
      <c r="Y9" s="122"/>
      <c r="Z9" s="122"/>
      <c r="AA9" s="122"/>
      <c r="AB9" s="122"/>
      <c r="AC9" s="122"/>
      <c r="AE9" s="122">
        <f>Summary!AL10</f>
        <v>9</v>
      </c>
      <c r="AF9" s="122">
        <f>Summary!AM10</f>
        <v>3</v>
      </c>
      <c r="AG9" s="122">
        <f>Summary!AN10</f>
        <v>27</v>
      </c>
      <c r="AH9" s="123">
        <f>Summary!AO10</f>
        <v>28.69</v>
      </c>
      <c r="AI9" s="123">
        <f>Summary!AP10</f>
        <v>62.65</v>
      </c>
      <c r="AJ9" s="122">
        <f>Summary!AQ10</f>
        <v>29</v>
      </c>
    </row>
    <row r="10" spans="1:36" s="120" customFormat="1">
      <c r="A10" s="125" t="str">
        <f>Summary!B11</f>
        <v>D_YH_010_S1</v>
      </c>
      <c r="B10" s="125">
        <f>Summary!C11</f>
        <v>10</v>
      </c>
      <c r="C10" s="125">
        <f>Summary!D11</f>
        <v>2</v>
      </c>
      <c r="D10" s="125">
        <f>Summary!E11</f>
        <v>20</v>
      </c>
      <c r="E10" s="125">
        <f>Summary!F11</f>
        <v>1</v>
      </c>
      <c r="F10" s="122"/>
      <c r="G10" s="122"/>
      <c r="H10" s="125">
        <f>Summary!I11</f>
        <v>23</v>
      </c>
      <c r="I10" s="125">
        <f>Summary!J11</f>
        <v>61</v>
      </c>
      <c r="J10" s="125">
        <f>Summary!K11</f>
        <v>55.744696812800001</v>
      </c>
      <c r="K10" s="125">
        <f>Summary!L11</f>
        <v>19.690769999999993</v>
      </c>
      <c r="L10" s="125">
        <f>Summary!O11</f>
        <v>5</v>
      </c>
      <c r="M10" s="125">
        <f>Summary!P11</f>
        <v>25</v>
      </c>
      <c r="N10" s="125">
        <f>Summary!Q11</f>
        <v>2.1</v>
      </c>
      <c r="O10" s="125">
        <f>Summary!T11</f>
        <v>38</v>
      </c>
      <c r="P10" s="125">
        <f>Summary!U11</f>
        <v>30</v>
      </c>
      <c r="Q10" s="125">
        <f>Summary!V11</f>
        <v>64</v>
      </c>
      <c r="R10" s="125">
        <f>Summary!W11</f>
        <v>94</v>
      </c>
      <c r="S10" s="125">
        <f>Summary!X11</f>
        <v>23</v>
      </c>
      <c r="T10" s="125">
        <f>Summary!Y11</f>
        <v>13</v>
      </c>
      <c r="U10" s="125">
        <f>Summary!Z11</f>
        <v>22</v>
      </c>
      <c r="V10" s="125"/>
      <c r="W10" s="122"/>
      <c r="X10" s="122"/>
      <c r="Y10" s="122"/>
      <c r="Z10" s="122"/>
      <c r="AA10" s="122"/>
      <c r="AB10" s="122"/>
      <c r="AC10" s="122"/>
      <c r="AE10" s="122">
        <f>Summary!AL11</f>
        <v>9</v>
      </c>
      <c r="AF10" s="122">
        <f>Summary!AM11</f>
        <v>4</v>
      </c>
      <c r="AG10" s="122">
        <f>Summary!AN11</f>
        <v>32</v>
      </c>
      <c r="AH10" s="123">
        <f>Summary!AO11</f>
        <v>48.16</v>
      </c>
      <c r="AI10" s="123">
        <f>Summary!AP11</f>
        <v>74.31</v>
      </c>
      <c r="AJ10" s="122">
        <f>Summary!AQ11</f>
        <v>29</v>
      </c>
    </row>
    <row r="11" spans="1:36" s="120" customFormat="1">
      <c r="A11" s="125" t="str">
        <f>Summary!B12</f>
        <v>D_YH_011_S1</v>
      </c>
      <c r="B11" s="125">
        <f>Summary!C12</f>
        <v>11</v>
      </c>
      <c r="C11" s="125">
        <f>Summary!D12</f>
        <v>2</v>
      </c>
      <c r="D11" s="125">
        <f>Summary!E12</f>
        <v>23</v>
      </c>
      <c r="E11" s="125">
        <f>Summary!F12</f>
        <v>1</v>
      </c>
      <c r="F11" s="122"/>
      <c r="G11" s="122"/>
      <c r="H11" s="125">
        <f>Summary!I12</f>
        <v>18</v>
      </c>
      <c r="I11" s="125">
        <f>Summary!J12</f>
        <v>32</v>
      </c>
      <c r="J11" s="125">
        <f>Summary!K12</f>
        <v>54.857340000000001</v>
      </c>
      <c r="K11" s="125">
        <f>Summary!L12</f>
        <v>19.790219999999998</v>
      </c>
      <c r="L11" s="125">
        <f>Summary!O12</f>
        <v>4</v>
      </c>
      <c r="M11" s="125">
        <f>Summary!P12</f>
        <v>29</v>
      </c>
      <c r="N11" s="125">
        <f>Summary!Q12</f>
        <v>2.6</v>
      </c>
      <c r="O11" s="125">
        <f>Summary!T12</f>
        <v>35</v>
      </c>
      <c r="P11" s="125">
        <f>Summary!U12</f>
        <v>49</v>
      </c>
      <c r="Q11" s="125">
        <f>Summary!V12</f>
        <v>58</v>
      </c>
      <c r="R11" s="125">
        <f>Summary!W12</f>
        <v>107</v>
      </c>
      <c r="S11" s="125">
        <f>Summary!X12</f>
        <v>20</v>
      </c>
      <c r="T11" s="125">
        <f>Summary!Y12</f>
        <v>33</v>
      </c>
      <c r="U11" s="125">
        <f>Summary!Z12</f>
        <v>25</v>
      </c>
      <c r="V11" s="125"/>
      <c r="W11" s="122"/>
      <c r="X11" s="122"/>
      <c r="Y11" s="122"/>
      <c r="Z11" s="122"/>
      <c r="AA11" s="122"/>
      <c r="AB11" s="122"/>
      <c r="AC11" s="122"/>
      <c r="AE11" s="122">
        <f>Summary!AL12</f>
        <v>8</v>
      </c>
      <c r="AF11" s="122">
        <f>Summary!AM12</f>
        <v>4</v>
      </c>
      <c r="AG11" s="122">
        <f>Summary!AN12</f>
        <v>19</v>
      </c>
      <c r="AH11" s="123">
        <f>Summary!AO12</f>
        <v>29.16</v>
      </c>
      <c r="AI11" s="123">
        <f>Summary!AP12</f>
        <v>52.44</v>
      </c>
      <c r="AJ11" s="122">
        <f>Summary!AQ12</f>
        <v>28</v>
      </c>
    </row>
    <row r="12" spans="1:36" s="120" customFormat="1">
      <c r="A12" s="125" t="str">
        <f>Summary!B13</f>
        <v>D_YH_012_S1</v>
      </c>
      <c r="B12" s="125">
        <f>Summary!C13</f>
        <v>12</v>
      </c>
      <c r="C12" s="125">
        <f>Summary!D13</f>
        <v>1</v>
      </c>
      <c r="D12" s="125">
        <f>Summary!E13</f>
        <v>18</v>
      </c>
      <c r="E12" s="125">
        <f>Summary!F13</f>
        <v>1</v>
      </c>
      <c r="F12" s="122"/>
      <c r="G12" s="122"/>
      <c r="H12" s="125">
        <f>Summary!I13</f>
        <v>30</v>
      </c>
      <c r="I12" s="125">
        <f>Summary!J13</f>
        <v>60</v>
      </c>
      <c r="J12" s="125">
        <f>Summary!K13</f>
        <v>54.862960000000001</v>
      </c>
      <c r="K12" s="125">
        <f>Summary!L13</f>
        <v>38.816580000000002</v>
      </c>
      <c r="L12" s="125">
        <f>Summary!O13</f>
        <v>6</v>
      </c>
      <c r="M12" s="125">
        <f>Summary!P13</f>
        <v>28</v>
      </c>
      <c r="N12" s="125">
        <f>Summary!Q13</f>
        <v>2.6</v>
      </c>
      <c r="O12" s="125">
        <f>Summary!T13</f>
        <v>34</v>
      </c>
      <c r="P12" s="125">
        <f>Summary!U13</f>
        <v>38</v>
      </c>
      <c r="Q12" s="125">
        <f>Summary!V13</f>
        <v>57</v>
      </c>
      <c r="R12" s="125">
        <f>Summary!W13</f>
        <v>95</v>
      </c>
      <c r="S12" s="125">
        <f>Summary!X13</f>
        <v>24</v>
      </c>
      <c r="T12" s="125">
        <f>Summary!Y13</f>
        <v>7</v>
      </c>
      <c r="U12" s="125">
        <f>Summary!Z13</f>
        <v>12</v>
      </c>
      <c r="V12" s="125"/>
      <c r="W12" s="122"/>
      <c r="X12" s="122"/>
      <c r="Y12" s="122"/>
      <c r="Z12" s="122"/>
      <c r="AA12" s="122"/>
      <c r="AB12" s="122"/>
      <c r="AC12" s="122"/>
      <c r="AE12" s="122">
        <f>Summary!AL13</f>
        <v>10</v>
      </c>
      <c r="AF12" s="122">
        <f>Summary!AM13</f>
        <v>6</v>
      </c>
      <c r="AG12" s="122">
        <f>Summary!AN13</f>
        <v>40</v>
      </c>
      <c r="AH12" s="123">
        <f>Summary!AO13</f>
        <v>18.14</v>
      </c>
      <c r="AI12" s="123">
        <f>Summary!AP13</f>
        <v>42.47</v>
      </c>
      <c r="AJ12" s="122">
        <f>Summary!AQ13</f>
        <v>30</v>
      </c>
    </row>
    <row r="13" spans="1:36" s="120" customFormat="1">
      <c r="A13" s="125" t="str">
        <f>Summary!B14</f>
        <v>D_YH_013_S1</v>
      </c>
      <c r="B13" s="125">
        <f>Summary!C14</f>
        <v>13</v>
      </c>
      <c r="C13" s="125">
        <f>Summary!D14</f>
        <v>2</v>
      </c>
      <c r="D13" s="125">
        <f>Summary!E14</f>
        <v>20</v>
      </c>
      <c r="E13" s="125">
        <f>Summary!F14</f>
        <v>1</v>
      </c>
      <c r="F13" s="122"/>
      <c r="G13" s="122"/>
      <c r="H13" s="125">
        <f>Summary!I14</f>
        <v>29</v>
      </c>
      <c r="I13" s="125">
        <f>Summary!J14</f>
        <v>39</v>
      </c>
      <c r="J13" s="125">
        <f>Summary!K14</f>
        <v>55.912850000000006</v>
      </c>
      <c r="K13" s="125">
        <f>Summary!L14</f>
        <v>55.86777</v>
      </c>
      <c r="L13" s="125">
        <f>Summary!O14</f>
        <v>4</v>
      </c>
      <c r="M13" s="125">
        <f>Summary!P14</f>
        <v>37</v>
      </c>
      <c r="N13" s="125">
        <f>Summary!Q14</f>
        <v>2.9</v>
      </c>
      <c r="O13" s="125">
        <f>Summary!T14</f>
        <v>37</v>
      </c>
      <c r="P13" s="125">
        <f>Summary!U14</f>
        <v>42</v>
      </c>
      <c r="Q13" s="125">
        <f>Summary!V14</f>
        <v>49</v>
      </c>
      <c r="R13" s="125">
        <f>Summary!W14</f>
        <v>91</v>
      </c>
      <c r="S13" s="125">
        <f>Summary!X14</f>
        <v>20</v>
      </c>
      <c r="T13" s="125">
        <f>Summary!Y14</f>
        <v>6</v>
      </c>
      <c r="U13" s="125">
        <f>Summary!Z14</f>
        <v>6</v>
      </c>
      <c r="V13" s="125"/>
      <c r="W13" s="122"/>
      <c r="X13" s="122"/>
      <c r="Y13" s="122"/>
      <c r="Z13" s="122"/>
      <c r="AA13" s="122"/>
      <c r="AB13" s="122"/>
      <c r="AC13" s="122"/>
      <c r="AE13" s="122">
        <f>Summary!AL14</f>
        <v>9</v>
      </c>
      <c r="AF13" s="122">
        <f>Summary!AM14</f>
        <v>6</v>
      </c>
      <c r="AG13" s="122">
        <f>Summary!AN14</f>
        <v>33</v>
      </c>
      <c r="AH13" s="123">
        <f>Summary!AO14</f>
        <v>41.35</v>
      </c>
      <c r="AI13" s="123">
        <f>Summary!AP14</f>
        <v>93.34</v>
      </c>
      <c r="AJ13" s="122">
        <f>Summary!AQ14</f>
        <v>29</v>
      </c>
    </row>
    <row r="14" spans="1:36" s="120" customFormat="1">
      <c r="A14" s="125" t="str">
        <f>Summary!B15</f>
        <v>D_YH_014_S1</v>
      </c>
      <c r="B14" s="125">
        <f>Summary!C15</f>
        <v>14</v>
      </c>
      <c r="C14" s="125">
        <f>Summary!D15</f>
        <v>1</v>
      </c>
      <c r="D14" s="125">
        <f>Summary!E15</f>
        <v>18</v>
      </c>
      <c r="E14" s="125">
        <f>Summary!F15</f>
        <v>1</v>
      </c>
      <c r="F14" s="122"/>
      <c r="G14" s="122"/>
      <c r="H14" s="125">
        <f>Summary!I15</f>
        <v>23</v>
      </c>
      <c r="I14" s="125">
        <f>Summary!J15</f>
        <v>37</v>
      </c>
      <c r="J14" s="125">
        <f>Summary!K15</f>
        <v>59.066880000000005</v>
      </c>
      <c r="K14" s="125">
        <f>Summary!L15</f>
        <v>45.902090000000001</v>
      </c>
      <c r="L14" s="125">
        <f>Summary!O15</f>
        <v>3</v>
      </c>
      <c r="M14" s="125">
        <f>Summary!P15</f>
        <v>32</v>
      </c>
      <c r="N14" s="125">
        <f>Summary!Q15</f>
        <v>2.2000000000000002</v>
      </c>
      <c r="O14" s="125">
        <f>Summary!T15</f>
        <v>33</v>
      </c>
      <c r="P14" s="125">
        <f>Summary!U15</f>
        <v>39</v>
      </c>
      <c r="Q14" s="125">
        <f>Summary!V15</f>
        <v>50</v>
      </c>
      <c r="R14" s="125">
        <f>Summary!W15</f>
        <v>89</v>
      </c>
      <c r="S14" s="125">
        <f>Summary!X15</f>
        <v>21</v>
      </c>
      <c r="T14" s="125">
        <f>Summary!Y15</f>
        <v>13</v>
      </c>
      <c r="U14" s="125">
        <f>Summary!Z15</f>
        <v>9</v>
      </c>
      <c r="V14" s="125"/>
      <c r="W14" s="122"/>
      <c r="X14" s="122"/>
      <c r="Y14" s="122"/>
      <c r="Z14" s="122"/>
      <c r="AA14" s="122"/>
      <c r="AB14" s="122"/>
      <c r="AC14" s="122"/>
      <c r="AE14" s="122">
        <f>Summary!AL15</f>
        <v>8</v>
      </c>
      <c r="AF14" s="122">
        <f>Summary!AM15</f>
        <v>7</v>
      </c>
      <c r="AG14" s="122">
        <f>Summary!AN15</f>
        <v>16</v>
      </c>
      <c r="AH14" s="123">
        <f>Summary!AO15</f>
        <v>28.12</v>
      </c>
      <c r="AI14" s="123">
        <f>Summary!AP15</f>
        <v>69.59</v>
      </c>
      <c r="AJ14" s="122">
        <f>Summary!AQ15</f>
        <v>29</v>
      </c>
    </row>
    <row r="15" spans="1:36" s="120" customFormat="1">
      <c r="A15" s="125" t="str">
        <f>Summary!B16</f>
        <v>D_YH_015_S1</v>
      </c>
      <c r="B15" s="125">
        <f>Summary!C16</f>
        <v>15</v>
      </c>
      <c r="C15" s="125">
        <f>Summary!D16</f>
        <v>2</v>
      </c>
      <c r="D15" s="125">
        <f>Summary!E16</f>
        <v>17</v>
      </c>
      <c r="E15" s="125">
        <f>Summary!F16</f>
        <v>1</v>
      </c>
      <c r="F15" s="122"/>
      <c r="G15" s="122"/>
      <c r="H15" s="125">
        <f>Summary!I16</f>
        <v>30</v>
      </c>
      <c r="I15" s="125">
        <f>Summary!J16</f>
        <v>68</v>
      </c>
      <c r="J15" s="125">
        <f>Summary!K16</f>
        <v>55.914880000000004</v>
      </c>
      <c r="K15" s="125">
        <f>Summary!L16</f>
        <v>51.531869999999998</v>
      </c>
      <c r="L15" s="125">
        <f>Summary!O16</f>
        <v>4</v>
      </c>
      <c r="M15" s="125">
        <f>Summary!P16</f>
        <v>35</v>
      </c>
      <c r="N15" s="125">
        <f>Summary!Q16</f>
        <v>2.8</v>
      </c>
      <c r="O15" s="125">
        <f>Summary!T16</f>
        <v>44</v>
      </c>
      <c r="P15" s="125">
        <f>Summary!U16</f>
        <v>59</v>
      </c>
      <c r="Q15" s="125">
        <f>Summary!V16</f>
        <v>53</v>
      </c>
      <c r="R15" s="125">
        <f>Summary!W16</f>
        <v>112</v>
      </c>
      <c r="S15" s="125">
        <f>Summary!X16</f>
        <v>12</v>
      </c>
      <c r="T15" s="125">
        <f>Summary!Y16</f>
        <v>7</v>
      </c>
      <c r="U15" s="125">
        <f>Summary!Z16</f>
        <v>1</v>
      </c>
      <c r="V15" s="125"/>
      <c r="W15" s="122"/>
      <c r="X15" s="122"/>
      <c r="Y15" s="122"/>
      <c r="Z15" s="122"/>
      <c r="AA15" s="122"/>
      <c r="AB15" s="122"/>
      <c r="AC15" s="122"/>
      <c r="AE15" s="122">
        <f>Summary!AL16</f>
        <v>8</v>
      </c>
      <c r="AF15" s="122">
        <f>Summary!AM16</f>
        <v>7</v>
      </c>
      <c r="AG15" s="122">
        <f>Summary!AN16</f>
        <v>28</v>
      </c>
      <c r="AH15" s="123">
        <f>Summary!AO16</f>
        <v>29.2</v>
      </c>
      <c r="AI15" s="123">
        <f>Summary!AP16</f>
        <v>45.5</v>
      </c>
      <c r="AJ15" s="122">
        <f>Summary!AQ16</f>
        <v>30</v>
      </c>
    </row>
    <row r="16" spans="1:36" s="120" customFormat="1">
      <c r="A16" s="125" t="str">
        <f>Summary!B17</f>
        <v>D_YH_016_S1</v>
      </c>
      <c r="B16" s="125">
        <f>Summary!C17</f>
        <v>16</v>
      </c>
      <c r="C16" s="125">
        <f>Summary!D17</f>
        <v>1</v>
      </c>
      <c r="D16" s="125">
        <f>Summary!E17</f>
        <v>19</v>
      </c>
      <c r="E16" s="125">
        <f>Summary!F17</f>
        <v>1</v>
      </c>
      <c r="F16" s="122"/>
      <c r="G16" s="122"/>
      <c r="H16" s="125">
        <f>Summary!I17</f>
        <v>31</v>
      </c>
      <c r="I16" s="125">
        <f>Summary!J17</f>
        <v>46</v>
      </c>
      <c r="J16" s="125">
        <f>Summary!K17</f>
        <v>47.418640000000003</v>
      </c>
      <c r="K16" s="125">
        <f>Summary!L17</f>
        <v>33.590069999999997</v>
      </c>
      <c r="L16" s="125">
        <f>Summary!O17</f>
        <v>5</v>
      </c>
      <c r="M16" s="125">
        <f>Summary!P17</f>
        <v>34</v>
      </c>
      <c r="N16" s="125">
        <f>Summary!Q17</f>
        <v>2.4</v>
      </c>
      <c r="O16" s="125">
        <f>Summary!T17</f>
        <v>35</v>
      </c>
      <c r="P16" s="125">
        <f>Summary!U17</f>
        <v>59</v>
      </c>
      <c r="Q16" s="125">
        <f>Summary!V17</f>
        <v>56</v>
      </c>
      <c r="R16" s="125">
        <f>Summary!W17</f>
        <v>115</v>
      </c>
      <c r="S16" s="125">
        <f>Summary!X17</f>
        <v>19</v>
      </c>
      <c r="T16" s="125">
        <f>Summary!Y17</f>
        <v>18</v>
      </c>
      <c r="U16" s="125">
        <f>Summary!Z17</f>
        <v>6</v>
      </c>
      <c r="V16" s="125"/>
      <c r="W16" s="122"/>
      <c r="X16" s="122"/>
      <c r="Y16" s="122"/>
      <c r="Z16" s="122"/>
      <c r="AA16" s="122"/>
      <c r="AB16" s="122"/>
      <c r="AC16" s="122"/>
      <c r="AE16" s="122">
        <f>Summary!AL17</f>
        <v>11</v>
      </c>
      <c r="AF16" s="122">
        <f>Summary!AM17</f>
        <v>6</v>
      </c>
      <c r="AG16" s="122">
        <f>Summary!AN17</f>
        <v>37</v>
      </c>
      <c r="AH16" s="123">
        <f>Summary!AO17</f>
        <v>29.07</v>
      </c>
      <c r="AI16" s="123">
        <f>Summary!AP17</f>
        <v>53.97</v>
      </c>
      <c r="AJ16" s="122">
        <f>Summary!AQ17</f>
        <v>30</v>
      </c>
    </row>
    <row r="17" spans="1:36" s="120" customFormat="1">
      <c r="A17" s="125" t="str">
        <f>Summary!B18</f>
        <v>D_YH_017_S1</v>
      </c>
      <c r="B17" s="125">
        <f>Summary!C18</f>
        <v>17</v>
      </c>
      <c r="C17" s="125">
        <f>Summary!D18</f>
        <v>1</v>
      </c>
      <c r="D17" s="125">
        <f>Summary!E18</f>
        <v>18</v>
      </c>
      <c r="E17" s="125">
        <f>Summary!F18</f>
        <v>1</v>
      </c>
      <c r="F17" s="122"/>
      <c r="G17" s="122"/>
      <c r="H17" s="125">
        <f>Summary!I18</f>
        <v>30</v>
      </c>
      <c r="I17" s="125">
        <f>Summary!J18</f>
        <v>75</v>
      </c>
      <c r="J17" s="125">
        <f>Summary!K18</f>
        <v>58.407769999999999</v>
      </c>
      <c r="K17" s="125">
        <f>Summary!L18</f>
        <v>23.479299999999995</v>
      </c>
      <c r="L17" s="125">
        <f>Summary!O18</f>
        <v>6</v>
      </c>
      <c r="M17" s="125">
        <f>Summary!P18</f>
        <v>28</v>
      </c>
      <c r="N17" s="125">
        <f>Summary!Q18</f>
        <v>2.6</v>
      </c>
      <c r="O17" s="125">
        <f>Summary!T18</f>
        <v>35</v>
      </c>
      <c r="P17" s="125">
        <f>Summary!U18</f>
        <v>46</v>
      </c>
      <c r="Q17" s="125">
        <f>Summary!V18</f>
        <v>68</v>
      </c>
      <c r="R17" s="125">
        <f>Summary!W18</f>
        <v>114</v>
      </c>
      <c r="S17" s="125">
        <f>Summary!X18</f>
        <v>22</v>
      </c>
      <c r="T17" s="125">
        <f>Summary!Y18</f>
        <v>21</v>
      </c>
      <c r="U17" s="125">
        <f>Summary!Z18</f>
        <v>11</v>
      </c>
      <c r="V17" s="125"/>
      <c r="W17" s="122"/>
      <c r="X17" s="122"/>
      <c r="Y17" s="122"/>
      <c r="Z17" s="122"/>
      <c r="AA17" s="122"/>
      <c r="AB17" s="122"/>
      <c r="AC17" s="122"/>
      <c r="AE17" s="122">
        <f>Summary!AL18</f>
        <v>12</v>
      </c>
      <c r="AF17" s="122">
        <f>Summary!AM18</f>
        <v>9</v>
      </c>
      <c r="AG17" s="122">
        <f>Summary!AN18</f>
        <v>18</v>
      </c>
      <c r="AH17" s="123">
        <f>Summary!AO18</f>
        <v>24.84</v>
      </c>
      <c r="AI17" s="123">
        <f>Summary!AP18</f>
        <v>41.75</v>
      </c>
      <c r="AJ17" s="122">
        <f>Summary!AQ18</f>
        <v>30</v>
      </c>
    </row>
    <row r="18" spans="1:36" s="120" customFormat="1">
      <c r="A18" s="125" t="str">
        <f>Summary!B19</f>
        <v>D_YH_018_S1</v>
      </c>
      <c r="B18" s="125">
        <f>Summary!C19</f>
        <v>18</v>
      </c>
      <c r="C18" s="125">
        <f>Summary!D19</f>
        <v>1</v>
      </c>
      <c r="D18" s="125">
        <f>Summary!E19</f>
        <v>18</v>
      </c>
      <c r="E18" s="125">
        <f>Summary!F19</f>
        <v>1</v>
      </c>
      <c r="F18" s="122"/>
      <c r="G18" s="122"/>
      <c r="H18" s="125">
        <f>Summary!I19</f>
        <v>24</v>
      </c>
      <c r="I18" s="125">
        <f>Summary!J19</f>
        <v>47</v>
      </c>
      <c r="J18" s="125">
        <f>Summary!K19</f>
        <v>57.095370000000003</v>
      </c>
      <c r="K18" s="125">
        <f>Summary!L19</f>
        <v>48.613059999999997</v>
      </c>
      <c r="L18" s="125">
        <f>Summary!O19</f>
        <v>4</v>
      </c>
      <c r="M18" s="125">
        <f>Summary!P19</f>
        <v>29</v>
      </c>
      <c r="N18" s="125">
        <f>Summary!Q19</f>
        <v>2.7</v>
      </c>
      <c r="O18" s="125">
        <f>Summary!T19</f>
        <v>35</v>
      </c>
      <c r="P18" s="125">
        <f>Summary!U19</f>
        <v>38</v>
      </c>
      <c r="Q18" s="125">
        <f>Summary!V19</f>
        <v>52</v>
      </c>
      <c r="R18" s="125">
        <f>Summary!W19</f>
        <v>90</v>
      </c>
      <c r="S18" s="125">
        <f>Summary!X19</f>
        <v>23</v>
      </c>
      <c r="T18" s="125">
        <f>Summary!Y19</f>
        <v>12</v>
      </c>
      <c r="U18" s="125">
        <f>Summary!Z19</f>
        <v>17</v>
      </c>
      <c r="V18" s="125"/>
      <c r="W18" s="122"/>
      <c r="X18" s="122"/>
      <c r="Y18" s="122"/>
      <c r="Z18" s="122"/>
      <c r="AA18" s="122"/>
      <c r="AB18" s="122"/>
      <c r="AC18" s="122"/>
      <c r="AE18" s="122">
        <f>Summary!AL19</f>
        <v>9</v>
      </c>
      <c r="AF18" s="122">
        <f>Summary!AM19</f>
        <v>8</v>
      </c>
      <c r="AG18" s="122">
        <f>Summary!AN19</f>
        <v>25</v>
      </c>
      <c r="AH18" s="123">
        <f>Summary!AO19</f>
        <v>36.130000000000003</v>
      </c>
      <c r="AI18" s="123">
        <f>Summary!AP19</f>
        <v>41.87</v>
      </c>
      <c r="AJ18" s="122">
        <f>Summary!AQ19</f>
        <v>30</v>
      </c>
    </row>
    <row r="19" spans="1:36" s="120" customFormat="1">
      <c r="A19" s="125" t="str">
        <f>Summary!B20</f>
        <v>D_YH_019_S1</v>
      </c>
      <c r="B19" s="125">
        <f>Summary!C20</f>
        <v>19</v>
      </c>
      <c r="C19" s="125">
        <f>Summary!D20</f>
        <v>2</v>
      </c>
      <c r="D19" s="125">
        <f>Summary!E20</f>
        <v>19</v>
      </c>
      <c r="E19" s="125">
        <f>Summary!F20</f>
        <v>1</v>
      </c>
      <c r="F19" s="122"/>
      <c r="G19" s="122"/>
      <c r="H19" s="125">
        <f>Summary!I20</f>
        <v>26</v>
      </c>
      <c r="I19" s="125">
        <f>Summary!J20</f>
        <v>57</v>
      </c>
      <c r="J19" s="125">
        <f>Summary!K20</f>
        <v>38.395676812799998</v>
      </c>
      <c r="K19" s="125">
        <f>Summary!L20</f>
        <v>38.037750000000003</v>
      </c>
      <c r="L19" s="125">
        <f>Summary!O20</f>
        <v>4</v>
      </c>
      <c r="M19" s="125">
        <f>Summary!P20</f>
        <v>26</v>
      </c>
      <c r="N19" s="125">
        <f>Summary!Q20</f>
        <v>2.2000000000000002</v>
      </c>
      <c r="O19" s="125">
        <f>Summary!T20</f>
        <v>35</v>
      </c>
      <c r="P19" s="125">
        <f>Summary!U20</f>
        <v>39</v>
      </c>
      <c r="Q19" s="125">
        <f>Summary!V20</f>
        <v>65</v>
      </c>
      <c r="R19" s="125">
        <f>Summary!W20</f>
        <v>104</v>
      </c>
      <c r="S19" s="125">
        <f>Summary!X20</f>
        <v>20</v>
      </c>
      <c r="T19" s="125">
        <f>Summary!Y20</f>
        <v>14</v>
      </c>
      <c r="U19" s="125">
        <f>Summary!Z20</f>
        <v>27</v>
      </c>
      <c r="V19" s="125"/>
      <c r="W19" s="122"/>
      <c r="X19" s="122"/>
      <c r="Y19" s="122"/>
      <c r="Z19" s="122"/>
      <c r="AA19" s="122"/>
      <c r="AB19" s="122"/>
      <c r="AC19" s="122"/>
      <c r="AE19" s="122">
        <f>Summary!AL20</f>
        <v>9</v>
      </c>
      <c r="AF19" s="122">
        <f>Summary!AM20</f>
        <v>6</v>
      </c>
      <c r="AG19" s="122">
        <f>Summary!AN20</f>
        <v>27</v>
      </c>
      <c r="AH19" s="123">
        <f>Summary!AO20</f>
        <v>29.29</v>
      </c>
      <c r="AI19" s="123">
        <f>Summary!AP20</f>
        <v>40.119999999999997</v>
      </c>
      <c r="AJ19" s="122">
        <f>Summary!AQ20</f>
        <v>29</v>
      </c>
    </row>
    <row r="20" spans="1:36" s="120" customFormat="1">
      <c r="A20" s="125" t="str">
        <f>Summary!B21</f>
        <v>D_YH_020_S1</v>
      </c>
      <c r="B20" s="125">
        <f>Summary!C21</f>
        <v>20</v>
      </c>
      <c r="C20" s="125">
        <f>Summary!D21</f>
        <v>2</v>
      </c>
      <c r="D20" s="125">
        <f>Summary!E21</f>
        <v>18</v>
      </c>
      <c r="E20" s="125">
        <f>Summary!F21</f>
        <v>1</v>
      </c>
      <c r="F20" s="122"/>
      <c r="G20" s="122"/>
      <c r="H20" s="125">
        <f>Summary!I21</f>
        <v>30</v>
      </c>
      <c r="I20" s="125">
        <f>Summary!J21</f>
        <v>53</v>
      </c>
      <c r="J20" s="125">
        <f>Summary!K21</f>
        <v>48.6823268128</v>
      </c>
      <c r="K20" s="125">
        <f>Summary!L21</f>
        <v>41.452950000000001</v>
      </c>
      <c r="L20" s="125">
        <f>Summary!O21</f>
        <v>7</v>
      </c>
      <c r="M20" s="125">
        <f>Summary!P21</f>
        <v>31</v>
      </c>
      <c r="N20" s="125">
        <f>Summary!Q21</f>
        <v>2.2999999999999998</v>
      </c>
      <c r="O20" s="125">
        <f>Summary!T21</f>
        <v>29</v>
      </c>
      <c r="P20" s="125">
        <f>Summary!U21</f>
        <v>33</v>
      </c>
      <c r="Q20" s="125">
        <f>Summary!V21</f>
        <v>64</v>
      </c>
      <c r="R20" s="125">
        <f>Summary!W21</f>
        <v>97</v>
      </c>
      <c r="S20" s="125">
        <f>Summary!X21</f>
        <v>23</v>
      </c>
      <c r="T20" s="125">
        <f>Summary!Y21</f>
        <v>21</v>
      </c>
      <c r="U20" s="125">
        <f>Summary!Z21</f>
        <v>17</v>
      </c>
      <c r="V20" s="125"/>
      <c r="W20" s="122"/>
      <c r="X20" s="122"/>
      <c r="Y20" s="122"/>
      <c r="Z20" s="122"/>
      <c r="AA20" s="122"/>
      <c r="AB20" s="122"/>
      <c r="AC20" s="122"/>
      <c r="AE20" s="122">
        <f>Summary!AL21</f>
        <v>9</v>
      </c>
      <c r="AF20" s="122">
        <f>Summary!AM21</f>
        <v>9</v>
      </c>
      <c r="AG20" s="122">
        <f>Summary!AN21</f>
        <v>24</v>
      </c>
      <c r="AH20" s="123">
        <f>Summary!AO21</f>
        <v>20.41</v>
      </c>
      <c r="AI20" s="123">
        <f>Summary!AP21</f>
        <v>51.53</v>
      </c>
      <c r="AJ20" s="122">
        <f>Summary!AQ21</f>
        <v>30</v>
      </c>
    </row>
    <row r="21" spans="1:36" s="120" customFormat="1">
      <c r="A21" s="125" t="str">
        <f>Summary!B22</f>
        <v>D_YH_022_S1</v>
      </c>
      <c r="B21" s="125">
        <f>Summary!C22</f>
        <v>22</v>
      </c>
      <c r="C21" s="125">
        <f>Summary!D22</f>
        <v>2</v>
      </c>
      <c r="D21" s="125">
        <f>Summary!E22</f>
        <v>20</v>
      </c>
      <c r="E21" s="125">
        <f>Summary!F22</f>
        <v>1</v>
      </c>
      <c r="F21" s="122"/>
      <c r="G21" s="122"/>
      <c r="H21" s="125">
        <f>Summary!I22</f>
        <v>33</v>
      </c>
      <c r="I21" s="125">
        <f>Summary!J22</f>
        <v>68</v>
      </c>
      <c r="J21" s="125">
        <f>Summary!K22</f>
        <v>53.702600000000004</v>
      </c>
      <c r="K21" s="125">
        <f>Summary!L22</f>
        <v>29.708799999999997</v>
      </c>
      <c r="L21" s="125">
        <f>Summary!O22</f>
        <v>4</v>
      </c>
      <c r="M21" s="125">
        <f>Summary!P22</f>
        <v>22</v>
      </c>
      <c r="N21" s="125">
        <f>Summary!Q22</f>
        <v>2.2000000000000002</v>
      </c>
      <c r="O21" s="125">
        <f>Summary!T22</f>
        <v>27</v>
      </c>
      <c r="P21" s="125">
        <f>Summary!U22</f>
        <v>34</v>
      </c>
      <c r="Q21" s="125">
        <f>Summary!V22</f>
        <v>52</v>
      </c>
      <c r="R21" s="125">
        <f>Summary!W22</f>
        <v>86</v>
      </c>
      <c r="S21" s="125">
        <f>Summary!X22</f>
        <v>26</v>
      </c>
      <c r="T21" s="125">
        <f>Summary!Y22</f>
        <v>17</v>
      </c>
      <c r="U21" s="125">
        <f>Summary!Z22</f>
        <v>15</v>
      </c>
      <c r="V21" s="125"/>
      <c r="W21" s="122"/>
      <c r="X21" s="122"/>
      <c r="Y21" s="122"/>
      <c r="Z21" s="122"/>
      <c r="AA21" s="122"/>
      <c r="AB21" s="122"/>
      <c r="AC21" s="122"/>
      <c r="AE21" s="122">
        <f>Summary!AL22</f>
        <v>11</v>
      </c>
      <c r="AF21" s="122">
        <f>Summary!AM22</f>
        <v>6</v>
      </c>
      <c r="AG21" s="122">
        <f>Summary!AN22</f>
        <v>25</v>
      </c>
      <c r="AH21" s="123">
        <f>Summary!AO22</f>
        <v>27.78</v>
      </c>
      <c r="AI21" s="123">
        <f>Summary!AP22</f>
        <v>60.8</v>
      </c>
      <c r="AJ21" s="122">
        <f>Summary!AQ22</f>
        <v>29</v>
      </c>
    </row>
    <row r="22" spans="1:36" s="120" customFormat="1">
      <c r="A22" s="125" t="str">
        <f>Summary!B23</f>
        <v>D_YH_023_S1</v>
      </c>
      <c r="B22" s="125">
        <f>Summary!C23</f>
        <v>23</v>
      </c>
      <c r="C22" s="125">
        <f>Summary!D23</f>
        <v>2</v>
      </c>
      <c r="D22" s="125">
        <f>Summary!E23</f>
        <v>20</v>
      </c>
      <c r="E22" s="125">
        <f>Summary!F23</f>
        <v>1</v>
      </c>
      <c r="F22" s="122"/>
      <c r="G22" s="122"/>
      <c r="H22" s="125">
        <f>Summary!I23</f>
        <v>26</v>
      </c>
      <c r="I22" s="125">
        <f>Summary!J23</f>
        <v>39</v>
      </c>
      <c r="J22" s="125">
        <f>Summary!K23</f>
        <v>60.666430000000005</v>
      </c>
      <c r="K22" s="125">
        <f>Summary!L23</f>
        <v>39.471670000000003</v>
      </c>
      <c r="L22" s="125">
        <f>Summary!O23</f>
        <v>4</v>
      </c>
      <c r="M22" s="125">
        <f>Summary!P23</f>
        <v>33</v>
      </c>
      <c r="N22" s="125">
        <f>Summary!Q23</f>
        <v>2.5</v>
      </c>
      <c r="O22" s="125">
        <f>Summary!T23</f>
        <v>38</v>
      </c>
      <c r="P22" s="125">
        <f>Summary!U23</f>
        <v>45</v>
      </c>
      <c r="Q22" s="125">
        <f>Summary!V23</f>
        <v>45</v>
      </c>
      <c r="R22" s="125">
        <f>Summary!W23</f>
        <v>90</v>
      </c>
      <c r="S22" s="125">
        <f>Summary!X23</f>
        <v>18</v>
      </c>
      <c r="T22" s="125">
        <f>Summary!Y23</f>
        <v>11</v>
      </c>
      <c r="U22" s="125">
        <f>Summary!Z23</f>
        <v>6</v>
      </c>
      <c r="V22" s="125"/>
      <c r="W22" s="122"/>
      <c r="X22" s="122"/>
      <c r="Y22" s="122"/>
      <c r="Z22" s="122"/>
      <c r="AA22" s="122"/>
      <c r="AB22" s="122"/>
      <c r="AC22" s="122"/>
      <c r="AE22" s="122">
        <f>Summary!AL23</f>
        <v>8</v>
      </c>
      <c r="AF22" s="122">
        <f>Summary!AM23</f>
        <v>6</v>
      </c>
      <c r="AG22" s="122">
        <f>Summary!AN23</f>
        <v>21</v>
      </c>
      <c r="AH22" s="123">
        <f>Summary!AO23</f>
        <v>39.47</v>
      </c>
      <c r="AI22" s="123">
        <f>Summary!AP23</f>
        <v>85.85</v>
      </c>
      <c r="AJ22" s="122">
        <f>Summary!AQ23</f>
        <v>29</v>
      </c>
    </row>
    <row r="23" spans="1:36" s="120" customFormat="1">
      <c r="A23" s="125" t="str">
        <f>Summary!B24</f>
        <v>D_YH_024_S1</v>
      </c>
      <c r="B23" s="125">
        <f>Summary!C24</f>
        <v>24</v>
      </c>
      <c r="C23" s="125">
        <f>Summary!D24</f>
        <v>1</v>
      </c>
      <c r="D23" s="125">
        <f>Summary!E24</f>
        <v>23</v>
      </c>
      <c r="E23" s="125">
        <f>Summary!F24</f>
        <v>1</v>
      </c>
      <c r="F23" s="122"/>
      <c r="G23" s="122"/>
      <c r="H23" s="125">
        <f>Summary!I24</f>
        <v>21</v>
      </c>
      <c r="I23" s="125">
        <f>Summary!J24</f>
        <v>37</v>
      </c>
      <c r="J23" s="125">
        <f>Summary!K24</f>
        <v>36.276980000000002</v>
      </c>
      <c r="K23" s="125">
        <f>Summary!L24</f>
        <v>17.825309999999995</v>
      </c>
      <c r="L23" s="125">
        <f>Summary!O24</f>
        <v>3</v>
      </c>
      <c r="M23" s="125">
        <f>Summary!P24</f>
        <v>18</v>
      </c>
      <c r="N23" s="125">
        <f>Summary!Q24</f>
        <v>1.1000000000000001</v>
      </c>
      <c r="O23" s="125">
        <f>Summary!T24</f>
        <v>18</v>
      </c>
      <c r="P23" s="125">
        <f>Summary!U24</f>
        <v>17</v>
      </c>
      <c r="Q23" s="125">
        <f>Summary!V24</f>
        <v>59</v>
      </c>
      <c r="R23" s="125">
        <f>Summary!W24</f>
        <v>76</v>
      </c>
      <c r="S23" s="125">
        <f>Summary!X24</f>
        <v>31</v>
      </c>
      <c r="T23" s="125">
        <f>Summary!Y24</f>
        <v>11</v>
      </c>
      <c r="U23" s="125">
        <f>Summary!Z24</f>
        <v>33</v>
      </c>
      <c r="V23" s="125"/>
      <c r="W23" s="122"/>
      <c r="X23" s="122"/>
      <c r="Y23" s="122"/>
      <c r="Z23" s="122"/>
      <c r="AA23" s="122"/>
      <c r="AB23" s="122"/>
      <c r="AC23" s="122"/>
      <c r="AE23" s="122">
        <f>Summary!AL24</f>
        <v>11</v>
      </c>
      <c r="AF23" s="122">
        <f>Summary!AM24</f>
        <v>10</v>
      </c>
      <c r="AG23" s="122">
        <f>Summary!AN24</f>
        <v>15</v>
      </c>
      <c r="AH23" s="123">
        <f>Summary!AO24</f>
        <v>22.22</v>
      </c>
      <c r="AI23" s="123">
        <f>Summary!AP24</f>
        <v>50.22</v>
      </c>
      <c r="AJ23" s="122">
        <f>Summary!AQ24</f>
        <v>30</v>
      </c>
    </row>
    <row r="24" spans="1:36" s="120" customFormat="1">
      <c r="A24" s="125" t="str">
        <f>Summary!B25</f>
        <v>D_YH_007_S2</v>
      </c>
      <c r="B24" s="125">
        <f>Summary!C25</f>
        <v>7</v>
      </c>
      <c r="C24" s="125">
        <f>Summary!D25</f>
        <v>1</v>
      </c>
      <c r="D24" s="125">
        <f>Summary!E25</f>
        <v>19</v>
      </c>
      <c r="E24" s="125">
        <f>Summary!F25</f>
        <v>2</v>
      </c>
      <c r="F24" s="122"/>
      <c r="G24" s="122"/>
      <c r="H24" s="125">
        <f>Summary!I25</f>
        <v>31</v>
      </c>
      <c r="I24" s="125">
        <f>Summary!J25</f>
        <v>43</v>
      </c>
      <c r="J24" s="125">
        <f>Summary!K25</f>
        <v>54.279220000000002</v>
      </c>
      <c r="K24" s="125">
        <f>Summary!L25</f>
        <v>51.320899999999995</v>
      </c>
      <c r="L24" s="125">
        <f>Summary!O25</f>
        <v>6</v>
      </c>
      <c r="M24" s="125">
        <f>Summary!P25</f>
        <v>33</v>
      </c>
      <c r="N24" s="125">
        <f>Summary!Q25</f>
        <v>2.5</v>
      </c>
      <c r="O24" s="125">
        <f>Summary!T25</f>
        <v>37</v>
      </c>
      <c r="P24" s="125">
        <f>Summary!U25</f>
        <v>43</v>
      </c>
      <c r="Q24" s="125">
        <f>Summary!V25</f>
        <v>60</v>
      </c>
      <c r="R24" s="125">
        <f>Summary!W25</f>
        <v>103</v>
      </c>
      <c r="S24" s="125">
        <f>Summary!X25</f>
        <v>22</v>
      </c>
      <c r="T24" s="125">
        <f>Summary!Y25</f>
        <v>7</v>
      </c>
      <c r="U24" s="125">
        <f>Summary!Z25</f>
        <v>11</v>
      </c>
      <c r="V24" s="125"/>
      <c r="W24" s="122"/>
      <c r="X24" s="122"/>
      <c r="Y24" s="122"/>
      <c r="Z24" s="122"/>
      <c r="AA24" s="122"/>
      <c r="AB24" s="122"/>
      <c r="AC24" s="122"/>
      <c r="AE24" s="122">
        <f>Summary!AL25</f>
        <v>13</v>
      </c>
      <c r="AF24" s="122">
        <f>Summary!AM25</f>
        <v>10</v>
      </c>
      <c r="AG24" s="122">
        <f>Summary!AN25</f>
        <v>53</v>
      </c>
      <c r="AH24" s="123">
        <f>Summary!AO25</f>
        <v>21.25</v>
      </c>
      <c r="AI24" s="123">
        <f>Summary!AP25</f>
        <v>27.47</v>
      </c>
      <c r="AJ24" s="122">
        <f>Summary!AQ25</f>
        <v>29</v>
      </c>
    </row>
    <row r="25" spans="1:36" s="120" customFormat="1">
      <c r="A25" s="125" t="str">
        <f>Summary!B26</f>
        <v>D_YH_008_S2</v>
      </c>
      <c r="B25" s="125">
        <f>Summary!C26</f>
        <v>8</v>
      </c>
      <c r="C25" s="125">
        <f>Summary!D26</f>
        <v>2</v>
      </c>
      <c r="D25" s="125">
        <f>Summary!E26</f>
        <v>19</v>
      </c>
      <c r="E25" s="125">
        <f>Summary!F26</f>
        <v>2</v>
      </c>
      <c r="F25" s="122"/>
      <c r="G25" s="122"/>
      <c r="H25" s="125">
        <f>Summary!I26</f>
        <v>39</v>
      </c>
      <c r="I25" s="125">
        <f>Summary!J26</f>
        <v>56</v>
      </c>
      <c r="J25" s="125">
        <f>Summary!K26</f>
        <v>61.930990000000001</v>
      </c>
      <c r="K25" s="125">
        <f>Summary!L26</f>
        <v>45.351970000000001</v>
      </c>
      <c r="L25" s="125">
        <f>Summary!O26</f>
        <v>5</v>
      </c>
      <c r="M25" s="125">
        <f>Summary!P26</f>
        <v>37</v>
      </c>
      <c r="N25" s="125">
        <f>Summary!Q26</f>
        <v>2.8</v>
      </c>
      <c r="O25" s="125">
        <f>Summary!T26</f>
        <v>32</v>
      </c>
      <c r="P25" s="125">
        <f>Summary!U26</f>
        <v>53</v>
      </c>
      <c r="Q25" s="125">
        <f>Summary!V26</f>
        <v>61</v>
      </c>
      <c r="R25" s="125">
        <f>Summary!W26</f>
        <v>114</v>
      </c>
      <c r="S25" s="125">
        <f>Summary!X26</f>
        <v>12</v>
      </c>
      <c r="T25" s="125">
        <f>Summary!Y26</f>
        <v>7</v>
      </c>
      <c r="U25" s="125">
        <f>Summary!Z26</f>
        <v>3</v>
      </c>
      <c r="V25" s="125"/>
      <c r="W25" s="122"/>
      <c r="X25" s="122"/>
      <c r="Y25" s="122"/>
      <c r="Z25" s="122"/>
      <c r="AA25" s="122"/>
      <c r="AB25" s="122"/>
      <c r="AC25" s="122"/>
      <c r="AE25" s="122">
        <f>Summary!AL26</f>
        <v>10</v>
      </c>
      <c r="AF25" s="122">
        <f>Summary!AM26</f>
        <v>5</v>
      </c>
      <c r="AG25" s="122">
        <f>Summary!AN26</f>
        <v>52</v>
      </c>
      <c r="AH25" s="123">
        <f>Summary!AO26</f>
        <v>38.130000000000003</v>
      </c>
      <c r="AI25" s="123">
        <f>Summary!AP26</f>
        <v>78.94</v>
      </c>
      <c r="AJ25" s="122">
        <f>Summary!AQ26</f>
        <v>30</v>
      </c>
    </row>
    <row r="26" spans="1:36" s="120" customFormat="1">
      <c r="A26" s="125" t="str">
        <f>Summary!B27</f>
        <v>D_YH_009_S2</v>
      </c>
      <c r="B26" s="125">
        <f>Summary!C27</f>
        <v>9</v>
      </c>
      <c r="C26" s="125">
        <f>Summary!D27</f>
        <v>2</v>
      </c>
      <c r="D26" s="125">
        <f>Summary!E27</f>
        <v>18</v>
      </c>
      <c r="E26" s="125">
        <f>Summary!F27</f>
        <v>2</v>
      </c>
      <c r="F26" s="122"/>
      <c r="G26" s="122"/>
      <c r="H26" s="125">
        <f>Summary!I27</f>
        <v>32</v>
      </c>
      <c r="I26" s="125">
        <f>Summary!J27</f>
        <v>98</v>
      </c>
      <c r="J26" s="125">
        <f>Summary!K27</f>
        <v>56.577060000000003</v>
      </c>
      <c r="K26" s="125">
        <f>Summary!L27</f>
        <v>60.757809999999999</v>
      </c>
      <c r="L26" s="125">
        <f>Summary!O27</f>
        <v>6</v>
      </c>
      <c r="M26" s="125">
        <f>Summary!P27</f>
        <v>45</v>
      </c>
      <c r="N26" s="125">
        <f>Summary!Q27</f>
        <v>4</v>
      </c>
      <c r="O26" s="125">
        <f>Summary!T27</f>
        <v>54</v>
      </c>
      <c r="P26" s="125">
        <f>Summary!U27</f>
        <v>76</v>
      </c>
      <c r="Q26" s="125">
        <f>Summary!V27</f>
        <v>44</v>
      </c>
      <c r="R26" s="125">
        <f>Summary!W27</f>
        <v>120</v>
      </c>
      <c r="S26" s="125">
        <f>Summary!X27</f>
        <v>12</v>
      </c>
      <c r="T26" s="125">
        <f>Summary!Y27</f>
        <v>3</v>
      </c>
      <c r="U26" s="125">
        <f>Summary!Z27</f>
        <v>0</v>
      </c>
      <c r="V26" s="125"/>
      <c r="W26" s="122"/>
      <c r="X26" s="122"/>
      <c r="Y26" s="122"/>
      <c r="Z26" s="122"/>
      <c r="AA26" s="122"/>
      <c r="AB26" s="122"/>
      <c r="AC26" s="122"/>
      <c r="AE26" s="122">
        <f>Summary!AL27</f>
        <v>8</v>
      </c>
      <c r="AF26" s="122">
        <f>Summary!AM27</f>
        <v>4</v>
      </c>
      <c r="AG26" s="122">
        <f>Summary!AN27</f>
        <v>40</v>
      </c>
      <c r="AH26" s="123">
        <f>Summary!AO27</f>
        <v>20.78</v>
      </c>
      <c r="AI26" s="123">
        <f>Summary!AP27</f>
        <v>37.28</v>
      </c>
      <c r="AJ26" s="122">
        <f>Summary!AQ27</f>
        <v>30</v>
      </c>
    </row>
    <row r="27" spans="1:36" s="120" customFormat="1">
      <c r="A27" s="125" t="str">
        <f>Summary!B28</f>
        <v>D_YH_010_S2</v>
      </c>
      <c r="B27" s="125">
        <f>Summary!C28</f>
        <v>10</v>
      </c>
      <c r="C27" s="125">
        <f>Summary!D28</f>
        <v>2</v>
      </c>
      <c r="D27" s="125">
        <f>Summary!E28</f>
        <v>20</v>
      </c>
      <c r="E27" s="125">
        <f>Summary!F28</f>
        <v>2</v>
      </c>
      <c r="F27" s="122"/>
      <c r="G27" s="122"/>
      <c r="H27" s="125">
        <f>Summary!I28</f>
        <v>21</v>
      </c>
      <c r="I27" s="125">
        <f>Summary!J28</f>
        <v>46</v>
      </c>
      <c r="J27" s="125">
        <f>Summary!K28</f>
        <v>58.064690000000006</v>
      </c>
      <c r="K27" s="125">
        <f>Summary!L28</f>
        <v>30.975789999999996</v>
      </c>
      <c r="L27" s="125">
        <f>Summary!O28</f>
        <v>5</v>
      </c>
      <c r="M27" s="125">
        <f>Summary!P28</f>
        <v>16</v>
      </c>
      <c r="N27" s="125">
        <f>Summary!Q28</f>
        <v>2.1</v>
      </c>
      <c r="O27" s="125">
        <f>Summary!T28</f>
        <v>39</v>
      </c>
      <c r="P27" s="125">
        <f>Summary!U28</f>
        <v>23</v>
      </c>
      <c r="Q27" s="125">
        <f>Summary!V28</f>
        <v>74</v>
      </c>
      <c r="R27" s="125">
        <f>Summary!W28</f>
        <v>97</v>
      </c>
      <c r="S27" s="125">
        <f>Summary!X28</f>
        <v>25</v>
      </c>
      <c r="T27" s="125">
        <f>Summary!Y28</f>
        <v>11</v>
      </c>
      <c r="U27" s="125">
        <f>Summary!Z28</f>
        <v>21</v>
      </c>
      <c r="V27" s="125"/>
      <c r="W27" s="122"/>
      <c r="X27" s="122"/>
      <c r="Y27" s="122"/>
      <c r="Z27" s="122"/>
      <c r="AA27" s="122"/>
      <c r="AB27" s="122"/>
      <c r="AC27" s="122"/>
      <c r="AE27" s="122">
        <f>Summary!AL28</f>
        <v>9</v>
      </c>
      <c r="AF27" s="122">
        <f>Summary!AM28</f>
        <v>4</v>
      </c>
      <c r="AG27" s="122">
        <f>Summary!AN28</f>
        <v>45</v>
      </c>
      <c r="AH27" s="123">
        <f>Summary!AO28</f>
        <v>38.25</v>
      </c>
      <c r="AI27" s="123">
        <f>Summary!AP28</f>
        <v>74.56</v>
      </c>
      <c r="AJ27" s="122">
        <f>Summary!AQ28</f>
        <v>28</v>
      </c>
    </row>
    <row r="28" spans="1:36" s="120" customFormat="1">
      <c r="A28" s="125" t="str">
        <f>Summary!B29</f>
        <v>D_YH_011_S2</v>
      </c>
      <c r="B28" s="125">
        <f>Summary!C29</f>
        <v>11</v>
      </c>
      <c r="C28" s="125">
        <f>Summary!D29</f>
        <v>2</v>
      </c>
      <c r="D28" s="125">
        <f>Summary!E29</f>
        <v>23</v>
      </c>
      <c r="E28" s="125">
        <f>Summary!F29</f>
        <v>2</v>
      </c>
      <c r="F28" s="122"/>
      <c r="G28" s="122"/>
      <c r="H28" s="125">
        <f>Summary!I29</f>
        <v>30</v>
      </c>
      <c r="I28" s="125">
        <f>Summary!J29</f>
        <v>39</v>
      </c>
      <c r="J28" s="125">
        <f>Summary!K29</f>
        <v>61.062390000000001</v>
      </c>
      <c r="K28" s="125">
        <f>Summary!L29</f>
        <v>30.85829</v>
      </c>
      <c r="L28" s="125">
        <f>Summary!O29</f>
        <v>5</v>
      </c>
      <c r="M28" s="125">
        <f>Summary!P29</f>
        <v>39</v>
      </c>
      <c r="N28" s="125">
        <f>Summary!Q29</f>
        <v>2.9</v>
      </c>
      <c r="O28" s="125">
        <f>Summary!T29</f>
        <v>45</v>
      </c>
      <c r="P28" s="125">
        <f>Summary!U29</f>
        <v>56</v>
      </c>
      <c r="Q28" s="125">
        <f>Summary!V29</f>
        <v>55</v>
      </c>
      <c r="R28" s="125">
        <f>Summary!W29</f>
        <v>111</v>
      </c>
      <c r="S28" s="125">
        <f>Summary!X29</f>
        <v>11</v>
      </c>
      <c r="T28" s="125">
        <f>Summary!Y29</f>
        <v>13</v>
      </c>
      <c r="U28" s="125">
        <f>Summary!Z29</f>
        <v>11</v>
      </c>
      <c r="V28" s="125"/>
      <c r="W28" s="122"/>
      <c r="X28" s="122"/>
      <c r="Y28" s="122"/>
      <c r="Z28" s="122"/>
      <c r="AA28" s="122"/>
      <c r="AB28" s="122"/>
      <c r="AC28" s="122"/>
      <c r="AE28" s="122">
        <f>Summary!AL29</f>
        <v>10</v>
      </c>
      <c r="AF28" s="122">
        <f>Summary!AM29</f>
        <v>7</v>
      </c>
      <c r="AG28" s="122">
        <f>Summary!AN29</f>
        <v>42</v>
      </c>
      <c r="AH28" s="123">
        <f>Summary!AO29</f>
        <v>14.06</v>
      </c>
      <c r="AI28" s="123">
        <f>Summary!AP29</f>
        <v>38.18</v>
      </c>
      <c r="AJ28" s="122">
        <f>Summary!AQ29</f>
        <v>29</v>
      </c>
    </row>
    <row r="29" spans="1:36" s="120" customFormat="1">
      <c r="A29" s="125" t="str">
        <f>Summary!B30</f>
        <v>D_YH_012_S2</v>
      </c>
      <c r="B29" s="125">
        <f>Summary!C30</f>
        <v>12</v>
      </c>
      <c r="C29" s="125">
        <f>Summary!D30</f>
        <v>1</v>
      </c>
      <c r="D29" s="125">
        <f>Summary!E30</f>
        <v>18</v>
      </c>
      <c r="E29" s="125">
        <f>Summary!F30</f>
        <v>2</v>
      </c>
      <c r="F29" s="122"/>
      <c r="G29" s="122"/>
      <c r="H29" s="125">
        <f>Summary!I30</f>
        <v>28</v>
      </c>
      <c r="I29" s="125">
        <f>Summary!J30</f>
        <v>62</v>
      </c>
      <c r="J29" s="125">
        <f>Summary!K30</f>
        <v>56.510210000000001</v>
      </c>
      <c r="K29" s="125">
        <f>Summary!L30</f>
        <v>55.197199999999995</v>
      </c>
      <c r="L29" s="125">
        <f>Summary!O30</f>
        <v>5</v>
      </c>
      <c r="M29" s="125">
        <f>Summary!P30</f>
        <v>33</v>
      </c>
      <c r="N29" s="125">
        <f>Summary!Q30</f>
        <v>2.6</v>
      </c>
      <c r="O29" s="125">
        <f>Summary!T30</f>
        <v>34</v>
      </c>
      <c r="P29" s="125">
        <f>Summary!U30</f>
        <v>42</v>
      </c>
      <c r="Q29" s="125">
        <f>Summary!V30</f>
        <v>59</v>
      </c>
      <c r="R29" s="125">
        <f>Summary!W30</f>
        <v>101</v>
      </c>
      <c r="S29" s="125">
        <f>Summary!X30</f>
        <v>19</v>
      </c>
      <c r="T29" s="125">
        <f>Summary!Y30</f>
        <v>3</v>
      </c>
      <c r="U29" s="125">
        <f>Summary!Z30</f>
        <v>5</v>
      </c>
      <c r="V29" s="125"/>
      <c r="W29" s="122"/>
      <c r="X29" s="122"/>
      <c r="Y29" s="122"/>
      <c r="Z29" s="122"/>
      <c r="AA29" s="122"/>
      <c r="AB29" s="122"/>
      <c r="AC29" s="122"/>
      <c r="AE29" s="122">
        <f>Summary!AL30</f>
        <v>8</v>
      </c>
      <c r="AF29" s="122">
        <f>Summary!AM30</f>
        <v>4</v>
      </c>
      <c r="AG29" s="122">
        <f>Summary!AN30</f>
        <v>40</v>
      </c>
      <c r="AH29" s="123">
        <f>Summary!AO30</f>
        <v>20.78</v>
      </c>
      <c r="AI29" s="123">
        <f>Summary!AP30</f>
        <v>38.659999999999997</v>
      </c>
      <c r="AJ29" s="122">
        <f>Summary!AQ30</f>
        <v>30</v>
      </c>
    </row>
    <row r="30" spans="1:36" s="120" customFormat="1">
      <c r="A30" s="125" t="str">
        <f>Summary!B31</f>
        <v>D_YH_013_S2</v>
      </c>
      <c r="B30" s="125">
        <f>Summary!C31</f>
        <v>13</v>
      </c>
      <c r="C30" s="125">
        <f>Summary!D31</f>
        <v>2</v>
      </c>
      <c r="D30" s="125">
        <f>Summary!E31</f>
        <v>20</v>
      </c>
      <c r="E30" s="125">
        <f>Summary!F31</f>
        <v>2</v>
      </c>
      <c r="F30" s="122"/>
      <c r="G30" s="122"/>
      <c r="H30" s="125">
        <f>Summary!I31</f>
        <v>29</v>
      </c>
      <c r="I30" s="125">
        <f>Summary!J31</f>
        <v>53</v>
      </c>
      <c r="J30" s="125">
        <f>Summary!K31</f>
        <v>50.386700000000005</v>
      </c>
      <c r="K30" s="125">
        <f>Summary!L31</f>
        <v>53.917290000000001</v>
      </c>
      <c r="L30" s="125">
        <f>Summary!O31</f>
        <v>6</v>
      </c>
      <c r="M30" s="125">
        <f>Summary!P31</f>
        <v>35</v>
      </c>
      <c r="N30" s="125">
        <f>Summary!Q31</f>
        <v>2.9</v>
      </c>
      <c r="O30" s="125">
        <f>Summary!T31</f>
        <v>34</v>
      </c>
      <c r="P30" s="125">
        <f>Summary!U31</f>
        <v>41</v>
      </c>
      <c r="Q30" s="125">
        <f>Summary!V31</f>
        <v>56</v>
      </c>
      <c r="R30" s="125">
        <f>Summary!W31</f>
        <v>97</v>
      </c>
      <c r="S30" s="125">
        <f>Summary!X31</f>
        <v>22</v>
      </c>
      <c r="T30" s="125">
        <f>Summary!Y31</f>
        <v>3</v>
      </c>
      <c r="U30" s="125">
        <f>Summary!Z31</f>
        <v>3</v>
      </c>
      <c r="V30" s="125"/>
      <c r="W30" s="122"/>
      <c r="X30" s="122"/>
      <c r="Y30" s="122"/>
      <c r="Z30" s="122"/>
      <c r="AA30" s="122"/>
      <c r="AB30" s="122"/>
      <c r="AC30" s="122"/>
      <c r="AE30" s="122">
        <f>Summary!AL31</f>
        <v>10</v>
      </c>
      <c r="AF30" s="122">
        <f>Summary!AM31</f>
        <v>7</v>
      </c>
      <c r="AG30" s="122">
        <f>Summary!AN31</f>
        <v>32</v>
      </c>
      <c r="AH30" s="123">
        <f>Summary!AO31</f>
        <v>29.6</v>
      </c>
      <c r="AI30" s="123">
        <f>Summary!AP31</f>
        <v>56.84</v>
      </c>
      <c r="AJ30" s="122">
        <f>Summary!AQ31</f>
        <v>29</v>
      </c>
    </row>
    <row r="31" spans="1:36" s="120" customFormat="1">
      <c r="A31" s="125" t="str">
        <f>Summary!B32</f>
        <v>D_YH_014_S2</v>
      </c>
      <c r="B31" s="125">
        <f>Summary!C32</f>
        <v>14</v>
      </c>
      <c r="C31" s="125">
        <f>Summary!D32</f>
        <v>1</v>
      </c>
      <c r="D31" s="125">
        <f>Summary!E32</f>
        <v>18</v>
      </c>
      <c r="E31" s="125">
        <f>Summary!F32</f>
        <v>2</v>
      </c>
      <c r="F31" s="122"/>
      <c r="G31" s="122"/>
      <c r="H31" s="125">
        <f>Summary!I32</f>
        <v>31</v>
      </c>
      <c r="I31" s="125">
        <f>Summary!J32</f>
        <v>55</v>
      </c>
      <c r="J31" s="125">
        <f>Summary!K32</f>
        <v>50.497080000000004</v>
      </c>
      <c r="K31" s="125">
        <f>Summary!L32</f>
        <v>50.778329999999997</v>
      </c>
      <c r="L31" s="125">
        <f>Summary!O32</f>
        <v>3</v>
      </c>
      <c r="M31" s="125">
        <f>Summary!P32</f>
        <v>31</v>
      </c>
      <c r="N31" s="125">
        <f>Summary!Q32</f>
        <v>2</v>
      </c>
      <c r="O31" s="125">
        <f>Summary!T32</f>
        <v>32</v>
      </c>
      <c r="P31" s="125">
        <f>Summary!U32</f>
        <v>36</v>
      </c>
      <c r="Q31" s="125">
        <f>Summary!V32</f>
        <v>57</v>
      </c>
      <c r="R31" s="125">
        <f>Summary!W32</f>
        <v>93</v>
      </c>
      <c r="S31" s="125">
        <f>Summary!X32</f>
        <v>16</v>
      </c>
      <c r="T31" s="125">
        <f>Summary!Y32</f>
        <v>31</v>
      </c>
      <c r="U31" s="125">
        <f>Summary!Z32</f>
        <v>7</v>
      </c>
      <c r="V31" s="125"/>
      <c r="W31" s="122"/>
      <c r="X31" s="122"/>
      <c r="Y31" s="122"/>
      <c r="Z31" s="122"/>
      <c r="AA31" s="122"/>
      <c r="AB31" s="122"/>
      <c r="AC31" s="122"/>
      <c r="AE31" s="122">
        <f>Summary!AL32</f>
        <v>7</v>
      </c>
      <c r="AF31" s="122">
        <f>Summary!AM32</f>
        <v>7</v>
      </c>
      <c r="AG31" s="122">
        <f>Summary!AN32</f>
        <v>29</v>
      </c>
      <c r="AH31" s="123">
        <f>Summary!AO32</f>
        <v>22.19</v>
      </c>
      <c r="AI31" s="123">
        <f>Summary!AP32</f>
        <v>34.54</v>
      </c>
      <c r="AJ31" s="122">
        <f>Summary!AQ32</f>
        <v>29</v>
      </c>
    </row>
    <row r="32" spans="1:36" s="120" customFormat="1">
      <c r="A32" s="125" t="str">
        <f>Summary!B33</f>
        <v>D_YH_015_S2</v>
      </c>
      <c r="B32" s="125">
        <f>Summary!C33</f>
        <v>15</v>
      </c>
      <c r="C32" s="125">
        <f>Summary!D33</f>
        <v>2</v>
      </c>
      <c r="D32" s="125">
        <f>Summary!E33</f>
        <v>17</v>
      </c>
      <c r="E32" s="125">
        <f>Summary!F33</f>
        <v>2</v>
      </c>
      <c r="F32" s="122"/>
      <c r="G32" s="122"/>
      <c r="H32" s="125">
        <f>Summary!I33</f>
        <v>37</v>
      </c>
      <c r="I32" s="125">
        <f>Summary!J33</f>
        <v>67</v>
      </c>
      <c r="J32" s="125">
        <f>Summary!K33</f>
        <v>56.023230000000005</v>
      </c>
      <c r="K32" s="125">
        <f>Summary!L33</f>
        <v>52.728809999999996</v>
      </c>
      <c r="L32" s="125">
        <f>Summary!O33</f>
        <v>5</v>
      </c>
      <c r="M32" s="125">
        <f>Summary!P33</f>
        <v>43</v>
      </c>
      <c r="N32" s="125">
        <f>Summary!Q33</f>
        <v>3.4</v>
      </c>
      <c r="O32" s="125">
        <f>Summary!T33</f>
        <v>38</v>
      </c>
      <c r="P32" s="125">
        <f>Summary!U33</f>
        <v>55</v>
      </c>
      <c r="Q32" s="125">
        <f>Summary!V33</f>
        <v>59</v>
      </c>
      <c r="R32" s="125">
        <f>Summary!W33</f>
        <v>114</v>
      </c>
      <c r="S32" s="125">
        <f>Summary!X33</f>
        <v>12</v>
      </c>
      <c r="T32" s="125">
        <f>Summary!Y33</f>
        <v>7</v>
      </c>
      <c r="U32" s="125">
        <f>Summary!Z33</f>
        <v>1</v>
      </c>
      <c r="V32" s="125"/>
      <c r="W32" s="122"/>
      <c r="X32" s="122"/>
      <c r="Y32" s="122"/>
      <c r="Z32" s="122"/>
      <c r="AA32" s="122"/>
      <c r="AB32" s="122"/>
      <c r="AC32" s="122"/>
      <c r="AE32" s="122">
        <f>Summary!AL33</f>
        <v>8</v>
      </c>
      <c r="AF32" s="122">
        <f>Summary!AM33</f>
        <v>8</v>
      </c>
      <c r="AG32" s="122">
        <f>Summary!AN33</f>
        <v>35</v>
      </c>
      <c r="AH32" s="123">
        <f>Summary!AO33</f>
        <v>31.47</v>
      </c>
      <c r="AI32" s="123">
        <f>Summary!AP33</f>
        <v>48.25</v>
      </c>
      <c r="AJ32" s="122">
        <f>Summary!AQ33</f>
        <v>29</v>
      </c>
    </row>
    <row r="33" spans="1:36" s="120" customFormat="1">
      <c r="A33" s="125" t="str">
        <f>Summary!B34</f>
        <v>D_YH_016_S2</v>
      </c>
      <c r="B33" s="125">
        <f>Summary!C34</f>
        <v>16</v>
      </c>
      <c r="C33" s="125">
        <f>Summary!D34</f>
        <v>1</v>
      </c>
      <c r="D33" s="125">
        <f>Summary!E34</f>
        <v>19</v>
      </c>
      <c r="E33" s="125">
        <f>Summary!F34</f>
        <v>2</v>
      </c>
      <c r="F33" s="122"/>
      <c r="G33" s="122"/>
      <c r="H33" s="125">
        <f>Summary!I34</f>
        <v>20</v>
      </c>
      <c r="I33" s="125">
        <f>Summary!J34</f>
        <v>39</v>
      </c>
      <c r="J33" s="125">
        <f>Summary!K34</f>
        <v>42.314976812800005</v>
      </c>
      <c r="K33" s="125">
        <f>Summary!L34</f>
        <v>57.226289999999999</v>
      </c>
      <c r="L33" s="125">
        <f>Summary!O34</f>
        <v>6</v>
      </c>
      <c r="M33" s="125">
        <f>Summary!P34</f>
        <v>40</v>
      </c>
      <c r="N33" s="125">
        <f>Summary!Q34</f>
        <v>2.6</v>
      </c>
      <c r="O33" s="125">
        <f>Summary!T34</f>
        <v>36</v>
      </c>
      <c r="P33" s="125">
        <f>Summary!U34</f>
        <v>63</v>
      </c>
      <c r="Q33" s="125">
        <f>Summary!V34</f>
        <v>56</v>
      </c>
      <c r="R33" s="125">
        <f>Summary!W34</f>
        <v>119</v>
      </c>
      <c r="S33" s="125">
        <f>Summary!X34</f>
        <v>20</v>
      </c>
      <c r="T33" s="125">
        <f>Summary!Y34</f>
        <v>5</v>
      </c>
      <c r="U33" s="125">
        <f>Summary!Z34</f>
        <v>1</v>
      </c>
      <c r="V33" s="125"/>
      <c r="W33" s="122"/>
      <c r="X33" s="122"/>
      <c r="Y33" s="122"/>
      <c r="Z33" s="122"/>
      <c r="AA33" s="122"/>
      <c r="AB33" s="122"/>
      <c r="AC33" s="122"/>
      <c r="AE33" s="122">
        <f>Summary!AL34</f>
        <v>10</v>
      </c>
      <c r="AF33" s="122">
        <f>Summary!AM34</f>
        <v>8</v>
      </c>
      <c r="AG33" s="122">
        <f>Summary!AN34</f>
        <v>52</v>
      </c>
      <c r="AH33" s="123">
        <f>Summary!AO34</f>
        <v>18.97</v>
      </c>
      <c r="AI33" s="123">
        <f>Summary!AP34</f>
        <v>38.380000000000003</v>
      </c>
      <c r="AJ33" s="122">
        <f>Summary!AQ34</f>
        <v>30</v>
      </c>
    </row>
    <row r="34" spans="1:36" s="120" customFormat="1">
      <c r="A34" s="125" t="str">
        <f>Summary!B35</f>
        <v>D_YH_018_S2</v>
      </c>
      <c r="B34" s="125">
        <f>Summary!C35</f>
        <v>18</v>
      </c>
      <c r="C34" s="125">
        <f>Summary!D35</f>
        <v>1</v>
      </c>
      <c r="D34" s="125">
        <f>Summary!E35</f>
        <v>18</v>
      </c>
      <c r="E34" s="125">
        <f>Summary!F35</f>
        <v>2</v>
      </c>
      <c r="F34" s="122"/>
      <c r="G34" s="122"/>
      <c r="H34" s="125">
        <f>Summary!I35</f>
        <v>23</v>
      </c>
      <c r="I34" s="125">
        <f>Summary!J35</f>
        <v>60</v>
      </c>
      <c r="J34" s="125">
        <f>Summary!K35</f>
        <v>52.234280000000005</v>
      </c>
      <c r="K34" s="125">
        <f>Summary!L35</f>
        <v>54.454769999999996</v>
      </c>
      <c r="L34" s="125">
        <f>Summary!O35</f>
        <v>6</v>
      </c>
      <c r="M34" s="125">
        <f>Summary!P35</f>
        <v>24</v>
      </c>
      <c r="N34" s="125">
        <f>Summary!Q35</f>
        <v>2.7</v>
      </c>
      <c r="O34" s="125">
        <f>Summary!T35</f>
        <v>30</v>
      </c>
      <c r="P34" s="125">
        <f>Summary!U35</f>
        <v>31</v>
      </c>
      <c r="Q34" s="125">
        <f>Summary!V35</f>
        <v>46</v>
      </c>
      <c r="R34" s="125">
        <f>Summary!W35</f>
        <v>77</v>
      </c>
      <c r="S34" s="125">
        <f>Summary!X35</f>
        <v>24</v>
      </c>
      <c r="T34" s="125">
        <f>Summary!Y35</f>
        <v>8</v>
      </c>
      <c r="U34" s="125">
        <f>Summary!Z35</f>
        <v>15</v>
      </c>
      <c r="V34" s="125"/>
      <c r="W34" s="122"/>
      <c r="X34" s="122"/>
      <c r="Y34" s="122"/>
      <c r="Z34" s="122"/>
      <c r="AA34" s="122"/>
      <c r="AB34" s="122"/>
      <c r="AC34" s="122"/>
      <c r="AE34" s="122">
        <f>Summary!AL35</f>
        <v>9</v>
      </c>
      <c r="AF34" s="122">
        <f>Summary!AM35</f>
        <v>5</v>
      </c>
      <c r="AG34" s="122">
        <f>Summary!AN35</f>
        <v>35</v>
      </c>
      <c r="AH34" s="123">
        <f>Summary!AO35</f>
        <v>25.75</v>
      </c>
      <c r="AI34" s="123">
        <f>Summary!AP35</f>
        <v>37.659999999999997</v>
      </c>
      <c r="AJ34" s="122">
        <f>Summary!AQ35</f>
        <v>30</v>
      </c>
    </row>
    <row r="35" spans="1:36" s="120" customFormat="1">
      <c r="A35" s="125" t="str">
        <f>Summary!B36</f>
        <v>D_YH_022_S2</v>
      </c>
      <c r="B35" s="125">
        <f>Summary!C36</f>
        <v>22</v>
      </c>
      <c r="C35" s="125">
        <f>Summary!D36</f>
        <v>2</v>
      </c>
      <c r="D35" s="125">
        <f>Summary!E36</f>
        <v>20</v>
      </c>
      <c r="E35" s="125">
        <f>Summary!F36</f>
        <v>2</v>
      </c>
      <c r="F35" s="122"/>
      <c r="G35" s="122"/>
      <c r="H35" s="125">
        <f>Summary!I36</f>
        <v>28</v>
      </c>
      <c r="I35" s="125">
        <f>Summary!J36</f>
        <v>55</v>
      </c>
      <c r="J35" s="125">
        <f>Summary!K36</f>
        <v>61.96228</v>
      </c>
      <c r="K35" s="125">
        <f>Summary!L36</f>
        <v>21.648269999999997</v>
      </c>
      <c r="L35" s="125">
        <f>Summary!O36</f>
        <v>5</v>
      </c>
      <c r="M35" s="125">
        <f>Summary!P36</f>
        <v>26</v>
      </c>
      <c r="N35" s="125">
        <f>Summary!Q36</f>
        <v>2.2000000000000002</v>
      </c>
      <c r="O35" s="125">
        <f>Summary!T36</f>
        <v>31</v>
      </c>
      <c r="P35" s="125">
        <f>Summary!U36</f>
        <v>34</v>
      </c>
      <c r="Q35" s="125">
        <f>Summary!V36</f>
        <v>54</v>
      </c>
      <c r="R35" s="125">
        <f>Summary!W36</f>
        <v>88</v>
      </c>
      <c r="S35" s="125">
        <f>Summary!X36</f>
        <v>27</v>
      </c>
      <c r="T35" s="125">
        <f>Summary!Y36</f>
        <v>9</v>
      </c>
      <c r="U35" s="125">
        <f>Summary!Z36</f>
        <v>15</v>
      </c>
      <c r="V35" s="125"/>
      <c r="W35" s="122"/>
      <c r="X35" s="122"/>
      <c r="Y35" s="122"/>
      <c r="Z35" s="122"/>
      <c r="AA35" s="122"/>
      <c r="AB35" s="122"/>
      <c r="AC35" s="122"/>
      <c r="AE35" s="122">
        <f>Summary!AL36</f>
        <v>11</v>
      </c>
      <c r="AF35" s="122">
        <f>Summary!AM36</f>
        <v>7</v>
      </c>
      <c r="AG35" s="122">
        <f>Summary!AN36</f>
        <v>37</v>
      </c>
      <c r="AH35" s="123">
        <f>Summary!AO36</f>
        <v>40.97</v>
      </c>
      <c r="AI35" s="123">
        <f>Summary!AP36</f>
        <v>66.34</v>
      </c>
      <c r="AJ35" s="122">
        <f>Summary!AQ36</f>
        <v>30</v>
      </c>
    </row>
    <row r="36" spans="1:36" s="120" customFormat="1">
      <c r="A36" s="125" t="str">
        <f>Summary!B37</f>
        <v>D_YH_025_S2</v>
      </c>
      <c r="B36" s="125">
        <f>Summary!C37</f>
        <v>25</v>
      </c>
      <c r="C36" s="125">
        <f>Summary!D37</f>
        <v>2</v>
      </c>
      <c r="D36" s="125">
        <f>Summary!E37</f>
        <v>20</v>
      </c>
      <c r="E36" s="125">
        <f>Summary!F37</f>
        <v>2</v>
      </c>
      <c r="F36" s="122"/>
      <c r="G36" s="122"/>
      <c r="H36" s="125">
        <f>Summary!I37</f>
        <v>36</v>
      </c>
      <c r="I36" s="125">
        <f>Summary!J37</f>
        <v>63</v>
      </c>
      <c r="J36" s="125">
        <f>Summary!K37</f>
        <v>55.15099</v>
      </c>
      <c r="K36" s="125">
        <f>Summary!L37</f>
        <v>36.80545</v>
      </c>
      <c r="L36" s="125">
        <f>Summary!O37</f>
        <v>4</v>
      </c>
      <c r="M36" s="125">
        <f>Summary!P37</f>
        <v>31</v>
      </c>
      <c r="N36" s="125">
        <f>Summary!Q37</f>
        <v>2.2000000000000002</v>
      </c>
      <c r="O36" s="125">
        <f>Summary!T37</f>
        <v>33</v>
      </c>
      <c r="P36" s="125">
        <f>Summary!U37</f>
        <v>44</v>
      </c>
      <c r="Q36" s="125">
        <f>Summary!V37</f>
        <v>66</v>
      </c>
      <c r="R36" s="125">
        <f>Summary!W37</f>
        <v>110</v>
      </c>
      <c r="S36" s="125">
        <f>Summary!X37</f>
        <v>23</v>
      </c>
      <c r="T36" s="125">
        <f>Summary!Y37</f>
        <v>13</v>
      </c>
      <c r="U36" s="125">
        <f>Summary!Z37</f>
        <v>7</v>
      </c>
      <c r="V36" s="125"/>
      <c r="W36" s="122"/>
      <c r="X36" s="122"/>
      <c r="Y36" s="122"/>
      <c r="Z36" s="122"/>
      <c r="AA36" s="122"/>
      <c r="AB36" s="122"/>
      <c r="AC36" s="122"/>
      <c r="AE36" s="122">
        <f>Summary!AL37</f>
        <v>9</v>
      </c>
      <c r="AF36" s="122">
        <f>Summary!AM37</f>
        <v>8</v>
      </c>
      <c r="AG36" s="122">
        <f>Summary!AN37</f>
        <v>24</v>
      </c>
      <c r="AH36" s="123">
        <f>Summary!AO37</f>
        <v>31.81</v>
      </c>
      <c r="AI36" s="123">
        <f>Summary!AP37</f>
        <v>124.54</v>
      </c>
      <c r="AJ36" s="122">
        <f>Summary!AQ37</f>
        <v>29</v>
      </c>
    </row>
    <row r="37" spans="1:36" s="120" customFormat="1">
      <c r="A37" s="125" t="str">
        <f>Summary!B38</f>
        <v>D_YH_026_S2</v>
      </c>
      <c r="B37" s="125">
        <f>Summary!C38</f>
        <v>26</v>
      </c>
      <c r="C37" s="125">
        <f>Summary!D38</f>
        <v>1</v>
      </c>
      <c r="D37" s="125">
        <f>Summary!E38</f>
        <v>17</v>
      </c>
      <c r="E37" s="125">
        <f>Summary!F38</f>
        <v>2</v>
      </c>
      <c r="F37" s="122"/>
      <c r="G37" s="122"/>
      <c r="H37" s="125">
        <f>Summary!I38</f>
        <v>24</v>
      </c>
      <c r="I37" s="125">
        <f>Summary!J38</f>
        <v>44</v>
      </c>
      <c r="J37" s="125">
        <f>Summary!K38</f>
        <v>41.88288</v>
      </c>
      <c r="K37" s="125">
        <f>Summary!L38</f>
        <v>35.328319999999998</v>
      </c>
      <c r="L37" s="125">
        <f>Summary!O38</f>
        <v>4</v>
      </c>
      <c r="M37" s="125">
        <f>Summary!P38</f>
        <v>26</v>
      </c>
      <c r="N37" s="125">
        <f>Summary!Q38</f>
        <v>2.2999999999999998</v>
      </c>
      <c r="O37" s="125">
        <f>Summary!T38</f>
        <v>31</v>
      </c>
      <c r="P37" s="125">
        <f>Summary!U38</f>
        <v>38</v>
      </c>
      <c r="Q37" s="125">
        <f>Summary!V38</f>
        <v>50</v>
      </c>
      <c r="R37" s="125">
        <f>Summary!W38</f>
        <v>88</v>
      </c>
      <c r="S37" s="125">
        <f>Summary!X38</f>
        <v>23</v>
      </c>
      <c r="T37" s="125">
        <f>Summary!Y38</f>
        <v>19</v>
      </c>
      <c r="U37" s="125">
        <f>Summary!Z38</f>
        <v>18</v>
      </c>
      <c r="V37" s="125"/>
      <c r="W37" s="122"/>
      <c r="X37" s="122"/>
      <c r="Y37" s="122"/>
      <c r="Z37" s="122"/>
      <c r="AA37" s="122"/>
      <c r="AB37" s="122"/>
      <c r="AC37" s="122"/>
      <c r="AE37" s="122">
        <f>Summary!AL38</f>
        <v>10</v>
      </c>
      <c r="AF37" s="122">
        <f>Summary!AM38</f>
        <v>9</v>
      </c>
      <c r="AG37" s="122">
        <f>Summary!AN38</f>
        <v>45</v>
      </c>
      <c r="AH37" s="123">
        <f>Summary!AO38</f>
        <v>17.59</v>
      </c>
      <c r="AI37" s="123">
        <f>Summary!AP38</f>
        <v>35.94</v>
      </c>
      <c r="AJ37" s="122">
        <f>Summary!AQ38</f>
        <v>28</v>
      </c>
    </row>
    <row r="38" spans="1:36" s="120" customFormat="1">
      <c r="A38" s="125" t="str">
        <f>Summary!B39</f>
        <v>D_YH_003_S3</v>
      </c>
      <c r="B38" s="125">
        <f>Summary!C39</f>
        <v>3</v>
      </c>
      <c r="C38" s="125">
        <f>Summary!D39</f>
        <v>1</v>
      </c>
      <c r="D38" s="125">
        <f>Summary!E39</f>
        <v>19</v>
      </c>
      <c r="E38" s="125">
        <v>3</v>
      </c>
      <c r="F38" s="122"/>
      <c r="G38" s="122"/>
      <c r="H38" s="125">
        <f>Summary!I39</f>
        <v>22</v>
      </c>
      <c r="I38" s="125">
        <f>Summary!J39</f>
        <v>41</v>
      </c>
      <c r="J38" s="125">
        <f>Summary!K39</f>
        <v>48.807940000000002</v>
      </c>
      <c r="K38" s="125">
        <f>Summary!L39</f>
        <v>32.787530000000004</v>
      </c>
      <c r="L38" s="125">
        <f>Summary!O39</f>
        <v>4</v>
      </c>
      <c r="M38" s="125">
        <f>Summary!P39</f>
        <v>31</v>
      </c>
      <c r="N38" s="125">
        <f>Summary!Q39</f>
        <v>3.4</v>
      </c>
      <c r="O38" s="125">
        <f>Summary!T39</f>
        <v>37</v>
      </c>
      <c r="P38" s="125">
        <f>Summary!U39</f>
        <v>59</v>
      </c>
      <c r="Q38" s="125">
        <f>Summary!V39</f>
        <v>58</v>
      </c>
      <c r="R38" s="125">
        <f>Summary!W39</f>
        <v>117</v>
      </c>
      <c r="S38" s="125">
        <f>Summary!X39</f>
        <v>16</v>
      </c>
      <c r="T38" s="125">
        <f>Summary!Y39</f>
        <v>9</v>
      </c>
      <c r="U38" s="125">
        <f>Summary!Z39</f>
        <v>4</v>
      </c>
      <c r="V38" s="125"/>
      <c r="W38" s="122">
        <f>Summary!AB39</f>
        <v>12</v>
      </c>
      <c r="X38" s="122">
        <f>Summary!AE39</f>
        <v>35</v>
      </c>
      <c r="Y38" s="122">
        <f>Summary!AF39</f>
        <v>9</v>
      </c>
      <c r="Z38" s="122">
        <f>Summary!AG39</f>
        <v>8</v>
      </c>
      <c r="AA38" s="122">
        <f>Summary!AH39</f>
        <v>2</v>
      </c>
      <c r="AB38" s="122">
        <f>Summary!AI39</f>
        <v>19</v>
      </c>
      <c r="AC38" s="122">
        <f>Summary!AJ39</f>
        <v>60</v>
      </c>
      <c r="AE38" s="122"/>
      <c r="AF38" s="122"/>
      <c r="AG38" s="122"/>
      <c r="AH38" s="123"/>
      <c r="AI38" s="123"/>
      <c r="AJ38" s="122"/>
    </row>
    <row r="39" spans="1:36" s="120" customFormat="1">
      <c r="A39" s="125" t="str">
        <f>Summary!B40</f>
        <v>D_YH_004_S3</v>
      </c>
      <c r="B39" s="125">
        <f>Summary!C40</f>
        <v>4</v>
      </c>
      <c r="C39" s="125">
        <f>Summary!D40</f>
        <v>2</v>
      </c>
      <c r="D39" s="125">
        <f>Summary!E40</f>
        <v>19</v>
      </c>
      <c r="E39" s="125">
        <v>3</v>
      </c>
      <c r="F39" s="122"/>
      <c r="G39" s="122"/>
      <c r="H39" s="125">
        <f>Summary!I40</f>
        <v>24</v>
      </c>
      <c r="I39" s="125">
        <f>Summary!J40</f>
        <v>45</v>
      </c>
      <c r="J39" s="125">
        <f>Summary!K40</f>
        <v>52.787739999999999</v>
      </c>
      <c r="K39" s="125">
        <f>Summary!L40</f>
        <v>26.21555</v>
      </c>
      <c r="L39" s="125">
        <f>Summary!O40</f>
        <v>3</v>
      </c>
      <c r="M39" s="125">
        <f>Summary!P40</f>
        <v>42</v>
      </c>
      <c r="N39" s="125">
        <f>Summary!Q40</f>
        <v>2.4</v>
      </c>
      <c r="O39" s="125">
        <f>Summary!T40</f>
        <v>34</v>
      </c>
      <c r="P39" s="125">
        <f>Summary!U40</f>
        <v>44</v>
      </c>
      <c r="Q39" s="125">
        <f>Summary!V40</f>
        <v>58</v>
      </c>
      <c r="R39" s="125">
        <f>Summary!W40</f>
        <v>102</v>
      </c>
      <c r="S39" s="125">
        <f>Summary!X40</f>
        <v>21</v>
      </c>
      <c r="T39" s="125">
        <f>Summary!Y40</f>
        <v>25</v>
      </c>
      <c r="U39" s="125">
        <f>Summary!Z40</f>
        <v>12</v>
      </c>
      <c r="V39" s="125"/>
      <c r="W39" s="122">
        <f>Summary!AB40</f>
        <v>11</v>
      </c>
      <c r="X39" s="122">
        <f>Summary!AE40</f>
        <v>38</v>
      </c>
      <c r="Y39" s="122">
        <f>Summary!AF40</f>
        <v>8</v>
      </c>
      <c r="Z39" s="122">
        <f>Summary!AG40</f>
        <v>2</v>
      </c>
      <c r="AA39" s="122">
        <f>Summary!AH40</f>
        <v>4</v>
      </c>
      <c r="AB39" s="122">
        <f>Summary!AI40</f>
        <v>14</v>
      </c>
      <c r="AC39" s="122">
        <f>Summary!AJ40</f>
        <v>60</v>
      </c>
      <c r="AE39" s="122"/>
      <c r="AF39" s="122"/>
      <c r="AG39" s="122"/>
      <c r="AH39" s="123"/>
      <c r="AI39" s="123"/>
      <c r="AJ39" s="122"/>
    </row>
    <row r="40" spans="1:36" s="120" customFormat="1">
      <c r="A40" s="125" t="str">
        <f>Summary!B41</f>
        <v>D_YH_005_S3</v>
      </c>
      <c r="B40" s="125">
        <f>Summary!C41</f>
        <v>5</v>
      </c>
      <c r="C40" s="125">
        <f>Summary!D41</f>
        <v>1</v>
      </c>
      <c r="D40" s="125">
        <f>Summary!E41</f>
        <v>20</v>
      </c>
      <c r="E40" s="125">
        <v>3</v>
      </c>
      <c r="F40" s="122"/>
      <c r="G40" s="122"/>
      <c r="H40" s="125">
        <f>Summary!I41</f>
        <v>21</v>
      </c>
      <c r="I40" s="125">
        <f>Summary!J41</f>
        <v>39</v>
      </c>
      <c r="J40" s="125">
        <f>Summary!K41</f>
        <v>55.655610000000003</v>
      </c>
      <c r="K40" s="125">
        <f>Summary!L41</f>
        <v>25.484479999999998</v>
      </c>
      <c r="L40" s="125">
        <f>Summary!O41</f>
        <v>6</v>
      </c>
      <c r="M40" s="125">
        <f>Summary!P41</f>
        <v>28</v>
      </c>
      <c r="N40" s="125">
        <f>Summary!Q41</f>
        <v>2.6</v>
      </c>
      <c r="O40" s="125">
        <f>Summary!T41</f>
        <v>38</v>
      </c>
      <c r="P40" s="125">
        <f>Summary!U41</f>
        <v>64</v>
      </c>
      <c r="Q40" s="125">
        <f>Summary!V41</f>
        <v>33</v>
      </c>
      <c r="R40" s="125">
        <f>Summary!W41</f>
        <v>97</v>
      </c>
      <c r="S40" s="125">
        <f>Summary!X41</f>
        <v>22</v>
      </c>
      <c r="T40" s="125">
        <f>Summary!Y41</f>
        <v>26</v>
      </c>
      <c r="U40" s="125">
        <f>Summary!Z41</f>
        <v>15</v>
      </c>
      <c r="V40" s="125"/>
      <c r="W40" s="122">
        <f>Summary!AB41</f>
        <v>15</v>
      </c>
      <c r="X40" s="122">
        <f>Summary!AE41</f>
        <v>45</v>
      </c>
      <c r="Y40" s="122">
        <f>Summary!AF41</f>
        <v>3</v>
      </c>
      <c r="Z40" s="122">
        <f>Summary!AG41</f>
        <v>3</v>
      </c>
      <c r="AA40" s="122">
        <f>Summary!AH41</f>
        <v>1</v>
      </c>
      <c r="AB40" s="122">
        <f>Summary!AI41</f>
        <v>7</v>
      </c>
      <c r="AC40" s="122">
        <f>Summary!AJ41</f>
        <v>60</v>
      </c>
      <c r="AE40" s="122"/>
      <c r="AF40" s="122"/>
      <c r="AG40" s="122"/>
      <c r="AH40" s="123"/>
      <c r="AI40" s="123"/>
      <c r="AJ40" s="122"/>
    </row>
    <row r="41" spans="1:36" s="120" customFormat="1">
      <c r="A41" s="125" t="str">
        <f>Summary!B42</f>
        <v>D_YH_007_S3</v>
      </c>
      <c r="B41" s="125">
        <f>Summary!C42</f>
        <v>7</v>
      </c>
      <c r="C41" s="125">
        <f>Summary!D42</f>
        <v>1</v>
      </c>
      <c r="D41" s="125">
        <f>Summary!E42</f>
        <v>19</v>
      </c>
      <c r="E41" s="125">
        <v>3</v>
      </c>
      <c r="F41" s="122"/>
      <c r="G41" s="122"/>
      <c r="H41" s="125">
        <f>Summary!I42</f>
        <v>18</v>
      </c>
      <c r="I41" s="125">
        <f>Summary!J42</f>
        <v>42</v>
      </c>
      <c r="J41" s="125">
        <f>Summary!K42</f>
        <v>40.305686812799998</v>
      </c>
      <c r="K41" s="125">
        <f>Summary!L42</f>
        <v>31.141959999999997</v>
      </c>
      <c r="L41" s="125">
        <f>Summary!O42</f>
        <v>6</v>
      </c>
      <c r="M41" s="125">
        <f>Summary!P42</f>
        <v>26</v>
      </c>
      <c r="N41" s="125">
        <f>Summary!Q42</f>
        <v>2.2999999999999998</v>
      </c>
      <c r="O41" s="125">
        <f>Summary!T42</f>
        <v>36</v>
      </c>
      <c r="P41" s="125">
        <f>Summary!U42</f>
        <v>39</v>
      </c>
      <c r="Q41" s="125">
        <f>Summary!V42</f>
        <v>50</v>
      </c>
      <c r="R41" s="125">
        <f>Summary!W42</f>
        <v>89</v>
      </c>
      <c r="S41" s="125">
        <f>Summary!X42</f>
        <v>25</v>
      </c>
      <c r="T41" s="125">
        <f>Summary!Y42</f>
        <v>12</v>
      </c>
      <c r="U41" s="125">
        <f>Summary!Z42</f>
        <v>14</v>
      </c>
      <c r="V41" s="125"/>
      <c r="W41" s="122">
        <f>Summary!AB42</f>
        <v>16</v>
      </c>
      <c r="X41" s="122">
        <f>Summary!AE42</f>
        <v>31</v>
      </c>
      <c r="Y41" s="122">
        <f>Summary!AF42</f>
        <v>8</v>
      </c>
      <c r="Z41" s="122">
        <f>Summary!AG42</f>
        <v>8</v>
      </c>
      <c r="AA41" s="122">
        <f>Summary!AH42</f>
        <v>2</v>
      </c>
      <c r="AB41" s="122">
        <f>Summary!AI42</f>
        <v>18</v>
      </c>
      <c r="AC41" s="122">
        <f>Summary!AJ42</f>
        <v>60</v>
      </c>
      <c r="AE41" s="122"/>
      <c r="AF41" s="122"/>
      <c r="AG41" s="122"/>
      <c r="AH41" s="123"/>
      <c r="AI41" s="123"/>
      <c r="AJ41" s="122"/>
    </row>
    <row r="42" spans="1:36" s="120" customFormat="1">
      <c r="A42" s="125" t="str">
        <f>Summary!B43</f>
        <v>D_YH_008_S3</v>
      </c>
      <c r="B42" s="125">
        <f>Summary!C43</f>
        <v>8</v>
      </c>
      <c r="C42" s="125">
        <f>Summary!D43</f>
        <v>2</v>
      </c>
      <c r="D42" s="125">
        <f>Summary!E43</f>
        <v>19</v>
      </c>
      <c r="E42" s="125">
        <v>3</v>
      </c>
      <c r="F42" s="122"/>
      <c r="G42" s="122"/>
      <c r="H42" s="125">
        <f>Summary!I43</f>
        <v>22</v>
      </c>
      <c r="I42" s="125">
        <f>Summary!J43</f>
        <v>48</v>
      </c>
      <c r="J42" s="125">
        <f>Summary!K43</f>
        <v>43.771276812800004</v>
      </c>
      <c r="K42" s="125">
        <f>Summary!L43</f>
        <v>20.957850000000001</v>
      </c>
      <c r="L42" s="125">
        <f>Summary!O43</f>
        <v>5</v>
      </c>
      <c r="M42" s="125">
        <f>Summary!P43</f>
        <v>33</v>
      </c>
      <c r="N42" s="125">
        <f>Summary!Q43</f>
        <v>2.5</v>
      </c>
      <c r="O42" s="125">
        <f>Summary!T43</f>
        <v>33</v>
      </c>
      <c r="P42" s="125">
        <f>Summary!U43</f>
        <v>45</v>
      </c>
      <c r="Q42" s="125">
        <f>Summary!V43</f>
        <v>72</v>
      </c>
      <c r="R42" s="125">
        <f>Summary!W43</f>
        <v>117</v>
      </c>
      <c r="S42" s="125">
        <f>Summary!X43</f>
        <v>18</v>
      </c>
      <c r="T42" s="125">
        <f>Summary!Y43</f>
        <v>21</v>
      </c>
      <c r="U42" s="125">
        <f>Summary!Z43</f>
        <v>19</v>
      </c>
      <c r="V42" s="125"/>
      <c r="W42" s="122">
        <f>Summary!AB43</f>
        <v>11</v>
      </c>
      <c r="X42" s="122">
        <f>Summary!AE43</f>
        <v>47</v>
      </c>
      <c r="Y42" s="122">
        <f>Summary!AF43</f>
        <v>3</v>
      </c>
      <c r="Z42" s="122">
        <f>Summary!AG43</f>
        <v>1</v>
      </c>
      <c r="AA42" s="122">
        <f>Summary!AH43</f>
        <v>1</v>
      </c>
      <c r="AB42" s="122">
        <f>Summary!AI43</f>
        <v>5</v>
      </c>
      <c r="AC42" s="122">
        <f>Summary!AJ43</f>
        <v>51</v>
      </c>
      <c r="AE42" s="122"/>
      <c r="AF42" s="122"/>
      <c r="AG42" s="122"/>
      <c r="AH42" s="123"/>
      <c r="AI42" s="123"/>
      <c r="AJ42" s="122"/>
    </row>
    <row r="43" spans="1:36" s="120" customFormat="1">
      <c r="A43" s="125" t="str">
        <f>Summary!B44</f>
        <v>D_YH_009_S3</v>
      </c>
      <c r="B43" s="125">
        <f>Summary!C44</f>
        <v>9</v>
      </c>
      <c r="C43" s="125">
        <f>Summary!D44</f>
        <v>2</v>
      </c>
      <c r="D43" s="125">
        <f>Summary!E44</f>
        <v>18</v>
      </c>
      <c r="E43" s="125">
        <v>3</v>
      </c>
      <c r="F43" s="122"/>
      <c r="G43" s="122"/>
      <c r="H43" s="125">
        <f>Summary!I44</f>
        <v>15</v>
      </c>
      <c r="I43" s="125">
        <f>Summary!J44</f>
        <v>32</v>
      </c>
      <c r="J43" s="125">
        <f>Summary!K44</f>
        <v>57.291720000000005</v>
      </c>
      <c r="K43" s="125">
        <f>Summary!L44</f>
        <v>40.04918</v>
      </c>
      <c r="L43" s="125">
        <f>Summary!O44</f>
        <v>6</v>
      </c>
      <c r="M43" s="125">
        <f>Summary!P44</f>
        <v>46</v>
      </c>
      <c r="N43" s="125">
        <f>Summary!Q44</f>
        <v>3.9</v>
      </c>
      <c r="O43" s="125">
        <f>Summary!T44</f>
        <v>43</v>
      </c>
      <c r="P43" s="125">
        <f>Summary!U44</f>
        <v>70</v>
      </c>
      <c r="Q43" s="125">
        <f>Summary!V44</f>
        <v>56</v>
      </c>
      <c r="R43" s="125">
        <f>Summary!W44</f>
        <v>126</v>
      </c>
      <c r="S43" s="125">
        <f>Summary!X44</f>
        <v>9</v>
      </c>
      <c r="T43" s="125">
        <f>Summary!Y44</f>
        <v>19</v>
      </c>
      <c r="U43" s="125">
        <f>Summary!Z44</f>
        <v>21</v>
      </c>
      <c r="V43" s="125"/>
      <c r="W43" s="122">
        <f>Summary!AB44</f>
        <v>15</v>
      </c>
      <c r="X43" s="122">
        <f>Summary!AE44</f>
        <v>44</v>
      </c>
      <c r="Y43" s="122">
        <f>Summary!AF44</f>
        <v>1</v>
      </c>
      <c r="Z43" s="122">
        <f>Summary!AG44</f>
        <v>1</v>
      </c>
      <c r="AA43" s="122">
        <f>Summary!AH44</f>
        <v>1</v>
      </c>
      <c r="AB43" s="122">
        <f>Summary!AI44</f>
        <v>3</v>
      </c>
      <c r="AC43" s="122">
        <f>Summary!AJ44</f>
        <v>51</v>
      </c>
      <c r="AE43" s="122"/>
      <c r="AF43" s="122"/>
      <c r="AG43" s="122"/>
      <c r="AH43" s="123"/>
      <c r="AI43" s="123"/>
      <c r="AJ43" s="122"/>
    </row>
    <row r="44" spans="1:36" s="120" customFormat="1">
      <c r="A44" s="125" t="str">
        <f>Summary!B45</f>
        <v>D_YH_010_S3</v>
      </c>
      <c r="B44" s="125">
        <f>Summary!C45</f>
        <v>10</v>
      </c>
      <c r="C44" s="125">
        <f>Summary!D45</f>
        <v>2</v>
      </c>
      <c r="D44" s="125">
        <f>Summary!E45</f>
        <v>20</v>
      </c>
      <c r="E44" s="125">
        <v>3</v>
      </c>
      <c r="F44" s="122"/>
      <c r="G44" s="122"/>
      <c r="H44" s="125">
        <f>Summary!I45</f>
        <v>18</v>
      </c>
      <c r="I44" s="125">
        <f>Summary!J45</f>
        <v>43</v>
      </c>
      <c r="J44" s="125">
        <f>Summary!K45</f>
        <v>40.305090000000007</v>
      </c>
      <c r="K44" s="125">
        <f>Summary!L45</f>
        <v>25.75197</v>
      </c>
      <c r="L44" s="125">
        <f>Summary!O45</f>
        <v>6</v>
      </c>
      <c r="M44" s="125">
        <f>Summary!P45</f>
        <v>24</v>
      </c>
      <c r="N44" s="125">
        <f>Summary!Q45</f>
        <v>2.8</v>
      </c>
      <c r="O44" s="125">
        <f>Summary!T45</f>
        <v>39</v>
      </c>
      <c r="P44" s="125">
        <f>Summary!U45</f>
        <v>32</v>
      </c>
      <c r="Q44" s="125">
        <f>Summary!V45</f>
        <v>62</v>
      </c>
      <c r="R44" s="125">
        <f>Summary!W45</f>
        <v>94</v>
      </c>
      <c r="S44" s="125">
        <f>Summary!X45</f>
        <v>27</v>
      </c>
      <c r="T44" s="125">
        <f>Summary!Y45</f>
        <v>15</v>
      </c>
      <c r="U44" s="125">
        <f>Summary!Z45</f>
        <v>19</v>
      </c>
      <c r="V44" s="125"/>
      <c r="W44" s="122">
        <f>Summary!AB45</f>
        <v>20</v>
      </c>
      <c r="X44" s="122">
        <f>Summary!AE45</f>
        <v>37</v>
      </c>
      <c r="Y44" s="122">
        <f>Summary!AF45</f>
        <v>8</v>
      </c>
      <c r="Z44" s="122">
        <f>Summary!AG45</f>
        <v>3</v>
      </c>
      <c r="AA44" s="122">
        <f>Summary!AH45</f>
        <v>1</v>
      </c>
      <c r="AB44" s="122">
        <f>Summary!AI45</f>
        <v>12</v>
      </c>
      <c r="AC44" s="122">
        <f>Summary!AJ45</f>
        <v>56</v>
      </c>
      <c r="AE44" s="122"/>
      <c r="AF44" s="122"/>
      <c r="AG44" s="122"/>
      <c r="AH44" s="123"/>
      <c r="AI44" s="123"/>
      <c r="AJ44" s="122"/>
    </row>
    <row r="45" spans="1:36" s="120" customFormat="1">
      <c r="A45" s="125" t="str">
        <f>Summary!B46</f>
        <v>D_YH_011_S3</v>
      </c>
      <c r="B45" s="125">
        <f>Summary!C46</f>
        <v>11</v>
      </c>
      <c r="C45" s="125">
        <f>Summary!D46</f>
        <v>2</v>
      </c>
      <c r="D45" s="125">
        <f>Summary!E46</f>
        <v>23</v>
      </c>
      <c r="E45" s="125">
        <v>3</v>
      </c>
      <c r="F45" s="122"/>
      <c r="G45" s="122"/>
      <c r="H45" s="125">
        <f>Summary!I46</f>
        <v>23</v>
      </c>
      <c r="I45" s="125">
        <f>Summary!J46</f>
        <v>42</v>
      </c>
      <c r="J45" s="125">
        <f>Summary!K46</f>
        <v>41.72016</v>
      </c>
      <c r="K45" s="125">
        <f>Summary!L46</f>
        <v>39.237349999999999</v>
      </c>
      <c r="L45" s="125">
        <f>Summary!O46</f>
        <v>5</v>
      </c>
      <c r="M45" s="125">
        <f>Summary!P46</f>
        <v>37</v>
      </c>
      <c r="N45" s="125">
        <f>Summary!Q46</f>
        <v>1.8</v>
      </c>
      <c r="O45" s="125">
        <f>Summary!T46</f>
        <v>42</v>
      </c>
      <c r="P45" s="125">
        <f>Summary!U46</f>
        <v>58</v>
      </c>
      <c r="Q45" s="125">
        <f>Summary!V46</f>
        <v>55</v>
      </c>
      <c r="R45" s="125">
        <f>Summary!W46</f>
        <v>113</v>
      </c>
      <c r="S45" s="125">
        <f>Summary!X46</f>
        <v>12</v>
      </c>
      <c r="T45" s="125">
        <f>Summary!Y46</f>
        <v>23</v>
      </c>
      <c r="U45" s="125">
        <f>Summary!Z46</f>
        <v>20</v>
      </c>
      <c r="V45" s="125"/>
      <c r="W45" s="122">
        <f>Summary!AB46</f>
        <v>19</v>
      </c>
      <c r="X45" s="122">
        <f>Summary!AE46</f>
        <v>43</v>
      </c>
      <c r="Y45" s="122">
        <f>Summary!AF46</f>
        <v>3</v>
      </c>
      <c r="Z45" s="122">
        <f>Summary!AG46</f>
        <v>3</v>
      </c>
      <c r="AA45" s="122">
        <f>Summary!AH46</f>
        <v>2</v>
      </c>
      <c r="AB45" s="122">
        <f>Summary!AI46</f>
        <v>8</v>
      </c>
      <c r="AC45" s="122">
        <f>Summary!AJ46</f>
        <v>60</v>
      </c>
      <c r="AE45" s="122"/>
      <c r="AF45" s="122"/>
      <c r="AG45" s="122"/>
      <c r="AH45" s="123"/>
      <c r="AI45" s="123"/>
      <c r="AJ45" s="122"/>
    </row>
    <row r="46" spans="1:36" s="120" customFormat="1">
      <c r="A46" s="125" t="str">
        <f>Summary!B47</f>
        <v>D_YH_012_S3</v>
      </c>
      <c r="B46" s="125">
        <f>Summary!C47</f>
        <v>12</v>
      </c>
      <c r="C46" s="125">
        <f>Summary!D47</f>
        <v>1</v>
      </c>
      <c r="D46" s="125">
        <f>Summary!E47</f>
        <v>18</v>
      </c>
      <c r="E46" s="125">
        <v>3</v>
      </c>
      <c r="F46" s="122"/>
      <c r="G46" s="122"/>
      <c r="H46" s="125">
        <f>Summary!I47</f>
        <v>23</v>
      </c>
      <c r="I46" s="125">
        <f>Summary!J47</f>
        <v>48</v>
      </c>
      <c r="J46" s="125">
        <f>Summary!K47</f>
        <v>55.893240000000006</v>
      </c>
      <c r="K46" s="125">
        <f>Summary!L47</f>
        <v>52.987629999999996</v>
      </c>
      <c r="L46" s="125">
        <f>Summary!O47</f>
        <v>5</v>
      </c>
      <c r="M46" s="125">
        <f>Summary!P47</f>
        <v>36</v>
      </c>
      <c r="N46" s="125">
        <f>Summary!Q47</f>
        <v>2.4</v>
      </c>
      <c r="O46" s="125">
        <f>Summary!T47</f>
        <v>34</v>
      </c>
      <c r="P46" s="125">
        <f>Summary!U47</f>
        <v>49</v>
      </c>
      <c r="Q46" s="125">
        <f>Summary!V47</f>
        <v>60</v>
      </c>
      <c r="R46" s="125">
        <f>Summary!W47</f>
        <v>109</v>
      </c>
      <c r="S46" s="125">
        <f>Summary!X47</f>
        <v>18</v>
      </c>
      <c r="T46" s="125">
        <f>Summary!Y47</f>
        <v>5</v>
      </c>
      <c r="U46" s="125">
        <f>Summary!Z47</f>
        <v>11</v>
      </c>
      <c r="V46" s="125"/>
      <c r="W46" s="122">
        <f>Summary!AB47</f>
        <v>11</v>
      </c>
      <c r="X46" s="122">
        <f>Summary!AE47</f>
        <v>22</v>
      </c>
      <c r="Y46" s="122">
        <f>Summary!AF47</f>
        <v>8</v>
      </c>
      <c r="Z46" s="122">
        <f>Summary!AG47</f>
        <v>2</v>
      </c>
      <c r="AA46" s="122">
        <f>Summary!AH47</f>
        <v>2</v>
      </c>
      <c r="AB46" s="122">
        <f>Summary!AI47</f>
        <v>12</v>
      </c>
      <c r="AC46" s="122">
        <f>Summary!AJ47</f>
        <v>56</v>
      </c>
      <c r="AE46" s="122"/>
      <c r="AF46" s="122"/>
      <c r="AG46" s="122"/>
      <c r="AH46" s="123"/>
      <c r="AI46" s="123"/>
      <c r="AJ46" s="122"/>
    </row>
    <row r="47" spans="1:36" s="120" customFormat="1">
      <c r="A47" s="125" t="str">
        <f>Summary!B48</f>
        <v>D_YH_013_S3</v>
      </c>
      <c r="B47" s="125">
        <f>Summary!C48</f>
        <v>13</v>
      </c>
      <c r="C47" s="125">
        <f>Summary!D48</f>
        <v>2</v>
      </c>
      <c r="D47" s="125">
        <f>Summary!E48</f>
        <v>20</v>
      </c>
      <c r="E47" s="125">
        <v>3</v>
      </c>
      <c r="F47" s="122"/>
      <c r="G47" s="122"/>
      <c r="H47" s="125">
        <f>Summary!I48</f>
        <v>18</v>
      </c>
      <c r="I47" s="125">
        <f>Summary!J48</f>
        <v>39</v>
      </c>
      <c r="J47" s="125">
        <f>Summary!K48</f>
        <v>61.368180000000002</v>
      </c>
      <c r="K47" s="125">
        <f>Summary!L48</f>
        <v>37.322739999999996</v>
      </c>
      <c r="L47" s="125">
        <f>Summary!O48</f>
        <v>5</v>
      </c>
      <c r="M47" s="125">
        <f>Summary!P48</f>
        <v>34</v>
      </c>
      <c r="N47" s="125">
        <f>Summary!Q48</f>
        <v>2.9</v>
      </c>
      <c r="O47" s="125">
        <f>Summary!T48</f>
        <v>35</v>
      </c>
      <c r="P47" s="125">
        <f>Summary!U48</f>
        <v>44</v>
      </c>
      <c r="Q47" s="125">
        <f>Summary!V48</f>
        <v>59</v>
      </c>
      <c r="R47" s="125">
        <f>Summary!W48</f>
        <v>103</v>
      </c>
      <c r="S47" s="125">
        <f>Summary!X48</f>
        <v>21</v>
      </c>
      <c r="T47" s="125">
        <f>Summary!Y48</f>
        <v>14</v>
      </c>
      <c r="U47" s="125">
        <f>Summary!Z48</f>
        <v>5</v>
      </c>
      <c r="V47" s="125"/>
      <c r="W47" s="122">
        <f>Summary!AB48</f>
        <v>3</v>
      </c>
      <c r="X47" s="122">
        <f>Summary!AE48</f>
        <v>25</v>
      </c>
      <c r="Y47" s="122">
        <f>Summary!AF48</f>
        <v>9</v>
      </c>
      <c r="Z47" s="122">
        <f>Summary!AG48</f>
        <v>9</v>
      </c>
      <c r="AA47" s="122">
        <f>Summary!AH48</f>
        <v>9</v>
      </c>
      <c r="AB47" s="122">
        <f>Summary!AI48</f>
        <v>27</v>
      </c>
      <c r="AC47" s="122">
        <f>Summary!AJ48</f>
        <v>55</v>
      </c>
      <c r="AE47" s="122"/>
      <c r="AF47" s="122"/>
      <c r="AG47" s="122"/>
      <c r="AH47" s="123"/>
      <c r="AI47" s="123"/>
      <c r="AJ47" s="122"/>
    </row>
    <row r="48" spans="1:36" s="120" customFormat="1">
      <c r="A48" s="125" t="str">
        <f>Summary!B49</f>
        <v>D_YH_014_S3</v>
      </c>
      <c r="B48" s="125">
        <f>Summary!C49</f>
        <v>14</v>
      </c>
      <c r="C48" s="125">
        <f>Summary!D49</f>
        <v>1</v>
      </c>
      <c r="D48" s="125">
        <f>Summary!E49</f>
        <v>18</v>
      </c>
      <c r="E48" s="125">
        <v>3</v>
      </c>
      <c r="F48" s="122"/>
      <c r="G48" s="122"/>
      <c r="H48" s="125">
        <f>Summary!I49</f>
        <v>24</v>
      </c>
      <c r="I48" s="125">
        <f>Summary!J49</f>
        <v>34</v>
      </c>
      <c r="J48" s="125">
        <f>Summary!K49</f>
        <v>64.013480000000001</v>
      </c>
      <c r="K48" s="125">
        <f>Summary!L49</f>
        <v>26.47625</v>
      </c>
      <c r="L48" s="125">
        <f>Summary!O49</f>
        <v>3</v>
      </c>
      <c r="M48" s="125">
        <f>Summary!P49</f>
        <v>29</v>
      </c>
      <c r="N48" s="125">
        <f>Summary!Q49</f>
        <v>2.1</v>
      </c>
      <c r="O48" s="125">
        <f>Summary!T49</f>
        <v>34</v>
      </c>
      <c r="P48" s="125">
        <f>Summary!U49</f>
        <v>39</v>
      </c>
      <c r="Q48" s="125">
        <f>Summary!V49</f>
        <v>55</v>
      </c>
      <c r="R48" s="125">
        <f>Summary!W49</f>
        <v>94</v>
      </c>
      <c r="S48" s="125">
        <f>Summary!X49</f>
        <v>23</v>
      </c>
      <c r="T48" s="125">
        <f>Summary!Y49</f>
        <v>11</v>
      </c>
      <c r="U48" s="125">
        <f>Summary!Z49</f>
        <v>10</v>
      </c>
      <c r="V48" s="125"/>
      <c r="W48" s="122">
        <f>Summary!AB49</f>
        <v>4</v>
      </c>
      <c r="X48" s="122">
        <f>Summary!AE49</f>
        <v>29</v>
      </c>
      <c r="Y48" s="122">
        <f>Summary!AF49</f>
        <v>9</v>
      </c>
      <c r="Z48" s="122">
        <f>Summary!AG49</f>
        <v>4</v>
      </c>
      <c r="AA48" s="122">
        <f>Summary!AH49</f>
        <v>2</v>
      </c>
      <c r="AB48" s="122">
        <f>Summary!AI49</f>
        <v>15</v>
      </c>
      <c r="AC48" s="122">
        <f>Summary!AJ49</f>
        <v>52</v>
      </c>
      <c r="AE48" s="122"/>
      <c r="AF48" s="122"/>
      <c r="AG48" s="122"/>
      <c r="AH48" s="123"/>
      <c r="AI48" s="123"/>
      <c r="AJ48" s="122"/>
    </row>
    <row r="49" spans="1:36" s="120" customFormat="1">
      <c r="A49" s="125" t="str">
        <f>Summary!B50</f>
        <v>D_YH_015_S3</v>
      </c>
      <c r="B49" s="125">
        <f>Summary!C50</f>
        <v>15</v>
      </c>
      <c r="C49" s="125">
        <f>Summary!D50</f>
        <v>2</v>
      </c>
      <c r="D49" s="125">
        <f>Summary!E50</f>
        <v>17</v>
      </c>
      <c r="E49" s="125">
        <v>3</v>
      </c>
      <c r="F49" s="122"/>
      <c r="G49" s="122"/>
      <c r="H49" s="125">
        <f>Summary!I50</f>
        <v>31</v>
      </c>
      <c r="I49" s="125">
        <f>Summary!J50</f>
        <v>51</v>
      </c>
      <c r="J49" s="125">
        <f>Summary!K50</f>
        <v>49.050470000000004</v>
      </c>
      <c r="K49" s="125">
        <f>Summary!L50</f>
        <v>27.946939999999998</v>
      </c>
      <c r="L49" s="125">
        <f>Summary!O50</f>
        <v>6</v>
      </c>
      <c r="M49" s="125">
        <f>Summary!P50</f>
        <v>37</v>
      </c>
      <c r="N49" s="125">
        <f>Summary!Q50</f>
        <v>2.9</v>
      </c>
      <c r="O49" s="125">
        <f>Summary!T50</f>
        <v>43</v>
      </c>
      <c r="P49" s="125">
        <f>Summary!U50</f>
        <v>57</v>
      </c>
      <c r="Q49" s="125">
        <f>Summary!V50</f>
        <v>50</v>
      </c>
      <c r="R49" s="125">
        <f>Summary!W50</f>
        <v>107</v>
      </c>
      <c r="S49" s="125">
        <f>Summary!X50</f>
        <v>13</v>
      </c>
      <c r="T49" s="125">
        <f>Summary!Y50</f>
        <v>12</v>
      </c>
      <c r="U49" s="125">
        <f>Summary!Z50</f>
        <v>13</v>
      </c>
      <c r="V49" s="125"/>
      <c r="W49" s="122">
        <f>Summary!AB50</f>
        <v>22</v>
      </c>
      <c r="X49" s="122">
        <f>Summary!AE50</f>
        <v>52</v>
      </c>
      <c r="Y49" s="122">
        <f>Summary!AF50</f>
        <v>2</v>
      </c>
      <c r="Z49" s="122">
        <f>Summary!AG50</f>
        <v>2</v>
      </c>
      <c r="AA49" s="122">
        <f>Summary!AH50</f>
        <v>1</v>
      </c>
      <c r="AB49" s="122">
        <f>Summary!AI50</f>
        <v>5</v>
      </c>
      <c r="AC49" s="122">
        <f>Summary!AJ50</f>
        <v>54</v>
      </c>
      <c r="AE49" s="122"/>
      <c r="AF49" s="122"/>
      <c r="AG49" s="122"/>
      <c r="AH49" s="123"/>
      <c r="AI49" s="123"/>
      <c r="AJ49" s="122"/>
    </row>
    <row r="50" spans="1:36" s="120" customFormat="1">
      <c r="A50" s="125" t="str">
        <f>Summary!B51</f>
        <v>D_YH_016_S3</v>
      </c>
      <c r="B50" s="125">
        <f>Summary!C51</f>
        <v>16</v>
      </c>
      <c r="C50" s="125">
        <f>Summary!D51</f>
        <v>1</v>
      </c>
      <c r="D50" s="125">
        <f>Summary!E51</f>
        <v>19</v>
      </c>
      <c r="E50" s="125">
        <v>3</v>
      </c>
      <c r="F50" s="122"/>
      <c r="G50" s="122"/>
      <c r="H50" s="125">
        <f>Summary!I51</f>
        <v>17</v>
      </c>
      <c r="I50" s="125">
        <f>Summary!J51</f>
        <v>32</v>
      </c>
      <c r="J50" s="125">
        <f>Summary!K51</f>
        <v>56.424130000000005</v>
      </c>
      <c r="K50" s="125">
        <f>Summary!L51</f>
        <v>49.128569999999996</v>
      </c>
      <c r="L50" s="125">
        <f>Summary!O51</f>
        <v>5</v>
      </c>
      <c r="M50" s="125">
        <f>Summary!P51</f>
        <v>39</v>
      </c>
      <c r="N50" s="125">
        <f>Summary!Q51</f>
        <v>2.7</v>
      </c>
      <c r="O50" s="125">
        <f>Summary!T51</f>
        <v>38</v>
      </c>
      <c r="P50" s="125">
        <f>Summary!U51</f>
        <v>64</v>
      </c>
      <c r="Q50" s="125">
        <f>Summary!V51</f>
        <v>58</v>
      </c>
      <c r="R50" s="125">
        <f>Summary!W51</f>
        <v>122</v>
      </c>
      <c r="S50" s="125">
        <f>Summary!X51</f>
        <v>14</v>
      </c>
      <c r="T50" s="125">
        <f>Summary!Y51</f>
        <v>3</v>
      </c>
      <c r="U50" s="125">
        <f>Summary!Z51</f>
        <v>0</v>
      </c>
      <c r="V50" s="125"/>
      <c r="W50" s="122">
        <f>Summary!AB51</f>
        <v>0</v>
      </c>
      <c r="X50" s="122">
        <f>Summary!AE51</f>
        <v>27</v>
      </c>
      <c r="Y50" s="122">
        <f>Summary!AF51</f>
        <v>9</v>
      </c>
      <c r="Z50" s="122">
        <f>Summary!AG51</f>
        <v>3</v>
      </c>
      <c r="AA50" s="122">
        <f>Summary!AH51</f>
        <v>3</v>
      </c>
      <c r="AB50" s="122">
        <f>Summary!AI51</f>
        <v>15</v>
      </c>
      <c r="AC50" s="122">
        <f>Summary!AJ51</f>
        <v>52</v>
      </c>
      <c r="AE50" s="122"/>
      <c r="AF50" s="122"/>
      <c r="AG50" s="122"/>
      <c r="AH50" s="123"/>
      <c r="AI50" s="123"/>
      <c r="AJ50" s="122"/>
    </row>
    <row r="51" spans="1:36" s="120" customFormat="1">
      <c r="A51" s="125" t="str">
        <f>Summary!B52</f>
        <v>D_YH_017_S3</v>
      </c>
      <c r="B51" s="125">
        <f>Summary!C52</f>
        <v>17</v>
      </c>
      <c r="C51" s="125">
        <f>Summary!D52</f>
        <v>1</v>
      </c>
      <c r="D51" s="125">
        <f>Summary!E52</f>
        <v>18</v>
      </c>
      <c r="E51" s="125">
        <v>3</v>
      </c>
      <c r="F51" s="122"/>
      <c r="G51" s="122"/>
      <c r="H51" s="125">
        <f>Summary!I52</f>
        <v>28</v>
      </c>
      <c r="I51" s="125">
        <f>Summary!J52</f>
        <v>56</v>
      </c>
      <c r="J51" s="125">
        <f>Summary!K52</f>
        <v>41.104876812800001</v>
      </c>
      <c r="K51" s="125">
        <f>Summary!L52</f>
        <v>25.492989999999999</v>
      </c>
      <c r="L51" s="125">
        <f>Summary!O52</f>
        <v>6</v>
      </c>
      <c r="M51" s="125">
        <f>Summary!P52</f>
        <v>36</v>
      </c>
      <c r="N51" s="125">
        <f>Summary!Q52</f>
        <v>3</v>
      </c>
      <c r="O51" s="125">
        <f>Summary!T52</f>
        <v>39</v>
      </c>
      <c r="P51" s="125">
        <f>Summary!U52</f>
        <v>38</v>
      </c>
      <c r="Q51" s="125">
        <f>Summary!V52</f>
        <v>54</v>
      </c>
      <c r="R51" s="125">
        <f>Summary!W52</f>
        <v>92</v>
      </c>
      <c r="S51" s="125">
        <f>Summary!X52</f>
        <v>17</v>
      </c>
      <c r="T51" s="125">
        <f>Summary!Y52</f>
        <v>25</v>
      </c>
      <c r="U51" s="125">
        <f>Summary!Z52</f>
        <v>18</v>
      </c>
      <c r="V51" s="125"/>
      <c r="W51" s="122">
        <f>Summary!AB52</f>
        <v>12</v>
      </c>
      <c r="X51" s="122">
        <f>Summary!AE52</f>
        <v>24</v>
      </c>
      <c r="Y51" s="122">
        <f>Summary!AF52</f>
        <v>2</v>
      </c>
      <c r="Z51" s="122">
        <f>Summary!AG52</f>
        <v>9</v>
      </c>
      <c r="AA51" s="122">
        <f>Summary!AH52</f>
        <v>1</v>
      </c>
      <c r="AB51" s="122">
        <f>Summary!AI52</f>
        <v>12</v>
      </c>
      <c r="AC51" s="122">
        <f>Summary!AJ52</f>
        <v>60</v>
      </c>
      <c r="AE51" s="122"/>
      <c r="AF51" s="122"/>
      <c r="AG51" s="122"/>
      <c r="AH51" s="123"/>
      <c r="AI51" s="123"/>
      <c r="AJ51" s="122"/>
    </row>
    <row r="52" spans="1:36" s="120" customFormat="1">
      <c r="A52" s="125" t="str">
        <f>Summary!B53</f>
        <v>D_YH_018_S3</v>
      </c>
      <c r="B52" s="125">
        <f>Summary!C53</f>
        <v>18</v>
      </c>
      <c r="C52" s="125">
        <f>Summary!D53</f>
        <v>1</v>
      </c>
      <c r="D52" s="125">
        <f>Summary!E53</f>
        <v>18</v>
      </c>
      <c r="E52" s="125">
        <v>3</v>
      </c>
      <c r="F52" s="122"/>
      <c r="G52" s="122"/>
      <c r="H52" s="125">
        <f>Summary!I53</f>
        <v>25</v>
      </c>
      <c r="I52" s="125">
        <f>Summary!J53</f>
        <v>37</v>
      </c>
      <c r="J52" s="125">
        <f>Summary!K53</f>
        <v>50.581880000000005</v>
      </c>
      <c r="K52" s="125">
        <f>Summary!L53</f>
        <v>44.827929999999995</v>
      </c>
      <c r="L52" s="125">
        <f>Summary!O53</f>
        <v>6</v>
      </c>
      <c r="M52" s="125">
        <f>Summary!P53</f>
        <v>27</v>
      </c>
      <c r="N52" s="125">
        <f>Summary!Q53</f>
        <v>3.2</v>
      </c>
      <c r="O52" s="125">
        <f>Summary!T53</f>
        <v>31</v>
      </c>
      <c r="P52" s="125">
        <f>Summary!U53</f>
        <v>33</v>
      </c>
      <c r="Q52" s="125">
        <f>Summary!V53</f>
        <v>44</v>
      </c>
      <c r="R52" s="125">
        <f>Summary!W53</f>
        <v>77</v>
      </c>
      <c r="S52" s="125">
        <f>Summary!X53</f>
        <v>25</v>
      </c>
      <c r="T52" s="125">
        <f>Summary!Y53</f>
        <v>11</v>
      </c>
      <c r="U52" s="125">
        <f>Summary!Z53</f>
        <v>25</v>
      </c>
      <c r="V52" s="125"/>
      <c r="W52" s="122">
        <f>Summary!AB53</f>
        <v>19</v>
      </c>
      <c r="X52" s="122">
        <f>Summary!AE53</f>
        <v>44</v>
      </c>
      <c r="Y52" s="122">
        <f>Summary!AF53</f>
        <v>9</v>
      </c>
      <c r="Z52" s="122">
        <f>Summary!AG53</f>
        <v>9</v>
      </c>
      <c r="AA52" s="122">
        <f>Summary!AH53</f>
        <v>3</v>
      </c>
      <c r="AB52" s="122">
        <f>Summary!AI53</f>
        <v>21</v>
      </c>
      <c r="AC52" s="122">
        <f>Summary!AJ53</f>
        <v>46</v>
      </c>
      <c r="AE52" s="122"/>
      <c r="AF52" s="122"/>
      <c r="AG52" s="122"/>
      <c r="AH52" s="123"/>
      <c r="AI52" s="123"/>
      <c r="AJ52" s="122"/>
    </row>
    <row r="53" spans="1:36" s="120" customFormat="1">
      <c r="A53" s="125" t="str">
        <f>Summary!B54</f>
        <v>D_YH_019_S3</v>
      </c>
      <c r="B53" s="125">
        <f>Summary!C54</f>
        <v>19</v>
      </c>
      <c r="C53" s="125">
        <f>Summary!D54</f>
        <v>2</v>
      </c>
      <c r="D53" s="125">
        <f>Summary!E54</f>
        <v>19</v>
      </c>
      <c r="E53" s="125">
        <v>3</v>
      </c>
      <c r="F53" s="122"/>
      <c r="G53" s="122"/>
      <c r="H53" s="125">
        <f>Summary!I54</f>
        <v>29</v>
      </c>
      <c r="I53" s="125">
        <f>Summary!J54</f>
        <v>46</v>
      </c>
      <c r="J53" s="125">
        <f>Summary!K54</f>
        <v>47.898670000000003</v>
      </c>
      <c r="K53" s="125">
        <f>Summary!L54</f>
        <v>28.86992</v>
      </c>
      <c r="L53" s="125">
        <f>Summary!O54</f>
        <v>5</v>
      </c>
      <c r="M53" s="125">
        <f>Summary!P54</f>
        <v>31</v>
      </c>
      <c r="N53" s="125">
        <f>Summary!Q54</f>
        <v>2.2999999999999998</v>
      </c>
      <c r="O53" s="125">
        <f>Summary!T54</f>
        <v>37</v>
      </c>
      <c r="P53" s="125">
        <f>Summary!U54</f>
        <v>44</v>
      </c>
      <c r="Q53" s="125">
        <f>Summary!V54</f>
        <v>62</v>
      </c>
      <c r="R53" s="125">
        <f>Summary!W54</f>
        <v>106</v>
      </c>
      <c r="S53" s="125">
        <f>Summary!X54</f>
        <v>22</v>
      </c>
      <c r="T53" s="125">
        <f>Summary!Y54</f>
        <v>20</v>
      </c>
      <c r="U53" s="125">
        <f>Summary!Z54</f>
        <v>24</v>
      </c>
      <c r="V53" s="125"/>
      <c r="W53" s="122">
        <f>Summary!AB54</f>
        <v>19</v>
      </c>
      <c r="X53" s="122">
        <f>Summary!AE54</f>
        <v>36</v>
      </c>
      <c r="Y53" s="122">
        <f>Summary!AF54</f>
        <v>9</v>
      </c>
      <c r="Z53" s="122">
        <f>Summary!AG54</f>
        <v>2</v>
      </c>
      <c r="AA53" s="122">
        <f>Summary!AH54</f>
        <v>2</v>
      </c>
      <c r="AB53" s="122">
        <f>Summary!AI54</f>
        <v>13</v>
      </c>
      <c r="AC53" s="122">
        <f>Summary!AJ54</f>
        <v>40</v>
      </c>
      <c r="AE53" s="122"/>
      <c r="AF53" s="122"/>
      <c r="AG53" s="122"/>
      <c r="AH53" s="123"/>
      <c r="AI53" s="123"/>
      <c r="AJ53" s="122"/>
    </row>
    <row r="54" spans="1:36" s="120" customFormat="1">
      <c r="A54" s="125" t="str">
        <f>Summary!B55</f>
        <v>D_YH_020_S3</v>
      </c>
      <c r="B54" s="125">
        <f>Summary!C55</f>
        <v>20</v>
      </c>
      <c r="C54" s="125">
        <f>Summary!D55</f>
        <v>2</v>
      </c>
      <c r="D54" s="125">
        <f>Summary!E55</f>
        <v>18</v>
      </c>
      <c r="E54" s="125">
        <v>3</v>
      </c>
      <c r="F54" s="122"/>
      <c r="G54" s="122"/>
      <c r="H54" s="125">
        <f>Summary!I55</f>
        <v>24</v>
      </c>
      <c r="I54" s="125">
        <f>Summary!J55</f>
        <v>42</v>
      </c>
      <c r="J54" s="125">
        <f>Summary!K55</f>
        <v>36.7507168128</v>
      </c>
      <c r="K54" s="125">
        <f>Summary!L55</f>
        <v>45.561260000000004</v>
      </c>
      <c r="L54" s="125">
        <f>Summary!O55</f>
        <v>7</v>
      </c>
      <c r="M54" s="125">
        <f>Summary!P55</f>
        <v>33</v>
      </c>
      <c r="N54" s="125">
        <f>Summary!Q55</f>
        <v>2.5</v>
      </c>
      <c r="O54" s="125">
        <f>Summary!T55</f>
        <v>35</v>
      </c>
      <c r="P54" s="125">
        <f>Summary!U55</f>
        <v>42</v>
      </c>
      <c r="Q54" s="125">
        <f>Summary!V55</f>
        <v>59</v>
      </c>
      <c r="R54" s="125">
        <f>Summary!W55</f>
        <v>101</v>
      </c>
      <c r="S54" s="125">
        <f>Summary!X55</f>
        <v>18</v>
      </c>
      <c r="T54" s="125">
        <f>Summary!Y55</f>
        <v>20</v>
      </c>
      <c r="U54" s="125">
        <f>Summary!Z55</f>
        <v>18</v>
      </c>
      <c r="V54" s="125"/>
      <c r="W54" s="122">
        <f>Summary!AB55</f>
        <v>20</v>
      </c>
      <c r="X54" s="122">
        <f>Summary!AE55</f>
        <v>37</v>
      </c>
      <c r="Y54" s="122">
        <f>Summary!AF55</f>
        <v>9</v>
      </c>
      <c r="Z54" s="122">
        <f>Summary!AG55</f>
        <v>9</v>
      </c>
      <c r="AA54" s="122">
        <f>Summary!AH55</f>
        <v>9</v>
      </c>
      <c r="AB54" s="122">
        <f>Summary!AI55</f>
        <v>27</v>
      </c>
      <c r="AC54" s="122">
        <f>Summary!AJ55</f>
        <v>60</v>
      </c>
      <c r="AE54" s="122"/>
      <c r="AF54" s="122"/>
      <c r="AG54" s="122"/>
      <c r="AH54" s="123"/>
      <c r="AI54" s="123"/>
      <c r="AJ54" s="122"/>
    </row>
    <row r="55" spans="1:36" s="120" customFormat="1">
      <c r="A55" s="125" t="str">
        <f>Summary!B56</f>
        <v>D_YH_022_S3</v>
      </c>
      <c r="B55" s="125">
        <f>Summary!C56</f>
        <v>22</v>
      </c>
      <c r="C55" s="125">
        <f>Summary!D56</f>
        <v>2</v>
      </c>
      <c r="D55" s="125">
        <f>Summary!E56</f>
        <v>19</v>
      </c>
      <c r="E55" s="125">
        <v>3</v>
      </c>
      <c r="F55" s="122"/>
      <c r="G55" s="122"/>
      <c r="H55" s="125">
        <f>Summary!I56</f>
        <v>24</v>
      </c>
      <c r="I55" s="125">
        <f>Summary!J56</f>
        <v>47</v>
      </c>
      <c r="J55" s="125">
        <f>Summary!K56</f>
        <v>62.503890000000006</v>
      </c>
      <c r="K55" s="125">
        <f>Summary!L56</f>
        <v>20.58426</v>
      </c>
      <c r="L55" s="125">
        <f>Summary!O56</f>
        <v>4</v>
      </c>
      <c r="M55" s="125">
        <f>Summary!P56</f>
        <v>24</v>
      </c>
      <c r="N55" s="125">
        <f>Summary!Q56</f>
        <v>2.2999999999999998</v>
      </c>
      <c r="O55" s="125">
        <f>Summary!T56</f>
        <v>32</v>
      </c>
      <c r="P55" s="125">
        <f>Summary!U56</f>
        <v>27</v>
      </c>
      <c r="Q55" s="125">
        <f>Summary!V56</f>
        <v>55</v>
      </c>
      <c r="R55" s="125">
        <f>Summary!W56</f>
        <v>82</v>
      </c>
      <c r="S55" s="125">
        <f>Summary!X56</f>
        <v>21</v>
      </c>
      <c r="T55" s="125">
        <f>Summary!Y56</f>
        <v>13</v>
      </c>
      <c r="U55" s="125">
        <f>Summary!Z56</f>
        <v>23</v>
      </c>
      <c r="V55" s="125"/>
      <c r="W55" s="122">
        <f>Summary!AB56</f>
        <v>1</v>
      </c>
      <c r="X55" s="122">
        <f>Summary!AE56</f>
        <v>39</v>
      </c>
      <c r="Y55" s="122">
        <f>Summary!AF56</f>
        <v>8</v>
      </c>
      <c r="Z55" s="122">
        <f>Summary!AG56</f>
        <v>2</v>
      </c>
      <c r="AA55" s="122">
        <f>Summary!AH56</f>
        <v>1</v>
      </c>
      <c r="AB55" s="122">
        <f>Summary!AI56</f>
        <v>11</v>
      </c>
      <c r="AC55" s="122">
        <f>Summary!AJ56</f>
        <v>57</v>
      </c>
      <c r="AE55" s="122"/>
      <c r="AF55" s="122"/>
      <c r="AG55" s="122"/>
      <c r="AH55" s="123"/>
      <c r="AI55" s="123"/>
      <c r="AJ55" s="122"/>
    </row>
    <row r="56" spans="1:36" s="120" customFormat="1">
      <c r="A56" s="125" t="str">
        <f>Summary!B57</f>
        <v>D_YH_024_S3</v>
      </c>
      <c r="B56" s="125">
        <f>Summary!C57</f>
        <v>24</v>
      </c>
      <c r="C56" s="125">
        <f>Summary!D57</f>
        <v>1</v>
      </c>
      <c r="D56" s="125">
        <f>Summary!E57</f>
        <v>23</v>
      </c>
      <c r="E56" s="125">
        <v>3</v>
      </c>
      <c r="F56" s="122"/>
      <c r="G56" s="122"/>
      <c r="H56" s="125">
        <f>Summary!I57</f>
        <v>25</v>
      </c>
      <c r="I56" s="125">
        <f>Summary!J57</f>
        <v>49</v>
      </c>
      <c r="J56" s="125">
        <f>Summary!K57</f>
        <v>35.315730000000002</v>
      </c>
      <c r="K56" s="125">
        <f>Summary!L57</f>
        <v>26.210809999999995</v>
      </c>
      <c r="L56" s="125">
        <f>Summary!O57</f>
        <v>4</v>
      </c>
      <c r="M56" s="125">
        <f>Summary!P57</f>
        <v>14</v>
      </c>
      <c r="N56" s="125">
        <f>Summary!Q57</f>
        <v>1.4</v>
      </c>
      <c r="O56" s="125">
        <f>Summary!T57</f>
        <v>16</v>
      </c>
      <c r="P56" s="125">
        <f>Summary!U57</f>
        <v>18</v>
      </c>
      <c r="Q56" s="125">
        <f>Summary!V57</f>
        <v>65</v>
      </c>
      <c r="R56" s="125">
        <f>Summary!W57</f>
        <v>83</v>
      </c>
      <c r="S56" s="125">
        <f>Summary!X57</f>
        <v>23</v>
      </c>
      <c r="T56" s="125">
        <f>Summary!Y57</f>
        <v>8</v>
      </c>
      <c r="U56" s="125">
        <f>Summary!Z57</f>
        <v>27</v>
      </c>
      <c r="V56" s="125"/>
      <c r="W56" s="122">
        <f>Summary!AB57</f>
        <v>22</v>
      </c>
      <c r="X56" s="122">
        <f>Summary!AE57</f>
        <v>6</v>
      </c>
      <c r="Y56" s="122">
        <f>Summary!AF57</f>
        <v>1</v>
      </c>
      <c r="Z56" s="122">
        <f>Summary!AG57</f>
        <v>1</v>
      </c>
      <c r="AA56" s="122">
        <f>Summary!AH57</f>
        <v>1</v>
      </c>
      <c r="AB56" s="122">
        <f>Summary!AI57</f>
        <v>3</v>
      </c>
      <c r="AC56" s="122">
        <f>Summary!AJ57</f>
        <v>60</v>
      </c>
      <c r="AE56" s="122"/>
      <c r="AF56" s="122"/>
      <c r="AG56" s="122"/>
      <c r="AH56" s="123"/>
      <c r="AI56" s="123"/>
      <c r="AJ56" s="122"/>
    </row>
    <row r="57" spans="1:36" s="120" customFormat="1">
      <c r="A57" s="125" t="str">
        <f>Summary!B58</f>
        <v>D_YH_025_S3</v>
      </c>
      <c r="B57" s="125">
        <f>Summary!C58</f>
        <v>25</v>
      </c>
      <c r="C57" s="125">
        <f>Summary!D58</f>
        <v>2</v>
      </c>
      <c r="D57" s="125">
        <f>Summary!E58</f>
        <v>20</v>
      </c>
      <c r="E57" s="125">
        <v>3</v>
      </c>
      <c r="F57" s="122"/>
      <c r="G57" s="122"/>
      <c r="H57" s="125">
        <f>Summary!I58</f>
        <v>30</v>
      </c>
      <c r="I57" s="125">
        <f>Summary!J58</f>
        <v>44</v>
      </c>
      <c r="J57" s="125">
        <f>Summary!K58</f>
        <v>57.629130000000004</v>
      </c>
      <c r="K57" s="125">
        <f>Summary!L58</f>
        <v>24.16807</v>
      </c>
      <c r="L57" s="125">
        <f>Summary!O58</f>
        <v>5</v>
      </c>
      <c r="M57" s="125">
        <f>Summary!P58</f>
        <v>29</v>
      </c>
      <c r="N57" s="125">
        <f>Summary!Q58</f>
        <v>2.4</v>
      </c>
      <c r="O57" s="125">
        <f>Summary!T58</f>
        <v>31</v>
      </c>
      <c r="P57" s="125">
        <f>Summary!U58</f>
        <v>46</v>
      </c>
      <c r="Q57" s="125">
        <f>Summary!V58</f>
        <v>62</v>
      </c>
      <c r="R57" s="125">
        <f>Summary!W58</f>
        <v>108</v>
      </c>
      <c r="S57" s="125">
        <f>Summary!X58</f>
        <v>24</v>
      </c>
      <c r="T57" s="125">
        <f>Summary!Y58</f>
        <v>18</v>
      </c>
      <c r="U57" s="125">
        <f>Summary!Z58</f>
        <v>9</v>
      </c>
      <c r="V57" s="125"/>
      <c r="W57" s="122">
        <f>Summary!AB58</f>
        <v>6</v>
      </c>
      <c r="X57" s="122">
        <f>Summary!AE58</f>
        <v>29</v>
      </c>
      <c r="Y57" s="122">
        <f>Summary!AF58</f>
        <v>3</v>
      </c>
      <c r="Z57" s="122">
        <f>Summary!AG58</f>
        <v>3</v>
      </c>
      <c r="AA57" s="122">
        <f>Summary!AH58</f>
        <v>2</v>
      </c>
      <c r="AB57" s="122">
        <f>Summary!AI58</f>
        <v>8</v>
      </c>
      <c r="AC57" s="122">
        <f>Summary!AJ58</f>
        <v>60</v>
      </c>
      <c r="AE57" s="122"/>
      <c r="AF57" s="122"/>
      <c r="AG57" s="122"/>
      <c r="AH57" s="123"/>
      <c r="AI57" s="123"/>
      <c r="AJ57" s="122"/>
    </row>
    <row r="58" spans="1:36" s="120" customFormat="1">
      <c r="A58" s="125" t="str">
        <f>Summary!B59</f>
        <v>D_YH_026_S3</v>
      </c>
      <c r="B58" s="125">
        <f>Summary!C59</f>
        <v>26</v>
      </c>
      <c r="C58" s="125">
        <f>Summary!D59</f>
        <v>1</v>
      </c>
      <c r="D58" s="125">
        <f>Summary!E59</f>
        <v>17</v>
      </c>
      <c r="E58" s="125">
        <v>3</v>
      </c>
      <c r="F58" s="122"/>
      <c r="G58" s="122"/>
      <c r="H58" s="125">
        <f>Summary!I59</f>
        <v>14</v>
      </c>
      <c r="I58" s="125">
        <f>Summary!J59</f>
        <v>32</v>
      </c>
      <c r="J58" s="125">
        <f>Summary!K59</f>
        <v>35.013220000000004</v>
      </c>
      <c r="K58" s="125">
        <f>Summary!L59</f>
        <v>20.451799999999999</v>
      </c>
      <c r="L58" s="125">
        <f>Summary!O59</f>
        <v>4</v>
      </c>
      <c r="M58" s="125">
        <f>Summary!P59</f>
        <v>19</v>
      </c>
      <c r="N58" s="125">
        <f>Summary!Q59</f>
        <v>1.6</v>
      </c>
      <c r="O58" s="125">
        <f>Summary!T59</f>
        <v>28</v>
      </c>
      <c r="P58" s="125">
        <f>Summary!U59</f>
        <v>25</v>
      </c>
      <c r="Q58" s="125">
        <f>Summary!V59</f>
        <v>48</v>
      </c>
      <c r="R58" s="125">
        <f>Summary!W59</f>
        <v>73</v>
      </c>
      <c r="S58" s="125">
        <f>Summary!X59</f>
        <v>26</v>
      </c>
      <c r="T58" s="125">
        <f>Summary!Y59</f>
        <v>18</v>
      </c>
      <c r="U58" s="125">
        <f>Summary!Z59</f>
        <v>29</v>
      </c>
      <c r="V58" s="125"/>
      <c r="W58" s="122">
        <f>Summary!AB59</f>
        <v>20</v>
      </c>
      <c r="X58" s="122">
        <f>Summary!AE59</f>
        <v>25</v>
      </c>
      <c r="Y58" s="122">
        <f>Summary!AF59</f>
        <v>8</v>
      </c>
      <c r="Z58" s="122">
        <f>Summary!AG59</f>
        <v>3</v>
      </c>
      <c r="AA58" s="122">
        <f>Summary!AH59</f>
        <v>1</v>
      </c>
      <c r="AB58" s="122">
        <f>Summary!AI59</f>
        <v>12</v>
      </c>
      <c r="AC58" s="122">
        <f>Summary!AJ59</f>
        <v>51</v>
      </c>
      <c r="AE58" s="122"/>
      <c r="AF58" s="122"/>
      <c r="AG58" s="122"/>
      <c r="AH58" s="123"/>
      <c r="AI58" s="123"/>
      <c r="AJ58" s="122"/>
    </row>
    <row r="59" spans="1:36" s="120" customFormat="1">
      <c r="A59" s="125" t="str">
        <f>Summary!B60</f>
        <v>D_YH_027_S3</v>
      </c>
      <c r="B59" s="125">
        <f>Summary!C60</f>
        <v>27</v>
      </c>
      <c r="C59" s="125">
        <f>Summary!D60</f>
        <v>1</v>
      </c>
      <c r="D59" s="125">
        <f>Summary!E60</f>
        <v>20</v>
      </c>
      <c r="E59" s="125">
        <v>3</v>
      </c>
      <c r="F59" s="122"/>
      <c r="G59" s="122"/>
      <c r="H59" s="125">
        <f>Summary!I60</f>
        <v>14</v>
      </c>
      <c r="I59" s="125">
        <f>Summary!J60</f>
        <v>40</v>
      </c>
      <c r="J59" s="125">
        <f>Summary!K60</f>
        <v>31.918450000000004</v>
      </c>
      <c r="K59" s="125">
        <f>Summary!L60</f>
        <v>48.221469999999997</v>
      </c>
      <c r="L59" s="125">
        <f>Summary!O60</f>
        <v>5</v>
      </c>
      <c r="M59" s="125">
        <f>Summary!P60</f>
        <v>27</v>
      </c>
      <c r="N59" s="125">
        <f>Summary!Q60</f>
        <v>2.5</v>
      </c>
      <c r="O59" s="125">
        <f>Summary!T60</f>
        <v>34</v>
      </c>
      <c r="P59" s="125">
        <f>Summary!U60</f>
        <v>41</v>
      </c>
      <c r="Q59" s="125">
        <f>Summary!V60</f>
        <v>44</v>
      </c>
      <c r="R59" s="125">
        <f>Summary!W60</f>
        <v>85</v>
      </c>
      <c r="S59" s="125">
        <f>Summary!X60</f>
        <v>25</v>
      </c>
      <c r="T59" s="125">
        <f>Summary!Y60</f>
        <v>21</v>
      </c>
      <c r="U59" s="125">
        <f>Summary!Z60</f>
        <v>21</v>
      </c>
      <c r="V59" s="125"/>
      <c r="W59" s="122">
        <f>Summary!AB60</f>
        <v>24</v>
      </c>
      <c r="X59" s="122">
        <f>Summary!AE60</f>
        <v>35</v>
      </c>
      <c r="Y59" s="122">
        <f>Summary!AF60</f>
        <v>7</v>
      </c>
      <c r="Z59" s="122">
        <f>Summary!AG60</f>
        <v>8</v>
      </c>
      <c r="AA59" s="122">
        <f>Summary!AH60</f>
        <v>1</v>
      </c>
      <c r="AB59" s="122">
        <f>Summary!AI60</f>
        <v>16</v>
      </c>
      <c r="AC59" s="122">
        <f>Summary!AJ60</f>
        <v>60</v>
      </c>
      <c r="AE59" s="122"/>
      <c r="AF59" s="122"/>
      <c r="AG59" s="122"/>
      <c r="AH59" s="123"/>
      <c r="AI59" s="123"/>
      <c r="AJ59" s="122"/>
    </row>
    <row r="60" spans="1:36" s="120" customFormat="1">
      <c r="A60" s="125" t="str">
        <f>Summary!B61</f>
        <v>D_YH_028_S3</v>
      </c>
      <c r="B60" s="125">
        <f>Summary!C61</f>
        <v>28</v>
      </c>
      <c r="C60" s="125">
        <f>Summary!D61</f>
        <v>1</v>
      </c>
      <c r="D60" s="125">
        <f>Summary!E61</f>
        <v>22</v>
      </c>
      <c r="E60" s="125">
        <v>3</v>
      </c>
      <c r="F60" s="122"/>
      <c r="G60" s="122"/>
      <c r="H60" s="125">
        <f>Summary!I61</f>
        <v>19</v>
      </c>
      <c r="I60" s="125">
        <f>Summary!J61</f>
        <v>61</v>
      </c>
      <c r="J60" s="125">
        <f>Summary!K61</f>
        <v>51.447300000000006</v>
      </c>
      <c r="K60" s="125">
        <f>Summary!L61</f>
        <v>45.465679999999999</v>
      </c>
      <c r="L60" s="125">
        <f>Summary!O61</f>
        <v>6</v>
      </c>
      <c r="M60" s="125">
        <f>Summary!P61</f>
        <v>34</v>
      </c>
      <c r="N60" s="125">
        <f>Summary!Q61</f>
        <v>3</v>
      </c>
      <c r="O60" s="125">
        <f>Summary!T61</f>
        <v>37</v>
      </c>
      <c r="P60" s="125">
        <f>Summary!U61</f>
        <v>45</v>
      </c>
      <c r="Q60" s="125">
        <f>Summary!V61</f>
        <v>47</v>
      </c>
      <c r="R60" s="125">
        <f>Summary!W61</f>
        <v>92</v>
      </c>
      <c r="S60" s="125">
        <f>Summary!X61</f>
        <v>19</v>
      </c>
      <c r="T60" s="125">
        <f>Summary!Y61</f>
        <v>18</v>
      </c>
      <c r="U60" s="125">
        <f>Summary!Z61</f>
        <v>12</v>
      </c>
      <c r="V60" s="125"/>
      <c r="W60" s="122">
        <f>Summary!AB61</f>
        <v>5</v>
      </c>
      <c r="X60" s="122">
        <f>Summary!AE61</f>
        <v>25</v>
      </c>
      <c r="Y60" s="122">
        <f>Summary!AF61</f>
        <v>2</v>
      </c>
      <c r="Z60" s="122">
        <f>Summary!AG61</f>
        <v>2</v>
      </c>
      <c r="AA60" s="122">
        <f>Summary!AH61</f>
        <v>2</v>
      </c>
      <c r="AB60" s="122">
        <f>Summary!AI61</f>
        <v>6</v>
      </c>
      <c r="AC60" s="122">
        <f>Summary!AJ61</f>
        <v>52</v>
      </c>
      <c r="AE60" s="122"/>
      <c r="AF60" s="122"/>
      <c r="AG60" s="122"/>
      <c r="AH60" s="123"/>
      <c r="AI60" s="123"/>
      <c r="AJ60" s="122"/>
    </row>
    <row r="61" spans="1:36" s="120" customFormat="1">
      <c r="A61" s="125" t="str">
        <f>Summary!B62</f>
        <v>D_YH_029_S3</v>
      </c>
      <c r="B61" s="125">
        <f>Summary!C62</f>
        <v>29</v>
      </c>
      <c r="C61" s="125">
        <f>Summary!D62</f>
        <v>1</v>
      </c>
      <c r="D61" s="125">
        <f>Summary!E62</f>
        <v>23</v>
      </c>
      <c r="E61" s="125">
        <v>3</v>
      </c>
      <c r="F61" s="122"/>
      <c r="G61" s="122"/>
      <c r="H61" s="125">
        <f>Summary!I62</f>
        <v>23</v>
      </c>
      <c r="I61" s="125">
        <f>Summary!J62</f>
        <v>82</v>
      </c>
      <c r="J61" s="125">
        <f>Summary!K62</f>
        <v>50.21669</v>
      </c>
      <c r="K61" s="125">
        <f>Summary!L62</f>
        <v>47.137769999999996</v>
      </c>
      <c r="L61" s="125">
        <f>Summary!O62</f>
        <v>5</v>
      </c>
      <c r="M61" s="125">
        <f>Summary!P62</f>
        <v>20</v>
      </c>
      <c r="N61" s="125">
        <f>Summary!Q62</f>
        <v>2</v>
      </c>
      <c r="O61" s="125">
        <f>Summary!T62</f>
        <v>28</v>
      </c>
      <c r="P61" s="125">
        <f>Summary!U62</f>
        <v>24</v>
      </c>
      <c r="Q61" s="125">
        <f>Summary!V62</f>
        <v>64</v>
      </c>
      <c r="R61" s="125">
        <f>Summary!W62</f>
        <v>88</v>
      </c>
      <c r="S61" s="125">
        <f>Summary!X62</f>
        <v>28</v>
      </c>
      <c r="T61" s="125">
        <f>Summary!Y62</f>
        <v>12</v>
      </c>
      <c r="U61" s="125">
        <f>Summary!Z62</f>
        <v>22</v>
      </c>
      <c r="V61" s="125"/>
      <c r="W61" s="122">
        <f>Summary!AB62</f>
        <v>5</v>
      </c>
      <c r="X61" s="122">
        <f>Summary!AE62</f>
        <v>14</v>
      </c>
      <c r="Y61" s="122">
        <f>Summary!AF62</f>
        <v>9</v>
      </c>
      <c r="Z61" s="122">
        <f>Summary!AG62</f>
        <v>10</v>
      </c>
      <c r="AA61" s="122">
        <f>Summary!AH62</f>
        <v>9</v>
      </c>
      <c r="AB61" s="122">
        <f>Summary!AI62</f>
        <v>28</v>
      </c>
      <c r="AC61" s="122">
        <f>Summary!AJ62</f>
        <v>60</v>
      </c>
      <c r="AE61" s="122"/>
      <c r="AF61" s="122"/>
      <c r="AG61" s="122"/>
      <c r="AH61" s="123"/>
      <c r="AI61" s="123"/>
      <c r="AJ61" s="122"/>
    </row>
    <row r="62" spans="1:36" s="120" customFormat="1">
      <c r="A62" s="125" t="str">
        <f>Summary!B63</f>
        <v>D_YH_030_S3</v>
      </c>
      <c r="B62" s="125">
        <f>Summary!C63</f>
        <v>30</v>
      </c>
      <c r="C62" s="125">
        <f>Summary!D63</f>
        <v>1</v>
      </c>
      <c r="D62" s="125">
        <f>Summary!E63</f>
        <v>19</v>
      </c>
      <c r="E62" s="125">
        <v>3</v>
      </c>
      <c r="F62" s="122"/>
      <c r="G62" s="122"/>
      <c r="H62" s="125">
        <f>Summary!I63</f>
        <v>22</v>
      </c>
      <c r="I62" s="125">
        <f>Summary!J63</f>
        <v>45</v>
      </c>
      <c r="J62" s="125">
        <f>Summary!K63</f>
        <v>41.104876812800001</v>
      </c>
      <c r="K62" s="125">
        <f>Summary!L63</f>
        <v>25.492989999999999</v>
      </c>
      <c r="L62" s="125">
        <f>Summary!O63</f>
        <v>5</v>
      </c>
      <c r="M62" s="125">
        <f>Summary!P63</f>
        <v>32</v>
      </c>
      <c r="N62" s="125">
        <f>Summary!Q63</f>
        <v>2.4</v>
      </c>
      <c r="O62" s="125">
        <f>Summary!T63</f>
        <v>34</v>
      </c>
      <c r="P62" s="125">
        <f>Summary!U63</f>
        <v>41</v>
      </c>
      <c r="Q62" s="125">
        <f>Summary!V63</f>
        <v>66</v>
      </c>
      <c r="R62" s="125">
        <f>Summary!W63</f>
        <v>107</v>
      </c>
      <c r="S62" s="125">
        <f>Summary!X63</f>
        <v>21</v>
      </c>
      <c r="T62" s="125">
        <f>Summary!Y63</f>
        <v>30</v>
      </c>
      <c r="U62" s="125">
        <f>Summary!Z63</f>
        <v>22</v>
      </c>
      <c r="V62" s="125"/>
      <c r="W62" s="122">
        <f>Summary!AB63</f>
        <v>19</v>
      </c>
      <c r="X62" s="122">
        <f>Summary!AE63</f>
        <v>31</v>
      </c>
      <c r="Y62" s="122">
        <f>Summary!AF63</f>
        <v>2</v>
      </c>
      <c r="Z62" s="122">
        <f>Summary!AG63</f>
        <v>2</v>
      </c>
      <c r="AA62" s="122">
        <f>Summary!AH63</f>
        <v>2</v>
      </c>
      <c r="AB62" s="122">
        <f>Summary!AI63</f>
        <v>6</v>
      </c>
      <c r="AC62" s="122">
        <f>Summary!AJ63</f>
        <v>53</v>
      </c>
      <c r="AE62" s="122"/>
      <c r="AF62" s="122"/>
      <c r="AG62" s="122"/>
      <c r="AH62" s="123"/>
      <c r="AI62" s="123"/>
      <c r="AJ62" s="122"/>
    </row>
    <row r="63" spans="1:36" s="120" customFormat="1">
      <c r="A63" s="125" t="str">
        <f>Summary!B64</f>
        <v>D_YH_031_S3</v>
      </c>
      <c r="B63" s="125">
        <f>Summary!C64</f>
        <v>31</v>
      </c>
      <c r="C63" s="125">
        <f>Summary!D64</f>
        <v>2</v>
      </c>
      <c r="D63" s="125">
        <f>Summary!E64</f>
        <v>21</v>
      </c>
      <c r="E63" s="125">
        <v>3</v>
      </c>
      <c r="F63" s="122"/>
      <c r="G63" s="122"/>
      <c r="H63" s="125">
        <f>Summary!I64</f>
        <v>24</v>
      </c>
      <c r="I63" s="125">
        <f>Summary!J64</f>
        <v>53</v>
      </c>
      <c r="J63" s="125">
        <f>Summary!K64</f>
        <v>50.719100000000005</v>
      </c>
      <c r="K63" s="125">
        <f>Summary!L64</f>
        <v>26.401769999999999</v>
      </c>
      <c r="L63" s="125">
        <f>Summary!O64</f>
        <v>7</v>
      </c>
      <c r="M63" s="125">
        <f>Summary!P64</f>
        <v>32</v>
      </c>
      <c r="N63" s="125">
        <f>Summary!Q64</f>
        <v>2.5</v>
      </c>
      <c r="O63" s="125">
        <f>Summary!T64</f>
        <v>38</v>
      </c>
      <c r="P63" s="125">
        <f>Summary!U64</f>
        <v>46</v>
      </c>
      <c r="Q63" s="125">
        <f>Summary!V64</f>
        <v>70</v>
      </c>
      <c r="R63" s="125">
        <f>Summary!W64</f>
        <v>116</v>
      </c>
      <c r="S63" s="125">
        <f>Summary!X64</f>
        <v>22</v>
      </c>
      <c r="T63" s="125">
        <f>Summary!Y64</f>
        <v>32</v>
      </c>
      <c r="U63" s="125">
        <f>Summary!Z64</f>
        <v>23</v>
      </c>
      <c r="V63" s="125"/>
      <c r="W63" s="122">
        <f>Summary!AB64</f>
        <v>16</v>
      </c>
      <c r="X63" s="122">
        <f>Summary!AE64</f>
        <v>34</v>
      </c>
      <c r="Y63" s="122">
        <f>Summary!AF64</f>
        <v>2</v>
      </c>
      <c r="Z63" s="122">
        <f>Summary!AG64</f>
        <v>2</v>
      </c>
      <c r="AA63" s="122">
        <f>Summary!AH64</f>
        <v>2</v>
      </c>
      <c r="AB63" s="122">
        <f>Summary!AI64</f>
        <v>6</v>
      </c>
      <c r="AC63" s="122">
        <f>Summary!AJ64</f>
        <v>56</v>
      </c>
      <c r="AE63" s="122"/>
      <c r="AF63" s="122"/>
      <c r="AG63" s="122"/>
      <c r="AH63" s="123"/>
      <c r="AI63" s="123"/>
      <c r="AJ63" s="122"/>
    </row>
    <row r="64" spans="1:36" s="120" customFormat="1">
      <c r="A64" s="125" t="str">
        <f>Summary!B65</f>
        <v>D_YH_032_S3</v>
      </c>
      <c r="B64" s="125">
        <f>Summary!C65</f>
        <v>32</v>
      </c>
      <c r="C64" s="125">
        <f>Summary!D65</f>
        <v>1</v>
      </c>
      <c r="D64" s="125">
        <f>Summary!E65</f>
        <v>18</v>
      </c>
      <c r="E64" s="125">
        <v>3</v>
      </c>
      <c r="F64" s="122"/>
      <c r="G64" s="122"/>
      <c r="H64" s="125">
        <f>Summary!I65</f>
        <v>18</v>
      </c>
      <c r="I64" s="125">
        <f>Summary!J65</f>
        <v>39</v>
      </c>
      <c r="J64" s="125">
        <f>Summary!K65</f>
        <v>43.093240000000002</v>
      </c>
      <c r="K64" s="125">
        <f>Summary!L65</f>
        <v>20.81053</v>
      </c>
      <c r="L64" s="125">
        <f>Summary!O65</f>
        <v>4</v>
      </c>
      <c r="M64" s="125">
        <f>Summary!P65</f>
        <v>21</v>
      </c>
      <c r="N64" s="125">
        <f>Summary!Q65</f>
        <v>1.9</v>
      </c>
      <c r="O64" s="125">
        <f>Summary!T65</f>
        <v>24</v>
      </c>
      <c r="P64" s="125">
        <f>Summary!U65</f>
        <v>34</v>
      </c>
      <c r="Q64" s="125">
        <f>Summary!V65</f>
        <v>61</v>
      </c>
      <c r="R64" s="125">
        <f>Summary!W65</f>
        <v>95</v>
      </c>
      <c r="S64" s="125">
        <f>Summary!X65</f>
        <v>27</v>
      </c>
      <c r="T64" s="125">
        <f>Summary!Y65</f>
        <v>40</v>
      </c>
      <c r="U64" s="125">
        <f>Summary!Z65</f>
        <v>39</v>
      </c>
      <c r="V64" s="125"/>
      <c r="W64" s="122">
        <f>Summary!AB65</f>
        <v>23</v>
      </c>
      <c r="X64" s="122">
        <f>Summary!AE65</f>
        <v>37</v>
      </c>
      <c r="Y64" s="122">
        <f>Summary!AF65</f>
        <v>3</v>
      </c>
      <c r="Z64" s="122">
        <f>Summary!AG65</f>
        <v>3</v>
      </c>
      <c r="AA64" s="122">
        <f>Summary!AH65</f>
        <v>2</v>
      </c>
      <c r="AB64" s="122">
        <f>Summary!AI65</f>
        <v>8</v>
      </c>
      <c r="AC64" s="122">
        <f>Summary!AJ65</f>
        <v>54</v>
      </c>
      <c r="AE64" s="122"/>
      <c r="AF64" s="122"/>
      <c r="AG64" s="122"/>
      <c r="AH64" s="123"/>
      <c r="AI64" s="123"/>
      <c r="AJ64" s="122"/>
    </row>
    <row r="65" spans="1:36" s="120" customFormat="1">
      <c r="A65" s="125" t="str">
        <f>Summary!B66</f>
        <v>D_YH_033_S3</v>
      </c>
      <c r="B65" s="125">
        <f>Summary!C66</f>
        <v>33</v>
      </c>
      <c r="C65" s="125">
        <f>Summary!D66</f>
        <v>2</v>
      </c>
      <c r="D65" s="125">
        <f>Summary!E66</f>
        <v>22</v>
      </c>
      <c r="E65" s="125">
        <v>3</v>
      </c>
      <c r="F65" s="122"/>
      <c r="G65" s="122"/>
      <c r="H65" s="125">
        <f>Summary!I66</f>
        <v>22</v>
      </c>
      <c r="I65" s="125">
        <f>Summary!J66</f>
        <v>34</v>
      </c>
      <c r="J65" s="125">
        <f>Summary!K66</f>
        <v>37.373526812799994</v>
      </c>
      <c r="K65" s="125">
        <f>Summary!L66</f>
        <v>32.075020000000002</v>
      </c>
      <c r="L65" s="125">
        <f>Summary!O66</f>
        <v>4</v>
      </c>
      <c r="M65" s="125">
        <f>Summary!P66</f>
        <v>22</v>
      </c>
      <c r="N65" s="125">
        <f>Summary!Q66</f>
        <v>2</v>
      </c>
      <c r="O65" s="125">
        <f>Summary!T66</f>
        <v>23</v>
      </c>
      <c r="P65" s="125">
        <f>Summary!U66</f>
        <v>35</v>
      </c>
      <c r="Q65" s="125">
        <f>Summary!V66</f>
        <v>47</v>
      </c>
      <c r="R65" s="125">
        <f>Summary!W66</f>
        <v>82</v>
      </c>
      <c r="S65" s="125">
        <f>Summary!X66</f>
        <v>24</v>
      </c>
      <c r="T65" s="125">
        <f>Summary!Y66</f>
        <v>25</v>
      </c>
      <c r="U65" s="125">
        <f>Summary!Z66</f>
        <v>40</v>
      </c>
      <c r="V65" s="125"/>
      <c r="W65" s="122">
        <f>Summary!AB66</f>
        <v>14</v>
      </c>
      <c r="X65" s="122">
        <f>Summary!AE66</f>
        <v>36</v>
      </c>
      <c r="Y65" s="122">
        <f>Summary!AF66</f>
        <v>9</v>
      </c>
      <c r="Z65" s="122">
        <f>Summary!AG66</f>
        <v>3</v>
      </c>
      <c r="AA65" s="122">
        <f>Summary!AH66</f>
        <v>3</v>
      </c>
      <c r="AB65" s="122">
        <f>Summary!AI66</f>
        <v>15</v>
      </c>
      <c r="AC65" s="122">
        <f>Summary!AJ66</f>
        <v>60</v>
      </c>
      <c r="AE65" s="122"/>
      <c r="AF65" s="122"/>
      <c r="AG65" s="122"/>
      <c r="AH65" s="123"/>
      <c r="AI65" s="123"/>
      <c r="AJ65" s="122"/>
    </row>
    <row r="66" spans="1:36" s="120" customFormat="1">
      <c r="A66" s="125" t="str">
        <f>Summary!B67</f>
        <v>D_YH_034_S3</v>
      </c>
      <c r="B66" s="125">
        <f>Summary!C67</f>
        <v>34</v>
      </c>
      <c r="C66" s="125">
        <f>Summary!D67</f>
        <v>2</v>
      </c>
      <c r="D66" s="125">
        <f>Summary!E67</f>
        <v>0</v>
      </c>
      <c r="E66" s="125">
        <v>3</v>
      </c>
      <c r="F66" s="122"/>
      <c r="G66" s="122"/>
      <c r="H66" s="125">
        <f>Summary!I67</f>
        <v>22</v>
      </c>
      <c r="I66" s="125">
        <f>Summary!J67</f>
        <v>47</v>
      </c>
      <c r="J66" s="125">
        <f>Summary!K67</f>
        <v>46.226710000000004</v>
      </c>
      <c r="K66" s="125">
        <f>Summary!L67</f>
        <v>23.819670000000002</v>
      </c>
      <c r="L66" s="125">
        <f>Summary!O67</f>
        <v>5</v>
      </c>
      <c r="M66" s="125">
        <f>Summary!P67</f>
        <v>25</v>
      </c>
      <c r="N66" s="125">
        <f>Summary!Q67</f>
        <v>2.2999999999999998</v>
      </c>
      <c r="O66" s="125">
        <f>Summary!T67</f>
        <v>30</v>
      </c>
      <c r="P66" s="125">
        <f>Summary!U67</f>
        <v>46</v>
      </c>
      <c r="Q66" s="125">
        <f>Summary!V67</f>
        <v>63</v>
      </c>
      <c r="R66" s="125">
        <f>Summary!W67</f>
        <v>109</v>
      </c>
      <c r="S66" s="125">
        <f>Summary!X67</f>
        <v>22</v>
      </c>
      <c r="T66" s="125">
        <f>Summary!Y67</f>
        <v>17</v>
      </c>
      <c r="U66" s="125">
        <f>Summary!Z67</f>
        <v>16</v>
      </c>
      <c r="V66" s="125"/>
      <c r="W66" s="122">
        <f>Summary!AB67</f>
        <v>14</v>
      </c>
      <c r="X66" s="122">
        <f>Summary!AE67</f>
        <v>52</v>
      </c>
      <c r="Y66" s="122">
        <f>Summary!AF67</f>
        <v>8</v>
      </c>
      <c r="Z66" s="122">
        <f>Summary!AG67</f>
        <v>3</v>
      </c>
      <c r="AA66" s="122">
        <f>Summary!AH67</f>
        <v>1</v>
      </c>
      <c r="AB66" s="122">
        <f>Summary!AI67</f>
        <v>12</v>
      </c>
      <c r="AC66" s="122">
        <f>Summary!AJ67</f>
        <v>60</v>
      </c>
      <c r="AE66" s="122"/>
      <c r="AF66" s="122"/>
      <c r="AG66" s="122"/>
      <c r="AH66" s="123"/>
      <c r="AI66" s="123"/>
      <c r="AJ66" s="122"/>
    </row>
    <row r="67" spans="1:36" s="120" customFormat="1">
      <c r="A67" s="125" t="str">
        <f>Summary!B68</f>
        <v>D_YH_035_S3</v>
      </c>
      <c r="B67" s="125">
        <f>Summary!C68</f>
        <v>35</v>
      </c>
      <c r="C67" s="125">
        <f>Summary!D68</f>
        <v>2</v>
      </c>
      <c r="D67" s="125">
        <f>Summary!E68</f>
        <v>21</v>
      </c>
      <c r="E67" s="125">
        <v>3</v>
      </c>
      <c r="F67" s="122"/>
      <c r="G67" s="122"/>
      <c r="H67" s="125">
        <f>Summary!I68</f>
        <v>20</v>
      </c>
      <c r="I67" s="125">
        <f>Summary!J68</f>
        <v>45</v>
      </c>
      <c r="J67" s="125">
        <f>Summary!K68</f>
        <v>55.964760000000005</v>
      </c>
      <c r="K67" s="125">
        <f>Summary!L68</f>
        <v>31.481020000000001</v>
      </c>
      <c r="L67" s="125">
        <f>Summary!O68</f>
        <v>5</v>
      </c>
      <c r="M67" s="125">
        <f>Summary!P68</f>
        <v>25</v>
      </c>
      <c r="N67" s="125">
        <f>Summary!Q68</f>
        <v>2.1</v>
      </c>
      <c r="O67" s="125">
        <f>Summary!T68</f>
        <v>28</v>
      </c>
      <c r="P67" s="125">
        <f>Summary!U68</f>
        <v>29</v>
      </c>
      <c r="Q67" s="125">
        <f>Summary!V68</f>
        <v>54</v>
      </c>
      <c r="R67" s="125">
        <f>Summary!W68</f>
        <v>83</v>
      </c>
      <c r="S67" s="125">
        <f>Summary!X68</f>
        <v>25</v>
      </c>
      <c r="T67" s="125">
        <f>Summary!Y68</f>
        <v>13</v>
      </c>
      <c r="U67" s="125">
        <f>Summary!Z68</f>
        <v>20</v>
      </c>
      <c r="V67" s="125"/>
      <c r="W67" s="122">
        <f>Summary!AB68</f>
        <v>2</v>
      </c>
      <c r="X67" s="122">
        <f>Summary!AE68</f>
        <v>34</v>
      </c>
      <c r="Y67" s="122">
        <f>Summary!AF68</f>
        <v>1</v>
      </c>
      <c r="Z67" s="122">
        <f>Summary!AG68</f>
        <v>1</v>
      </c>
      <c r="AA67" s="122">
        <f>Summary!AH68</f>
        <v>1</v>
      </c>
      <c r="AB67" s="122">
        <f>Summary!AI68</f>
        <v>3</v>
      </c>
      <c r="AC67" s="122">
        <f>Summary!AJ68</f>
        <v>54</v>
      </c>
      <c r="AE67" s="122"/>
      <c r="AF67" s="122"/>
      <c r="AG67" s="122"/>
      <c r="AH67" s="123"/>
      <c r="AI67" s="123"/>
      <c r="AJ67" s="122"/>
    </row>
    <row r="68" spans="1:36" s="120" customFormat="1">
      <c r="A68" s="125" t="s">
        <v>1794</v>
      </c>
      <c r="B68" s="125">
        <v>5</v>
      </c>
      <c r="C68" s="125">
        <v>1</v>
      </c>
      <c r="D68" s="125">
        <v>20</v>
      </c>
      <c r="E68" s="125">
        <f>Summary!F69</f>
        <v>4</v>
      </c>
      <c r="F68" s="121">
        <f>Summary!G69</f>
        <v>142</v>
      </c>
      <c r="G68" s="121">
        <f>Summary!H69</f>
        <v>33</v>
      </c>
      <c r="H68" s="125">
        <f>Summary!I69</f>
        <v>20</v>
      </c>
      <c r="I68" s="125">
        <f>Summary!J69</f>
        <v>46</v>
      </c>
      <c r="J68" s="125">
        <f>Summary!K69</f>
        <v>53.107610000000001</v>
      </c>
      <c r="K68" s="125">
        <f>Summary!L69</f>
        <v>24.309559999999998</v>
      </c>
      <c r="L68" s="125">
        <f>Summary!O69</f>
        <v>7</v>
      </c>
      <c r="M68" s="125">
        <f>Summary!P69</f>
        <v>28</v>
      </c>
      <c r="N68" s="125">
        <f>Summary!Q69</f>
        <v>2.5</v>
      </c>
      <c r="O68" s="125">
        <f>Summary!T69</f>
        <v>28</v>
      </c>
      <c r="P68" s="125">
        <f>Summary!U69</f>
        <v>40</v>
      </c>
      <c r="Q68" s="125">
        <f>Summary!V69</f>
        <v>48</v>
      </c>
      <c r="R68" s="125">
        <f>Summary!W69</f>
        <v>88</v>
      </c>
      <c r="S68" s="125">
        <f>Summary!X69</f>
        <v>20</v>
      </c>
      <c r="T68" s="125">
        <f>Summary!Y69</f>
        <v>15</v>
      </c>
      <c r="U68" s="125">
        <f>Summary!Z69</f>
        <v>30</v>
      </c>
      <c r="V68" s="125">
        <f>Summary!AA69</f>
        <v>102</v>
      </c>
      <c r="W68" s="122">
        <f>Summary!AB69</f>
        <v>15</v>
      </c>
      <c r="X68" s="122">
        <f>Summary!AE69</f>
        <v>18</v>
      </c>
      <c r="Y68" s="122">
        <f>Summary!AF69</f>
        <v>9</v>
      </c>
      <c r="Z68" s="122">
        <f>Summary!AG69</f>
        <v>9</v>
      </c>
      <c r="AA68" s="122">
        <f>Summary!AH69</f>
        <v>3</v>
      </c>
      <c r="AB68" s="122">
        <f>Summary!AI69</f>
        <v>21</v>
      </c>
      <c r="AC68" s="122"/>
      <c r="AD68" s="120">
        <f>Summary!AK69</f>
        <v>3</v>
      </c>
      <c r="AE68" s="122"/>
      <c r="AF68" s="122"/>
      <c r="AG68" s="122"/>
      <c r="AH68" s="122"/>
      <c r="AI68" s="122"/>
      <c r="AJ68" s="122"/>
    </row>
    <row r="69" spans="1:36" s="120" customFormat="1">
      <c r="A69" s="125" t="s">
        <v>1742</v>
      </c>
      <c r="B69" s="125">
        <v>12</v>
      </c>
      <c r="C69" s="125">
        <v>1</v>
      </c>
      <c r="D69" s="125">
        <v>18</v>
      </c>
      <c r="E69" s="125">
        <f>Summary!F70</f>
        <v>4</v>
      </c>
      <c r="F69" s="121">
        <f>Summary!G70</f>
        <v>154</v>
      </c>
      <c r="G69" s="121">
        <f>Summary!H70</f>
        <v>33</v>
      </c>
      <c r="H69" s="125">
        <f>Summary!I70</f>
        <v>28</v>
      </c>
      <c r="I69" s="125">
        <f>Summary!J70</f>
        <v>56</v>
      </c>
      <c r="J69" s="125">
        <f>Summary!K70</f>
        <v>56.534510000000004</v>
      </c>
      <c r="K69" s="125">
        <f>Summary!L70</f>
        <v>45.989609999999999</v>
      </c>
      <c r="L69" s="125">
        <f>Summary!O70</f>
        <v>5</v>
      </c>
      <c r="M69" s="125">
        <f>Summary!P70</f>
        <v>32</v>
      </c>
      <c r="N69" s="125">
        <f>Summary!Q70</f>
        <v>2.4</v>
      </c>
      <c r="O69" s="125">
        <f>Summary!T70</f>
        <v>34</v>
      </c>
      <c r="P69" s="125">
        <f>Summary!U70</f>
        <v>48</v>
      </c>
      <c r="Q69" s="125">
        <f>Summary!V70</f>
        <v>48</v>
      </c>
      <c r="R69" s="125">
        <f>Summary!W70</f>
        <v>96</v>
      </c>
      <c r="S69" s="125">
        <f>Summary!X70</f>
        <v>20</v>
      </c>
      <c r="T69" s="125">
        <f>Summary!Y70</f>
        <v>7</v>
      </c>
      <c r="U69" s="125">
        <f>Summary!Z70</f>
        <v>7</v>
      </c>
      <c r="V69" s="125">
        <f>Summary!AA70</f>
        <v>68</v>
      </c>
      <c r="W69" s="122">
        <f>Summary!AB70</f>
        <v>5</v>
      </c>
      <c r="X69" s="122">
        <f>Summary!AE70</f>
        <v>15</v>
      </c>
      <c r="Y69" s="122">
        <f>Summary!AF70</f>
        <v>10</v>
      </c>
      <c r="Z69" s="122">
        <f>Summary!AG70</f>
        <v>9</v>
      </c>
      <c r="AA69" s="122">
        <f>Summary!AH70</f>
        <v>9</v>
      </c>
      <c r="AB69" s="122">
        <f>Summary!AI70</f>
        <v>28</v>
      </c>
      <c r="AC69" s="122"/>
      <c r="AD69" s="120">
        <f>Summary!AK70</f>
        <v>4</v>
      </c>
      <c r="AE69" s="122"/>
      <c r="AF69" s="122"/>
      <c r="AG69" s="122"/>
      <c r="AH69" s="122"/>
      <c r="AI69" s="122"/>
      <c r="AJ69" s="122"/>
    </row>
    <row r="70" spans="1:36" s="120" customFormat="1">
      <c r="A70" s="125" t="s">
        <v>1711</v>
      </c>
      <c r="B70" s="125">
        <v>14</v>
      </c>
      <c r="C70" s="125">
        <v>1</v>
      </c>
      <c r="D70" s="125">
        <v>18</v>
      </c>
      <c r="E70" s="125">
        <f>Summary!F71</f>
        <v>4</v>
      </c>
      <c r="F70" s="121">
        <f>Summary!G71</f>
        <v>103</v>
      </c>
      <c r="G70" s="121">
        <f>Summary!H71</f>
        <v>21</v>
      </c>
      <c r="H70" s="125">
        <f>Summary!I71</f>
        <v>22</v>
      </c>
      <c r="I70" s="125">
        <f>Summary!J71</f>
        <v>53</v>
      </c>
      <c r="J70" s="125">
        <f>Summary!K71</f>
        <v>55.861640000000001</v>
      </c>
      <c r="K70" s="125">
        <f>Summary!L71</f>
        <v>38.252400000000002</v>
      </c>
      <c r="L70" s="125">
        <f>Summary!O71</f>
        <v>3</v>
      </c>
      <c r="M70" s="125">
        <f>Summary!P71</f>
        <v>29</v>
      </c>
      <c r="N70" s="125">
        <f>Summary!Q71</f>
        <v>2.2000000000000002</v>
      </c>
      <c r="O70" s="125">
        <f>Summary!T71</f>
        <v>32</v>
      </c>
      <c r="P70" s="125">
        <f>Summary!U71</f>
        <v>40</v>
      </c>
      <c r="Q70" s="125">
        <f>Summary!V71</f>
        <v>53</v>
      </c>
      <c r="R70" s="125">
        <f>Summary!W71</f>
        <v>93</v>
      </c>
      <c r="S70" s="125">
        <f>Summary!X71</f>
        <v>25</v>
      </c>
      <c r="T70" s="125">
        <f>Summary!Y71</f>
        <v>13</v>
      </c>
      <c r="U70" s="125">
        <f>Summary!Z71</f>
        <v>9</v>
      </c>
      <c r="V70" s="125">
        <f>Summary!AA71</f>
        <v>70</v>
      </c>
      <c r="W70" s="122">
        <f>Summary!AB71</f>
        <v>4</v>
      </c>
      <c r="X70" s="122">
        <f>Summary!AE71</f>
        <v>21</v>
      </c>
      <c r="Y70" s="122">
        <f>Summary!AF71</f>
        <v>9</v>
      </c>
      <c r="Z70" s="122">
        <f>Summary!AG71</f>
        <v>9</v>
      </c>
      <c r="AA70" s="122">
        <f>Summary!AH71</f>
        <v>3</v>
      </c>
      <c r="AB70" s="122">
        <f>Summary!AI71</f>
        <v>21</v>
      </c>
      <c r="AC70" s="122"/>
      <c r="AD70" s="120">
        <f>Summary!AK71</f>
        <v>5</v>
      </c>
      <c r="AE70" s="122"/>
      <c r="AF70" s="122"/>
      <c r="AG70" s="122"/>
      <c r="AH70" s="122"/>
      <c r="AI70" s="122"/>
      <c r="AJ70" s="122"/>
    </row>
    <row r="71" spans="1:36" s="120" customFormat="1">
      <c r="A71" s="125" t="s">
        <v>1737</v>
      </c>
      <c r="B71" s="125">
        <v>15</v>
      </c>
      <c r="C71" s="125">
        <v>2</v>
      </c>
      <c r="D71" s="125">
        <v>17</v>
      </c>
      <c r="E71" s="125">
        <f>Summary!F72</f>
        <v>4</v>
      </c>
      <c r="F71" s="121">
        <f>Summary!G72</f>
        <v>137</v>
      </c>
      <c r="G71" s="121">
        <f>Summary!H72</f>
        <v>33</v>
      </c>
      <c r="H71" s="125">
        <f>Summary!I72</f>
        <v>30</v>
      </c>
      <c r="I71" s="125">
        <f>Summary!J72</f>
        <v>56</v>
      </c>
      <c r="J71" s="125">
        <f>Summary!K72</f>
        <v>43.043689999999998</v>
      </c>
      <c r="K71" s="125">
        <f>Summary!L72</f>
        <v>44.832819999999998</v>
      </c>
      <c r="L71" s="125">
        <f>Summary!O72</f>
        <v>6</v>
      </c>
      <c r="M71" s="125">
        <f>Summary!P72</f>
        <v>38</v>
      </c>
      <c r="N71" s="125">
        <f>Summary!Q72</f>
        <v>3.1</v>
      </c>
      <c r="O71" s="125">
        <f>Summary!T72</f>
        <v>44</v>
      </c>
      <c r="P71" s="125">
        <f>Summary!U72</f>
        <v>54</v>
      </c>
      <c r="Q71" s="125">
        <f>Summary!V72</f>
        <v>49</v>
      </c>
      <c r="R71" s="125">
        <f>Summary!W72</f>
        <v>103</v>
      </c>
      <c r="S71" s="125">
        <f>Summary!X72</f>
        <v>15</v>
      </c>
      <c r="T71" s="125">
        <f>Summary!Y72</f>
        <v>3</v>
      </c>
      <c r="U71" s="125">
        <f>Summary!Z72</f>
        <v>2</v>
      </c>
      <c r="V71" s="125">
        <f>Summary!AA72</f>
        <v>73</v>
      </c>
      <c r="W71" s="122">
        <f>Summary!AB72</f>
        <v>7</v>
      </c>
      <c r="X71" s="122">
        <f>Summary!AE72</f>
        <v>33</v>
      </c>
      <c r="Y71" s="122">
        <f>Summary!AF72</f>
        <v>9</v>
      </c>
      <c r="Z71" s="122">
        <f>Summary!AG72</f>
        <v>9</v>
      </c>
      <c r="AA71" s="122">
        <f>Summary!AH72</f>
        <v>3</v>
      </c>
      <c r="AB71" s="122">
        <f>Summary!AI72</f>
        <v>21</v>
      </c>
      <c r="AC71" s="122"/>
      <c r="AD71" s="120">
        <f>Summary!AK72</f>
        <v>0</v>
      </c>
      <c r="AE71" s="122"/>
      <c r="AF71" s="122"/>
      <c r="AG71" s="122"/>
      <c r="AH71" s="122"/>
      <c r="AI71" s="122"/>
      <c r="AJ71" s="122"/>
    </row>
    <row r="72" spans="1:36" s="120" customFormat="1">
      <c r="A72" s="125" t="s">
        <v>1722</v>
      </c>
      <c r="B72" s="125">
        <v>16</v>
      </c>
      <c r="C72" s="125">
        <v>1</v>
      </c>
      <c r="D72" s="125">
        <v>19</v>
      </c>
      <c r="E72" s="125">
        <f>Summary!F73</f>
        <v>4</v>
      </c>
      <c r="F72" s="121">
        <f>Summary!G73</f>
        <v>112</v>
      </c>
      <c r="G72" s="121">
        <f>Summary!H73</f>
        <v>21</v>
      </c>
      <c r="H72" s="125">
        <f>Summary!I73</f>
        <v>27</v>
      </c>
      <c r="I72" s="125">
        <f>Summary!J73</f>
        <v>48</v>
      </c>
      <c r="J72" s="125">
        <f>Summary!K73</f>
        <v>39.864000000000004</v>
      </c>
      <c r="K72" s="125">
        <f>Summary!L73</f>
        <v>51.434759999999997</v>
      </c>
      <c r="L72" s="125">
        <f>Summary!O73</f>
        <v>6</v>
      </c>
      <c r="M72" s="125">
        <f>Summary!P73</f>
        <v>40</v>
      </c>
      <c r="N72" s="125">
        <f>Summary!Q73</f>
        <v>2.8</v>
      </c>
      <c r="O72" s="125">
        <f>Summary!T73</f>
        <v>38</v>
      </c>
      <c r="P72" s="125">
        <f>Summary!U73</f>
        <v>68</v>
      </c>
      <c r="Q72" s="125">
        <f>Summary!V73</f>
        <v>58</v>
      </c>
      <c r="R72" s="125">
        <f>Summary!W73</f>
        <v>126</v>
      </c>
      <c r="S72" s="125">
        <f>Summary!X73</f>
        <v>14</v>
      </c>
      <c r="T72" s="125">
        <f>Summary!Y73</f>
        <v>7</v>
      </c>
      <c r="U72" s="125">
        <f>Summary!Z73</f>
        <v>3</v>
      </c>
      <c r="V72" s="125">
        <f>Summary!AA73</f>
        <v>100</v>
      </c>
      <c r="W72" s="122">
        <f>Summary!AB73</f>
        <v>6</v>
      </c>
      <c r="X72" s="122">
        <f>Summary!AE73</f>
        <v>24</v>
      </c>
      <c r="Y72" s="122">
        <f>Summary!AF73</f>
        <v>9</v>
      </c>
      <c r="Z72" s="122">
        <f>Summary!AG73</f>
        <v>9</v>
      </c>
      <c r="AA72" s="122">
        <f>Summary!AH73</f>
        <v>3</v>
      </c>
      <c r="AB72" s="122">
        <f>Summary!AI73</f>
        <v>21</v>
      </c>
      <c r="AC72" s="122"/>
      <c r="AD72" s="120">
        <f>Summary!AK73</f>
        <v>3</v>
      </c>
      <c r="AE72" s="122"/>
      <c r="AF72" s="122"/>
      <c r="AG72" s="122"/>
      <c r="AH72" s="122"/>
      <c r="AI72" s="122"/>
      <c r="AJ72" s="122"/>
    </row>
    <row r="73" spans="1:36" s="120" customFormat="1">
      <c r="A73" s="125" t="s">
        <v>1706</v>
      </c>
      <c r="B73" s="125">
        <v>18</v>
      </c>
      <c r="C73" s="125">
        <v>1</v>
      </c>
      <c r="D73" s="125">
        <v>18</v>
      </c>
      <c r="E73" s="125">
        <f>Summary!F74</f>
        <v>4</v>
      </c>
      <c r="F73" s="121">
        <f>Summary!G74</f>
        <v>160</v>
      </c>
      <c r="G73" s="121">
        <f>Summary!H74</f>
        <v>34</v>
      </c>
      <c r="H73" s="125">
        <f>Summary!I74</f>
        <v>24</v>
      </c>
      <c r="I73" s="125">
        <f>Summary!J74</f>
        <v>56</v>
      </c>
      <c r="J73" s="125">
        <f>Summary!K74</f>
        <v>60.191800000000001</v>
      </c>
      <c r="K73" s="125">
        <f>Summary!L74</f>
        <v>37.825400000000002</v>
      </c>
      <c r="L73" s="125">
        <f>Summary!O74</f>
        <v>6</v>
      </c>
      <c r="M73" s="125">
        <f>Summary!P74</f>
        <v>31</v>
      </c>
      <c r="N73" s="125">
        <f>Summary!Q74</f>
        <v>2.5</v>
      </c>
      <c r="O73" s="125">
        <f>Summary!T74</f>
        <v>38</v>
      </c>
      <c r="P73" s="125">
        <f>Summary!U74</f>
        <v>42</v>
      </c>
      <c r="Q73" s="125">
        <f>Summary!V74</f>
        <v>39</v>
      </c>
      <c r="R73" s="125">
        <f>Summary!W74</f>
        <v>81</v>
      </c>
      <c r="S73" s="125">
        <f>Summary!X74</f>
        <v>25</v>
      </c>
      <c r="T73" s="125">
        <f>Summary!Y74</f>
        <v>7</v>
      </c>
      <c r="U73" s="125">
        <f>Summary!Z74</f>
        <v>17</v>
      </c>
      <c r="V73" s="125">
        <f>Summary!AA74</f>
        <v>56</v>
      </c>
      <c r="W73" s="122">
        <f>Summary!AB74</f>
        <v>9</v>
      </c>
      <c r="X73" s="122">
        <f>Summary!AE74</f>
        <v>17</v>
      </c>
      <c r="Y73" s="122">
        <f>Summary!AF74</f>
        <v>9</v>
      </c>
      <c r="Z73" s="122">
        <f>Summary!AG74</f>
        <v>10</v>
      </c>
      <c r="AA73" s="122">
        <f>Summary!AH74</f>
        <v>3</v>
      </c>
      <c r="AB73" s="122">
        <f>Summary!AI74</f>
        <v>22</v>
      </c>
      <c r="AC73" s="122"/>
      <c r="AD73" s="120">
        <f>Summary!AK74</f>
        <v>5</v>
      </c>
      <c r="AE73" s="122"/>
      <c r="AF73" s="122"/>
      <c r="AG73" s="122"/>
      <c r="AH73" s="122"/>
      <c r="AI73" s="122"/>
      <c r="AJ73" s="122"/>
    </row>
    <row r="74" spans="1:36" s="120" customFormat="1">
      <c r="A74" s="125" t="s">
        <v>1785</v>
      </c>
      <c r="B74" s="125">
        <v>30</v>
      </c>
      <c r="C74" s="125">
        <v>1</v>
      </c>
      <c r="D74" s="125">
        <v>20</v>
      </c>
      <c r="E74" s="125">
        <f>Summary!F75</f>
        <v>4</v>
      </c>
      <c r="F74" s="121">
        <f>Summary!G75</f>
        <v>96</v>
      </c>
      <c r="G74" s="121">
        <f>Summary!H75</f>
        <v>26</v>
      </c>
      <c r="H74" s="125">
        <f>Summary!I75</f>
        <v>24</v>
      </c>
      <c r="I74" s="125">
        <f>Summary!J75</f>
        <v>70</v>
      </c>
      <c r="J74" s="125">
        <f>Summary!K75</f>
        <v>36.591646812800008</v>
      </c>
      <c r="K74" s="125">
        <f>Summary!L75</f>
        <v>29.417729999999999</v>
      </c>
      <c r="L74" s="125">
        <f>Summary!O75</f>
        <v>4</v>
      </c>
      <c r="M74" s="125">
        <f>Summary!P75</f>
        <v>30</v>
      </c>
      <c r="N74" s="125">
        <f>Summary!Q75</f>
        <v>2.4</v>
      </c>
      <c r="O74" s="125">
        <f>Summary!T75</f>
        <v>34</v>
      </c>
      <c r="P74" s="125">
        <f>Summary!U75</f>
        <v>37</v>
      </c>
      <c r="Q74" s="125">
        <f>Summary!V75</f>
        <v>60</v>
      </c>
      <c r="R74" s="125">
        <f>Summary!W75</f>
        <v>97</v>
      </c>
      <c r="S74" s="125">
        <f>Summary!X75</f>
        <v>26</v>
      </c>
      <c r="T74" s="125">
        <f>Summary!Y75</f>
        <v>28</v>
      </c>
      <c r="U74" s="125">
        <f>Summary!Z75</f>
        <v>25</v>
      </c>
      <c r="V74" s="125">
        <f>Summary!AA75</f>
        <v>61</v>
      </c>
      <c r="W74" s="122">
        <f>Summary!AB75</f>
        <v>14</v>
      </c>
      <c r="X74" s="122">
        <f>Summary!AE75</f>
        <v>30</v>
      </c>
      <c r="Y74" s="122">
        <f>Summary!AF75</f>
        <v>9</v>
      </c>
      <c r="Z74" s="122">
        <f>Summary!AG75</f>
        <v>9</v>
      </c>
      <c r="AA74" s="122">
        <f>Summary!AH75</f>
        <v>1</v>
      </c>
      <c r="AB74" s="122">
        <f>Summary!AI75</f>
        <v>19</v>
      </c>
      <c r="AC74" s="122"/>
      <c r="AD74" s="120">
        <f>Summary!AK75</f>
        <v>4</v>
      </c>
      <c r="AE74" s="122"/>
      <c r="AF74" s="122"/>
      <c r="AG74" s="122"/>
      <c r="AH74" s="122"/>
      <c r="AI74" s="122"/>
      <c r="AJ74" s="122"/>
    </row>
    <row r="75" spans="1:36" s="120" customFormat="1">
      <c r="A75" s="125" t="s">
        <v>1717</v>
      </c>
      <c r="B75" s="125">
        <v>31</v>
      </c>
      <c r="C75" s="125">
        <v>2</v>
      </c>
      <c r="D75" s="125">
        <v>21</v>
      </c>
      <c r="E75" s="125">
        <f>Summary!F76</f>
        <v>4</v>
      </c>
      <c r="F75" s="121">
        <f>Summary!G76</f>
        <v>112</v>
      </c>
      <c r="G75" s="121">
        <f>Summary!H76</f>
        <v>24</v>
      </c>
      <c r="H75" s="125">
        <f>Summary!I76</f>
        <v>24</v>
      </c>
      <c r="I75" s="125">
        <f>Summary!J76</f>
        <v>60</v>
      </c>
      <c r="J75" s="125">
        <f>Summary!K76</f>
        <v>55.379290000000005</v>
      </c>
      <c r="K75" s="125">
        <f>Summary!L76</f>
        <v>26.527880000000003</v>
      </c>
      <c r="L75" s="125">
        <f>Summary!O76</f>
        <v>7</v>
      </c>
      <c r="M75" s="125">
        <f>Summary!P76</f>
        <v>27</v>
      </c>
      <c r="N75" s="125">
        <f>Summary!Q76</f>
        <v>2.2999999999999998</v>
      </c>
      <c r="O75" s="125">
        <f>Summary!T76</f>
        <v>33</v>
      </c>
      <c r="P75" s="125">
        <f>Summary!U76</f>
        <v>48</v>
      </c>
      <c r="Q75" s="125">
        <f>Summary!V76</f>
        <v>68</v>
      </c>
      <c r="R75" s="125">
        <f>Summary!W76</f>
        <v>116</v>
      </c>
      <c r="S75" s="125">
        <f>Summary!X76</f>
        <v>23</v>
      </c>
      <c r="T75" s="125">
        <f>Summary!Y76</f>
        <v>17</v>
      </c>
      <c r="U75" s="125">
        <f>Summary!Z76</f>
        <v>14</v>
      </c>
      <c r="V75" s="125">
        <f>Summary!AA76</f>
        <v>74</v>
      </c>
      <c r="W75" s="122">
        <f>Summary!AB76</f>
        <v>20</v>
      </c>
      <c r="X75" s="122">
        <f>Summary!AE76</f>
        <v>30</v>
      </c>
      <c r="Y75" s="122">
        <f>Summary!AF76</f>
        <v>8</v>
      </c>
      <c r="Z75" s="122">
        <f>Summary!AG76</f>
        <v>1</v>
      </c>
      <c r="AA75" s="122">
        <f>Summary!AH76</f>
        <v>2</v>
      </c>
      <c r="AB75" s="122">
        <f>Summary!AI76</f>
        <v>11</v>
      </c>
      <c r="AC75" s="122"/>
      <c r="AD75" s="120">
        <f>Summary!AK76</f>
        <v>5</v>
      </c>
      <c r="AE75" s="122"/>
      <c r="AF75" s="122"/>
      <c r="AG75" s="122"/>
      <c r="AH75" s="122"/>
      <c r="AI75" s="122"/>
      <c r="AJ75" s="122"/>
    </row>
    <row r="76" spans="1:36" s="120" customFormat="1">
      <c r="A76" s="125" t="s">
        <v>1803</v>
      </c>
      <c r="B76" s="125">
        <v>33</v>
      </c>
      <c r="C76" s="125">
        <v>2</v>
      </c>
      <c r="D76" s="125">
        <v>22</v>
      </c>
      <c r="E76" s="125">
        <f>Summary!F77</f>
        <v>4</v>
      </c>
      <c r="F76" s="121">
        <f>Summary!G77</f>
        <v>139</v>
      </c>
      <c r="G76" s="121">
        <f>Summary!H77</f>
        <v>35</v>
      </c>
      <c r="H76" s="125">
        <f>Summary!I77</f>
        <v>24</v>
      </c>
      <c r="I76" s="125">
        <f>Summary!J77</f>
        <v>56</v>
      </c>
      <c r="J76" s="125">
        <f>Summary!K77</f>
        <v>60.930630000000001</v>
      </c>
      <c r="K76" s="125">
        <f>Summary!L77</f>
        <v>10.831569999999999</v>
      </c>
      <c r="L76" s="125">
        <f>Summary!O77</f>
        <v>3</v>
      </c>
      <c r="M76" s="125">
        <f>Summary!P77</f>
        <v>23</v>
      </c>
      <c r="N76" s="125">
        <f>Summary!Q77</f>
        <v>1.8</v>
      </c>
      <c r="O76" s="125">
        <f>Summary!T77</f>
        <v>29</v>
      </c>
      <c r="P76" s="125">
        <f>Summary!U77</f>
        <v>38</v>
      </c>
      <c r="Q76" s="125">
        <f>Summary!V77</f>
        <v>49</v>
      </c>
      <c r="R76" s="125">
        <f>Summary!W77</f>
        <v>87</v>
      </c>
      <c r="S76" s="125">
        <f>Summary!X77</f>
        <v>23</v>
      </c>
      <c r="T76" s="125">
        <f>Summary!Y77</f>
        <v>18</v>
      </c>
      <c r="U76" s="125">
        <f>Summary!Z77</f>
        <v>41</v>
      </c>
      <c r="V76" s="125">
        <f>Summary!AA77</f>
        <v>48</v>
      </c>
      <c r="W76" s="122">
        <f>Summary!AB77</f>
        <v>15</v>
      </c>
      <c r="X76" s="122">
        <f>Summary!AE77</f>
        <v>44</v>
      </c>
      <c r="Y76" s="122">
        <f>Summary!AF77</f>
        <v>8</v>
      </c>
      <c r="Z76" s="122">
        <f>Summary!AG77</f>
        <v>2</v>
      </c>
      <c r="AA76" s="122">
        <f>Summary!AH77</f>
        <v>1</v>
      </c>
      <c r="AB76" s="122">
        <f>Summary!AI77</f>
        <v>11</v>
      </c>
      <c r="AC76" s="122"/>
      <c r="AD76" s="120">
        <f>Summary!AK77</f>
        <v>3</v>
      </c>
      <c r="AE76" s="122"/>
      <c r="AF76" s="122"/>
      <c r="AG76" s="122"/>
      <c r="AH76" s="122"/>
      <c r="AI76" s="122"/>
      <c r="AJ76" s="122"/>
    </row>
    <row r="77" spans="1:36" s="120" customFormat="1">
      <c r="A77" s="125" t="s">
        <v>1761</v>
      </c>
      <c r="B77" s="125">
        <v>36</v>
      </c>
      <c r="C77" s="125">
        <v>2</v>
      </c>
      <c r="D77" s="125">
        <v>21</v>
      </c>
      <c r="E77" s="125">
        <f>Summary!F78</f>
        <v>4</v>
      </c>
      <c r="F77" s="121">
        <f>Summary!G78</f>
        <v>115</v>
      </c>
      <c r="G77" s="121">
        <f>Summary!H78</f>
        <v>27</v>
      </c>
      <c r="H77" s="125">
        <f>Summary!I78</f>
        <v>26</v>
      </c>
      <c r="I77" s="125">
        <f>Summary!J78</f>
        <v>53</v>
      </c>
      <c r="J77" s="125">
        <f>Summary!K78</f>
        <v>57.727870000000003</v>
      </c>
      <c r="K77" s="125">
        <f>Summary!L78</f>
        <v>24.678549999999994</v>
      </c>
      <c r="L77" s="125">
        <f>Summary!O78</f>
        <v>6</v>
      </c>
      <c r="M77" s="125">
        <f>Summary!P78</f>
        <v>30</v>
      </c>
      <c r="N77" s="125">
        <f>Summary!Q78</f>
        <v>2.6</v>
      </c>
      <c r="O77" s="125">
        <f>Summary!T78</f>
        <v>40</v>
      </c>
      <c r="P77" s="125">
        <f>Summary!U78</f>
        <v>58</v>
      </c>
      <c r="Q77" s="125">
        <f>Summary!V78</f>
        <v>62</v>
      </c>
      <c r="R77" s="125">
        <f>Summary!W78</f>
        <v>120</v>
      </c>
      <c r="S77" s="125">
        <f>Summary!X78</f>
        <v>10</v>
      </c>
      <c r="T77" s="125">
        <f>Summary!Y78</f>
        <v>7</v>
      </c>
      <c r="U77" s="125">
        <f>Summary!Z78</f>
        <v>9</v>
      </c>
      <c r="V77" s="125">
        <f>Summary!AA78</f>
        <v>79</v>
      </c>
      <c r="W77" s="122">
        <f>Summary!AB78</f>
        <v>17</v>
      </c>
      <c r="X77" s="122">
        <f>Summary!AE78</f>
        <v>40</v>
      </c>
      <c r="Y77" s="122">
        <f>Summary!AF78</f>
        <v>9</v>
      </c>
      <c r="Z77" s="122">
        <f>Summary!AG78</f>
        <v>10</v>
      </c>
      <c r="AA77" s="122">
        <f>Summary!AH78</f>
        <v>2</v>
      </c>
      <c r="AB77" s="122">
        <f>Summary!AI78</f>
        <v>21</v>
      </c>
      <c r="AC77" s="122"/>
      <c r="AD77" s="120">
        <f>Summary!AK78</f>
        <v>0</v>
      </c>
      <c r="AE77" s="122"/>
      <c r="AF77" s="122"/>
      <c r="AG77" s="122"/>
      <c r="AH77" s="122"/>
      <c r="AI77" s="122"/>
      <c r="AJ77" s="122"/>
    </row>
    <row r="78" spans="1:36" s="120" customFormat="1">
      <c r="A78" s="125" t="s">
        <v>1728</v>
      </c>
      <c r="B78" s="125">
        <v>37</v>
      </c>
      <c r="C78" s="125">
        <v>1</v>
      </c>
      <c r="D78" s="125">
        <v>21</v>
      </c>
      <c r="E78" s="125">
        <f>Summary!F79</f>
        <v>4</v>
      </c>
      <c r="F78" s="121">
        <f>Summary!G79</f>
        <v>137</v>
      </c>
      <c r="G78" s="121">
        <f>Summary!H79</f>
        <v>30</v>
      </c>
      <c r="H78" s="125">
        <f>Summary!I79</f>
        <v>27</v>
      </c>
      <c r="I78" s="125">
        <f>Summary!J79</f>
        <v>56</v>
      </c>
      <c r="J78" s="125">
        <f>Summary!K79</f>
        <v>41.378570000000003</v>
      </c>
      <c r="K78" s="125">
        <f>Summary!L79</f>
        <v>42.744759999999999</v>
      </c>
      <c r="L78" s="125">
        <f>Summary!O79</f>
        <v>6</v>
      </c>
      <c r="M78" s="125">
        <f>Summary!P79</f>
        <v>39</v>
      </c>
      <c r="N78" s="125">
        <f>Summary!Q79</f>
        <v>2.9</v>
      </c>
      <c r="O78" s="125">
        <f>Summary!T79</f>
        <v>41</v>
      </c>
      <c r="P78" s="125">
        <f>Summary!U79</f>
        <v>67</v>
      </c>
      <c r="Q78" s="125">
        <f>Summary!V79</f>
        <v>54</v>
      </c>
      <c r="R78" s="125">
        <f>Summary!W79</f>
        <v>121</v>
      </c>
      <c r="S78" s="125">
        <f>Summary!X79</f>
        <v>12</v>
      </c>
      <c r="T78" s="125">
        <f>Summary!Y79</f>
        <v>14</v>
      </c>
      <c r="U78" s="125">
        <f>Summary!Z79</f>
        <v>11</v>
      </c>
      <c r="V78" s="125">
        <f>Summary!AA79</f>
        <v>83</v>
      </c>
      <c r="W78" s="122">
        <f>Summary!AB79</f>
        <v>14</v>
      </c>
      <c r="X78" s="122">
        <f>Summary!AE79</f>
        <v>12</v>
      </c>
      <c r="Y78" s="122">
        <f>Summary!AF79</f>
        <v>8</v>
      </c>
      <c r="Z78" s="122">
        <f>Summary!AG79</f>
        <v>2</v>
      </c>
      <c r="AA78" s="122">
        <f>Summary!AH79</f>
        <v>2</v>
      </c>
      <c r="AB78" s="122">
        <f>Summary!AI79</f>
        <v>12</v>
      </c>
      <c r="AC78" s="122"/>
      <c r="AD78" s="120">
        <f>Summary!AK79</f>
        <v>4</v>
      </c>
      <c r="AE78" s="122"/>
      <c r="AF78" s="122"/>
      <c r="AG78" s="122"/>
      <c r="AH78" s="122"/>
      <c r="AI78" s="122"/>
      <c r="AJ78" s="122"/>
    </row>
    <row r="79" spans="1:36" s="120" customFormat="1">
      <c r="A79" s="125" t="s">
        <v>1733</v>
      </c>
      <c r="B79" s="125">
        <v>38</v>
      </c>
      <c r="C79" s="125">
        <v>2</v>
      </c>
      <c r="D79" s="125">
        <v>19</v>
      </c>
      <c r="E79" s="125">
        <f>Summary!F80</f>
        <v>4</v>
      </c>
      <c r="F79" s="121">
        <f>Summary!G80</f>
        <v>127</v>
      </c>
      <c r="G79" s="121">
        <f>Summary!H80</f>
        <v>30</v>
      </c>
      <c r="H79" s="125">
        <f>Summary!I80</f>
        <v>25</v>
      </c>
      <c r="I79" s="125">
        <f>Summary!J80</f>
        <v>56</v>
      </c>
      <c r="J79" s="125">
        <f>Summary!K80</f>
        <v>57.261090000000003</v>
      </c>
      <c r="K79" s="125">
        <f>Summary!L80</f>
        <v>31.762129999999999</v>
      </c>
      <c r="L79" s="125">
        <f>Summary!O80</f>
        <v>5</v>
      </c>
      <c r="M79" s="125">
        <f>Summary!P80</f>
        <v>27</v>
      </c>
      <c r="N79" s="125">
        <f>Summary!Q80</f>
        <v>2.4</v>
      </c>
      <c r="O79" s="125">
        <f>Summary!T80</f>
        <v>28</v>
      </c>
      <c r="P79" s="125">
        <f>Summary!U80</f>
        <v>40</v>
      </c>
      <c r="Q79" s="125">
        <f>Summary!V80</f>
        <v>48</v>
      </c>
      <c r="R79" s="125">
        <f>Summary!W80</f>
        <v>88</v>
      </c>
      <c r="S79" s="125">
        <f>Summary!X80</f>
        <v>15</v>
      </c>
      <c r="T79" s="125">
        <f>Summary!Y80</f>
        <v>8</v>
      </c>
      <c r="U79" s="125">
        <f>Summary!Z80</f>
        <v>9</v>
      </c>
      <c r="V79" s="125">
        <f>Summary!AA80</f>
        <v>62</v>
      </c>
      <c r="W79" s="122">
        <f>Summary!AB80</f>
        <v>11</v>
      </c>
      <c r="X79" s="122">
        <f>Summary!AE80</f>
        <v>7</v>
      </c>
      <c r="Y79" s="122">
        <f>Summary!AF80</f>
        <v>9</v>
      </c>
      <c r="Z79" s="122">
        <f>Summary!AG80</f>
        <v>9</v>
      </c>
      <c r="AA79" s="122">
        <f>Summary!AH80</f>
        <v>8</v>
      </c>
      <c r="AB79" s="122">
        <f>Summary!AI80</f>
        <v>26</v>
      </c>
      <c r="AC79" s="122"/>
      <c r="AD79" s="120">
        <f>Summary!AK80</f>
        <v>3</v>
      </c>
      <c r="AE79" s="122"/>
      <c r="AF79" s="122"/>
      <c r="AG79" s="122"/>
      <c r="AH79" s="122"/>
      <c r="AI79" s="122"/>
      <c r="AJ79" s="122"/>
    </row>
    <row r="80" spans="1:36" s="120" customFormat="1">
      <c r="A80" s="125" t="s">
        <v>1753</v>
      </c>
      <c r="B80" s="125">
        <v>39</v>
      </c>
      <c r="C80" s="125">
        <v>2</v>
      </c>
      <c r="D80" s="125">
        <v>20</v>
      </c>
      <c r="E80" s="125">
        <f>Summary!F81</f>
        <v>4</v>
      </c>
      <c r="F80" s="121">
        <f>Summary!G81</f>
        <v>122</v>
      </c>
      <c r="G80" s="121">
        <f>Summary!H81</f>
        <v>27</v>
      </c>
      <c r="H80" s="125">
        <f>Summary!I81</f>
        <v>25</v>
      </c>
      <c r="I80" s="125">
        <f>Summary!J81</f>
        <v>56</v>
      </c>
      <c r="J80" s="125">
        <f>Summary!K81</f>
        <v>53.458020000000005</v>
      </c>
      <c r="K80" s="125">
        <f>Summary!L81</f>
        <v>21.944009999999999</v>
      </c>
      <c r="L80" s="125">
        <f>Summary!O81</f>
        <v>2</v>
      </c>
      <c r="M80" s="125">
        <f>Summary!P81</f>
        <v>31</v>
      </c>
      <c r="N80" s="125">
        <f>Summary!Q81</f>
        <v>2.7</v>
      </c>
      <c r="O80" s="125">
        <f>Summary!T81</f>
        <v>38</v>
      </c>
      <c r="P80" s="125">
        <f>Summary!U81</f>
        <v>33</v>
      </c>
      <c r="Q80" s="125">
        <f>Summary!V81</f>
        <v>41</v>
      </c>
      <c r="R80" s="125">
        <f>Summary!W81</f>
        <v>74</v>
      </c>
      <c r="S80" s="125">
        <f>Summary!X81</f>
        <v>23</v>
      </c>
      <c r="T80" s="125">
        <f>Summary!Y81</f>
        <v>17</v>
      </c>
      <c r="U80" s="125">
        <f>Summary!Z81</f>
        <v>19</v>
      </c>
      <c r="V80" s="125">
        <f>Summary!AA81</f>
        <v>62</v>
      </c>
      <c r="W80" s="122">
        <f>Summary!AB81</f>
        <v>4</v>
      </c>
      <c r="X80" s="122">
        <f>Summary!AE81</f>
        <v>18</v>
      </c>
      <c r="Y80" s="122">
        <f>Summary!AF81</f>
        <v>9</v>
      </c>
      <c r="Z80" s="122">
        <f>Summary!AG81</f>
        <v>9</v>
      </c>
      <c r="AA80" s="122">
        <f>Summary!AH81</f>
        <v>3</v>
      </c>
      <c r="AB80" s="122">
        <f>Summary!AI81</f>
        <v>21</v>
      </c>
      <c r="AC80" s="122"/>
      <c r="AD80" s="120">
        <f>Summary!AK81</f>
        <v>5</v>
      </c>
      <c r="AE80" s="122"/>
      <c r="AF80" s="122"/>
      <c r="AG80" s="122"/>
      <c r="AH80" s="122"/>
      <c r="AI80" s="122"/>
      <c r="AJ80" s="122"/>
    </row>
    <row r="81" spans="1:36" s="120" customFormat="1">
      <c r="A81" s="125" t="s">
        <v>1748</v>
      </c>
      <c r="B81" s="125">
        <v>40</v>
      </c>
      <c r="C81" s="125">
        <v>1</v>
      </c>
      <c r="D81" s="125">
        <v>22</v>
      </c>
      <c r="E81" s="125">
        <f>Summary!F82</f>
        <v>4</v>
      </c>
      <c r="F81" s="121">
        <f>Summary!G82</f>
        <v>123</v>
      </c>
      <c r="G81" s="121">
        <f>Summary!H82</f>
        <v>33</v>
      </c>
      <c r="H81" s="125">
        <f>Summary!I82</f>
        <v>25</v>
      </c>
      <c r="I81" s="125">
        <f>Summary!J82</f>
        <v>65</v>
      </c>
      <c r="J81" s="125">
        <f>Summary!K82</f>
        <v>53.560340000000004</v>
      </c>
      <c r="K81" s="125">
        <f>Summary!L82</f>
        <v>46.83175</v>
      </c>
      <c r="L81" s="125">
        <f>Summary!O82</f>
        <v>5</v>
      </c>
      <c r="M81" s="125">
        <f>Summary!P82</f>
        <v>37</v>
      </c>
      <c r="N81" s="125">
        <f>Summary!Q82</f>
        <v>2.7</v>
      </c>
      <c r="O81" s="125">
        <f>Summary!T82</f>
        <v>43</v>
      </c>
      <c r="P81" s="125">
        <f>Summary!U82</f>
        <v>57</v>
      </c>
      <c r="Q81" s="125">
        <f>Summary!V82</f>
        <v>53</v>
      </c>
      <c r="R81" s="125">
        <f>Summary!W82</f>
        <v>110</v>
      </c>
      <c r="S81" s="125">
        <f>Summary!X82</f>
        <v>14</v>
      </c>
      <c r="T81" s="125">
        <f>Summary!Y82</f>
        <v>13</v>
      </c>
      <c r="U81" s="125">
        <f>Summary!Z82</f>
        <v>2</v>
      </c>
      <c r="V81" s="125">
        <f>Summary!AA82</f>
        <v>69</v>
      </c>
      <c r="W81" s="122">
        <f>Summary!AB82</f>
        <v>9</v>
      </c>
      <c r="X81" s="122">
        <f>Summary!AE82</f>
        <v>12</v>
      </c>
      <c r="Y81" s="122">
        <f>Summary!AF82</f>
        <v>9</v>
      </c>
      <c r="Z81" s="122">
        <f>Summary!AG82</f>
        <v>9</v>
      </c>
      <c r="AA81" s="122">
        <f>Summary!AH82</f>
        <v>3</v>
      </c>
      <c r="AB81" s="122">
        <f>Summary!AI82</f>
        <v>21</v>
      </c>
      <c r="AC81" s="122"/>
      <c r="AD81" s="120">
        <f>Summary!AK82</f>
        <v>2</v>
      </c>
      <c r="AE81" s="122"/>
      <c r="AF81" s="122"/>
      <c r="AG81" s="122"/>
      <c r="AH81" s="122"/>
      <c r="AI81" s="122"/>
      <c r="AJ81" s="122"/>
    </row>
    <row r="82" spans="1:36" s="120" customFormat="1">
      <c r="A82" s="125" t="s">
        <v>1757</v>
      </c>
      <c r="B82" s="125">
        <v>41</v>
      </c>
      <c r="C82" s="125">
        <v>2</v>
      </c>
      <c r="D82" s="125">
        <v>20</v>
      </c>
      <c r="E82" s="125">
        <f>Summary!F83</f>
        <v>4</v>
      </c>
      <c r="F82" s="121">
        <f>Summary!G83</f>
        <v>124</v>
      </c>
      <c r="G82" s="121">
        <f>Summary!H83</f>
        <v>29</v>
      </c>
      <c r="H82" s="125">
        <f>Summary!I83</f>
        <v>24</v>
      </c>
      <c r="I82" s="125">
        <f>Summary!J83</f>
        <v>70</v>
      </c>
      <c r="J82" s="125">
        <f>Summary!K83</f>
        <v>61.430430000000001</v>
      </c>
      <c r="K82" s="125">
        <f>Summary!L83</f>
        <v>23.264229999999998</v>
      </c>
      <c r="L82" s="125">
        <f>Summary!O83</f>
        <v>6</v>
      </c>
      <c r="M82" s="125">
        <f>Summary!P83</f>
        <v>32</v>
      </c>
      <c r="N82" s="125">
        <f>Summary!Q83</f>
        <v>3.4</v>
      </c>
      <c r="O82" s="125">
        <f>Summary!T83</f>
        <v>38</v>
      </c>
      <c r="P82" s="125">
        <f>Summary!U83</f>
        <v>53</v>
      </c>
      <c r="Q82" s="125">
        <f>Summary!V83</f>
        <v>59</v>
      </c>
      <c r="R82" s="125">
        <f>Summary!W83</f>
        <v>112</v>
      </c>
      <c r="S82" s="125">
        <f>Summary!X83</f>
        <v>22</v>
      </c>
      <c r="T82" s="125">
        <f>Summary!Y83</f>
        <v>6</v>
      </c>
      <c r="U82" s="125">
        <f>Summary!Z83</f>
        <v>17</v>
      </c>
      <c r="V82" s="125">
        <f>Summary!AA83</f>
        <v>75</v>
      </c>
      <c r="W82" s="122">
        <f>Summary!AB83</f>
        <v>3</v>
      </c>
      <c r="X82" s="122">
        <f>Summary!AE83</f>
        <v>43</v>
      </c>
      <c r="Y82" s="122">
        <f>Summary!AF83</f>
        <v>3</v>
      </c>
      <c r="Z82" s="122">
        <f>Summary!AG83</f>
        <v>3</v>
      </c>
      <c r="AA82" s="122">
        <f>Summary!AH83</f>
        <v>2</v>
      </c>
      <c r="AB82" s="122">
        <f>Summary!AI83</f>
        <v>8</v>
      </c>
      <c r="AC82" s="122"/>
      <c r="AD82" s="120">
        <f>Summary!AK83</f>
        <v>5</v>
      </c>
      <c r="AE82" s="122"/>
      <c r="AF82" s="122"/>
      <c r="AG82" s="122"/>
      <c r="AH82" s="122"/>
      <c r="AI82" s="122"/>
      <c r="AJ82" s="122"/>
    </row>
    <row r="83" spans="1:36" s="120" customFormat="1">
      <c r="A83" s="125" t="s">
        <v>1770</v>
      </c>
      <c r="B83" s="125">
        <v>42</v>
      </c>
      <c r="C83" s="125">
        <v>2</v>
      </c>
      <c r="D83" s="125">
        <v>20</v>
      </c>
      <c r="E83" s="125">
        <f>Summary!F84</f>
        <v>4</v>
      </c>
      <c r="F83" s="121">
        <f>Summary!G84</f>
        <v>149</v>
      </c>
      <c r="G83" s="121">
        <f>Summary!H84</f>
        <v>38</v>
      </c>
      <c r="H83" s="125">
        <f>Summary!I84</f>
        <v>28</v>
      </c>
      <c r="I83" s="125">
        <f>Summary!J84</f>
        <v>60</v>
      </c>
      <c r="J83" s="125">
        <f>Summary!K84</f>
        <v>50.253399999999999</v>
      </c>
      <c r="K83" s="125">
        <f>Summary!L84</f>
        <v>45.941180000000003</v>
      </c>
      <c r="L83" s="125">
        <f>Summary!O84</f>
        <v>6</v>
      </c>
      <c r="M83" s="125">
        <f>Summary!P84</f>
        <v>32</v>
      </c>
      <c r="N83" s="125">
        <f>Summary!Q84</f>
        <v>2.6</v>
      </c>
      <c r="O83" s="125">
        <f>Summary!T84</f>
        <v>38</v>
      </c>
      <c r="P83" s="125">
        <f>Summary!U84</f>
        <v>49</v>
      </c>
      <c r="Q83" s="125">
        <f>Summary!V84</f>
        <v>60</v>
      </c>
      <c r="R83" s="125">
        <f>Summary!W84</f>
        <v>109</v>
      </c>
      <c r="S83" s="125">
        <f>Summary!X84</f>
        <v>14</v>
      </c>
      <c r="T83" s="125">
        <f>Summary!Y84</f>
        <v>6</v>
      </c>
      <c r="U83" s="125">
        <f>Summary!Z84</f>
        <v>5</v>
      </c>
      <c r="V83" s="125">
        <f>Summary!AA84</f>
        <v>73</v>
      </c>
      <c r="W83" s="122">
        <f>Summary!AB84</f>
        <v>11</v>
      </c>
      <c r="X83" s="122">
        <f>Summary!AE84</f>
        <v>39</v>
      </c>
      <c r="Y83" s="122">
        <f>Summary!AF84</f>
        <v>8</v>
      </c>
      <c r="Z83" s="122">
        <f>Summary!AG84</f>
        <v>3</v>
      </c>
      <c r="AA83" s="122">
        <f>Summary!AH84</f>
        <v>8</v>
      </c>
      <c r="AB83" s="122">
        <f>Summary!AI84</f>
        <v>19</v>
      </c>
      <c r="AC83" s="122"/>
      <c r="AD83" s="120">
        <f>Summary!AK84</f>
        <v>4</v>
      </c>
      <c r="AE83" s="122"/>
      <c r="AF83" s="122"/>
      <c r="AG83" s="122"/>
      <c r="AH83" s="122"/>
      <c r="AI83" s="122"/>
      <c r="AJ83" s="122"/>
    </row>
    <row r="84" spans="1:36" s="120" customFormat="1">
      <c r="A84" s="125" t="s">
        <v>1766</v>
      </c>
      <c r="B84" s="125">
        <v>43</v>
      </c>
      <c r="C84" s="125">
        <v>2</v>
      </c>
      <c r="D84" s="125">
        <v>21</v>
      </c>
      <c r="E84" s="125">
        <f>Summary!F85</f>
        <v>4</v>
      </c>
      <c r="F84" s="121">
        <f>Summary!G85</f>
        <v>136</v>
      </c>
      <c r="G84" s="121">
        <f>Summary!H85</f>
        <v>32</v>
      </c>
      <c r="H84" s="125">
        <f>Summary!I85</f>
        <v>28</v>
      </c>
      <c r="I84" s="125">
        <f>Summary!J85</f>
        <v>51</v>
      </c>
      <c r="J84" s="125">
        <f>Summary!K85</f>
        <v>44.8762768128</v>
      </c>
      <c r="K84" s="125">
        <f>Summary!L85</f>
        <v>38.675049999999999</v>
      </c>
      <c r="L84" s="125">
        <f>Summary!O85</f>
        <v>5</v>
      </c>
      <c r="M84" s="125">
        <f>Summary!P85</f>
        <v>28</v>
      </c>
      <c r="N84" s="125">
        <f>Summary!Q85</f>
        <v>2.2999999999999998</v>
      </c>
      <c r="O84" s="125">
        <f>Summary!T85</f>
        <v>35</v>
      </c>
      <c r="P84" s="125">
        <f>Summary!U85</f>
        <v>46</v>
      </c>
      <c r="Q84" s="125">
        <f>Summary!V85</f>
        <v>62</v>
      </c>
      <c r="R84" s="125">
        <f>Summary!W85</f>
        <v>108</v>
      </c>
      <c r="S84" s="125">
        <f>Summary!X85</f>
        <v>16</v>
      </c>
      <c r="T84" s="125">
        <f>Summary!Y85</f>
        <v>12</v>
      </c>
      <c r="U84" s="125">
        <f>Summary!Z85</f>
        <v>13</v>
      </c>
      <c r="V84" s="125">
        <f>Summary!AA85</f>
        <v>65</v>
      </c>
      <c r="W84" s="122">
        <f>Summary!AB85</f>
        <v>5</v>
      </c>
      <c r="X84" s="122">
        <f>Summary!AE85</f>
        <v>29</v>
      </c>
      <c r="Y84" s="122">
        <f>Summary!AF85</f>
        <v>8</v>
      </c>
      <c r="Z84" s="122">
        <f>Summary!AG85</f>
        <v>8</v>
      </c>
      <c r="AA84" s="122">
        <f>Summary!AH85</f>
        <v>1</v>
      </c>
      <c r="AB84" s="122">
        <f>Summary!AI85</f>
        <v>17</v>
      </c>
      <c r="AC84" s="122"/>
      <c r="AD84" s="120">
        <f>Summary!AK85</f>
        <v>4</v>
      </c>
      <c r="AE84" s="122"/>
      <c r="AF84" s="122"/>
      <c r="AG84" s="122"/>
      <c r="AH84" s="122"/>
      <c r="AI84" s="122"/>
      <c r="AJ84" s="122"/>
    </row>
    <row r="85" spans="1:36" s="120" customFormat="1">
      <c r="A85" s="125" t="s">
        <v>1780</v>
      </c>
      <c r="B85" s="125">
        <v>44</v>
      </c>
      <c r="C85" s="125">
        <v>1</v>
      </c>
      <c r="D85" s="125">
        <v>19</v>
      </c>
      <c r="E85" s="125">
        <f>Summary!F86</f>
        <v>4</v>
      </c>
      <c r="F85" s="121">
        <f>Summary!G86</f>
        <v>136</v>
      </c>
      <c r="G85" s="121">
        <f>Summary!H86</f>
        <v>30</v>
      </c>
      <c r="H85" s="125">
        <f>Summary!I86</f>
        <v>36</v>
      </c>
      <c r="I85" s="125">
        <f>Summary!J86</f>
        <v>65</v>
      </c>
      <c r="J85" s="125">
        <f>Summary!K86</f>
        <v>44.309426812799998</v>
      </c>
      <c r="K85" s="125">
        <f>Summary!L86</f>
        <v>50.144930000000002</v>
      </c>
      <c r="L85" s="125">
        <f>Summary!O86</f>
        <v>3</v>
      </c>
      <c r="M85" s="125">
        <f>Summary!P86</f>
        <v>43</v>
      </c>
      <c r="N85" s="125">
        <f>Summary!Q86</f>
        <v>2.8</v>
      </c>
      <c r="O85" s="125">
        <f>Summary!T86</f>
        <v>40</v>
      </c>
      <c r="P85" s="125">
        <f>Summary!U86</f>
        <v>77</v>
      </c>
      <c r="Q85" s="125">
        <f>Summary!V86</f>
        <v>62</v>
      </c>
      <c r="R85" s="125">
        <f>Summary!W86</f>
        <v>139</v>
      </c>
      <c r="S85" s="125">
        <f>Summary!X86</f>
        <v>11</v>
      </c>
      <c r="T85" s="125">
        <f>Summary!Y86</f>
        <v>13</v>
      </c>
      <c r="U85" s="125">
        <f>Summary!Z86</f>
        <v>3</v>
      </c>
      <c r="V85" s="125">
        <f>Summary!AA86</f>
        <v>94</v>
      </c>
      <c r="W85" s="122">
        <f>Summary!AB86</f>
        <v>7</v>
      </c>
      <c r="X85" s="122">
        <f>Summary!AE86</f>
        <v>19</v>
      </c>
      <c r="Y85" s="122">
        <f>Summary!AF86</f>
        <v>8</v>
      </c>
      <c r="Z85" s="122">
        <f>Summary!AG86</f>
        <v>3</v>
      </c>
      <c r="AA85" s="122">
        <f>Summary!AH86</f>
        <v>3</v>
      </c>
      <c r="AB85" s="122">
        <f>Summary!AI86</f>
        <v>14</v>
      </c>
      <c r="AC85" s="122"/>
      <c r="AD85" s="120">
        <f>Summary!AK86</f>
        <v>3</v>
      </c>
      <c r="AE85" s="122"/>
      <c r="AF85" s="122"/>
      <c r="AG85" s="122"/>
      <c r="AH85" s="122"/>
      <c r="AI85" s="122"/>
      <c r="AJ85" s="122"/>
    </row>
    <row r="86" spans="1:36" s="120" customFormat="1">
      <c r="A86" s="125" t="s">
        <v>1776</v>
      </c>
      <c r="B86" s="125">
        <v>45</v>
      </c>
      <c r="C86" s="125">
        <v>2</v>
      </c>
      <c r="D86" s="125">
        <v>22</v>
      </c>
      <c r="E86" s="125">
        <f>Summary!F87</f>
        <v>4</v>
      </c>
      <c r="F86" s="121">
        <f>Summary!G87</f>
        <v>127</v>
      </c>
      <c r="G86" s="121">
        <f>Summary!H87</f>
        <v>18</v>
      </c>
      <c r="H86" s="125">
        <f>Summary!I87</f>
        <v>31</v>
      </c>
      <c r="I86" s="125">
        <f>Summary!J87</f>
        <v>37</v>
      </c>
      <c r="J86" s="125">
        <f>Summary!K87</f>
        <v>51.390190000000004</v>
      </c>
      <c r="K86" s="125">
        <f>Summary!L87</f>
        <v>56.040399999999998</v>
      </c>
      <c r="L86" s="125">
        <f>Summary!O87</f>
        <v>6</v>
      </c>
      <c r="M86" s="125">
        <f>Summary!P87</f>
        <v>28</v>
      </c>
      <c r="N86" s="125">
        <f>Summary!Q87</f>
        <v>1.6</v>
      </c>
      <c r="O86" s="125">
        <f>Summary!T87</f>
        <v>32</v>
      </c>
      <c r="P86" s="125">
        <f>Summary!U87</f>
        <v>38</v>
      </c>
      <c r="Q86" s="125">
        <f>Summary!V87</f>
        <v>56</v>
      </c>
      <c r="R86" s="125">
        <f>Summary!W87</f>
        <v>94</v>
      </c>
      <c r="S86" s="125">
        <f>Summary!X87</f>
        <v>25</v>
      </c>
      <c r="T86" s="125">
        <f>Summary!Y87</f>
        <v>3</v>
      </c>
      <c r="U86" s="125">
        <f>Summary!Z87</f>
        <v>4</v>
      </c>
      <c r="V86" s="125">
        <f>Summary!AA87</f>
        <v>65</v>
      </c>
      <c r="W86" s="122">
        <f>Summary!AB87</f>
        <v>0</v>
      </c>
      <c r="X86" s="122">
        <f>Summary!AE87</f>
        <v>22</v>
      </c>
      <c r="Y86" s="122">
        <f>Summary!AF87</f>
        <v>9</v>
      </c>
      <c r="Z86" s="122">
        <f>Summary!AG87</f>
        <v>8</v>
      </c>
      <c r="AA86" s="122">
        <f>Summary!AH87</f>
        <v>9</v>
      </c>
      <c r="AB86" s="122">
        <f>Summary!AI87</f>
        <v>26</v>
      </c>
      <c r="AC86" s="122"/>
      <c r="AD86" s="120">
        <f>Summary!AK87</f>
        <v>2</v>
      </c>
      <c r="AE86" s="122"/>
      <c r="AF86" s="122"/>
      <c r="AG86" s="122"/>
      <c r="AH86" s="122"/>
      <c r="AI86" s="122"/>
      <c r="AJ86" s="122"/>
    </row>
    <row r="87" spans="1:36" s="120" customFormat="1">
      <c r="A87" s="125" t="s">
        <v>1789</v>
      </c>
      <c r="B87" s="125">
        <v>46</v>
      </c>
      <c r="C87" s="125">
        <v>2</v>
      </c>
      <c r="D87" s="125">
        <v>20</v>
      </c>
      <c r="E87" s="125">
        <f>Summary!F88</f>
        <v>4</v>
      </c>
      <c r="F87" s="121">
        <f>Summary!G88</f>
        <v>129</v>
      </c>
      <c r="G87" s="121">
        <f>Summary!H88</f>
        <v>35</v>
      </c>
      <c r="H87" s="125">
        <f>Summary!I88</f>
        <v>19</v>
      </c>
      <c r="I87" s="125">
        <f>Summary!J88</f>
        <v>53</v>
      </c>
      <c r="J87" s="125">
        <f>Summary!K88</f>
        <v>53.316970000000005</v>
      </c>
      <c r="K87" s="125">
        <f>Summary!L88</f>
        <v>30.083879999999997</v>
      </c>
      <c r="L87" s="125">
        <f>Summary!O88</f>
        <v>2</v>
      </c>
      <c r="M87" s="125">
        <f>Summary!P88</f>
        <v>28</v>
      </c>
      <c r="N87" s="125">
        <f>Summary!Q88</f>
        <v>2.2999999999999998</v>
      </c>
      <c r="O87" s="125">
        <f>Summary!T88</f>
        <v>30</v>
      </c>
      <c r="P87" s="125">
        <f>Summary!U88</f>
        <v>41</v>
      </c>
      <c r="Q87" s="125">
        <f>Summary!V88</f>
        <v>57</v>
      </c>
      <c r="R87" s="125">
        <f>Summary!W88</f>
        <v>98</v>
      </c>
      <c r="S87" s="125">
        <f>Summary!X88</f>
        <v>17</v>
      </c>
      <c r="T87" s="125">
        <f>Summary!Y88</f>
        <v>14</v>
      </c>
      <c r="U87" s="125">
        <f>Summary!Z88</f>
        <v>18</v>
      </c>
      <c r="V87" s="125">
        <f>Summary!AA88</f>
        <v>80</v>
      </c>
      <c r="W87" s="122">
        <f>Summary!AB88</f>
        <v>11</v>
      </c>
      <c r="X87" s="122">
        <f>Summary!AE88</f>
        <v>30</v>
      </c>
      <c r="Y87" s="122">
        <f>Summary!AF88</f>
        <v>8</v>
      </c>
      <c r="Z87" s="122">
        <f>Summary!AG88</f>
        <v>8</v>
      </c>
      <c r="AA87" s="122">
        <f>Summary!AH88</f>
        <v>3</v>
      </c>
      <c r="AB87" s="122">
        <f>Summary!AI88</f>
        <v>19</v>
      </c>
      <c r="AC87" s="122"/>
      <c r="AD87" s="120">
        <f>Summary!AK88</f>
        <v>0</v>
      </c>
      <c r="AE87" s="122"/>
      <c r="AF87" s="122"/>
      <c r="AG87" s="122"/>
      <c r="AH87" s="122"/>
      <c r="AI87" s="122"/>
      <c r="AJ87" s="122"/>
    </row>
    <row r="88" spans="1:36" s="120" customFormat="1">
      <c r="A88" s="125" t="s">
        <v>1798</v>
      </c>
      <c r="B88" s="125">
        <v>47</v>
      </c>
      <c r="C88" s="125">
        <v>1</v>
      </c>
      <c r="D88" s="125">
        <v>19</v>
      </c>
      <c r="E88" s="125">
        <f>Summary!F89</f>
        <v>4</v>
      </c>
      <c r="F88" s="121">
        <f>Summary!G89</f>
        <v>167</v>
      </c>
      <c r="G88" s="121">
        <f>Summary!H89</f>
        <v>34</v>
      </c>
      <c r="H88" s="125">
        <f>Summary!I89</f>
        <v>26</v>
      </c>
      <c r="I88" s="125">
        <f>Summary!J89</f>
        <v>50</v>
      </c>
      <c r="J88" s="125">
        <f>Summary!K89</f>
        <v>55.84507</v>
      </c>
      <c r="K88" s="125">
        <f>Summary!L89</f>
        <v>57.14669</v>
      </c>
      <c r="L88" s="125">
        <f>Summary!O89</f>
        <v>2</v>
      </c>
      <c r="M88" s="125">
        <f>Summary!P89</f>
        <v>28</v>
      </c>
      <c r="N88" s="125">
        <f>Summary!Q89</f>
        <v>2.9</v>
      </c>
      <c r="O88" s="125">
        <f>Summary!T89</f>
        <v>36</v>
      </c>
      <c r="P88" s="125">
        <f>Summary!U89</f>
        <v>53</v>
      </c>
      <c r="Q88" s="125">
        <f>Summary!V89</f>
        <v>48</v>
      </c>
      <c r="R88" s="125">
        <f>Summary!W89</f>
        <v>101</v>
      </c>
      <c r="S88" s="125">
        <f>Summary!X89</f>
        <v>18</v>
      </c>
      <c r="T88" s="125">
        <f>Summary!Y89</f>
        <v>6</v>
      </c>
      <c r="U88" s="125">
        <f>Summary!Z89</f>
        <v>3</v>
      </c>
      <c r="V88" s="125">
        <f>Summary!AA89</f>
        <v>86</v>
      </c>
      <c r="W88" s="122">
        <f>Summary!AB89</f>
        <v>9</v>
      </c>
      <c r="X88" s="122">
        <f>Summary!AE89</f>
        <v>15</v>
      </c>
      <c r="Y88" s="122">
        <f>Summary!AF89</f>
        <v>2</v>
      </c>
      <c r="Z88" s="122">
        <f>Summary!AG89</f>
        <v>8</v>
      </c>
      <c r="AA88" s="122">
        <f>Summary!AH89</f>
        <v>2</v>
      </c>
      <c r="AB88" s="122">
        <f>Summary!AI89</f>
        <v>12</v>
      </c>
      <c r="AC88" s="122"/>
      <c r="AD88" s="120">
        <f>Summary!AK89</f>
        <v>2</v>
      </c>
      <c r="AE88" s="122"/>
      <c r="AF88" s="122"/>
      <c r="AG88" s="122"/>
      <c r="AH88" s="122"/>
      <c r="AI88" s="122"/>
      <c r="AJ88" s="122"/>
    </row>
    <row r="89" spans="1:36" s="120" customFormat="1">
      <c r="A89" s="125" t="s">
        <v>1808</v>
      </c>
      <c r="B89" s="125">
        <v>48</v>
      </c>
      <c r="C89" s="125">
        <v>2</v>
      </c>
      <c r="D89" s="125">
        <v>20</v>
      </c>
      <c r="E89" s="125">
        <f>Summary!F90</f>
        <v>4</v>
      </c>
      <c r="F89" s="121">
        <f>Summary!G90</f>
        <v>123</v>
      </c>
      <c r="G89" s="121">
        <f>Summary!H90</f>
        <v>32</v>
      </c>
      <c r="H89" s="125">
        <f>Summary!I90</f>
        <v>26</v>
      </c>
      <c r="I89" s="125">
        <f>Summary!J90</f>
        <v>65</v>
      </c>
      <c r="J89" s="125">
        <f>Summary!K90</f>
        <v>44.954840000000004</v>
      </c>
      <c r="K89" s="125">
        <f>Summary!L90</f>
        <v>27.144259999999996</v>
      </c>
      <c r="L89" s="125">
        <f>Summary!O90</f>
        <v>4</v>
      </c>
      <c r="M89" s="125">
        <f>Summary!P90</f>
        <v>32</v>
      </c>
      <c r="N89" s="125">
        <f>Summary!Q90</f>
        <v>2.5</v>
      </c>
      <c r="O89" s="125">
        <f>Summary!T90</f>
        <v>41</v>
      </c>
      <c r="P89" s="125">
        <f>Summary!U90</f>
        <v>50</v>
      </c>
      <c r="Q89" s="125">
        <f>Summary!V90</f>
        <v>62</v>
      </c>
      <c r="R89" s="125">
        <f>Summary!W90</f>
        <v>112</v>
      </c>
      <c r="S89" s="125">
        <f>Summary!X90</f>
        <v>18</v>
      </c>
      <c r="T89" s="125">
        <f>Summary!Y90</f>
        <v>21</v>
      </c>
      <c r="U89" s="125">
        <f>Summary!Z90</f>
        <v>15</v>
      </c>
      <c r="V89" s="125">
        <f>Summary!AA90</f>
        <v>77</v>
      </c>
      <c r="W89" s="122">
        <f>Summary!AB90</f>
        <v>8</v>
      </c>
      <c r="X89" s="122">
        <f>Summary!AE90</f>
        <v>27</v>
      </c>
      <c r="Y89" s="122">
        <f>Summary!AF90</f>
        <v>9</v>
      </c>
      <c r="Z89" s="122">
        <f>Summary!AG90</f>
        <v>9</v>
      </c>
      <c r="AA89" s="122">
        <f>Summary!AH90</f>
        <v>3</v>
      </c>
      <c r="AB89" s="122">
        <f>Summary!AI90</f>
        <v>21</v>
      </c>
      <c r="AC89" s="122"/>
      <c r="AD89" s="120">
        <f>Summary!AK90</f>
        <v>5</v>
      </c>
      <c r="AE89" s="122"/>
      <c r="AF89" s="122"/>
      <c r="AG89" s="122"/>
      <c r="AH89" s="122"/>
      <c r="AI89" s="122"/>
      <c r="AJ89" s="122"/>
    </row>
    <row r="90" spans="1:36" s="120" customFormat="1" ht="14.5">
      <c r="A90" s="121" t="s">
        <v>2074</v>
      </c>
      <c r="B90" s="130">
        <v>49</v>
      </c>
      <c r="C90" s="121">
        <v>2</v>
      </c>
      <c r="D90" s="121">
        <v>22</v>
      </c>
      <c r="E90" s="125">
        <f>Summary!F91</f>
        <v>4</v>
      </c>
      <c r="F90" s="121">
        <f>Summary!G91</f>
        <v>139</v>
      </c>
      <c r="G90" s="121">
        <f>Summary!H91</f>
        <v>28</v>
      </c>
      <c r="H90" s="125">
        <f>Summary!I91</f>
        <v>25</v>
      </c>
      <c r="I90" s="125">
        <f>Summary!J91</f>
        <v>51</v>
      </c>
      <c r="J90" s="125">
        <f>Summary!K91</f>
        <v>32.170796812800006</v>
      </c>
      <c r="K90" s="125">
        <f>Summary!L91</f>
        <v>28.02778</v>
      </c>
      <c r="L90" s="125">
        <f>Summary!O91</f>
        <v>2</v>
      </c>
      <c r="M90" s="125">
        <f>Summary!P91</f>
        <v>36</v>
      </c>
      <c r="N90" s="125">
        <f>Summary!Q91</f>
        <v>2.8</v>
      </c>
      <c r="O90" s="125">
        <f>Summary!T91</f>
        <v>34</v>
      </c>
      <c r="P90" s="125">
        <f>Summary!U91</f>
        <v>42</v>
      </c>
      <c r="Q90" s="125">
        <f>Summary!V91</f>
        <v>73</v>
      </c>
      <c r="R90" s="125">
        <f>Summary!W91</f>
        <v>115</v>
      </c>
      <c r="S90" s="125">
        <f>Summary!X91</f>
        <v>22</v>
      </c>
      <c r="T90" s="125">
        <f>Summary!Y91</f>
        <v>40</v>
      </c>
      <c r="U90" s="125">
        <f>Summary!Z91</f>
        <v>24</v>
      </c>
      <c r="V90" s="125">
        <f>Summary!AA91</f>
        <v>79</v>
      </c>
      <c r="W90" s="122">
        <f>Summary!AB91</f>
        <v>18</v>
      </c>
      <c r="X90" s="122">
        <f>Summary!AE91</f>
        <v>1</v>
      </c>
      <c r="Y90" s="122">
        <f>Summary!AF91</f>
        <v>9</v>
      </c>
      <c r="Z90" s="122">
        <f>Summary!AG91</f>
        <v>3</v>
      </c>
      <c r="AA90" s="122">
        <f>Summary!AH91</f>
        <v>8</v>
      </c>
      <c r="AB90" s="122">
        <f>Summary!AI91</f>
        <v>20</v>
      </c>
      <c r="AC90" s="122"/>
      <c r="AD90" s="120">
        <f>Summary!AK91</f>
        <v>2</v>
      </c>
      <c r="AE90" s="122"/>
      <c r="AF90" s="122"/>
      <c r="AG90" s="122"/>
      <c r="AH90" s="122"/>
      <c r="AI90" s="122"/>
      <c r="AJ90" s="122"/>
    </row>
    <row r="91" spans="1:36" s="120" customFormat="1">
      <c r="A91" s="121" t="s">
        <v>2075</v>
      </c>
      <c r="B91" s="121">
        <v>50</v>
      </c>
      <c r="C91" s="121">
        <v>1</v>
      </c>
      <c r="D91" s="121">
        <v>19</v>
      </c>
      <c r="E91" s="125">
        <f>Summary!F92</f>
        <v>4</v>
      </c>
      <c r="F91" s="121">
        <f>Summary!G92</f>
        <v>114</v>
      </c>
      <c r="G91" s="121">
        <f>Summary!H92</f>
        <v>30</v>
      </c>
      <c r="H91" s="125">
        <f>Summary!I92</f>
        <v>28</v>
      </c>
      <c r="I91" s="125">
        <f>Summary!J92</f>
        <v>68</v>
      </c>
      <c r="J91" s="125">
        <f>Summary!K92</f>
        <v>43.746740000000003</v>
      </c>
      <c r="K91" s="125">
        <f>Summary!L92</f>
        <v>50.566850000000002</v>
      </c>
      <c r="L91" s="125">
        <f>Summary!O92</f>
        <v>3</v>
      </c>
      <c r="M91" s="125">
        <f>Summary!P92</f>
        <v>32</v>
      </c>
      <c r="N91" s="125">
        <f>Summary!Q92</f>
        <v>2.2999999999999998</v>
      </c>
      <c r="O91" s="125">
        <f>Summary!T92</f>
        <v>39</v>
      </c>
      <c r="P91" s="125">
        <f>Summary!U92</f>
        <v>52</v>
      </c>
      <c r="Q91" s="125">
        <f>Summary!V92</f>
        <v>64</v>
      </c>
      <c r="R91" s="125">
        <f>Summary!W92</f>
        <v>116</v>
      </c>
      <c r="S91" s="125">
        <f>Summary!X92</f>
        <v>19</v>
      </c>
      <c r="T91" s="125">
        <f>Summary!Y92</f>
        <v>5</v>
      </c>
      <c r="U91" s="125">
        <f>Summary!Z92</f>
        <v>9</v>
      </c>
      <c r="V91" s="125">
        <f>Summary!AA92</f>
        <v>88</v>
      </c>
      <c r="W91" s="122">
        <f>Summary!AB92</f>
        <v>8</v>
      </c>
      <c r="X91" s="122">
        <f>Summary!AE92</f>
        <v>27</v>
      </c>
      <c r="Y91" s="122">
        <f>Summary!AF92</f>
        <v>9</v>
      </c>
      <c r="Z91" s="122">
        <f>Summary!AG92</f>
        <v>9</v>
      </c>
      <c r="AA91" s="122">
        <f>Summary!AH92</f>
        <v>9</v>
      </c>
      <c r="AB91" s="122">
        <f>Summary!AI92</f>
        <v>27</v>
      </c>
      <c r="AC91" s="122"/>
      <c r="AD91" s="120">
        <f>Summary!AK92</f>
        <v>4</v>
      </c>
      <c r="AE91" s="122"/>
      <c r="AF91" s="122"/>
      <c r="AG91" s="122"/>
      <c r="AH91" s="122"/>
      <c r="AI91" s="122"/>
      <c r="AJ91" s="122"/>
    </row>
    <row r="92" spans="1:36" s="120" customFormat="1" ht="14.5">
      <c r="A92" s="129" t="s">
        <v>2294</v>
      </c>
      <c r="B92" s="130">
        <v>5</v>
      </c>
      <c r="C92" s="121">
        <v>1</v>
      </c>
      <c r="D92" s="121">
        <v>21</v>
      </c>
      <c r="E92" s="125">
        <v>5</v>
      </c>
      <c r="F92" s="121">
        <f>Summary!G93</f>
        <v>109</v>
      </c>
      <c r="G92" s="121">
        <f>Summary!H93</f>
        <v>8</v>
      </c>
      <c r="H92" s="125">
        <f>Summary!I93</f>
        <v>22</v>
      </c>
      <c r="I92" s="125">
        <f>Summary!J93</f>
        <v>104</v>
      </c>
      <c r="J92" s="125">
        <f>Summary!K93</f>
        <v>53.249970000000005</v>
      </c>
      <c r="K92" s="125">
        <f>Summary!L93</f>
        <v>24.364829999999998</v>
      </c>
      <c r="L92" s="125">
        <f>Summary!O93</f>
        <v>8</v>
      </c>
      <c r="M92" s="125">
        <f>Summary!P93</f>
        <v>38</v>
      </c>
      <c r="N92" s="125">
        <f>Summary!Q93</f>
        <v>2.8</v>
      </c>
      <c r="O92" s="125">
        <f>Summary!T93</f>
        <v>46</v>
      </c>
      <c r="P92" s="125">
        <f>Summary!U93</f>
        <v>52</v>
      </c>
      <c r="Q92" s="125">
        <f>Summary!V93</f>
        <v>52</v>
      </c>
      <c r="R92" s="125">
        <f>Summary!W93</f>
        <v>104</v>
      </c>
      <c r="S92" s="125">
        <f>Summary!X93</f>
        <v>30</v>
      </c>
      <c r="T92" s="125">
        <f>Summary!Y93</f>
        <v>18</v>
      </c>
      <c r="U92" s="125">
        <f>Summary!Z93</f>
        <v>24</v>
      </c>
      <c r="V92" s="125">
        <f>Summary!AA93</f>
        <v>97</v>
      </c>
      <c r="W92" s="122">
        <f>Summary!AB93</f>
        <v>16</v>
      </c>
      <c r="X92" s="122">
        <f>Summary!AE93</f>
        <v>60</v>
      </c>
      <c r="Y92" s="122">
        <f>Summary!AF93</f>
        <v>10</v>
      </c>
      <c r="Z92" s="122">
        <f>Summary!AG93</f>
        <v>1</v>
      </c>
      <c r="AA92" s="122">
        <f>Summary!AH93</f>
        <v>1</v>
      </c>
      <c r="AB92" s="122">
        <f>Summary!AI93</f>
        <v>12</v>
      </c>
      <c r="AC92" s="122"/>
      <c r="AE92" s="122"/>
      <c r="AF92" s="122"/>
      <c r="AG92" s="122"/>
      <c r="AH92" s="122"/>
      <c r="AI92" s="122"/>
      <c r="AJ92" s="122"/>
    </row>
    <row r="93" spans="1:36" s="120" customFormat="1">
      <c r="A93" s="121" t="s">
        <v>2088</v>
      </c>
      <c r="B93" s="121" t="str">
        <f>MID(A93,7,2)</f>
        <v>12</v>
      </c>
      <c r="C93" s="121">
        <v>1</v>
      </c>
      <c r="D93" s="121">
        <v>18</v>
      </c>
      <c r="E93" s="122">
        <v>5</v>
      </c>
      <c r="F93" s="121">
        <f>Summary!G94</f>
        <v>97</v>
      </c>
      <c r="G93" s="121">
        <f>Summary!H94</f>
        <v>28</v>
      </c>
      <c r="H93" s="125">
        <f>Summary!I94</f>
        <v>27</v>
      </c>
      <c r="I93" s="125">
        <f>Summary!J94</f>
        <v>65</v>
      </c>
      <c r="J93" s="125">
        <f>Summary!K94</f>
        <v>56.62059</v>
      </c>
      <c r="K93" s="125">
        <f>Summary!L94</f>
        <v>52.058239999999998</v>
      </c>
      <c r="L93" s="125">
        <f>Summary!O94</f>
        <v>5</v>
      </c>
      <c r="M93" s="125">
        <f>Summary!P94</f>
        <v>34</v>
      </c>
      <c r="N93" s="125">
        <f>Summary!Q94</f>
        <v>2.5</v>
      </c>
      <c r="O93" s="125">
        <f>Summary!T94</f>
        <v>33</v>
      </c>
      <c r="P93" s="125">
        <f>Summary!U94</f>
        <v>50</v>
      </c>
      <c r="Q93" s="125">
        <f>Summary!V94</f>
        <v>53</v>
      </c>
      <c r="R93" s="125">
        <f>Summary!W94</f>
        <v>103</v>
      </c>
      <c r="S93" s="125">
        <f>Summary!X94</f>
        <v>18</v>
      </c>
      <c r="T93" s="125">
        <f>Summary!Y94</f>
        <v>6</v>
      </c>
      <c r="U93" s="125">
        <f>Summary!Z94</f>
        <v>2</v>
      </c>
      <c r="V93" s="125">
        <f>Summary!AA94</f>
        <v>64</v>
      </c>
      <c r="W93" s="122">
        <f>Summary!AB94</f>
        <v>2</v>
      </c>
      <c r="X93" s="122">
        <f>Summary!AE94</f>
        <v>10</v>
      </c>
      <c r="Y93" s="122">
        <f>Summary!AF94</f>
        <v>10</v>
      </c>
      <c r="Z93" s="122">
        <f>Summary!AG94</f>
        <v>10</v>
      </c>
      <c r="AA93" s="122">
        <f>Summary!AH94</f>
        <v>10</v>
      </c>
      <c r="AB93" s="122">
        <f>Summary!AI94</f>
        <v>30</v>
      </c>
      <c r="AC93" s="122"/>
      <c r="AE93" s="122"/>
      <c r="AF93" s="122"/>
      <c r="AG93" s="122"/>
      <c r="AH93" s="122"/>
      <c r="AI93" s="122"/>
      <c r="AJ93" s="122"/>
    </row>
    <row r="94" spans="1:36" s="120" customFormat="1">
      <c r="A94" s="121" t="s">
        <v>2097</v>
      </c>
      <c r="B94" s="121" t="str">
        <f t="shared" ref="B94:B110" si="0">MID(A94,7,2)</f>
        <v>14</v>
      </c>
      <c r="C94" s="121">
        <v>1</v>
      </c>
      <c r="D94" s="121">
        <v>18</v>
      </c>
      <c r="E94" s="122">
        <v>5</v>
      </c>
      <c r="F94" s="121">
        <f>Summary!G95</f>
        <v>133</v>
      </c>
      <c r="G94" s="121">
        <f>Summary!H95</f>
        <v>32</v>
      </c>
      <c r="H94" s="125">
        <f>Summary!I95</f>
        <v>22</v>
      </c>
      <c r="I94" s="125">
        <f>Summary!J95</f>
        <v>50</v>
      </c>
      <c r="J94" s="125">
        <f>Summary!K95</f>
        <v>59.387090000000001</v>
      </c>
      <c r="K94" s="125">
        <f>Summary!L95</f>
        <v>35.225740000000002</v>
      </c>
      <c r="L94" s="125">
        <f>Summary!O95</f>
        <v>3</v>
      </c>
      <c r="M94" s="125">
        <f>Summary!P95</f>
        <v>35</v>
      </c>
      <c r="N94" s="125">
        <f>Summary!Q95</f>
        <v>2.1</v>
      </c>
      <c r="O94" s="125">
        <f>Summary!T95</f>
        <v>38</v>
      </c>
      <c r="P94" s="125">
        <f>Summary!U95</f>
        <v>40</v>
      </c>
      <c r="Q94" s="125">
        <f>Summary!V95</f>
        <v>54</v>
      </c>
      <c r="R94" s="125">
        <f>Summary!W95</f>
        <v>94</v>
      </c>
      <c r="S94" s="125">
        <f>Summary!X95</f>
        <v>25</v>
      </c>
      <c r="T94" s="125">
        <f>Summary!Y95</f>
        <v>5</v>
      </c>
      <c r="U94" s="125">
        <f>Summary!Z95</f>
        <v>6</v>
      </c>
      <c r="V94" s="125">
        <f>Summary!AA95</f>
        <v>68</v>
      </c>
      <c r="W94" s="122">
        <f>Summary!AB95</f>
        <v>4</v>
      </c>
      <c r="X94" s="122">
        <f>Summary!AE95</f>
        <v>12</v>
      </c>
      <c r="Y94" s="122">
        <f>Summary!AF95</f>
        <v>9</v>
      </c>
      <c r="Z94" s="122">
        <f>Summary!AG95</f>
        <v>9</v>
      </c>
      <c r="AA94" s="122">
        <f>Summary!AH95</f>
        <v>9</v>
      </c>
      <c r="AB94" s="122">
        <f>Summary!AI95</f>
        <v>27</v>
      </c>
      <c r="AC94" s="122"/>
      <c r="AE94" s="122"/>
      <c r="AF94" s="122"/>
      <c r="AG94" s="122"/>
      <c r="AH94" s="122"/>
      <c r="AI94" s="122"/>
      <c r="AJ94" s="122"/>
    </row>
    <row r="95" spans="1:36" s="120" customFormat="1" ht="14.5">
      <c r="A95" s="130" t="s">
        <v>2314</v>
      </c>
      <c r="B95" s="121">
        <v>16</v>
      </c>
      <c r="C95" s="121">
        <v>1</v>
      </c>
      <c r="D95" s="121">
        <v>19</v>
      </c>
      <c r="E95" s="122">
        <v>5</v>
      </c>
      <c r="F95" s="121">
        <f>Summary!G96</f>
        <v>126</v>
      </c>
      <c r="G95" s="121">
        <f>Summary!H96</f>
        <v>19</v>
      </c>
      <c r="H95" s="125">
        <f>Summary!I96</f>
        <v>21</v>
      </c>
      <c r="I95" s="125">
        <f>Summary!J96</f>
        <v>40</v>
      </c>
      <c r="J95" s="125">
        <f>Summary!K96</f>
        <v>37.847686812799999</v>
      </c>
      <c r="K95" s="125">
        <f>Summary!L96</f>
        <v>51.59102</v>
      </c>
      <c r="L95" s="125">
        <f>Summary!O96</f>
        <v>6</v>
      </c>
      <c r="M95" s="125">
        <f>Summary!P96</f>
        <v>40</v>
      </c>
      <c r="N95" s="125">
        <f>Summary!Q96</f>
        <v>2.7</v>
      </c>
      <c r="O95" s="125">
        <f>Summary!T96</f>
        <v>39</v>
      </c>
      <c r="P95" s="125">
        <f>Summary!U96</f>
        <v>64</v>
      </c>
      <c r="Q95" s="125">
        <f>Summary!V96</f>
        <v>56</v>
      </c>
      <c r="R95" s="125">
        <f>Summary!W96</f>
        <v>120</v>
      </c>
      <c r="S95" s="125">
        <f>Summary!X96</f>
        <v>16</v>
      </c>
      <c r="T95" s="125">
        <f>Summary!Y96</f>
        <v>6</v>
      </c>
      <c r="U95" s="125">
        <f>Summary!Z96</f>
        <v>2</v>
      </c>
      <c r="V95" s="125">
        <f>Summary!AA96</f>
        <v>93</v>
      </c>
      <c r="W95" s="122">
        <f>Summary!AB96</f>
        <v>5</v>
      </c>
      <c r="X95" s="122">
        <f>Summary!AE96</f>
        <v>15</v>
      </c>
      <c r="Y95" s="122">
        <f>Summary!AF96</f>
        <v>9</v>
      </c>
      <c r="Z95" s="122">
        <f>Summary!AG96</f>
        <v>2</v>
      </c>
      <c r="AA95" s="122">
        <f>Summary!AH96</f>
        <v>8</v>
      </c>
      <c r="AB95" s="122">
        <f>Summary!AI96</f>
        <v>19</v>
      </c>
      <c r="AC95" s="122"/>
      <c r="AE95" s="122"/>
      <c r="AF95" s="122"/>
      <c r="AG95" s="122"/>
      <c r="AH95" s="122"/>
      <c r="AI95" s="122"/>
      <c r="AJ95" s="122"/>
    </row>
    <row r="96" spans="1:36" s="120" customFormat="1">
      <c r="A96" s="121" t="s">
        <v>2118</v>
      </c>
      <c r="B96" s="121" t="str">
        <f t="shared" si="0"/>
        <v>18</v>
      </c>
      <c r="C96" s="121">
        <v>1</v>
      </c>
      <c r="D96" s="121">
        <v>18</v>
      </c>
      <c r="E96" s="122">
        <v>5</v>
      </c>
      <c r="F96" s="121">
        <f>Summary!G97</f>
        <v>147</v>
      </c>
      <c r="G96" s="121">
        <f>Summary!H97</f>
        <v>38</v>
      </c>
      <c r="H96" s="125">
        <f>Summary!I97</f>
        <v>26</v>
      </c>
      <c r="I96" s="125">
        <f>Summary!J97</f>
        <v>40</v>
      </c>
      <c r="J96" s="125">
        <f>Summary!K97</f>
        <v>58.041080000000001</v>
      </c>
      <c r="K96" s="125">
        <f>Summary!L97</f>
        <v>35.412030000000001</v>
      </c>
      <c r="L96" s="125">
        <f>Summary!O97</f>
        <v>6</v>
      </c>
      <c r="M96" s="125">
        <f>Summary!P97</f>
        <v>25</v>
      </c>
      <c r="N96" s="125">
        <f>Summary!Q97</f>
        <v>2.5</v>
      </c>
      <c r="O96" s="125">
        <f>Summary!T97</f>
        <v>32</v>
      </c>
      <c r="P96" s="125">
        <f>Summary!U97</f>
        <v>32</v>
      </c>
      <c r="Q96" s="125">
        <f>Summary!V97</f>
        <v>47</v>
      </c>
      <c r="R96" s="125">
        <f>Summary!W97</f>
        <v>79</v>
      </c>
      <c r="S96" s="125">
        <f>Summary!X97</f>
        <v>25</v>
      </c>
      <c r="T96" s="125">
        <f>Summary!Y97</f>
        <v>11</v>
      </c>
      <c r="U96" s="125">
        <f>Summary!Z97</f>
        <v>19</v>
      </c>
      <c r="V96" s="125">
        <f>Summary!AA97</f>
        <v>55</v>
      </c>
      <c r="W96" s="122">
        <f>Summary!AB97</f>
        <v>15</v>
      </c>
      <c r="X96" s="122">
        <f>Summary!AE97</f>
        <v>35</v>
      </c>
      <c r="Y96" s="122">
        <f>Summary!AF97</f>
        <v>9</v>
      </c>
      <c r="Z96" s="122">
        <f>Summary!AG97</f>
        <v>9</v>
      </c>
      <c r="AA96" s="122">
        <f>Summary!AH97</f>
        <v>2</v>
      </c>
      <c r="AB96" s="122">
        <f>Summary!AI97</f>
        <v>20</v>
      </c>
      <c r="AC96" s="122"/>
      <c r="AE96" s="122"/>
      <c r="AF96" s="122"/>
      <c r="AG96" s="122"/>
      <c r="AH96" s="122"/>
      <c r="AI96" s="122"/>
      <c r="AJ96" s="122"/>
    </row>
    <row r="97" spans="1:36" s="120" customFormat="1" ht="14.5">
      <c r="A97" s="121" t="s">
        <v>2140</v>
      </c>
      <c r="B97" s="130" t="str">
        <f t="shared" si="0"/>
        <v>30</v>
      </c>
      <c r="C97" s="121">
        <v>1</v>
      </c>
      <c r="D97" s="121">
        <v>20</v>
      </c>
      <c r="E97" s="122">
        <v>5</v>
      </c>
      <c r="F97" s="121">
        <f>Summary!G98</f>
        <v>119</v>
      </c>
      <c r="G97" s="121">
        <f>Summary!H98</f>
        <v>24</v>
      </c>
      <c r="H97" s="125">
        <f>Summary!I98</f>
        <v>26</v>
      </c>
      <c r="I97" s="125">
        <f>Summary!J98</f>
        <v>68</v>
      </c>
      <c r="J97" s="125">
        <f>Summary!K98</f>
        <v>32.815039999999996</v>
      </c>
      <c r="K97" s="125">
        <f>Summary!L98</f>
        <v>31.48048</v>
      </c>
      <c r="L97" s="125">
        <f>Summary!O98</f>
        <v>5</v>
      </c>
      <c r="M97" s="125">
        <f>Summary!P98</f>
        <v>30</v>
      </c>
      <c r="N97" s="125">
        <f>Summary!Q98</f>
        <v>2.5</v>
      </c>
      <c r="O97" s="125">
        <f>Summary!T98</f>
        <v>36</v>
      </c>
      <c r="P97" s="125">
        <f>Summary!U98</f>
        <v>40</v>
      </c>
      <c r="Q97" s="125">
        <f>Summary!V98</f>
        <v>64</v>
      </c>
      <c r="R97" s="125">
        <f>Summary!W98</f>
        <v>104</v>
      </c>
      <c r="S97" s="125">
        <f>Summary!X98</f>
        <v>20</v>
      </c>
      <c r="T97" s="125">
        <f>Summary!Y98</f>
        <v>34</v>
      </c>
      <c r="U97" s="125">
        <f>Summary!Z98</f>
        <v>34</v>
      </c>
      <c r="V97" s="125">
        <f>Summary!AA98</f>
        <v>79</v>
      </c>
      <c r="W97" s="122">
        <f>Summary!AB98</f>
        <v>12</v>
      </c>
      <c r="X97" s="122">
        <f>Summary!AE98</f>
        <v>27</v>
      </c>
      <c r="Y97" s="122">
        <f>Summary!AF98</f>
        <v>2</v>
      </c>
      <c r="Z97" s="122">
        <f>Summary!AG98</f>
        <v>3</v>
      </c>
      <c r="AA97" s="122">
        <f>Summary!AH98</f>
        <v>1</v>
      </c>
      <c r="AB97" s="122">
        <f>Summary!AI98</f>
        <v>6</v>
      </c>
      <c r="AC97" s="122"/>
      <c r="AE97" s="122"/>
      <c r="AF97" s="122"/>
      <c r="AG97" s="122"/>
      <c r="AH97" s="122"/>
      <c r="AI97" s="122"/>
      <c r="AJ97" s="122"/>
    </row>
    <row r="98" spans="1:36" s="120" customFormat="1">
      <c r="A98" s="121" t="s">
        <v>2102</v>
      </c>
      <c r="B98" s="121" t="str">
        <f t="shared" si="0"/>
        <v>31</v>
      </c>
      <c r="C98" s="121">
        <v>2</v>
      </c>
      <c r="D98" s="121">
        <v>21</v>
      </c>
      <c r="E98" s="122">
        <v>5</v>
      </c>
      <c r="F98" s="121">
        <f>Summary!G99</f>
        <v>81</v>
      </c>
      <c r="G98" s="121">
        <f>Summary!H99</f>
        <v>23</v>
      </c>
      <c r="H98" s="125">
        <f>Summary!I99</f>
        <v>26</v>
      </c>
      <c r="I98" s="125">
        <f>Summary!J99</f>
        <v>57</v>
      </c>
      <c r="J98" s="125">
        <f>Summary!K99</f>
        <v>55.912850000000006</v>
      </c>
      <c r="K98" s="125">
        <f>Summary!L99</f>
        <v>55.86777</v>
      </c>
      <c r="L98" s="125">
        <f>Summary!O99</f>
        <v>7</v>
      </c>
      <c r="M98" s="125">
        <f>Summary!P99</f>
        <v>36</v>
      </c>
      <c r="N98" s="125">
        <f>Summary!Q99</f>
        <v>2.6</v>
      </c>
      <c r="O98" s="125">
        <f>Summary!T99</f>
        <v>41</v>
      </c>
      <c r="P98" s="125">
        <f>Summary!U99</f>
        <v>57</v>
      </c>
      <c r="Q98" s="125">
        <f>Summary!V99</f>
        <v>56</v>
      </c>
      <c r="R98" s="125">
        <f>Summary!W99</f>
        <v>113</v>
      </c>
      <c r="S98" s="125">
        <f>Summary!X99</f>
        <v>16</v>
      </c>
      <c r="T98" s="125">
        <f>Summary!Y99</f>
        <v>5</v>
      </c>
      <c r="U98" s="125">
        <f>Summary!Z99</f>
        <v>5</v>
      </c>
      <c r="V98" s="125">
        <f>Summary!AA99</f>
        <v>77</v>
      </c>
      <c r="W98" s="122">
        <f>Summary!AB99</f>
        <v>5</v>
      </c>
      <c r="X98" s="122">
        <f>Summary!AE99</f>
        <v>17</v>
      </c>
      <c r="Y98" s="122">
        <f>Summary!AF99</f>
        <v>10</v>
      </c>
      <c r="Z98" s="122">
        <f>Summary!AG99</f>
        <v>10</v>
      </c>
      <c r="AA98" s="122">
        <f>Summary!AH99</f>
        <v>3</v>
      </c>
      <c r="AB98" s="122">
        <f>Summary!AI99</f>
        <v>23</v>
      </c>
      <c r="AC98" s="122"/>
      <c r="AE98" s="122"/>
      <c r="AF98" s="122"/>
      <c r="AG98" s="122"/>
      <c r="AH98" s="122"/>
      <c r="AI98" s="122"/>
      <c r="AJ98" s="122"/>
    </row>
    <row r="99" spans="1:36" s="120" customFormat="1" ht="14.5">
      <c r="A99" s="121" t="s">
        <v>2127</v>
      </c>
      <c r="B99" s="130" t="str">
        <f t="shared" si="0"/>
        <v>33</v>
      </c>
      <c r="C99" s="121">
        <v>2</v>
      </c>
      <c r="D99" s="121">
        <v>22</v>
      </c>
      <c r="E99" s="122">
        <v>5</v>
      </c>
      <c r="F99" s="121">
        <f>Summary!G100</f>
        <v>124</v>
      </c>
      <c r="G99" s="121">
        <f>Summary!H100</f>
        <v>21</v>
      </c>
      <c r="H99" s="125">
        <f>Summary!I100</f>
        <v>30</v>
      </c>
      <c r="I99" s="125">
        <f>Summary!J100</f>
        <v>98</v>
      </c>
      <c r="J99" s="125">
        <f>Summary!K100</f>
        <v>39.637686812799998</v>
      </c>
      <c r="K99" s="125">
        <f>Summary!L100</f>
        <v>22.678930000000001</v>
      </c>
      <c r="L99" s="125">
        <f>Summary!O100</f>
        <v>4</v>
      </c>
      <c r="M99" s="125">
        <f>Summary!P100</f>
        <v>25</v>
      </c>
      <c r="N99" s="125">
        <f>Summary!Q100</f>
        <v>2.4</v>
      </c>
      <c r="O99" s="125">
        <f>Summary!T100</f>
        <v>32</v>
      </c>
      <c r="P99" s="125">
        <f>Summary!U100</f>
        <v>43</v>
      </c>
      <c r="Q99" s="125">
        <f>Summary!V100</f>
        <v>48</v>
      </c>
      <c r="R99" s="125">
        <f>Summary!W100</f>
        <v>91</v>
      </c>
      <c r="S99" s="125">
        <f>Summary!X100</f>
        <v>21</v>
      </c>
      <c r="T99" s="125">
        <f>Summary!Y100</f>
        <v>3</v>
      </c>
      <c r="U99" s="125">
        <f>Summary!Z100</f>
        <v>29</v>
      </c>
      <c r="V99" s="125">
        <f>Summary!AA100</f>
        <v>61</v>
      </c>
      <c r="W99" s="122">
        <f>Summary!AB100</f>
        <v>18</v>
      </c>
      <c r="X99" s="122">
        <f>Summary!AE100</f>
        <v>42</v>
      </c>
      <c r="Y99" s="122">
        <f>Summary!AF100</f>
        <v>8</v>
      </c>
      <c r="Z99" s="122">
        <f>Summary!AG100</f>
        <v>9</v>
      </c>
      <c r="AA99" s="122">
        <f>Summary!AH100</f>
        <v>2</v>
      </c>
      <c r="AB99" s="122">
        <f>Summary!AI100</f>
        <v>19</v>
      </c>
      <c r="AC99" s="122"/>
      <c r="AE99" s="122"/>
      <c r="AF99" s="122"/>
      <c r="AG99" s="122"/>
      <c r="AH99" s="122"/>
      <c r="AI99" s="122"/>
      <c r="AJ99" s="122"/>
    </row>
    <row r="100" spans="1:36" s="120" customFormat="1">
      <c r="A100" s="121" t="s">
        <v>2114</v>
      </c>
      <c r="B100" s="121" t="str">
        <f t="shared" si="0"/>
        <v>37</v>
      </c>
      <c r="C100" s="121">
        <v>1</v>
      </c>
      <c r="D100" s="121">
        <v>21</v>
      </c>
      <c r="E100" s="122">
        <v>5</v>
      </c>
      <c r="F100" s="121">
        <f>Summary!G101</f>
        <v>78</v>
      </c>
      <c r="G100" s="121">
        <f>Summary!H101</f>
        <v>16</v>
      </c>
      <c r="H100" s="125">
        <f>Summary!I101</f>
        <v>34</v>
      </c>
      <c r="I100" s="125">
        <f>Summary!J101</f>
        <v>78</v>
      </c>
      <c r="J100" s="125">
        <f>Summary!K101</f>
        <v>47.783360000000002</v>
      </c>
      <c r="K100" s="125">
        <f>Summary!L101</f>
        <v>38.767849999999996</v>
      </c>
      <c r="L100" s="125">
        <f>Summary!O101</f>
        <v>6</v>
      </c>
      <c r="M100" s="125">
        <f>Summary!P101</f>
        <v>37</v>
      </c>
      <c r="N100" s="125">
        <f>Summary!Q101</f>
        <v>2.9</v>
      </c>
      <c r="O100" s="125">
        <f>Summary!T101</f>
        <v>46</v>
      </c>
      <c r="P100" s="125">
        <f>Summary!U101</f>
        <v>65</v>
      </c>
      <c r="Q100" s="125">
        <f>Summary!V101</f>
        <v>52</v>
      </c>
      <c r="R100" s="125">
        <f>Summary!W101</f>
        <v>117</v>
      </c>
      <c r="S100" s="125">
        <f>Summary!X101</f>
        <v>16</v>
      </c>
      <c r="T100" s="125">
        <f>Summary!Y101</f>
        <v>9</v>
      </c>
      <c r="U100" s="125">
        <f>Summary!Z101</f>
        <v>7</v>
      </c>
      <c r="V100" s="125">
        <f>Summary!AA101</f>
        <v>73</v>
      </c>
      <c r="W100" s="122">
        <f>Summary!AB101</f>
        <v>8</v>
      </c>
      <c r="X100" s="122">
        <f>Summary!AE101</f>
        <v>8</v>
      </c>
      <c r="Y100" s="122">
        <f>Summary!AF101</f>
        <v>10</v>
      </c>
      <c r="Z100" s="122">
        <f>Summary!AG101</f>
        <v>10</v>
      </c>
      <c r="AA100" s="122">
        <f>Summary!AH101</f>
        <v>9</v>
      </c>
      <c r="AB100" s="122">
        <f>Summary!AI101</f>
        <v>29</v>
      </c>
      <c r="AC100" s="122"/>
      <c r="AE100" s="122"/>
      <c r="AF100" s="122"/>
      <c r="AG100" s="122"/>
      <c r="AH100" s="122"/>
      <c r="AI100" s="122"/>
      <c r="AJ100" s="122"/>
    </row>
    <row r="101" spans="1:36" s="120" customFormat="1" ht="14.5">
      <c r="A101" s="121" t="s">
        <v>2078</v>
      </c>
      <c r="B101" s="130" t="str">
        <f t="shared" si="0"/>
        <v>38</v>
      </c>
      <c r="C101" s="121">
        <v>2</v>
      </c>
      <c r="D101" s="121">
        <v>19</v>
      </c>
      <c r="E101" s="122">
        <v>5</v>
      </c>
      <c r="F101" s="121">
        <f>Summary!G102</f>
        <v>108</v>
      </c>
      <c r="G101" s="121">
        <f>Summary!H102</f>
        <v>22</v>
      </c>
      <c r="H101" s="125">
        <f>Summary!I102</f>
        <v>29</v>
      </c>
      <c r="I101" s="125">
        <f>Summary!J102</f>
        <v>56</v>
      </c>
      <c r="J101" s="125">
        <f>Summary!K102</f>
        <v>60.255610000000004</v>
      </c>
      <c r="K101" s="125">
        <f>Summary!L102</f>
        <v>46.221550000000001</v>
      </c>
      <c r="L101" s="125">
        <f>Summary!O102</f>
        <v>5</v>
      </c>
      <c r="M101" s="125">
        <f>Summary!P102</f>
        <v>33</v>
      </c>
      <c r="N101" s="125">
        <f>Summary!Q102</f>
        <v>2.7</v>
      </c>
      <c r="O101" s="125">
        <f>Summary!T102</f>
        <v>35</v>
      </c>
      <c r="P101" s="125">
        <f>Summary!U102</f>
        <v>48</v>
      </c>
      <c r="Q101" s="125">
        <f>Summary!V102</f>
        <v>47</v>
      </c>
      <c r="R101" s="125">
        <f>Summary!W102</f>
        <v>95</v>
      </c>
      <c r="S101" s="125">
        <f>Summary!X102</f>
        <v>16</v>
      </c>
      <c r="T101" s="125">
        <f>Summary!Y102</f>
        <v>6</v>
      </c>
      <c r="U101" s="125">
        <f>Summary!Z102</f>
        <v>2</v>
      </c>
      <c r="V101" s="125">
        <f>Summary!AA102</f>
        <v>79</v>
      </c>
      <c r="W101" s="122">
        <f>Summary!AB102</f>
        <v>3</v>
      </c>
      <c r="X101" s="122">
        <f>Summary!AE102</f>
        <v>6</v>
      </c>
      <c r="Y101" s="122">
        <f>Summary!AF102</f>
        <v>10</v>
      </c>
      <c r="Z101" s="122">
        <f>Summary!AG102</f>
        <v>10</v>
      </c>
      <c r="AA101" s="122">
        <f>Summary!AH102</f>
        <v>10</v>
      </c>
      <c r="AB101" s="122">
        <f>Summary!AI102</f>
        <v>30</v>
      </c>
      <c r="AC101" s="122"/>
      <c r="AE101" s="122"/>
      <c r="AF101" s="122"/>
      <c r="AG101" s="122"/>
      <c r="AH101" s="122"/>
      <c r="AI101" s="122"/>
      <c r="AJ101" s="122"/>
    </row>
    <row r="102" spans="1:36" s="120" customFormat="1" ht="14.5">
      <c r="A102" s="130" t="s">
        <v>2093</v>
      </c>
      <c r="B102" s="121" t="str">
        <f t="shared" si="0"/>
        <v>39</v>
      </c>
      <c r="C102" s="121">
        <v>2</v>
      </c>
      <c r="D102" s="121">
        <v>20</v>
      </c>
      <c r="E102" s="122">
        <v>5</v>
      </c>
      <c r="F102" s="121">
        <f>Summary!G103</f>
        <v>110</v>
      </c>
      <c r="G102" s="121">
        <f>Summary!H103</f>
        <v>25</v>
      </c>
      <c r="H102" s="125">
        <f>Summary!I103</f>
        <v>28</v>
      </c>
      <c r="I102" s="125">
        <f>Summary!J103</f>
        <v>56</v>
      </c>
      <c r="J102" s="125">
        <f>Summary!K103</f>
        <v>62.373700000000007</v>
      </c>
      <c r="K102" s="125">
        <f>Summary!L103</f>
        <v>35.109949999999998</v>
      </c>
      <c r="L102" s="125">
        <f>Summary!O103</f>
        <v>2</v>
      </c>
      <c r="M102" s="125">
        <f>Summary!P103</f>
        <v>34</v>
      </c>
      <c r="N102" s="125">
        <f>Summary!Q103</f>
        <v>3</v>
      </c>
      <c r="O102" s="125">
        <f>Summary!T103</f>
        <v>43</v>
      </c>
      <c r="P102" s="125">
        <f>Summary!U103</f>
        <v>49</v>
      </c>
      <c r="Q102" s="125">
        <f>Summary!V103</f>
        <v>43</v>
      </c>
      <c r="R102" s="125">
        <f>Summary!W103</f>
        <v>92</v>
      </c>
      <c r="S102" s="125">
        <f>Summary!X103</f>
        <v>21</v>
      </c>
      <c r="T102" s="125">
        <f>Summary!Y103</f>
        <v>12</v>
      </c>
      <c r="U102" s="125">
        <f>Summary!Z103</f>
        <v>4</v>
      </c>
      <c r="V102" s="125">
        <f>Summary!AA103</f>
        <v>75</v>
      </c>
      <c r="W102" s="122">
        <f>Summary!AB103</f>
        <v>4</v>
      </c>
      <c r="X102" s="122">
        <f>Summary!AE103</f>
        <v>23</v>
      </c>
      <c r="Y102" s="122">
        <f>Summary!AF103</f>
        <v>8</v>
      </c>
      <c r="Z102" s="122">
        <f>Summary!AG103</f>
        <v>2</v>
      </c>
      <c r="AA102" s="122">
        <f>Summary!AH103</f>
        <v>4</v>
      </c>
      <c r="AB102" s="122">
        <f>Summary!AI103</f>
        <v>14</v>
      </c>
      <c r="AC102" s="122"/>
      <c r="AE102" s="122"/>
      <c r="AF102" s="122"/>
      <c r="AG102" s="122"/>
      <c r="AH102" s="122"/>
      <c r="AI102" s="122"/>
      <c r="AJ102" s="122"/>
    </row>
    <row r="103" spans="1:36" s="120" customFormat="1">
      <c r="A103" s="121" t="s">
        <v>2110</v>
      </c>
      <c r="B103" s="121" t="str">
        <f t="shared" si="0"/>
        <v>41</v>
      </c>
      <c r="C103" s="121">
        <v>2</v>
      </c>
      <c r="D103" s="121">
        <v>20</v>
      </c>
      <c r="E103" s="122">
        <v>5</v>
      </c>
      <c r="F103" s="121">
        <f>Summary!G104</f>
        <v>142</v>
      </c>
      <c r="G103" s="121">
        <f>Summary!H104</f>
        <v>30</v>
      </c>
      <c r="H103" s="125">
        <f>Summary!I104</f>
        <v>24</v>
      </c>
      <c r="I103" s="125">
        <f>Summary!J104</f>
        <v>53</v>
      </c>
      <c r="J103" s="125">
        <f>Summary!K104</f>
        <v>57.261090000000003</v>
      </c>
      <c r="K103" s="125">
        <f>Summary!L104</f>
        <v>31.762129999999999</v>
      </c>
      <c r="L103" s="125">
        <f>Summary!O104</f>
        <v>6</v>
      </c>
      <c r="M103" s="125">
        <f>Summary!P104</f>
        <v>35</v>
      </c>
      <c r="N103" s="125">
        <f>Summary!Q104</f>
        <v>3.5</v>
      </c>
      <c r="O103" s="125">
        <f>Summary!T104</f>
        <v>35</v>
      </c>
      <c r="P103" s="125">
        <f>Summary!U104</f>
        <v>49</v>
      </c>
      <c r="Q103" s="125">
        <f>Summary!V104</f>
        <v>53</v>
      </c>
      <c r="R103" s="125">
        <f>Summary!W104</f>
        <v>102</v>
      </c>
      <c r="S103" s="125">
        <f>Summary!X104</f>
        <v>19</v>
      </c>
      <c r="T103" s="125">
        <f>Summary!Y104</f>
        <v>8</v>
      </c>
      <c r="U103" s="125">
        <f>Summary!Z104</f>
        <v>3</v>
      </c>
      <c r="V103" s="125">
        <f>Summary!AA104</f>
        <v>90</v>
      </c>
      <c r="W103" s="122">
        <f>Summary!AB104</f>
        <v>3</v>
      </c>
      <c r="X103" s="122">
        <f>Summary!AE104</f>
        <v>21</v>
      </c>
      <c r="Y103" s="122">
        <f>Summary!AF104</f>
        <v>9</v>
      </c>
      <c r="Z103" s="122">
        <f>Summary!AG104</f>
        <v>9</v>
      </c>
      <c r="AA103" s="122">
        <f>Summary!AH104</f>
        <v>3</v>
      </c>
      <c r="AB103" s="122">
        <f>Summary!AI104</f>
        <v>21</v>
      </c>
      <c r="AC103" s="122"/>
      <c r="AE103" s="122"/>
      <c r="AF103" s="122"/>
      <c r="AG103" s="122"/>
      <c r="AH103" s="122"/>
      <c r="AI103" s="122"/>
      <c r="AJ103" s="122"/>
    </row>
    <row r="104" spans="1:36" s="120" customFormat="1">
      <c r="A104" s="121" t="s">
        <v>2131</v>
      </c>
      <c r="B104" s="121" t="str">
        <f t="shared" si="0"/>
        <v>42</v>
      </c>
      <c r="C104" s="121">
        <v>2</v>
      </c>
      <c r="D104" s="121">
        <v>20</v>
      </c>
      <c r="E104" s="122">
        <v>5</v>
      </c>
      <c r="F104" s="121">
        <f>Summary!G105</f>
        <v>111</v>
      </c>
      <c r="G104" s="121">
        <f>Summary!H105</f>
        <v>25</v>
      </c>
      <c r="H104" s="125">
        <f>Summary!I105</f>
        <v>35</v>
      </c>
      <c r="I104" s="125">
        <f>Summary!J105</f>
        <v>56</v>
      </c>
      <c r="J104" s="125">
        <f>Summary!K105</f>
        <v>56.023230000000005</v>
      </c>
      <c r="K104" s="125">
        <f>Summary!L105</f>
        <v>52.728809999999996</v>
      </c>
      <c r="L104" s="125">
        <f>Summary!O105</f>
        <v>6</v>
      </c>
      <c r="M104" s="125">
        <f>Summary!P105</f>
        <v>37</v>
      </c>
      <c r="N104" s="125">
        <f>Summary!Q105</f>
        <v>2.4</v>
      </c>
      <c r="O104" s="125">
        <f>Summary!T105</f>
        <v>40</v>
      </c>
      <c r="P104" s="125">
        <f>Summary!U105</f>
        <v>52</v>
      </c>
      <c r="Q104" s="125">
        <f>Summary!V105</f>
        <v>58</v>
      </c>
      <c r="R104" s="125">
        <f>Summary!W105</f>
        <v>110</v>
      </c>
      <c r="S104" s="125">
        <f>Summary!X105</f>
        <v>16</v>
      </c>
      <c r="T104" s="125">
        <f>Summary!Y105</f>
        <v>11</v>
      </c>
      <c r="U104" s="125">
        <f>Summary!Z105</f>
        <v>1</v>
      </c>
      <c r="V104" s="125">
        <f>Summary!AA105</f>
        <v>77</v>
      </c>
      <c r="W104" s="122">
        <f>Summary!AB105</f>
        <v>4</v>
      </c>
      <c r="X104" s="122">
        <f>Summary!AE105</f>
        <v>31</v>
      </c>
      <c r="Y104" s="122">
        <f>Summary!AF105</f>
        <v>9</v>
      </c>
      <c r="Z104" s="122">
        <f>Summary!AG105</f>
        <v>9</v>
      </c>
      <c r="AA104" s="122">
        <f>Summary!AH105</f>
        <v>2</v>
      </c>
      <c r="AB104" s="122">
        <f>Summary!AI105</f>
        <v>20</v>
      </c>
      <c r="AC104" s="122"/>
      <c r="AE104" s="122"/>
      <c r="AF104" s="122"/>
      <c r="AG104" s="122"/>
      <c r="AH104" s="122"/>
      <c r="AI104" s="122"/>
      <c r="AJ104" s="122"/>
    </row>
    <row r="105" spans="1:36" s="120" customFormat="1" ht="14.5">
      <c r="A105" s="121" t="s">
        <v>2083</v>
      </c>
      <c r="B105" s="130" t="str">
        <f t="shared" si="0"/>
        <v>43</v>
      </c>
      <c r="C105" s="121">
        <v>2</v>
      </c>
      <c r="D105" s="121">
        <v>21</v>
      </c>
      <c r="E105" s="122">
        <v>5</v>
      </c>
      <c r="F105" s="121">
        <f>Summary!G106</f>
        <v>118</v>
      </c>
      <c r="G105" s="121">
        <f>Summary!H106</f>
        <v>27</v>
      </c>
      <c r="H105" s="125">
        <f>Summary!I106</f>
        <v>31</v>
      </c>
      <c r="I105" s="125">
        <f>Summary!J106</f>
        <v>55</v>
      </c>
      <c r="J105" s="125">
        <f>Summary!K106</f>
        <v>55.191490000000002</v>
      </c>
      <c r="K105" s="125">
        <f>Summary!L106</f>
        <v>55.136560000000003</v>
      </c>
      <c r="L105" s="125">
        <f>Summary!O106</f>
        <v>5</v>
      </c>
      <c r="M105" s="125">
        <f>Summary!P106</f>
        <v>32</v>
      </c>
      <c r="N105" s="125">
        <f>Summary!Q106</f>
        <v>2.4</v>
      </c>
      <c r="O105" s="125">
        <f>Summary!T106</f>
        <v>38</v>
      </c>
      <c r="P105" s="125">
        <f>Summary!U106</f>
        <v>49</v>
      </c>
      <c r="Q105" s="125">
        <f>Summary!V106</f>
        <v>63</v>
      </c>
      <c r="R105" s="125">
        <f>Summary!W106</f>
        <v>112</v>
      </c>
      <c r="S105" s="125">
        <f>Summary!X106</f>
        <v>13</v>
      </c>
      <c r="T105" s="125">
        <f>Summary!Y106</f>
        <v>6</v>
      </c>
      <c r="U105" s="125">
        <f>Summary!Z106</f>
        <v>2</v>
      </c>
      <c r="V105" s="125">
        <f>Summary!AA106</f>
        <v>86</v>
      </c>
      <c r="W105" s="122">
        <f>Summary!AB106</f>
        <v>0</v>
      </c>
      <c r="X105" s="122">
        <f>Summary!AE106</f>
        <v>19</v>
      </c>
      <c r="Y105" s="122">
        <f>Summary!AF106</f>
        <v>9</v>
      </c>
      <c r="Z105" s="122">
        <f>Summary!AG106</f>
        <v>9</v>
      </c>
      <c r="AA105" s="122">
        <f>Summary!AH106</f>
        <v>8</v>
      </c>
      <c r="AB105" s="122">
        <f>Summary!AI106</f>
        <v>26</v>
      </c>
      <c r="AC105" s="122"/>
      <c r="AE105" s="122"/>
      <c r="AF105" s="122"/>
      <c r="AG105" s="122"/>
      <c r="AH105" s="122"/>
      <c r="AI105" s="122"/>
      <c r="AJ105" s="122"/>
    </row>
    <row r="106" spans="1:36" s="120" customFormat="1" ht="14.5">
      <c r="A106" s="130" t="s">
        <v>2310</v>
      </c>
      <c r="B106" s="121">
        <v>44</v>
      </c>
      <c r="C106" s="121">
        <v>1</v>
      </c>
      <c r="D106" s="121">
        <v>19</v>
      </c>
      <c r="E106" s="122">
        <v>5</v>
      </c>
      <c r="F106" s="121">
        <f>Summary!G107</f>
        <v>115</v>
      </c>
      <c r="G106" s="121">
        <f>Summary!H107</f>
        <v>22</v>
      </c>
      <c r="H106" s="125">
        <f>Summary!I107</f>
        <v>24</v>
      </c>
      <c r="I106" s="125">
        <f>Summary!J107</f>
        <v>60</v>
      </c>
      <c r="J106" s="125">
        <f>Summary!K107</f>
        <v>40.600636812800005</v>
      </c>
      <c r="K106" s="125">
        <f>Summary!L107</f>
        <v>58.921140000000001</v>
      </c>
      <c r="L106" s="125">
        <f>Summary!O107</f>
        <v>3</v>
      </c>
      <c r="M106" s="125">
        <f>Summary!P107</f>
        <v>37</v>
      </c>
      <c r="N106" s="125">
        <f>Summary!Q107</f>
        <v>3.4</v>
      </c>
      <c r="O106" s="125">
        <f>Summary!T107</f>
        <v>41</v>
      </c>
      <c r="P106" s="125">
        <f>Summary!U107</f>
        <v>70</v>
      </c>
      <c r="Q106" s="125">
        <f>Summary!V107</f>
        <v>46</v>
      </c>
      <c r="R106" s="125">
        <f>Summary!W107</f>
        <v>116</v>
      </c>
      <c r="S106" s="125">
        <f>Summary!X107</f>
        <v>10</v>
      </c>
      <c r="T106" s="125">
        <f>Summary!Y107</f>
        <v>3</v>
      </c>
      <c r="U106" s="125">
        <f>Summary!Z107</f>
        <v>3</v>
      </c>
      <c r="V106" s="125">
        <f>Summary!AA107</f>
        <v>93</v>
      </c>
      <c r="W106" s="122">
        <f>Summary!AB107</f>
        <v>2</v>
      </c>
      <c r="X106" s="122">
        <f>Summary!AE107</f>
        <v>10</v>
      </c>
      <c r="Y106" s="122">
        <f>Summary!AF107</f>
        <v>10</v>
      </c>
      <c r="Z106" s="122">
        <f>Summary!AG107</f>
        <v>10</v>
      </c>
      <c r="AA106" s="122">
        <f>Summary!AH107</f>
        <v>5</v>
      </c>
      <c r="AB106" s="122">
        <f>Summary!AI107</f>
        <v>25</v>
      </c>
      <c r="AC106" s="122"/>
      <c r="AE106" s="122"/>
      <c r="AF106" s="122"/>
      <c r="AG106" s="122"/>
      <c r="AH106" s="122"/>
      <c r="AI106" s="122"/>
      <c r="AJ106" s="122"/>
    </row>
    <row r="107" spans="1:36" s="120" customFormat="1" ht="14.5">
      <c r="A107" s="130" t="s">
        <v>2319</v>
      </c>
      <c r="B107" s="121">
        <v>45</v>
      </c>
      <c r="C107" s="121">
        <v>2</v>
      </c>
      <c r="D107" s="121">
        <v>22</v>
      </c>
      <c r="E107" s="122">
        <v>5</v>
      </c>
      <c r="F107" s="121">
        <f>Summary!G108</f>
        <v>90</v>
      </c>
      <c r="G107" s="121">
        <f>Summary!H108</f>
        <v>19</v>
      </c>
      <c r="H107" s="125">
        <f>Summary!I108</f>
        <v>24</v>
      </c>
      <c r="I107" s="125">
        <f>Summary!J108</f>
        <v>73</v>
      </c>
      <c r="J107" s="125">
        <f>Summary!K108</f>
        <v>56.62059</v>
      </c>
      <c r="K107" s="125">
        <f>Summary!L108</f>
        <v>52.058239999999998</v>
      </c>
      <c r="L107" s="125">
        <f>Summary!O108</f>
        <v>4</v>
      </c>
      <c r="M107" s="125">
        <f>Summary!P108</f>
        <v>33</v>
      </c>
      <c r="N107" s="125">
        <f>Summary!Q108</f>
        <v>2.2999999999999998</v>
      </c>
      <c r="O107" s="125">
        <f>Summary!T108</f>
        <v>36</v>
      </c>
      <c r="P107" s="125">
        <f>Summary!U108</f>
        <v>48</v>
      </c>
      <c r="Q107" s="125">
        <f>Summary!V108</f>
        <v>55</v>
      </c>
      <c r="R107" s="125">
        <f>Summary!W108</f>
        <v>103</v>
      </c>
      <c r="S107" s="125">
        <f>Summary!X108</f>
        <v>21</v>
      </c>
      <c r="T107" s="125">
        <f>Summary!Y108</f>
        <v>3</v>
      </c>
      <c r="U107" s="125">
        <f>Summary!Z108</f>
        <v>2</v>
      </c>
      <c r="V107" s="125">
        <f>Summary!AA108</f>
        <v>69</v>
      </c>
      <c r="W107" s="122">
        <f>Summary!AB108</f>
        <v>1</v>
      </c>
      <c r="X107" s="122">
        <f>Summary!AE108</f>
        <v>17</v>
      </c>
      <c r="Y107" s="122">
        <f>Summary!AF108</f>
        <v>9</v>
      </c>
      <c r="Z107" s="122">
        <f>Summary!AG108</f>
        <v>2</v>
      </c>
      <c r="AA107" s="122">
        <f>Summary!AH108</f>
        <v>9</v>
      </c>
      <c r="AB107" s="122">
        <f>Summary!AI108</f>
        <v>20</v>
      </c>
      <c r="AC107" s="122"/>
      <c r="AE107" s="122"/>
      <c r="AF107" s="122"/>
      <c r="AG107" s="122"/>
      <c r="AH107" s="122"/>
      <c r="AI107" s="122"/>
      <c r="AJ107" s="122"/>
    </row>
    <row r="108" spans="1:36" s="120" customFormat="1">
      <c r="A108" s="121" t="s">
        <v>2136</v>
      </c>
      <c r="B108" s="121" t="str">
        <f t="shared" si="0"/>
        <v>48</v>
      </c>
      <c r="C108" s="121">
        <v>2</v>
      </c>
      <c r="D108" s="121">
        <v>20</v>
      </c>
      <c r="E108" s="122">
        <v>5</v>
      </c>
      <c r="F108" s="121">
        <f>Summary!G109</f>
        <v>79</v>
      </c>
      <c r="G108" s="121">
        <f>Summary!H109</f>
        <v>28</v>
      </c>
      <c r="H108" s="125">
        <f>Summary!I109</f>
        <v>32</v>
      </c>
      <c r="I108" s="125">
        <f>Summary!J109</f>
        <v>78</v>
      </c>
      <c r="J108" s="125">
        <f>Summary!K109</f>
        <v>43.426699999999997</v>
      </c>
      <c r="K108" s="125">
        <f>Summary!L109</f>
        <v>49.942030000000003</v>
      </c>
      <c r="L108" s="125">
        <f>Summary!O109</f>
        <v>5</v>
      </c>
      <c r="M108" s="125">
        <f>Summary!P109</f>
        <v>34</v>
      </c>
      <c r="N108" s="125">
        <f>Summary!Q109</f>
        <v>3</v>
      </c>
      <c r="O108" s="125">
        <f>Summary!T109</f>
        <v>44</v>
      </c>
      <c r="P108" s="125">
        <f>Summary!U109</f>
        <v>61</v>
      </c>
      <c r="Q108" s="125">
        <f>Summary!V109</f>
        <v>57</v>
      </c>
      <c r="R108" s="125">
        <f>Summary!W109</f>
        <v>118</v>
      </c>
      <c r="S108" s="125">
        <f>Summary!X109</f>
        <v>18</v>
      </c>
      <c r="T108" s="125">
        <f>Summary!Y109</f>
        <v>11</v>
      </c>
      <c r="U108" s="125">
        <f>Summary!Z109</f>
        <v>5</v>
      </c>
      <c r="V108" s="125">
        <f>Summary!AA109</f>
        <v>87</v>
      </c>
      <c r="W108" s="122">
        <f>Summary!AB109</f>
        <v>9</v>
      </c>
      <c r="X108" s="122">
        <f>Summary!AE109</f>
        <v>11</v>
      </c>
      <c r="Y108" s="122">
        <f>Summary!AF109</f>
        <v>10</v>
      </c>
      <c r="Z108" s="122">
        <f>Summary!AG109</f>
        <v>10</v>
      </c>
      <c r="AA108" s="122">
        <f>Summary!AH109</f>
        <v>4</v>
      </c>
      <c r="AB108" s="122">
        <f>Summary!AI109</f>
        <v>24</v>
      </c>
      <c r="AC108" s="122"/>
      <c r="AE108" s="122"/>
      <c r="AF108" s="122"/>
      <c r="AG108" s="122"/>
      <c r="AH108" s="122"/>
      <c r="AI108" s="122"/>
      <c r="AJ108" s="122"/>
    </row>
    <row r="109" spans="1:36" s="120" customFormat="1" ht="14.5">
      <c r="A109" s="121" t="s">
        <v>2122</v>
      </c>
      <c r="B109" s="130" t="str">
        <f t="shared" si="0"/>
        <v>49</v>
      </c>
      <c r="C109" s="121">
        <v>2</v>
      </c>
      <c r="D109" s="121">
        <v>22</v>
      </c>
      <c r="E109" s="122">
        <v>5</v>
      </c>
      <c r="F109" s="121">
        <f>Summary!G110</f>
        <v>114</v>
      </c>
      <c r="G109" s="121">
        <f>Summary!H110</f>
        <v>31</v>
      </c>
      <c r="H109" s="125">
        <f>Summary!I110</f>
        <v>32</v>
      </c>
      <c r="I109" s="125">
        <f>Summary!J110</f>
        <v>80</v>
      </c>
      <c r="J109" s="125">
        <f>Summary!K110</f>
        <v>52.364350000000002</v>
      </c>
      <c r="K109" s="125">
        <f>Summary!L110</f>
        <v>44.454269999999994</v>
      </c>
      <c r="L109" s="125">
        <f>Summary!O110</f>
        <v>4</v>
      </c>
      <c r="M109" s="125">
        <f>Summary!P110</f>
        <v>35</v>
      </c>
      <c r="N109" s="125">
        <f>Summary!Q110</f>
        <v>2.5</v>
      </c>
      <c r="O109" s="125">
        <f>Summary!T110</f>
        <v>40</v>
      </c>
      <c r="P109" s="125">
        <f>Summary!U110</f>
        <v>54</v>
      </c>
      <c r="Q109" s="125">
        <f>Summary!V110</f>
        <v>61</v>
      </c>
      <c r="R109" s="125">
        <f>Summary!W110</f>
        <v>115</v>
      </c>
      <c r="S109" s="125">
        <f>Summary!X110</f>
        <v>22</v>
      </c>
      <c r="T109" s="125">
        <f>Summary!Y110</f>
        <v>11</v>
      </c>
      <c r="U109" s="125">
        <f>Summary!Z110</f>
        <v>3</v>
      </c>
      <c r="V109" s="125">
        <f>Summary!AA110</f>
        <v>72</v>
      </c>
      <c r="W109" s="122">
        <f>Summary!AB110</f>
        <v>10</v>
      </c>
      <c r="X109" s="122">
        <f>Summary!AE110</f>
        <v>2</v>
      </c>
      <c r="Y109" s="122">
        <f>Summary!AF110</f>
        <v>10</v>
      </c>
      <c r="Z109" s="122">
        <f>Summary!AG110</f>
        <v>8</v>
      </c>
      <c r="AA109" s="122">
        <f>Summary!AH110</f>
        <v>3</v>
      </c>
      <c r="AB109" s="122">
        <f>Summary!AI110</f>
        <v>21</v>
      </c>
      <c r="AC109" s="122"/>
      <c r="AE109" s="122"/>
      <c r="AF109" s="122"/>
      <c r="AG109" s="122"/>
      <c r="AH109" s="122"/>
      <c r="AI109" s="122"/>
      <c r="AJ109" s="122"/>
    </row>
    <row r="110" spans="1:36" s="120" customFormat="1">
      <c r="A110" s="121" t="s">
        <v>2106</v>
      </c>
      <c r="B110" s="121" t="str">
        <f t="shared" si="0"/>
        <v>50</v>
      </c>
      <c r="C110" s="121">
        <v>1</v>
      </c>
      <c r="D110" s="121">
        <v>19</v>
      </c>
      <c r="E110" s="122">
        <v>5</v>
      </c>
      <c r="F110" s="121">
        <f>Summary!G111</f>
        <v>119</v>
      </c>
      <c r="G110" s="121">
        <f>Summary!H111</f>
        <v>30</v>
      </c>
      <c r="H110" s="125">
        <f>Summary!I111</f>
        <v>26</v>
      </c>
      <c r="I110" s="125">
        <f>Summary!J111</f>
        <v>48</v>
      </c>
      <c r="J110" s="125">
        <f>Summary!K111</f>
        <v>58.177860000000003</v>
      </c>
      <c r="K110" s="125">
        <f>Summary!L111</f>
        <v>42.09675</v>
      </c>
      <c r="L110" s="125">
        <f>Summary!O111</f>
        <v>3</v>
      </c>
      <c r="M110" s="125">
        <f>Summary!P111</f>
        <v>33</v>
      </c>
      <c r="N110" s="125">
        <f>Summary!Q111</f>
        <v>2.2999999999999998</v>
      </c>
      <c r="O110" s="125">
        <f>Summary!T111</f>
        <v>35</v>
      </c>
      <c r="P110" s="125">
        <f>Summary!U111</f>
        <v>51</v>
      </c>
      <c r="Q110" s="125">
        <f>Summary!V111</f>
        <v>61</v>
      </c>
      <c r="R110" s="125">
        <f>Summary!W111</f>
        <v>112</v>
      </c>
      <c r="S110" s="125">
        <f>Summary!X111</f>
        <v>15</v>
      </c>
      <c r="T110" s="125">
        <f>Summary!Y111</f>
        <v>6</v>
      </c>
      <c r="U110" s="125">
        <f>Summary!Z111</f>
        <v>11</v>
      </c>
      <c r="V110" s="125">
        <f>Summary!AA111</f>
        <v>96</v>
      </c>
      <c r="W110" s="122">
        <f>Summary!AB111</f>
        <v>9</v>
      </c>
      <c r="X110" s="122">
        <f>Summary!AE111</f>
        <v>36</v>
      </c>
      <c r="Y110" s="122">
        <f>Summary!AF111</f>
        <v>10</v>
      </c>
      <c r="Z110" s="122">
        <f>Summary!AG111</f>
        <v>10</v>
      </c>
      <c r="AA110" s="122">
        <f>Summary!AH111</f>
        <v>10</v>
      </c>
      <c r="AB110" s="122">
        <f>Summary!AI111</f>
        <v>30</v>
      </c>
      <c r="AC110" s="122"/>
      <c r="AE110" s="122"/>
      <c r="AF110" s="122"/>
      <c r="AG110" s="122"/>
      <c r="AH110" s="122"/>
      <c r="AI110" s="122"/>
      <c r="AJ110" s="122"/>
    </row>
    <row r="112" spans="1:36">
      <c r="AA112"/>
    </row>
    <row r="113" spans="27:27">
      <c r="AA113"/>
    </row>
    <row r="114" spans="27:27">
      <c r="AA114"/>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0612-0889-4C06-8C89-918F7A592FF5}">
  <dimension ref="A1:AZ115"/>
  <sheetViews>
    <sheetView topLeftCell="U1" zoomScaleNormal="85" workbookViewId="0">
      <selection activeCell="AK2" sqref="AK2"/>
    </sheetView>
  </sheetViews>
  <sheetFormatPr defaultColWidth="8.6328125" defaultRowHeight="12.5"/>
  <cols>
    <col min="1" max="1" width="12.6328125" customWidth="1"/>
    <col min="2" max="5" width="18.81640625" customWidth="1"/>
    <col min="16" max="17" width="8.6328125" customWidth="1"/>
    <col min="38" max="38" width="8.6328125" style="36"/>
    <col min="41" max="41" width="8.81640625" bestFit="1" customWidth="1"/>
    <col min="42" max="42" width="9.453125" bestFit="1" customWidth="1"/>
    <col min="43" max="43" width="8.6328125" style="90"/>
  </cols>
  <sheetData>
    <row r="1" spans="1:52" ht="42.5" customHeight="1">
      <c r="A1" s="159" t="s">
        <v>904</v>
      </c>
      <c r="B1" s="159"/>
      <c r="C1" s="159" t="s">
        <v>1655</v>
      </c>
      <c r="D1" s="159"/>
      <c r="E1" s="159"/>
      <c r="F1" s="119" t="s">
        <v>1564</v>
      </c>
      <c r="G1" s="159" t="s">
        <v>2042</v>
      </c>
      <c r="H1" s="159"/>
      <c r="I1" s="159" t="s">
        <v>504</v>
      </c>
      <c r="J1" s="159"/>
      <c r="K1" s="159"/>
      <c r="L1" s="159"/>
      <c r="M1" s="159"/>
      <c r="N1" s="159"/>
      <c r="O1" s="159"/>
      <c r="P1" s="159" t="s">
        <v>152</v>
      </c>
      <c r="Q1" s="159"/>
      <c r="R1" s="159"/>
      <c r="S1" s="159"/>
      <c r="T1" s="159"/>
      <c r="U1" s="159"/>
      <c r="V1" s="159"/>
      <c r="W1" s="159"/>
      <c r="X1" s="159" t="s">
        <v>254</v>
      </c>
      <c r="Y1" s="159"/>
      <c r="Z1" s="159"/>
      <c r="AA1" s="159"/>
      <c r="AB1" s="159" t="s">
        <v>1652</v>
      </c>
      <c r="AC1" s="159"/>
      <c r="AD1" s="159"/>
      <c r="AE1" s="159"/>
      <c r="AF1" s="159"/>
      <c r="AG1" s="159"/>
      <c r="AH1" s="159"/>
      <c r="AI1" s="159"/>
      <c r="AJ1" s="159"/>
      <c r="AK1" s="139" t="s">
        <v>2351</v>
      </c>
      <c r="AL1" s="159" t="s">
        <v>256</v>
      </c>
      <c r="AM1" s="159"/>
      <c r="AN1" s="159"/>
      <c r="AO1" s="159"/>
      <c r="AP1" s="159"/>
      <c r="AQ1" s="159"/>
      <c r="AR1" s="139"/>
    </row>
    <row r="2" spans="1:52" ht="55.5" customHeight="1">
      <c r="A2" s="45" t="s">
        <v>520</v>
      </c>
      <c r="B2" s="45" t="s">
        <v>521</v>
      </c>
      <c r="C2" s="45" t="s">
        <v>1658</v>
      </c>
      <c r="D2" s="45" t="s">
        <v>1656</v>
      </c>
      <c r="E2" s="45" t="s">
        <v>1657</v>
      </c>
      <c r="F2" s="46" t="s">
        <v>1564</v>
      </c>
      <c r="G2" s="119" t="s">
        <v>530</v>
      </c>
      <c r="H2" s="119" t="s">
        <v>1702</v>
      </c>
      <c r="I2" s="46" t="s">
        <v>364</v>
      </c>
      <c r="J2" s="46" t="s">
        <v>363</v>
      </c>
      <c r="K2" s="46" t="s">
        <v>1661</v>
      </c>
      <c r="L2" s="46" t="s">
        <v>1662</v>
      </c>
      <c r="M2" s="46" t="s">
        <v>1573</v>
      </c>
      <c r="N2" s="46" t="s">
        <v>1660</v>
      </c>
      <c r="O2" s="45" t="s">
        <v>255</v>
      </c>
      <c r="P2" s="46" t="s">
        <v>1574</v>
      </c>
      <c r="Q2" s="46" t="s">
        <v>1575</v>
      </c>
      <c r="R2" s="46" t="s">
        <v>1576</v>
      </c>
      <c r="S2" s="46" t="s">
        <v>1577</v>
      </c>
      <c r="T2" s="46" t="s">
        <v>1578</v>
      </c>
      <c r="U2" s="46" t="s">
        <v>1579</v>
      </c>
      <c r="V2" s="46" t="s">
        <v>1580</v>
      </c>
      <c r="W2" s="46" t="s">
        <v>1581</v>
      </c>
      <c r="X2" s="46" t="s">
        <v>1582</v>
      </c>
      <c r="Y2" s="46" t="s">
        <v>1583</v>
      </c>
      <c r="Z2" s="46" t="s">
        <v>1584</v>
      </c>
      <c r="AA2" s="46" t="s">
        <v>2038</v>
      </c>
      <c r="AB2" s="119" t="s">
        <v>1603</v>
      </c>
      <c r="AC2" s="119" t="s">
        <v>1529</v>
      </c>
      <c r="AD2" s="119" t="s">
        <v>1530</v>
      </c>
      <c r="AE2" s="119" t="s">
        <v>1604</v>
      </c>
      <c r="AF2" s="119" t="s">
        <v>1569</v>
      </c>
      <c r="AG2" s="119" t="s">
        <v>1570</v>
      </c>
      <c r="AH2" s="119" t="s">
        <v>1571</v>
      </c>
      <c r="AI2" s="119" t="s">
        <v>1572</v>
      </c>
      <c r="AJ2" s="119" t="s">
        <v>1547</v>
      </c>
      <c r="AK2" s="139" t="s">
        <v>2352</v>
      </c>
      <c r="AL2" s="47" t="s">
        <v>365</v>
      </c>
      <c r="AM2" s="46" t="s">
        <v>258</v>
      </c>
      <c r="AN2" s="46" t="s">
        <v>257</v>
      </c>
      <c r="AO2" s="46" t="s">
        <v>259</v>
      </c>
      <c r="AP2" s="46" t="s">
        <v>260</v>
      </c>
      <c r="AQ2" s="87" t="s">
        <v>261</v>
      </c>
      <c r="AR2" s="139"/>
      <c r="AW2" t="s">
        <v>151</v>
      </c>
    </row>
    <row r="3" spans="1:52" s="51" customFormat="1" ht="16.5">
      <c r="A3" s="48">
        <v>2</v>
      </c>
      <c r="B3" s="48" t="s">
        <v>509</v>
      </c>
      <c r="C3" s="60">
        <v>1</v>
      </c>
      <c r="D3" s="60">
        <v>1</v>
      </c>
      <c r="E3" s="60">
        <v>21</v>
      </c>
      <c r="F3" s="48">
        <v>1</v>
      </c>
      <c r="G3" s="134"/>
      <c r="H3" s="134"/>
      <c r="I3" s="48">
        <f>跳舞问卷一!AV2</f>
        <v>31</v>
      </c>
      <c r="J3" s="48">
        <f>跳舞问卷一!AW2</f>
        <v>53</v>
      </c>
      <c r="K3" s="48">
        <f>跳舞问卷一!BV2</f>
        <v>50.692260000000005</v>
      </c>
      <c r="L3" s="48">
        <f>跳舞问卷一!BW2</f>
        <v>41.688969999999998</v>
      </c>
      <c r="M3" s="48">
        <f>跳舞问卷一!BX2</f>
        <v>0.69226000000000454</v>
      </c>
      <c r="N3" s="48">
        <f>跳舞问卷一!BY2</f>
        <v>-8.3110300000000024</v>
      </c>
      <c r="O3" s="48">
        <f>跳舞问卷一!AT2</f>
        <v>5</v>
      </c>
      <c r="P3" s="48">
        <f>跳舞问卷三!CD2</f>
        <v>29</v>
      </c>
      <c r="Q3" s="48">
        <f>跳舞问卷三!CE2</f>
        <v>2.5</v>
      </c>
      <c r="R3" s="48">
        <f>跳舞问卷三!CN2</f>
        <v>13</v>
      </c>
      <c r="S3" s="48">
        <f>跳舞问卷三!CO2</f>
        <v>18</v>
      </c>
      <c r="T3" s="48">
        <f>跳舞问卷三!CP2</f>
        <v>31</v>
      </c>
      <c r="U3" s="48">
        <f>跳舞问卷三!DE2</f>
        <v>51</v>
      </c>
      <c r="V3" s="48">
        <f>跳舞问卷三!DF2</f>
        <v>63</v>
      </c>
      <c r="W3" s="48">
        <f>跳舞问卷三!DG2</f>
        <v>114</v>
      </c>
      <c r="X3" s="48">
        <f>跳舞问卷四!CS2</f>
        <v>19</v>
      </c>
      <c r="Y3" s="48">
        <f>跳舞问卷四!CT2</f>
        <v>26</v>
      </c>
      <c r="Z3" s="48">
        <f>跳舞问卷四!CX2</f>
        <v>12</v>
      </c>
      <c r="AA3" s="48"/>
      <c r="AB3" s="50"/>
      <c r="AC3" s="50"/>
      <c r="AD3" s="50"/>
      <c r="AE3" s="50"/>
      <c r="AF3" s="48"/>
      <c r="AG3" s="48"/>
      <c r="AH3" s="48"/>
      <c r="AI3" s="48"/>
      <c r="AJ3" s="48"/>
      <c r="AK3" s="120"/>
      <c r="AL3" s="49">
        <v>8</v>
      </c>
      <c r="AM3" s="50">
        <v>5</v>
      </c>
      <c r="AN3" s="50">
        <v>21</v>
      </c>
      <c r="AO3" s="61"/>
      <c r="AP3" s="61"/>
      <c r="AQ3" s="88">
        <v>29</v>
      </c>
      <c r="AR3" s="48"/>
      <c r="AW3" s="51">
        <v>1</v>
      </c>
      <c r="AX3">
        <v>9</v>
      </c>
      <c r="AY3" s="6">
        <v>17</v>
      </c>
      <c r="AZ3" s="6">
        <v>25</v>
      </c>
    </row>
    <row r="4" spans="1:52" s="51" customFormat="1" ht="16.5">
      <c r="A4" s="48">
        <v>4</v>
      </c>
      <c r="B4" s="48" t="s">
        <v>84</v>
      </c>
      <c r="C4" s="60">
        <v>3</v>
      </c>
      <c r="D4" s="60">
        <v>1</v>
      </c>
      <c r="E4" s="60">
        <v>19</v>
      </c>
      <c r="F4" s="48">
        <v>1</v>
      </c>
      <c r="G4" s="134"/>
      <c r="H4" s="134"/>
      <c r="I4" s="48">
        <f>跳舞问卷一!AV3</f>
        <v>35</v>
      </c>
      <c r="J4" s="48">
        <f>跳舞问卷一!AW3</f>
        <v>68</v>
      </c>
      <c r="K4" s="48">
        <f>跳舞问卷一!BV3</f>
        <v>52.960500000000003</v>
      </c>
      <c r="L4" s="48">
        <f>跳舞问卷一!BW3</f>
        <v>51.260260000000002</v>
      </c>
      <c r="M4" s="48">
        <f>跳舞问卷一!BX3</f>
        <v>2.9605000000000032</v>
      </c>
      <c r="N4" s="48">
        <f>跳舞问卷一!BY3</f>
        <v>1.2602600000000024</v>
      </c>
      <c r="O4" s="48">
        <f>跳舞问卷一!AT3</f>
        <v>3</v>
      </c>
      <c r="P4" s="48">
        <f>跳舞问卷三!CD3</f>
        <v>36</v>
      </c>
      <c r="Q4" s="48">
        <f>跳舞问卷三!CE3</f>
        <v>3.1</v>
      </c>
      <c r="R4" s="48">
        <f>跳舞问卷三!CN3</f>
        <v>15</v>
      </c>
      <c r="S4" s="48">
        <f>跳舞问卷三!CO3</f>
        <v>18</v>
      </c>
      <c r="T4" s="48">
        <f>跳舞问卷三!CP3</f>
        <v>33</v>
      </c>
      <c r="U4" s="48">
        <f>跳舞问卷三!DE3</f>
        <v>49</v>
      </c>
      <c r="V4" s="48">
        <f>跳舞问卷三!DF3</f>
        <v>63</v>
      </c>
      <c r="W4" s="48">
        <f>跳舞问卷三!DG3</f>
        <v>112</v>
      </c>
      <c r="X4" s="48">
        <f>跳舞问卷四!CS3</f>
        <v>21</v>
      </c>
      <c r="Y4" s="48">
        <f>跳舞问卷四!CT3</f>
        <v>11</v>
      </c>
      <c r="Z4" s="48">
        <f>跳舞问卷四!CX3</f>
        <v>1</v>
      </c>
      <c r="AA4" s="48"/>
      <c r="AB4" s="50"/>
      <c r="AC4" s="50"/>
      <c r="AD4" s="50"/>
      <c r="AE4" s="50"/>
      <c r="AF4" s="48"/>
      <c r="AG4" s="48"/>
      <c r="AH4" s="48"/>
      <c r="AI4" s="48"/>
      <c r="AJ4" s="48"/>
      <c r="AK4" s="120"/>
      <c r="AL4" s="49">
        <v>9</v>
      </c>
      <c r="AM4" s="50">
        <v>9</v>
      </c>
      <c r="AN4" s="50">
        <v>32</v>
      </c>
      <c r="AO4" s="61">
        <v>27.5</v>
      </c>
      <c r="AP4" s="61">
        <v>69.91</v>
      </c>
      <c r="AQ4" s="88">
        <v>30</v>
      </c>
      <c r="AR4" s="48"/>
      <c r="AW4" s="131">
        <v>3</v>
      </c>
      <c r="AX4">
        <v>11</v>
      </c>
      <c r="AY4">
        <v>19</v>
      </c>
      <c r="AZ4" s="6">
        <v>27</v>
      </c>
    </row>
    <row r="5" spans="1:52" s="51" customFormat="1" ht="16.5">
      <c r="A5" s="48">
        <v>3</v>
      </c>
      <c r="B5" s="48" t="s">
        <v>80</v>
      </c>
      <c r="C5" s="60">
        <v>4</v>
      </c>
      <c r="D5" s="60">
        <v>2</v>
      </c>
      <c r="E5" s="60">
        <v>19</v>
      </c>
      <c r="F5" s="48">
        <v>1</v>
      </c>
      <c r="G5" s="134"/>
      <c r="H5" s="134"/>
      <c r="I5" s="48">
        <f>跳舞问卷一!AV4</f>
        <v>20</v>
      </c>
      <c r="J5" s="48">
        <f>跳舞问卷一!AW4</f>
        <v>62</v>
      </c>
      <c r="K5" s="48">
        <f>跳舞问卷一!BV4</f>
        <v>54.280170000000005</v>
      </c>
      <c r="L5" s="48">
        <f>跳舞问卷一!BW4</f>
        <v>35.276799999999994</v>
      </c>
      <c r="M5" s="48">
        <f>跳舞问卷一!BX4</f>
        <v>4.2801700000000054</v>
      </c>
      <c r="N5" s="48">
        <f>跳舞问卷一!BY4</f>
        <v>-14.723200000000006</v>
      </c>
      <c r="O5" s="48">
        <f>跳舞问卷一!AT4</f>
        <v>3</v>
      </c>
      <c r="P5" s="48">
        <f>跳舞问卷三!CD4</f>
        <v>28</v>
      </c>
      <c r="Q5" s="48">
        <f>跳舞问卷三!CE4</f>
        <v>2.5</v>
      </c>
      <c r="R5" s="48">
        <f>跳舞问卷三!CN4</f>
        <v>18</v>
      </c>
      <c r="S5" s="48">
        <f>跳舞问卷三!CO4</f>
        <v>17</v>
      </c>
      <c r="T5" s="48">
        <f>跳舞问卷三!CP4</f>
        <v>35</v>
      </c>
      <c r="U5" s="48">
        <f>跳舞问卷三!DE4</f>
        <v>45</v>
      </c>
      <c r="V5" s="48">
        <f>跳舞问卷三!DF4</f>
        <v>56</v>
      </c>
      <c r="W5" s="48">
        <f>跳舞问卷三!DG4</f>
        <v>101</v>
      </c>
      <c r="X5" s="48">
        <f>跳舞问卷四!CS4</f>
        <v>23</v>
      </c>
      <c r="Y5" s="48">
        <f>跳舞问卷四!CT4</f>
        <v>11</v>
      </c>
      <c r="Z5" s="48">
        <f>跳舞问卷四!CX4</f>
        <v>7</v>
      </c>
      <c r="AA5" s="48"/>
      <c r="AB5" s="50"/>
      <c r="AC5" s="50"/>
      <c r="AD5" s="50"/>
      <c r="AE5" s="50"/>
      <c r="AF5" s="48"/>
      <c r="AG5" s="48"/>
      <c r="AH5" s="48"/>
      <c r="AI5" s="48"/>
      <c r="AJ5" s="48"/>
      <c r="AK5" s="120"/>
      <c r="AL5" s="49">
        <v>8</v>
      </c>
      <c r="AM5" s="50">
        <v>6</v>
      </c>
      <c r="AN5" s="50">
        <v>28</v>
      </c>
      <c r="AO5" s="61">
        <v>22.03</v>
      </c>
      <c r="AP5" s="61">
        <v>60.28</v>
      </c>
      <c r="AQ5" s="88">
        <v>29</v>
      </c>
      <c r="AR5" s="48"/>
      <c r="AW5" s="131">
        <v>5</v>
      </c>
      <c r="AX5">
        <v>13</v>
      </c>
      <c r="AY5">
        <v>21</v>
      </c>
      <c r="AZ5">
        <v>29</v>
      </c>
    </row>
    <row r="6" spans="1:52" s="51" customFormat="1" ht="16.5">
      <c r="A6" s="48">
        <v>6</v>
      </c>
      <c r="B6" s="48" t="s">
        <v>90</v>
      </c>
      <c r="C6" s="60">
        <v>5</v>
      </c>
      <c r="D6" s="60">
        <v>1</v>
      </c>
      <c r="E6" s="60">
        <v>20</v>
      </c>
      <c r="F6" s="48">
        <v>1</v>
      </c>
      <c r="G6" s="134"/>
      <c r="H6" s="134"/>
      <c r="I6" s="48">
        <f>跳舞问卷一!AV5</f>
        <v>25</v>
      </c>
      <c r="J6" s="48">
        <f>跳舞问卷一!AW5</f>
        <v>53</v>
      </c>
      <c r="K6" s="48">
        <f>跳舞问卷一!BV5</f>
        <v>54.591760000000001</v>
      </c>
      <c r="L6" s="48">
        <f>跳舞问卷一!BW5</f>
        <v>39.202820000000003</v>
      </c>
      <c r="M6" s="48">
        <f>跳舞问卷一!BX5</f>
        <v>4.5917600000000007</v>
      </c>
      <c r="N6" s="48">
        <f>跳舞问卷一!BY5</f>
        <v>-10.797179999999997</v>
      </c>
      <c r="O6" s="48">
        <f>跳舞问卷一!AT5</f>
        <v>5</v>
      </c>
      <c r="P6" s="48">
        <f>跳舞问卷三!CD5</f>
        <v>24</v>
      </c>
      <c r="Q6" s="48">
        <f>跳舞问卷三!CE5</f>
        <v>2.9</v>
      </c>
      <c r="R6" s="48">
        <f>跳舞问卷三!CN5</f>
        <v>14</v>
      </c>
      <c r="S6" s="48">
        <f>跳舞问卷三!CO5</f>
        <v>16</v>
      </c>
      <c r="T6" s="48">
        <f>跳舞问卷三!CP5</f>
        <v>30</v>
      </c>
      <c r="U6" s="48">
        <f>跳舞问卷三!DE5</f>
        <v>61</v>
      </c>
      <c r="V6" s="48">
        <f>跳舞问卷三!DF5</f>
        <v>43</v>
      </c>
      <c r="W6" s="48">
        <f>跳舞问卷三!DG5</f>
        <v>104</v>
      </c>
      <c r="X6" s="48">
        <f>跳舞问卷四!CS5</f>
        <v>18</v>
      </c>
      <c r="Y6" s="48">
        <f>跳舞问卷四!CT5</f>
        <v>13</v>
      </c>
      <c r="Z6" s="48">
        <f>跳舞问卷四!CX5</f>
        <v>9</v>
      </c>
      <c r="AA6" s="48"/>
      <c r="AB6" s="50"/>
      <c r="AC6" s="50"/>
      <c r="AD6" s="50"/>
      <c r="AE6" s="50"/>
      <c r="AF6" s="48"/>
      <c r="AG6" s="48"/>
      <c r="AH6" s="48"/>
      <c r="AI6" s="48"/>
      <c r="AJ6" s="48"/>
      <c r="AK6" s="120"/>
      <c r="AL6" s="49">
        <v>7</v>
      </c>
      <c r="AM6" s="50">
        <v>8</v>
      </c>
      <c r="AN6" s="50">
        <v>26</v>
      </c>
      <c r="AO6" s="61">
        <v>27.38</v>
      </c>
      <c r="AP6" s="61">
        <v>54.59</v>
      </c>
      <c r="AQ6" s="88">
        <v>30</v>
      </c>
      <c r="AR6" s="48"/>
      <c r="AW6" s="51">
        <v>7</v>
      </c>
      <c r="AX6">
        <v>15</v>
      </c>
      <c r="AY6" s="6">
        <v>23</v>
      </c>
      <c r="AZ6" s="6">
        <v>31</v>
      </c>
    </row>
    <row r="7" spans="1:52" s="51" customFormat="1" ht="16.5">
      <c r="A7" s="48">
        <v>5</v>
      </c>
      <c r="B7" s="48" t="s">
        <v>87</v>
      </c>
      <c r="C7" s="60">
        <v>6</v>
      </c>
      <c r="D7" s="60">
        <v>2</v>
      </c>
      <c r="E7" s="60">
        <v>21</v>
      </c>
      <c r="F7" s="48">
        <v>1</v>
      </c>
      <c r="G7" s="134"/>
      <c r="H7" s="134"/>
      <c r="I7" s="48">
        <f>跳舞问卷一!AV6</f>
        <v>20</v>
      </c>
      <c r="J7" s="48">
        <f>跳舞问卷一!AW6</f>
        <v>51</v>
      </c>
      <c r="K7" s="48">
        <f>跳舞问卷一!BV6</f>
        <v>35.815606812799999</v>
      </c>
      <c r="L7" s="48">
        <f>跳舞问卷一!BW6</f>
        <v>40.402029999999996</v>
      </c>
      <c r="M7" s="48">
        <f>跳舞问卷一!BX6</f>
        <v>-14.184393187200001</v>
      </c>
      <c r="N7" s="48">
        <f>跳舞问卷一!BY6</f>
        <v>-9.5979700000000037</v>
      </c>
      <c r="O7" s="48">
        <f>跳舞问卷一!AT6</f>
        <v>5</v>
      </c>
      <c r="P7" s="48">
        <f>跳舞问卷三!CD6</f>
        <v>23</v>
      </c>
      <c r="Q7" s="48">
        <f>跳舞问卷三!CE6</f>
        <v>1.9</v>
      </c>
      <c r="R7" s="48">
        <f>跳舞问卷三!CN6</f>
        <v>10</v>
      </c>
      <c r="S7" s="48">
        <f>跳舞问卷三!CO6</f>
        <v>15</v>
      </c>
      <c r="T7" s="48">
        <f>跳舞问卷三!CP6</f>
        <v>25</v>
      </c>
      <c r="U7" s="48">
        <f>跳舞问卷三!DE6</f>
        <v>30</v>
      </c>
      <c r="V7" s="48">
        <f>跳舞问卷三!DF6</f>
        <v>70</v>
      </c>
      <c r="W7" s="48">
        <f>跳舞问卷三!DG6</f>
        <v>100</v>
      </c>
      <c r="X7" s="48">
        <f>跳舞问卷四!CS6</f>
        <v>26</v>
      </c>
      <c r="Y7" s="48">
        <f>跳舞问卷四!CT6</f>
        <v>17</v>
      </c>
      <c r="Z7" s="48">
        <f>跳舞问卷四!CX6</f>
        <v>15</v>
      </c>
      <c r="AA7" s="48"/>
      <c r="AB7" s="50"/>
      <c r="AC7" s="50"/>
      <c r="AD7" s="50"/>
      <c r="AE7" s="50"/>
      <c r="AF7" s="48"/>
      <c r="AG7" s="48"/>
      <c r="AH7" s="48"/>
      <c r="AI7" s="48"/>
      <c r="AJ7" s="48"/>
      <c r="AK7" s="120"/>
      <c r="AL7" s="49">
        <v>8</v>
      </c>
      <c r="AM7" s="50">
        <v>7</v>
      </c>
      <c r="AN7" s="50">
        <v>32</v>
      </c>
      <c r="AO7" s="61">
        <v>27.44</v>
      </c>
      <c r="AP7" s="61">
        <v>65.680000000000007</v>
      </c>
      <c r="AQ7" s="88">
        <v>30</v>
      </c>
      <c r="AR7" s="48"/>
      <c r="AX7"/>
      <c r="AY7"/>
      <c r="AZ7"/>
    </row>
    <row r="8" spans="1:52" s="51" customFormat="1" ht="16.5">
      <c r="A8" s="48">
        <v>8</v>
      </c>
      <c r="B8" s="48" t="s">
        <v>96</v>
      </c>
      <c r="C8" s="60">
        <v>7</v>
      </c>
      <c r="D8" s="60">
        <v>1</v>
      </c>
      <c r="E8" s="60">
        <v>19</v>
      </c>
      <c r="F8" s="48">
        <v>1</v>
      </c>
      <c r="G8" s="134"/>
      <c r="H8" s="134"/>
      <c r="I8" s="48">
        <f>跳舞问卷一!AV7</f>
        <v>31</v>
      </c>
      <c r="J8" s="48">
        <f>跳舞问卷一!AW7</f>
        <v>50</v>
      </c>
      <c r="K8" s="48">
        <f>跳舞问卷一!BV7</f>
        <v>55.955450000000006</v>
      </c>
      <c r="L8" s="48">
        <f>跳舞问卷一!BW7</f>
        <v>54.007729999999995</v>
      </c>
      <c r="M8" s="48">
        <f>跳舞问卷一!BX7</f>
        <v>5.9554500000000061</v>
      </c>
      <c r="N8" s="48">
        <f>跳舞问卷一!BY7</f>
        <v>4.0077299999999951</v>
      </c>
      <c r="O8" s="48">
        <f>跳舞问卷一!AT7</f>
        <v>6</v>
      </c>
      <c r="P8" s="48">
        <f>跳舞问卷三!CD7</f>
        <v>33</v>
      </c>
      <c r="Q8" s="48">
        <f>跳舞问卷三!CE7</f>
        <v>2.8</v>
      </c>
      <c r="R8" s="48">
        <f>跳舞问卷三!CN7</f>
        <v>13</v>
      </c>
      <c r="S8" s="48">
        <f>跳舞问卷三!CO7</f>
        <v>23</v>
      </c>
      <c r="T8" s="48">
        <f>跳舞问卷三!CP7</f>
        <v>36</v>
      </c>
      <c r="U8" s="48">
        <f>跳舞问卷三!DE7</f>
        <v>45</v>
      </c>
      <c r="V8" s="48">
        <f>跳舞问卷三!DF7</f>
        <v>50</v>
      </c>
      <c r="W8" s="48">
        <f>跳舞问卷三!DG7</f>
        <v>95</v>
      </c>
      <c r="X8" s="48">
        <f>跳舞问卷四!CS7</f>
        <v>22</v>
      </c>
      <c r="Y8" s="48">
        <f>跳舞问卷四!CT7</f>
        <v>9</v>
      </c>
      <c r="Z8" s="48">
        <f>跳舞问卷四!CX7</f>
        <v>3</v>
      </c>
      <c r="AA8" s="48"/>
      <c r="AB8" s="50"/>
      <c r="AC8" s="50"/>
      <c r="AD8" s="50"/>
      <c r="AE8" s="50"/>
      <c r="AF8" s="48"/>
      <c r="AG8" s="48"/>
      <c r="AH8" s="48"/>
      <c r="AI8" s="48"/>
      <c r="AJ8" s="48"/>
      <c r="AK8" s="120"/>
      <c r="AL8" s="49">
        <v>10</v>
      </c>
      <c r="AM8" s="50">
        <v>6</v>
      </c>
      <c r="AN8" s="50">
        <v>42</v>
      </c>
      <c r="AO8" s="61">
        <v>24.81</v>
      </c>
      <c r="AP8" s="61">
        <v>36.369999999999997</v>
      </c>
      <c r="AQ8" s="88">
        <v>29</v>
      </c>
      <c r="AR8" s="48"/>
      <c r="AW8" s="51">
        <v>2</v>
      </c>
      <c r="AX8" s="6">
        <v>10</v>
      </c>
      <c r="AY8">
        <v>18</v>
      </c>
      <c r="AZ8" s="6">
        <v>28</v>
      </c>
    </row>
    <row r="9" spans="1:52" s="51" customFormat="1" ht="16.5">
      <c r="A9" s="48">
        <v>7</v>
      </c>
      <c r="B9" s="48" t="s">
        <v>93</v>
      </c>
      <c r="C9" s="60">
        <v>8</v>
      </c>
      <c r="D9" s="60">
        <v>2</v>
      </c>
      <c r="E9" s="60">
        <v>19</v>
      </c>
      <c r="F9" s="48">
        <v>1</v>
      </c>
      <c r="G9" s="134"/>
      <c r="H9" s="134"/>
      <c r="I9" s="48">
        <f>跳舞问卷一!AV8</f>
        <v>36</v>
      </c>
      <c r="J9" s="48">
        <f>跳舞问卷一!AW8</f>
        <v>45</v>
      </c>
      <c r="K9" s="48">
        <f>跳舞问卷一!BV8</f>
        <v>62.706510000000002</v>
      </c>
      <c r="L9" s="48">
        <f>跳舞问卷一!BW8</f>
        <v>40.26352</v>
      </c>
      <c r="M9" s="48">
        <f>跳舞问卷一!BX8</f>
        <v>12.706510000000002</v>
      </c>
      <c r="N9" s="48">
        <f>跳舞问卷一!BY8</f>
        <v>-9.7364800000000002</v>
      </c>
      <c r="O9" s="48">
        <f>跳舞问卷一!AT8</f>
        <v>6</v>
      </c>
      <c r="P9" s="48">
        <f>跳舞问卷三!CD8</f>
        <v>30</v>
      </c>
      <c r="Q9" s="48">
        <f>跳舞问卷三!CE8</f>
        <v>2.2000000000000002</v>
      </c>
      <c r="R9" s="48">
        <f>跳舞问卷三!CN8</f>
        <v>13</v>
      </c>
      <c r="S9" s="48">
        <f>跳舞问卷三!CO8</f>
        <v>16</v>
      </c>
      <c r="T9" s="48">
        <f>跳舞问卷三!CP8</f>
        <v>29</v>
      </c>
      <c r="U9" s="48">
        <f>跳舞问卷三!DE8</f>
        <v>42</v>
      </c>
      <c r="V9" s="48">
        <f>跳舞问卷三!DF8</f>
        <v>59</v>
      </c>
      <c r="W9" s="48">
        <f>跳舞问卷三!DG8</f>
        <v>101</v>
      </c>
      <c r="X9" s="48">
        <f>跳舞问卷四!CS8</f>
        <v>24</v>
      </c>
      <c r="Y9" s="48">
        <f>跳舞问卷四!CT8</f>
        <v>8</v>
      </c>
      <c r="Z9" s="48">
        <f>跳舞问卷四!CX8</f>
        <v>9</v>
      </c>
      <c r="AA9" s="48"/>
      <c r="AB9" s="50"/>
      <c r="AC9" s="50"/>
      <c r="AD9" s="50"/>
      <c r="AE9" s="50"/>
      <c r="AF9" s="48"/>
      <c r="AG9" s="48"/>
      <c r="AH9" s="48"/>
      <c r="AI9" s="48"/>
      <c r="AJ9" s="48"/>
      <c r="AK9" s="120"/>
      <c r="AL9" s="49">
        <v>9</v>
      </c>
      <c r="AM9" s="50">
        <v>6</v>
      </c>
      <c r="AN9" s="50">
        <v>40</v>
      </c>
      <c r="AO9" s="61">
        <v>36.28</v>
      </c>
      <c r="AP9" s="61">
        <v>80.12</v>
      </c>
      <c r="AQ9" s="88">
        <v>28</v>
      </c>
      <c r="AR9" s="48"/>
      <c r="AW9" s="51">
        <v>4</v>
      </c>
      <c r="AX9" s="6">
        <v>12</v>
      </c>
      <c r="AY9" s="6">
        <v>20</v>
      </c>
      <c r="AZ9">
        <v>28</v>
      </c>
    </row>
    <row r="10" spans="1:52" s="51" customFormat="1" ht="16.5">
      <c r="A10" s="48">
        <v>10</v>
      </c>
      <c r="B10" s="48" t="s">
        <v>103</v>
      </c>
      <c r="C10" s="60">
        <v>9</v>
      </c>
      <c r="D10" s="60">
        <v>2</v>
      </c>
      <c r="E10" s="60">
        <v>18</v>
      </c>
      <c r="F10" s="48">
        <v>1</v>
      </c>
      <c r="G10" s="134"/>
      <c r="H10" s="134"/>
      <c r="I10" s="48">
        <f>跳舞问卷一!AV9</f>
        <v>35</v>
      </c>
      <c r="J10" s="48">
        <f>跳舞问卷一!AW9</f>
        <v>60</v>
      </c>
      <c r="K10" s="48">
        <f>跳舞问卷一!BV9</f>
        <v>62.173070000000003</v>
      </c>
      <c r="L10" s="48">
        <f>跳舞问卷一!BW9</f>
        <v>40.639679999999998</v>
      </c>
      <c r="M10" s="48">
        <f>跳舞问卷一!BX9</f>
        <v>12.173070000000003</v>
      </c>
      <c r="N10" s="48">
        <f>跳舞问卷一!BY9</f>
        <v>-9.3603200000000015</v>
      </c>
      <c r="O10" s="48">
        <f>跳舞问卷一!AT9</f>
        <v>6</v>
      </c>
      <c r="P10" s="48">
        <f>跳舞问卷三!CD9</f>
        <v>45</v>
      </c>
      <c r="Q10" s="48">
        <f>跳舞问卷三!CE9</f>
        <v>3.9</v>
      </c>
      <c r="R10" s="48">
        <f>跳舞问卷三!CN9</f>
        <v>23</v>
      </c>
      <c r="S10" s="48">
        <f>跳舞问卷三!CO9</f>
        <v>22</v>
      </c>
      <c r="T10" s="48">
        <f>跳舞问卷三!CP9</f>
        <v>45</v>
      </c>
      <c r="U10" s="48">
        <f>跳舞问卷三!DE9</f>
        <v>76</v>
      </c>
      <c r="V10" s="48">
        <f>跳舞问卷三!DF9</f>
        <v>47</v>
      </c>
      <c r="W10" s="48">
        <f>跳舞问卷三!DG9</f>
        <v>123</v>
      </c>
      <c r="X10" s="48">
        <f>跳舞问卷四!CS9</f>
        <v>10</v>
      </c>
      <c r="Y10" s="48">
        <f>跳舞问卷四!CT9</f>
        <v>8</v>
      </c>
      <c r="Z10" s="48">
        <f>跳舞问卷四!CX9</f>
        <v>2</v>
      </c>
      <c r="AA10" s="48"/>
      <c r="AB10" s="50"/>
      <c r="AC10" s="50"/>
      <c r="AD10" s="50"/>
      <c r="AE10" s="50"/>
      <c r="AF10" s="48"/>
      <c r="AG10" s="48"/>
      <c r="AH10" s="48"/>
      <c r="AI10" s="48"/>
      <c r="AJ10" s="48"/>
      <c r="AK10" s="120"/>
      <c r="AL10" s="49">
        <v>9</v>
      </c>
      <c r="AM10" s="50">
        <v>3</v>
      </c>
      <c r="AN10" s="50">
        <v>27</v>
      </c>
      <c r="AO10" s="61">
        <v>28.69</v>
      </c>
      <c r="AP10" s="61">
        <v>62.65</v>
      </c>
      <c r="AQ10" s="88">
        <v>29</v>
      </c>
      <c r="AR10" s="48"/>
      <c r="AW10" s="51">
        <v>6</v>
      </c>
      <c r="AX10" s="6">
        <v>14</v>
      </c>
      <c r="AY10">
        <v>22</v>
      </c>
      <c r="AZ10" s="6">
        <v>30</v>
      </c>
    </row>
    <row r="11" spans="1:52" s="51" customFormat="1" ht="16.5">
      <c r="A11" s="48">
        <v>9</v>
      </c>
      <c r="B11" s="48" t="s">
        <v>100</v>
      </c>
      <c r="C11" s="60">
        <v>10</v>
      </c>
      <c r="D11" s="60">
        <v>2</v>
      </c>
      <c r="E11" s="60">
        <v>20</v>
      </c>
      <c r="F11" s="48">
        <v>1</v>
      </c>
      <c r="G11" s="134"/>
      <c r="H11" s="134"/>
      <c r="I11" s="48">
        <f>跳舞问卷一!AV10</f>
        <v>23</v>
      </c>
      <c r="J11" s="48">
        <f>跳舞问卷一!AW10</f>
        <v>61</v>
      </c>
      <c r="K11" s="48">
        <f>跳舞问卷一!BV10</f>
        <v>55.744696812800001</v>
      </c>
      <c r="L11" s="48">
        <f>跳舞问卷一!BW10</f>
        <v>19.690769999999993</v>
      </c>
      <c r="M11" s="48">
        <f>跳舞问卷一!BX10</f>
        <v>5.7446968128000009</v>
      </c>
      <c r="N11" s="48">
        <f>跳舞问卷一!BY10</f>
        <v>-30.309230000000007</v>
      </c>
      <c r="O11" s="48">
        <f>跳舞问卷一!AT10</f>
        <v>5</v>
      </c>
      <c r="P11" s="48">
        <f>跳舞问卷三!CD10</f>
        <v>25</v>
      </c>
      <c r="Q11" s="48">
        <f>跳舞问卷三!CE10</f>
        <v>2.1</v>
      </c>
      <c r="R11" s="48">
        <f>跳舞问卷三!CN10</f>
        <v>21</v>
      </c>
      <c r="S11" s="48">
        <f>跳舞问卷三!CO10</f>
        <v>17</v>
      </c>
      <c r="T11" s="48">
        <f>跳舞问卷三!CP10</f>
        <v>38</v>
      </c>
      <c r="U11" s="48">
        <f>跳舞问卷三!DE10</f>
        <v>30</v>
      </c>
      <c r="V11" s="48">
        <f>跳舞问卷三!DF10</f>
        <v>64</v>
      </c>
      <c r="W11" s="48">
        <f>跳舞问卷三!DG10</f>
        <v>94</v>
      </c>
      <c r="X11" s="48">
        <f>跳舞问卷四!CS10</f>
        <v>23</v>
      </c>
      <c r="Y11" s="48">
        <f>跳舞问卷四!CT10</f>
        <v>13</v>
      </c>
      <c r="Z11" s="48">
        <f>跳舞问卷四!CX10</f>
        <v>22</v>
      </c>
      <c r="AA11" s="48"/>
      <c r="AB11" s="50"/>
      <c r="AC11" s="50"/>
      <c r="AD11" s="50"/>
      <c r="AE11" s="50"/>
      <c r="AF11" s="48"/>
      <c r="AG11" s="48"/>
      <c r="AH11" s="48"/>
      <c r="AI11" s="48"/>
      <c r="AJ11" s="48"/>
      <c r="AK11" s="120"/>
      <c r="AL11" s="49">
        <v>9</v>
      </c>
      <c r="AM11" s="50">
        <v>4</v>
      </c>
      <c r="AN11" s="50">
        <v>32</v>
      </c>
      <c r="AO11" s="61">
        <v>48.16</v>
      </c>
      <c r="AP11" s="61">
        <v>74.31</v>
      </c>
      <c r="AQ11" s="88">
        <v>29</v>
      </c>
      <c r="AR11" s="48"/>
      <c r="AW11" s="51">
        <v>8</v>
      </c>
      <c r="AX11">
        <v>16</v>
      </c>
      <c r="AY11">
        <v>24</v>
      </c>
      <c r="AZ11" s="6">
        <v>32</v>
      </c>
    </row>
    <row r="12" spans="1:52" s="51" customFormat="1" ht="16.5">
      <c r="A12" s="48">
        <v>12</v>
      </c>
      <c r="B12" s="48" t="s">
        <v>109</v>
      </c>
      <c r="C12" s="60">
        <v>11</v>
      </c>
      <c r="D12" s="60">
        <v>2</v>
      </c>
      <c r="E12" s="60">
        <v>23</v>
      </c>
      <c r="F12" s="48">
        <v>1</v>
      </c>
      <c r="G12" s="134"/>
      <c r="H12" s="134"/>
      <c r="I12" s="48">
        <f>跳舞问卷一!AV11</f>
        <v>18</v>
      </c>
      <c r="J12" s="48">
        <f>跳舞问卷一!AW11</f>
        <v>32</v>
      </c>
      <c r="K12" s="48">
        <f>跳舞问卷一!BV11</f>
        <v>54.857340000000001</v>
      </c>
      <c r="L12" s="48">
        <f>跳舞问卷一!BW11</f>
        <v>19.790219999999998</v>
      </c>
      <c r="M12" s="48">
        <f>跳舞问卷一!BX11</f>
        <v>4.8573400000000007</v>
      </c>
      <c r="N12" s="48">
        <f>跳舞问卷一!BY11</f>
        <v>-30.209780000000002</v>
      </c>
      <c r="O12" s="48">
        <f>跳舞问卷一!AT11</f>
        <v>4</v>
      </c>
      <c r="P12" s="48">
        <f>跳舞问卷三!CD11</f>
        <v>29</v>
      </c>
      <c r="Q12" s="48">
        <f>跳舞问卷三!CE11</f>
        <v>2.6</v>
      </c>
      <c r="R12" s="48">
        <f>跳舞问卷三!CN11</f>
        <v>19</v>
      </c>
      <c r="S12" s="48">
        <f>跳舞问卷三!CO11</f>
        <v>16</v>
      </c>
      <c r="T12" s="48">
        <f>跳舞问卷三!CP11</f>
        <v>35</v>
      </c>
      <c r="U12" s="48">
        <f>跳舞问卷三!DE11</f>
        <v>49</v>
      </c>
      <c r="V12" s="48">
        <f>跳舞问卷三!DF11</f>
        <v>58</v>
      </c>
      <c r="W12" s="48">
        <f>跳舞问卷三!DG11</f>
        <v>107</v>
      </c>
      <c r="X12" s="48">
        <f>跳舞问卷四!CS11</f>
        <v>20</v>
      </c>
      <c r="Y12" s="48">
        <f>跳舞问卷四!CT11</f>
        <v>33</v>
      </c>
      <c r="Z12" s="48">
        <f>跳舞问卷四!CX11</f>
        <v>25</v>
      </c>
      <c r="AA12" s="48"/>
      <c r="AB12" s="50"/>
      <c r="AC12" s="50"/>
      <c r="AD12" s="50"/>
      <c r="AE12" s="50"/>
      <c r="AF12" s="48"/>
      <c r="AG12" s="48"/>
      <c r="AH12" s="48"/>
      <c r="AI12" s="48"/>
      <c r="AJ12" s="48"/>
      <c r="AK12" s="120"/>
      <c r="AL12" s="49">
        <v>8</v>
      </c>
      <c r="AM12" s="50">
        <v>4</v>
      </c>
      <c r="AN12" s="50">
        <v>19</v>
      </c>
      <c r="AO12" s="61">
        <v>29.16</v>
      </c>
      <c r="AP12" s="61">
        <v>52.44</v>
      </c>
      <c r="AQ12" s="88">
        <v>28</v>
      </c>
      <c r="AR12" s="48"/>
    </row>
    <row r="13" spans="1:52" s="51" customFormat="1" ht="16.5">
      <c r="A13" s="48">
        <v>11</v>
      </c>
      <c r="B13" s="48" t="s">
        <v>106</v>
      </c>
      <c r="C13" s="60">
        <v>12</v>
      </c>
      <c r="D13" s="60">
        <v>1</v>
      </c>
      <c r="E13" s="60">
        <v>18</v>
      </c>
      <c r="F13" s="60">
        <v>1</v>
      </c>
      <c r="G13" s="134"/>
      <c r="H13" s="134"/>
      <c r="I13" s="48">
        <f>跳舞问卷一!AV12</f>
        <v>30</v>
      </c>
      <c r="J13" s="48">
        <f>跳舞问卷一!AW12</f>
        <v>60</v>
      </c>
      <c r="K13" s="48">
        <f>跳舞问卷一!BV12</f>
        <v>54.862960000000001</v>
      </c>
      <c r="L13" s="48">
        <f>跳舞问卷一!BW12</f>
        <v>38.816580000000002</v>
      </c>
      <c r="M13" s="48">
        <f>跳舞问卷一!BX12</f>
        <v>4.8629600000000011</v>
      </c>
      <c r="N13" s="48">
        <f>跳舞问卷一!BY12</f>
        <v>-11.183419999999998</v>
      </c>
      <c r="O13" s="48">
        <f>跳舞问卷一!AT12</f>
        <v>6</v>
      </c>
      <c r="P13" s="48">
        <f>跳舞问卷三!CD12</f>
        <v>28</v>
      </c>
      <c r="Q13" s="48">
        <f>跳舞问卷三!CE12</f>
        <v>2.6</v>
      </c>
      <c r="R13" s="48">
        <f>跳舞问卷三!CN12</f>
        <v>18</v>
      </c>
      <c r="S13" s="48">
        <f>跳舞问卷三!CO12</f>
        <v>16</v>
      </c>
      <c r="T13" s="48">
        <f>跳舞问卷三!CP12</f>
        <v>34</v>
      </c>
      <c r="U13" s="48">
        <f>跳舞问卷三!DE12</f>
        <v>38</v>
      </c>
      <c r="V13" s="48">
        <f>跳舞问卷三!DF12</f>
        <v>57</v>
      </c>
      <c r="W13" s="48">
        <f>跳舞问卷三!DG12</f>
        <v>95</v>
      </c>
      <c r="X13" s="48">
        <f>跳舞问卷四!CS12</f>
        <v>24</v>
      </c>
      <c r="Y13" s="48">
        <f>跳舞问卷四!CT12</f>
        <v>7</v>
      </c>
      <c r="Z13" s="48">
        <f>跳舞问卷四!CX12</f>
        <v>12</v>
      </c>
      <c r="AA13" s="48"/>
      <c r="AB13" s="50"/>
      <c r="AC13" s="50"/>
      <c r="AD13" s="50"/>
      <c r="AE13" s="50"/>
      <c r="AF13" s="48"/>
      <c r="AG13" s="48"/>
      <c r="AH13" s="48"/>
      <c r="AI13" s="48"/>
      <c r="AJ13" s="48"/>
      <c r="AK13" s="120"/>
      <c r="AL13" s="49">
        <v>10</v>
      </c>
      <c r="AM13" s="50">
        <v>6</v>
      </c>
      <c r="AN13" s="50">
        <v>40</v>
      </c>
      <c r="AO13" s="61">
        <v>18.14</v>
      </c>
      <c r="AP13" s="61">
        <v>42.47</v>
      </c>
      <c r="AQ13" s="88">
        <v>30</v>
      </c>
      <c r="AR13" s="48"/>
    </row>
    <row r="14" spans="1:52" s="51" customFormat="1" ht="16.5">
      <c r="A14" s="48">
        <v>14</v>
      </c>
      <c r="B14" s="48" t="s">
        <v>115</v>
      </c>
      <c r="C14" s="60">
        <v>13</v>
      </c>
      <c r="D14" s="60">
        <v>2</v>
      </c>
      <c r="E14" s="60">
        <v>20</v>
      </c>
      <c r="F14" s="48">
        <v>1</v>
      </c>
      <c r="G14" s="134"/>
      <c r="H14" s="134"/>
      <c r="I14" s="48">
        <f>跳舞问卷一!AV13</f>
        <v>29</v>
      </c>
      <c r="J14" s="48">
        <f>跳舞问卷一!AW13</f>
        <v>39</v>
      </c>
      <c r="K14" s="48">
        <f>跳舞问卷一!BV13</f>
        <v>55.912850000000006</v>
      </c>
      <c r="L14" s="48">
        <f>跳舞问卷一!BW13</f>
        <v>55.86777</v>
      </c>
      <c r="M14" s="48">
        <f>跳舞问卷一!BX13</f>
        <v>5.9128500000000059</v>
      </c>
      <c r="N14" s="48">
        <f>跳舞问卷一!BY13</f>
        <v>5.8677700000000002</v>
      </c>
      <c r="O14" s="48">
        <f>跳舞问卷一!AT13</f>
        <v>4</v>
      </c>
      <c r="P14" s="48">
        <f>跳舞问卷三!CD13</f>
        <v>37</v>
      </c>
      <c r="Q14" s="48">
        <f>跳舞问卷三!CE13</f>
        <v>2.9</v>
      </c>
      <c r="R14" s="48">
        <f>跳舞问卷三!CN13</f>
        <v>19</v>
      </c>
      <c r="S14" s="48">
        <f>跳舞问卷三!CO13</f>
        <v>18</v>
      </c>
      <c r="T14" s="48">
        <f>跳舞问卷三!CP13</f>
        <v>37</v>
      </c>
      <c r="U14" s="48">
        <f>跳舞问卷三!DE13</f>
        <v>42</v>
      </c>
      <c r="V14" s="48">
        <f>跳舞问卷三!DF13</f>
        <v>49</v>
      </c>
      <c r="W14" s="48">
        <f>跳舞问卷三!DG13</f>
        <v>91</v>
      </c>
      <c r="X14" s="48">
        <f>跳舞问卷四!CS13</f>
        <v>20</v>
      </c>
      <c r="Y14" s="48">
        <f>跳舞问卷四!CT13</f>
        <v>6</v>
      </c>
      <c r="Z14" s="48">
        <f>跳舞问卷四!CX13</f>
        <v>6</v>
      </c>
      <c r="AA14" s="48"/>
      <c r="AB14" s="50"/>
      <c r="AC14" s="50"/>
      <c r="AD14" s="50"/>
      <c r="AE14" s="50"/>
      <c r="AF14" s="48"/>
      <c r="AG14" s="48"/>
      <c r="AH14" s="48"/>
      <c r="AI14" s="48"/>
      <c r="AJ14" s="48"/>
      <c r="AK14" s="120"/>
      <c r="AL14" s="49">
        <v>9</v>
      </c>
      <c r="AM14" s="50">
        <v>6</v>
      </c>
      <c r="AN14" s="50">
        <v>33</v>
      </c>
      <c r="AO14" s="61">
        <v>41.35</v>
      </c>
      <c r="AP14" s="61">
        <v>93.34</v>
      </c>
      <c r="AQ14" s="88">
        <v>29</v>
      </c>
      <c r="AR14" s="48"/>
    </row>
    <row r="15" spans="1:52" s="51" customFormat="1" ht="16.5">
      <c r="A15" s="48">
        <v>13</v>
      </c>
      <c r="B15" s="48" t="s">
        <v>112</v>
      </c>
      <c r="C15" s="60">
        <v>14</v>
      </c>
      <c r="D15" s="60">
        <v>1</v>
      </c>
      <c r="E15" s="60">
        <v>18</v>
      </c>
      <c r="F15" s="48">
        <v>1</v>
      </c>
      <c r="G15" s="134"/>
      <c r="H15" s="134"/>
      <c r="I15" s="48">
        <f>跳舞问卷一!AV14</f>
        <v>23</v>
      </c>
      <c r="J15" s="48">
        <f>跳舞问卷一!AW14</f>
        <v>37</v>
      </c>
      <c r="K15" s="48">
        <f>跳舞问卷一!BV14</f>
        <v>59.066880000000005</v>
      </c>
      <c r="L15" s="48">
        <f>跳舞问卷一!BW14</f>
        <v>45.902090000000001</v>
      </c>
      <c r="M15" s="48">
        <f>跳舞问卷一!BX14</f>
        <v>9.0668800000000047</v>
      </c>
      <c r="N15" s="48">
        <f>跳舞问卷一!BY14</f>
        <v>-4.0979099999999988</v>
      </c>
      <c r="O15" s="48">
        <f>跳舞问卷一!AT14</f>
        <v>3</v>
      </c>
      <c r="P15" s="48">
        <f>跳舞问卷三!CD14</f>
        <v>32</v>
      </c>
      <c r="Q15" s="48">
        <f>跳舞问卷三!CE14</f>
        <v>2.2000000000000002</v>
      </c>
      <c r="R15" s="48">
        <f>跳舞问卷三!CN14</f>
        <v>17</v>
      </c>
      <c r="S15" s="48">
        <f>跳舞问卷三!CO14</f>
        <v>16</v>
      </c>
      <c r="T15" s="48">
        <f>跳舞问卷三!CP14</f>
        <v>33</v>
      </c>
      <c r="U15" s="48">
        <f>跳舞问卷三!DE14</f>
        <v>39</v>
      </c>
      <c r="V15" s="48">
        <f>跳舞问卷三!DF14</f>
        <v>50</v>
      </c>
      <c r="W15" s="48">
        <f>跳舞问卷三!DG14</f>
        <v>89</v>
      </c>
      <c r="X15" s="48">
        <f>跳舞问卷四!CS14</f>
        <v>21</v>
      </c>
      <c r="Y15" s="48">
        <f>跳舞问卷四!CT14</f>
        <v>13</v>
      </c>
      <c r="Z15" s="48">
        <f>跳舞问卷四!CX14</f>
        <v>9</v>
      </c>
      <c r="AA15" s="48"/>
      <c r="AB15" s="50"/>
      <c r="AC15" s="50"/>
      <c r="AD15" s="50"/>
      <c r="AE15" s="50"/>
      <c r="AF15" s="48"/>
      <c r="AG15" s="48"/>
      <c r="AH15" s="48"/>
      <c r="AI15" s="48"/>
      <c r="AJ15" s="48"/>
      <c r="AK15" s="120"/>
      <c r="AL15" s="49">
        <v>8</v>
      </c>
      <c r="AM15" s="50">
        <v>7</v>
      </c>
      <c r="AN15" s="50">
        <v>16</v>
      </c>
      <c r="AO15" s="61">
        <v>28.12</v>
      </c>
      <c r="AP15" s="61">
        <v>69.59</v>
      </c>
      <c r="AQ15" s="88">
        <v>29</v>
      </c>
      <c r="AR15" s="48"/>
    </row>
    <row r="16" spans="1:52" s="51" customFormat="1" ht="16.5">
      <c r="A16" s="48">
        <v>16</v>
      </c>
      <c r="B16" s="48" t="s">
        <v>378</v>
      </c>
      <c r="C16" s="60">
        <v>15</v>
      </c>
      <c r="D16" s="60">
        <v>2</v>
      </c>
      <c r="E16" s="60">
        <v>17</v>
      </c>
      <c r="F16" s="48">
        <v>1</v>
      </c>
      <c r="G16" s="134"/>
      <c r="H16" s="134"/>
      <c r="I16" s="48">
        <f>跳舞问卷一!AV15</f>
        <v>30</v>
      </c>
      <c r="J16" s="48">
        <f>跳舞问卷一!AW15</f>
        <v>68</v>
      </c>
      <c r="K16" s="48">
        <f>跳舞问卷一!BV15</f>
        <v>55.914880000000004</v>
      </c>
      <c r="L16" s="48">
        <f>跳舞问卷一!BW15</f>
        <v>51.531869999999998</v>
      </c>
      <c r="M16" s="48">
        <f>跳舞问卷一!BX15</f>
        <v>5.9148800000000037</v>
      </c>
      <c r="N16" s="48">
        <f>跳舞问卷一!BY15</f>
        <v>1.5318699999999978</v>
      </c>
      <c r="O16" s="48">
        <f>跳舞问卷一!AT15</f>
        <v>4</v>
      </c>
      <c r="P16" s="48">
        <f>跳舞问卷三!CD15</f>
        <v>35</v>
      </c>
      <c r="Q16" s="48">
        <f>跳舞问卷三!CE15</f>
        <v>2.8</v>
      </c>
      <c r="R16" s="48">
        <f>跳舞问卷三!CN15</f>
        <v>23</v>
      </c>
      <c r="S16" s="48">
        <f>跳舞问卷三!CO15</f>
        <v>21</v>
      </c>
      <c r="T16" s="48">
        <f>跳舞问卷三!CP15</f>
        <v>44</v>
      </c>
      <c r="U16" s="48">
        <f>跳舞问卷三!DE15</f>
        <v>59</v>
      </c>
      <c r="V16" s="48">
        <f>跳舞问卷三!DF15</f>
        <v>53</v>
      </c>
      <c r="W16" s="48">
        <f>跳舞问卷三!DG15</f>
        <v>112</v>
      </c>
      <c r="X16" s="48">
        <f>跳舞问卷四!CS15</f>
        <v>12</v>
      </c>
      <c r="Y16" s="48">
        <f>跳舞问卷四!CT15</f>
        <v>7</v>
      </c>
      <c r="Z16" s="48">
        <f>跳舞问卷四!CX15</f>
        <v>1</v>
      </c>
      <c r="AA16" s="48"/>
      <c r="AB16" s="50"/>
      <c r="AC16" s="50"/>
      <c r="AD16" s="50"/>
      <c r="AE16" s="50"/>
      <c r="AF16" s="48"/>
      <c r="AG16" s="48"/>
      <c r="AH16" s="48"/>
      <c r="AI16" s="48"/>
      <c r="AJ16" s="48"/>
      <c r="AK16" s="120"/>
      <c r="AL16" s="49">
        <v>8</v>
      </c>
      <c r="AM16" s="50">
        <v>7</v>
      </c>
      <c r="AN16" s="50">
        <v>28</v>
      </c>
      <c r="AO16" s="61">
        <v>29.2</v>
      </c>
      <c r="AP16" s="61">
        <v>45.5</v>
      </c>
      <c r="AQ16" s="88">
        <v>30</v>
      </c>
      <c r="AR16" s="48"/>
    </row>
    <row r="17" spans="1:44" s="51" customFormat="1" ht="16.5">
      <c r="A17" s="48">
        <v>15</v>
      </c>
      <c r="B17" s="48" t="s">
        <v>370</v>
      </c>
      <c r="C17" s="60">
        <v>16</v>
      </c>
      <c r="D17" s="60">
        <v>1</v>
      </c>
      <c r="E17" s="60">
        <v>19</v>
      </c>
      <c r="F17" s="48">
        <v>1</v>
      </c>
      <c r="G17" s="134"/>
      <c r="H17" s="134"/>
      <c r="I17" s="48">
        <f>跳舞问卷一!AV16</f>
        <v>31</v>
      </c>
      <c r="J17" s="48">
        <f>跳舞问卷一!AW16</f>
        <v>46</v>
      </c>
      <c r="K17" s="48">
        <f>跳舞问卷一!BV16</f>
        <v>47.418640000000003</v>
      </c>
      <c r="L17" s="48">
        <f>跳舞问卷一!BW16</f>
        <v>33.590069999999997</v>
      </c>
      <c r="M17" s="48">
        <f>跳舞问卷一!BX16</f>
        <v>-2.5813599999999965</v>
      </c>
      <c r="N17" s="48">
        <f>跳舞问卷一!BY16</f>
        <v>-16.409930000000003</v>
      </c>
      <c r="O17" s="48">
        <f>跳舞问卷一!AT16</f>
        <v>5</v>
      </c>
      <c r="P17" s="48">
        <f>跳舞问卷三!CD16</f>
        <v>34</v>
      </c>
      <c r="Q17" s="48">
        <f>跳舞问卷三!CE16</f>
        <v>2.4</v>
      </c>
      <c r="R17" s="48">
        <f>跳舞问卷三!CN16</f>
        <v>16</v>
      </c>
      <c r="S17" s="48">
        <f>跳舞问卷三!CO16</f>
        <v>19</v>
      </c>
      <c r="T17" s="48">
        <f>跳舞问卷三!CP16</f>
        <v>35</v>
      </c>
      <c r="U17" s="48">
        <f>跳舞问卷三!DE16</f>
        <v>59</v>
      </c>
      <c r="V17" s="48">
        <f>跳舞问卷三!DF16</f>
        <v>56</v>
      </c>
      <c r="W17" s="48">
        <f>跳舞问卷三!DG16</f>
        <v>115</v>
      </c>
      <c r="X17" s="48">
        <f>跳舞问卷四!CS16</f>
        <v>19</v>
      </c>
      <c r="Y17" s="48">
        <f>跳舞问卷四!CT16</f>
        <v>18</v>
      </c>
      <c r="Z17" s="48">
        <f>跳舞问卷四!CX16</f>
        <v>6</v>
      </c>
      <c r="AA17" s="48"/>
      <c r="AB17" s="50"/>
      <c r="AC17" s="50"/>
      <c r="AD17" s="50"/>
      <c r="AE17" s="50"/>
      <c r="AF17" s="48"/>
      <c r="AG17" s="48"/>
      <c r="AH17" s="48"/>
      <c r="AI17" s="48"/>
      <c r="AJ17" s="48"/>
      <c r="AK17" s="120"/>
      <c r="AL17" s="49">
        <v>11</v>
      </c>
      <c r="AM17" s="50">
        <v>6</v>
      </c>
      <c r="AN17" s="50">
        <v>37</v>
      </c>
      <c r="AO17" s="61">
        <v>29.07</v>
      </c>
      <c r="AP17" s="61">
        <v>53.97</v>
      </c>
      <c r="AQ17" s="88">
        <v>30</v>
      </c>
      <c r="AR17" s="48"/>
    </row>
    <row r="18" spans="1:44" s="51" customFormat="1" ht="16.5">
      <c r="A18" s="48">
        <v>18</v>
      </c>
      <c r="B18" s="48" t="s">
        <v>391</v>
      </c>
      <c r="C18" s="60">
        <v>17</v>
      </c>
      <c r="D18" s="60">
        <v>1</v>
      </c>
      <c r="E18" s="60">
        <v>18</v>
      </c>
      <c r="F18" s="48">
        <v>1</v>
      </c>
      <c r="G18" s="134"/>
      <c r="H18" s="134"/>
      <c r="I18" s="48">
        <f>跳舞问卷一!AV17</f>
        <v>30</v>
      </c>
      <c r="J18" s="48">
        <f>跳舞问卷一!AW17</f>
        <v>75</v>
      </c>
      <c r="K18" s="48">
        <f>跳舞问卷一!BV17</f>
        <v>58.407769999999999</v>
      </c>
      <c r="L18" s="48">
        <f>跳舞问卷一!BW17</f>
        <v>23.479299999999995</v>
      </c>
      <c r="M18" s="48">
        <f>跳舞问卷一!BX17</f>
        <v>8.4077699999999993</v>
      </c>
      <c r="N18" s="48">
        <f>跳舞问卷一!BY17</f>
        <v>-26.520700000000005</v>
      </c>
      <c r="O18" s="48">
        <f>跳舞问卷一!AT17</f>
        <v>6</v>
      </c>
      <c r="P18" s="48">
        <f>跳舞问卷三!CD17</f>
        <v>28</v>
      </c>
      <c r="Q18" s="48">
        <f>跳舞问卷三!CE17</f>
        <v>2.6</v>
      </c>
      <c r="R18" s="48">
        <f>跳舞问卷三!CN17</f>
        <v>19</v>
      </c>
      <c r="S18" s="48">
        <f>跳舞问卷三!CO17</f>
        <v>16</v>
      </c>
      <c r="T18" s="48">
        <f>跳舞问卷三!CP17</f>
        <v>35</v>
      </c>
      <c r="U18" s="48">
        <f>跳舞问卷三!DE17</f>
        <v>46</v>
      </c>
      <c r="V18" s="48">
        <f>跳舞问卷三!DF17</f>
        <v>68</v>
      </c>
      <c r="W18" s="48">
        <f>跳舞问卷三!DG17</f>
        <v>114</v>
      </c>
      <c r="X18" s="48">
        <f>跳舞问卷四!CS17</f>
        <v>22</v>
      </c>
      <c r="Y18" s="48">
        <f>跳舞问卷四!CT17</f>
        <v>21</v>
      </c>
      <c r="Z18" s="48">
        <f>跳舞问卷四!CX17</f>
        <v>11</v>
      </c>
      <c r="AA18" s="48"/>
      <c r="AB18" s="50"/>
      <c r="AC18" s="50"/>
      <c r="AD18" s="50"/>
      <c r="AE18" s="50"/>
      <c r="AF18" s="48"/>
      <c r="AG18" s="48"/>
      <c r="AH18" s="48"/>
      <c r="AI18" s="48"/>
      <c r="AJ18" s="48"/>
      <c r="AK18" s="120"/>
      <c r="AL18" s="49">
        <v>12</v>
      </c>
      <c r="AM18" s="50">
        <v>9</v>
      </c>
      <c r="AN18" s="50">
        <v>18</v>
      </c>
      <c r="AO18" s="61">
        <v>24.84</v>
      </c>
      <c r="AP18" s="61">
        <v>41.75</v>
      </c>
      <c r="AQ18" s="88">
        <v>30</v>
      </c>
      <c r="AR18" s="48"/>
    </row>
    <row r="19" spans="1:44" s="51" customFormat="1" ht="16.5">
      <c r="A19" s="48">
        <v>17</v>
      </c>
      <c r="B19" s="48" t="s">
        <v>385</v>
      </c>
      <c r="C19" s="60">
        <v>18</v>
      </c>
      <c r="D19" s="60">
        <v>1</v>
      </c>
      <c r="E19" s="60">
        <v>18</v>
      </c>
      <c r="F19" s="48">
        <v>1</v>
      </c>
      <c r="G19" s="134"/>
      <c r="H19" s="134"/>
      <c r="I19" s="48">
        <f>跳舞问卷一!AV18</f>
        <v>24</v>
      </c>
      <c r="J19" s="48">
        <f>跳舞问卷一!AW18</f>
        <v>47</v>
      </c>
      <c r="K19" s="48">
        <f>跳舞问卷一!BV18</f>
        <v>57.095370000000003</v>
      </c>
      <c r="L19" s="48">
        <f>跳舞问卷一!BW18</f>
        <v>48.613059999999997</v>
      </c>
      <c r="M19" s="48">
        <f>跳舞问卷一!BX18</f>
        <v>7.0953700000000026</v>
      </c>
      <c r="N19" s="48">
        <f>跳舞问卷一!BY18</f>
        <v>-1.3869400000000027</v>
      </c>
      <c r="O19" s="48">
        <f>跳舞问卷一!AT18</f>
        <v>4</v>
      </c>
      <c r="P19" s="48">
        <f>跳舞问卷三!CD18</f>
        <v>29</v>
      </c>
      <c r="Q19" s="48">
        <f>跳舞问卷三!CE18</f>
        <v>2.7</v>
      </c>
      <c r="R19" s="48">
        <f>跳舞问卷三!CN18</f>
        <v>18</v>
      </c>
      <c r="S19" s="48">
        <f>跳舞问卷三!CO18</f>
        <v>17</v>
      </c>
      <c r="T19" s="48">
        <f>跳舞问卷三!CP18</f>
        <v>35</v>
      </c>
      <c r="U19" s="48">
        <f>跳舞问卷三!DE18</f>
        <v>38</v>
      </c>
      <c r="V19" s="48">
        <f>跳舞问卷三!DF18</f>
        <v>52</v>
      </c>
      <c r="W19" s="48">
        <f>跳舞问卷三!DG18</f>
        <v>90</v>
      </c>
      <c r="X19" s="48">
        <f>跳舞问卷四!CS18</f>
        <v>23</v>
      </c>
      <c r="Y19" s="48">
        <f>跳舞问卷四!CT18</f>
        <v>12</v>
      </c>
      <c r="Z19" s="48">
        <f>跳舞问卷四!CX18</f>
        <v>17</v>
      </c>
      <c r="AA19" s="48"/>
      <c r="AB19" s="50"/>
      <c r="AC19" s="50"/>
      <c r="AD19" s="50"/>
      <c r="AE19" s="50"/>
      <c r="AF19" s="48"/>
      <c r="AG19" s="48"/>
      <c r="AH19" s="48"/>
      <c r="AI19" s="48"/>
      <c r="AJ19" s="48"/>
      <c r="AK19" s="120"/>
      <c r="AL19" s="49">
        <v>9</v>
      </c>
      <c r="AM19" s="50">
        <v>8</v>
      </c>
      <c r="AN19" s="50">
        <v>25</v>
      </c>
      <c r="AO19" s="61">
        <v>36.130000000000003</v>
      </c>
      <c r="AP19" s="61">
        <v>41.87</v>
      </c>
      <c r="AQ19" s="88">
        <v>30</v>
      </c>
      <c r="AR19" s="48"/>
    </row>
    <row r="20" spans="1:44" s="51" customFormat="1" ht="16.5">
      <c r="A20" s="48">
        <v>20</v>
      </c>
      <c r="B20" s="48" t="s">
        <v>405</v>
      </c>
      <c r="C20" s="60">
        <v>19</v>
      </c>
      <c r="D20" s="60">
        <v>2</v>
      </c>
      <c r="E20" s="60">
        <v>19</v>
      </c>
      <c r="F20" s="48">
        <v>1</v>
      </c>
      <c r="G20" s="52"/>
      <c r="H20" s="134"/>
      <c r="I20" s="48">
        <f>跳舞问卷一!AV19</f>
        <v>26</v>
      </c>
      <c r="J20" s="48">
        <f>跳舞问卷一!AW19</f>
        <v>57</v>
      </c>
      <c r="K20" s="48">
        <f>跳舞问卷一!BV19</f>
        <v>38.395676812799998</v>
      </c>
      <c r="L20" s="48">
        <f>跳舞问卷一!BW19</f>
        <v>38.037750000000003</v>
      </c>
      <c r="M20" s="48">
        <f>跳舞问卷一!BX19</f>
        <v>-11.604323187200002</v>
      </c>
      <c r="N20" s="48">
        <f>跳舞问卷一!BY19</f>
        <v>-11.962249999999997</v>
      </c>
      <c r="O20" s="48">
        <f>跳舞问卷一!AT19</f>
        <v>4</v>
      </c>
      <c r="P20" s="48">
        <f>跳舞问卷三!CD19</f>
        <v>26</v>
      </c>
      <c r="Q20" s="48">
        <f>跳舞问卷三!CE19</f>
        <v>2.2000000000000002</v>
      </c>
      <c r="R20" s="48">
        <f>跳舞问卷三!CN19</f>
        <v>18</v>
      </c>
      <c r="S20" s="48">
        <f>跳舞问卷三!CO19</f>
        <v>17</v>
      </c>
      <c r="T20" s="48">
        <f>跳舞问卷三!CP19</f>
        <v>35</v>
      </c>
      <c r="U20" s="48">
        <f>跳舞问卷三!DE19</f>
        <v>39</v>
      </c>
      <c r="V20" s="48">
        <f>跳舞问卷三!DF19</f>
        <v>65</v>
      </c>
      <c r="W20" s="48">
        <f>跳舞问卷三!DG19</f>
        <v>104</v>
      </c>
      <c r="X20" s="48">
        <f>跳舞问卷四!CS19</f>
        <v>20</v>
      </c>
      <c r="Y20" s="48">
        <f>跳舞问卷四!CT19</f>
        <v>14</v>
      </c>
      <c r="Z20" s="48">
        <f>跳舞问卷四!CX19</f>
        <v>27</v>
      </c>
      <c r="AA20" s="48"/>
      <c r="AB20" s="50"/>
      <c r="AC20" s="50"/>
      <c r="AD20" s="50"/>
      <c r="AE20" s="50"/>
      <c r="AF20" s="50"/>
      <c r="AG20" s="50"/>
      <c r="AH20" s="50"/>
      <c r="AI20" s="50"/>
      <c r="AJ20" s="50"/>
      <c r="AK20" s="120"/>
      <c r="AL20" s="49">
        <v>9</v>
      </c>
      <c r="AM20" s="50">
        <v>6</v>
      </c>
      <c r="AN20" s="50">
        <v>27</v>
      </c>
      <c r="AO20" s="61">
        <v>29.29</v>
      </c>
      <c r="AP20" s="61">
        <v>40.119999999999997</v>
      </c>
      <c r="AQ20" s="88">
        <v>29</v>
      </c>
      <c r="AR20" s="50"/>
    </row>
    <row r="21" spans="1:44" s="51" customFormat="1" ht="16.5">
      <c r="A21" s="48">
        <v>19</v>
      </c>
      <c r="B21" s="48" t="s">
        <v>398</v>
      </c>
      <c r="C21" s="60">
        <v>20</v>
      </c>
      <c r="D21" s="60">
        <v>2</v>
      </c>
      <c r="E21" s="60">
        <v>18</v>
      </c>
      <c r="F21" s="48">
        <v>1</v>
      </c>
      <c r="G21" s="52"/>
      <c r="H21" s="134"/>
      <c r="I21" s="48">
        <f>跳舞问卷一!AV20</f>
        <v>30</v>
      </c>
      <c r="J21" s="48">
        <f>跳舞问卷一!AW20</f>
        <v>53</v>
      </c>
      <c r="K21" s="48">
        <f>跳舞问卷一!BV20</f>
        <v>48.6823268128</v>
      </c>
      <c r="L21" s="48">
        <f>跳舞问卷一!BW20</f>
        <v>41.452950000000001</v>
      </c>
      <c r="M21" s="48">
        <f>跳舞问卷一!BX20</f>
        <v>-1.3176731872000005</v>
      </c>
      <c r="N21" s="48">
        <f>跳舞问卷一!BY20</f>
        <v>-8.5470499999999987</v>
      </c>
      <c r="O21" s="48">
        <f>跳舞问卷一!AT20</f>
        <v>7</v>
      </c>
      <c r="P21" s="48">
        <f>跳舞问卷三!CD20</f>
        <v>31</v>
      </c>
      <c r="Q21" s="48">
        <f>跳舞问卷三!CE20</f>
        <v>2.2999999999999998</v>
      </c>
      <c r="R21" s="48">
        <f>跳舞问卷三!CN20</f>
        <v>17</v>
      </c>
      <c r="S21" s="48">
        <f>跳舞问卷三!CO20</f>
        <v>12</v>
      </c>
      <c r="T21" s="48">
        <f>跳舞问卷三!CP20</f>
        <v>29</v>
      </c>
      <c r="U21" s="48">
        <f>跳舞问卷三!DE20</f>
        <v>33</v>
      </c>
      <c r="V21" s="48">
        <f>跳舞问卷三!DF20</f>
        <v>64</v>
      </c>
      <c r="W21" s="48">
        <f>跳舞问卷三!DG20</f>
        <v>97</v>
      </c>
      <c r="X21" s="48">
        <f>跳舞问卷四!CS20</f>
        <v>23</v>
      </c>
      <c r="Y21" s="48">
        <f>跳舞问卷四!CT20</f>
        <v>21</v>
      </c>
      <c r="Z21" s="48">
        <f>跳舞问卷四!CX20</f>
        <v>17</v>
      </c>
      <c r="AA21" s="48"/>
      <c r="AB21" s="50"/>
      <c r="AC21" s="50"/>
      <c r="AD21" s="50"/>
      <c r="AE21" s="50"/>
      <c r="AF21" s="50"/>
      <c r="AG21" s="50"/>
      <c r="AH21" s="50"/>
      <c r="AI21" s="50"/>
      <c r="AJ21" s="50"/>
      <c r="AK21" s="120"/>
      <c r="AL21" s="49">
        <v>9</v>
      </c>
      <c r="AM21" s="50">
        <v>9</v>
      </c>
      <c r="AN21" s="50">
        <v>24</v>
      </c>
      <c r="AO21" s="61">
        <v>20.41</v>
      </c>
      <c r="AP21" s="61">
        <v>51.53</v>
      </c>
      <c r="AQ21" s="88">
        <v>30</v>
      </c>
      <c r="AR21" s="50"/>
    </row>
    <row r="22" spans="1:44" s="51" customFormat="1" ht="16.5">
      <c r="A22" s="48">
        <v>21</v>
      </c>
      <c r="B22" s="48" t="s">
        <v>411</v>
      </c>
      <c r="C22" s="60">
        <v>22</v>
      </c>
      <c r="D22" s="60">
        <v>2</v>
      </c>
      <c r="E22" s="60">
        <v>20</v>
      </c>
      <c r="F22" s="48">
        <v>1</v>
      </c>
      <c r="G22" s="134"/>
      <c r="H22" s="134"/>
      <c r="I22" s="48">
        <f>跳舞问卷一!AV21</f>
        <v>33</v>
      </c>
      <c r="J22" s="48">
        <f>跳舞问卷一!AW21</f>
        <v>68</v>
      </c>
      <c r="K22" s="48">
        <f>跳舞问卷一!BV21</f>
        <v>53.702600000000004</v>
      </c>
      <c r="L22" s="48">
        <f>跳舞问卷一!BW21</f>
        <v>29.708799999999997</v>
      </c>
      <c r="M22" s="48">
        <f>跳舞问卷一!BX21</f>
        <v>3.7026000000000039</v>
      </c>
      <c r="N22" s="48">
        <f>跳舞问卷一!BY21</f>
        <v>-20.291200000000003</v>
      </c>
      <c r="O22" s="48">
        <f>跳舞问卷一!AT21</f>
        <v>4</v>
      </c>
      <c r="P22" s="48">
        <f>跳舞问卷三!CD21</f>
        <v>22</v>
      </c>
      <c r="Q22" s="48">
        <f>跳舞问卷三!CE21</f>
        <v>2.2000000000000002</v>
      </c>
      <c r="R22" s="48">
        <f>跳舞问卷三!CN21</f>
        <v>14</v>
      </c>
      <c r="S22" s="48">
        <f>跳舞问卷三!CO21</f>
        <v>13</v>
      </c>
      <c r="T22" s="48">
        <f>跳舞问卷三!CP21</f>
        <v>27</v>
      </c>
      <c r="U22" s="48">
        <f>跳舞问卷三!DE21</f>
        <v>34</v>
      </c>
      <c r="V22" s="48">
        <f>跳舞问卷三!DF21</f>
        <v>52</v>
      </c>
      <c r="W22" s="48">
        <f>跳舞问卷三!DG21</f>
        <v>86</v>
      </c>
      <c r="X22" s="48">
        <f>跳舞问卷四!CS21</f>
        <v>26</v>
      </c>
      <c r="Y22" s="48">
        <f>跳舞问卷四!CT21</f>
        <v>17</v>
      </c>
      <c r="Z22" s="48">
        <f>跳舞问卷四!CX21</f>
        <v>15</v>
      </c>
      <c r="AA22" s="48"/>
      <c r="AB22" s="50"/>
      <c r="AC22" s="50"/>
      <c r="AD22" s="50"/>
      <c r="AE22" s="50"/>
      <c r="AF22" s="48"/>
      <c r="AG22" s="48"/>
      <c r="AH22" s="48"/>
      <c r="AI22" s="48"/>
      <c r="AJ22" s="48"/>
      <c r="AK22" s="120"/>
      <c r="AL22" s="49">
        <v>11</v>
      </c>
      <c r="AM22" s="50">
        <v>6</v>
      </c>
      <c r="AN22" s="50">
        <v>25</v>
      </c>
      <c r="AO22" s="61">
        <v>27.78</v>
      </c>
      <c r="AP22" s="61">
        <v>60.8</v>
      </c>
      <c r="AQ22" s="88">
        <v>29</v>
      </c>
      <c r="AR22" s="48"/>
    </row>
    <row r="23" spans="1:44" s="51" customFormat="1" ht="16.5">
      <c r="A23" s="48">
        <v>24</v>
      </c>
      <c r="B23" s="48" t="s">
        <v>423</v>
      </c>
      <c r="C23" s="60">
        <v>23</v>
      </c>
      <c r="D23" s="60">
        <v>2</v>
      </c>
      <c r="E23" s="60">
        <v>20</v>
      </c>
      <c r="F23" s="48">
        <v>1</v>
      </c>
      <c r="G23" s="134"/>
      <c r="H23" s="134"/>
      <c r="I23" s="48">
        <f>跳舞问卷一!AV22</f>
        <v>26</v>
      </c>
      <c r="J23" s="48">
        <f>跳舞问卷一!AW22</f>
        <v>39</v>
      </c>
      <c r="K23" s="48">
        <f>跳舞问卷一!BV22</f>
        <v>60.666430000000005</v>
      </c>
      <c r="L23" s="48">
        <f>跳舞问卷一!BW22</f>
        <v>39.471670000000003</v>
      </c>
      <c r="M23" s="48">
        <f>跳舞问卷一!BX22</f>
        <v>10.666430000000005</v>
      </c>
      <c r="N23" s="48">
        <f>跳舞问卷一!BY22</f>
        <v>-10.528329999999997</v>
      </c>
      <c r="O23" s="48">
        <f>跳舞问卷一!AT22</f>
        <v>4</v>
      </c>
      <c r="P23" s="48">
        <f>跳舞问卷三!CD22</f>
        <v>33</v>
      </c>
      <c r="Q23" s="48">
        <f>跳舞问卷三!CE22</f>
        <v>2.5</v>
      </c>
      <c r="R23" s="48">
        <f>跳舞问卷三!CN22</f>
        <v>20</v>
      </c>
      <c r="S23" s="48">
        <f>跳舞问卷三!CO22</f>
        <v>18</v>
      </c>
      <c r="T23" s="48">
        <f>跳舞问卷三!CP22</f>
        <v>38</v>
      </c>
      <c r="U23" s="48">
        <f>跳舞问卷三!DE22</f>
        <v>45</v>
      </c>
      <c r="V23" s="48">
        <f>跳舞问卷三!DF22</f>
        <v>45</v>
      </c>
      <c r="W23" s="48">
        <f>跳舞问卷三!DG22</f>
        <v>90</v>
      </c>
      <c r="X23" s="48">
        <f>跳舞问卷四!CS22</f>
        <v>18</v>
      </c>
      <c r="Y23" s="48">
        <f>跳舞问卷四!CT22</f>
        <v>11</v>
      </c>
      <c r="Z23" s="48">
        <f>跳舞问卷四!CX22</f>
        <v>6</v>
      </c>
      <c r="AA23" s="48"/>
      <c r="AB23" s="50"/>
      <c r="AC23" s="50"/>
      <c r="AD23" s="50"/>
      <c r="AE23" s="50"/>
      <c r="AF23" s="48"/>
      <c r="AG23" s="48"/>
      <c r="AH23" s="48"/>
      <c r="AI23" s="48"/>
      <c r="AJ23" s="48"/>
      <c r="AK23" s="120"/>
      <c r="AL23" s="49">
        <v>8</v>
      </c>
      <c r="AM23" s="50">
        <v>6</v>
      </c>
      <c r="AN23" s="50">
        <v>21</v>
      </c>
      <c r="AO23" s="61">
        <v>39.47</v>
      </c>
      <c r="AP23" s="61">
        <v>85.85</v>
      </c>
      <c r="AQ23" s="88">
        <v>29</v>
      </c>
      <c r="AR23" s="48"/>
    </row>
    <row r="24" spans="1:44" s="51" customFormat="1" ht="16.5">
      <c r="A24" s="48">
        <v>23</v>
      </c>
      <c r="B24" s="48" t="s">
        <v>418</v>
      </c>
      <c r="C24" s="60">
        <v>24</v>
      </c>
      <c r="D24" s="60">
        <v>1</v>
      </c>
      <c r="E24" s="60">
        <v>23</v>
      </c>
      <c r="F24" s="48">
        <v>1</v>
      </c>
      <c r="G24" s="134"/>
      <c r="H24" s="134"/>
      <c r="I24" s="48">
        <f>跳舞问卷一!AV23</f>
        <v>21</v>
      </c>
      <c r="J24" s="48">
        <f>跳舞问卷一!AW23</f>
        <v>37</v>
      </c>
      <c r="K24" s="48">
        <f>跳舞问卷一!BV23</f>
        <v>36.276980000000002</v>
      </c>
      <c r="L24" s="48">
        <f>跳舞问卷一!BW23</f>
        <v>17.825309999999995</v>
      </c>
      <c r="M24" s="48">
        <f>跳舞问卷一!BX23</f>
        <v>-13.723019999999998</v>
      </c>
      <c r="N24" s="48">
        <f>跳舞问卷一!BY23</f>
        <v>-32.174690000000005</v>
      </c>
      <c r="O24" s="48">
        <f>跳舞问卷一!AT23</f>
        <v>3</v>
      </c>
      <c r="P24" s="48">
        <f>跳舞问卷三!CD23</f>
        <v>18</v>
      </c>
      <c r="Q24" s="48">
        <f>跳舞问卷三!CE23</f>
        <v>1.1000000000000001</v>
      </c>
      <c r="R24" s="48">
        <f>跳舞问卷三!CN23</f>
        <v>10</v>
      </c>
      <c r="S24" s="48">
        <f>跳舞问卷三!CO23</f>
        <v>8</v>
      </c>
      <c r="T24" s="48">
        <f>跳舞问卷三!CP23</f>
        <v>18</v>
      </c>
      <c r="U24" s="48">
        <f>跳舞问卷三!DE23</f>
        <v>17</v>
      </c>
      <c r="V24" s="48">
        <f>跳舞问卷三!DF23</f>
        <v>59</v>
      </c>
      <c r="W24" s="48">
        <f>跳舞问卷三!DG23</f>
        <v>76</v>
      </c>
      <c r="X24" s="48">
        <f>跳舞问卷四!CS23</f>
        <v>31</v>
      </c>
      <c r="Y24" s="48">
        <f>跳舞问卷四!CT23</f>
        <v>11</v>
      </c>
      <c r="Z24" s="48">
        <f>跳舞问卷四!CX23</f>
        <v>33</v>
      </c>
      <c r="AA24" s="48"/>
      <c r="AB24" s="50"/>
      <c r="AC24" s="50"/>
      <c r="AD24" s="50"/>
      <c r="AE24" s="50"/>
      <c r="AF24" s="48"/>
      <c r="AG24" s="48"/>
      <c r="AH24" s="48"/>
      <c r="AI24" s="48"/>
      <c r="AJ24" s="48"/>
      <c r="AK24" s="120"/>
      <c r="AL24" s="49">
        <v>11</v>
      </c>
      <c r="AM24" s="50">
        <v>10</v>
      </c>
      <c r="AN24" s="50">
        <v>15</v>
      </c>
      <c r="AO24" s="61">
        <v>22.22</v>
      </c>
      <c r="AP24" s="61">
        <v>50.22</v>
      </c>
      <c r="AQ24" s="88">
        <v>30</v>
      </c>
      <c r="AR24" s="48"/>
    </row>
    <row r="25" spans="1:44" s="51" customFormat="1" ht="16.5">
      <c r="A25" s="48">
        <v>36</v>
      </c>
      <c r="B25" s="55" t="s">
        <v>985</v>
      </c>
      <c r="C25" s="60">
        <v>7</v>
      </c>
      <c r="D25" s="60">
        <v>1</v>
      </c>
      <c r="E25" s="60">
        <v>19</v>
      </c>
      <c r="F25" s="48">
        <v>2</v>
      </c>
      <c r="G25" s="134"/>
      <c r="H25" s="134"/>
      <c r="I25" s="48">
        <f>跳舞问卷一!AV24</f>
        <v>31</v>
      </c>
      <c r="J25" s="48">
        <f>跳舞问卷一!AW24</f>
        <v>43</v>
      </c>
      <c r="K25" s="48">
        <f>跳舞问卷一!BV24</f>
        <v>54.279220000000002</v>
      </c>
      <c r="L25" s="48">
        <f>跳舞问卷一!BW24</f>
        <v>51.320899999999995</v>
      </c>
      <c r="M25" s="48">
        <f>跳舞问卷一!BX24</f>
        <v>4.2792200000000022</v>
      </c>
      <c r="N25" s="48">
        <f>跳舞问卷一!BY24</f>
        <v>1.3208999999999946</v>
      </c>
      <c r="O25" s="48">
        <f>跳舞问卷一!AT24</f>
        <v>6</v>
      </c>
      <c r="P25" s="48">
        <f>跳舞问卷三!CD24</f>
        <v>33</v>
      </c>
      <c r="Q25" s="48">
        <f>跳舞问卷三!CE24</f>
        <v>2.5</v>
      </c>
      <c r="R25" s="48">
        <f>跳舞问卷三!CN24</f>
        <v>14</v>
      </c>
      <c r="S25" s="48">
        <f>跳舞问卷三!CO24</f>
        <v>23</v>
      </c>
      <c r="T25" s="48">
        <f>跳舞问卷三!CP24</f>
        <v>37</v>
      </c>
      <c r="U25" s="48">
        <f>跳舞问卷三!DE24</f>
        <v>43</v>
      </c>
      <c r="V25" s="48">
        <f>跳舞问卷三!DF24</f>
        <v>60</v>
      </c>
      <c r="W25" s="48">
        <f>跳舞问卷三!DG24</f>
        <v>103</v>
      </c>
      <c r="X25" s="48">
        <f>跳舞问卷四!CS24</f>
        <v>22</v>
      </c>
      <c r="Y25" s="48">
        <f>跳舞问卷四!CT24</f>
        <v>7</v>
      </c>
      <c r="Z25" s="48">
        <f>跳舞问卷四!CX24</f>
        <v>11</v>
      </c>
      <c r="AA25" s="48"/>
      <c r="AB25" s="50"/>
      <c r="AC25" s="50"/>
      <c r="AD25" s="50"/>
      <c r="AE25" s="50"/>
      <c r="AF25" s="48"/>
      <c r="AG25" s="48"/>
      <c r="AH25" s="48"/>
      <c r="AI25" s="48"/>
      <c r="AJ25" s="48"/>
      <c r="AK25" s="120"/>
      <c r="AL25" s="53">
        <v>13</v>
      </c>
      <c r="AM25" s="48">
        <v>10</v>
      </c>
      <c r="AN25" s="48">
        <v>53</v>
      </c>
      <c r="AO25" s="62">
        <v>21.25</v>
      </c>
      <c r="AP25" s="62">
        <v>27.47</v>
      </c>
      <c r="AQ25" s="89">
        <v>29</v>
      </c>
      <c r="AR25" s="48"/>
    </row>
    <row r="26" spans="1:44" s="51" customFormat="1" ht="16.5">
      <c r="A26" s="48">
        <v>35</v>
      </c>
      <c r="B26" s="55" t="s">
        <v>977</v>
      </c>
      <c r="C26" s="60">
        <v>8</v>
      </c>
      <c r="D26" s="60">
        <v>2</v>
      </c>
      <c r="E26" s="60">
        <v>19</v>
      </c>
      <c r="F26" s="48">
        <v>2</v>
      </c>
      <c r="G26" s="134"/>
      <c r="H26" s="134"/>
      <c r="I26" s="48">
        <f>跳舞问卷一!AV25</f>
        <v>39</v>
      </c>
      <c r="J26" s="48">
        <f>跳舞问卷一!AW25</f>
        <v>56</v>
      </c>
      <c r="K26" s="48">
        <f>跳舞问卷一!BV25</f>
        <v>61.930990000000001</v>
      </c>
      <c r="L26" s="48">
        <f>跳舞问卷一!BW25</f>
        <v>45.351970000000001</v>
      </c>
      <c r="M26" s="48">
        <f>跳舞问卷一!BX25</f>
        <v>11.930990000000001</v>
      </c>
      <c r="N26" s="48">
        <f>跳舞问卷一!BY25</f>
        <v>-4.6480299999999986</v>
      </c>
      <c r="O26" s="48">
        <f>跳舞问卷一!AT25</f>
        <v>5</v>
      </c>
      <c r="P26" s="48">
        <f>跳舞问卷三!CD25</f>
        <v>37</v>
      </c>
      <c r="Q26" s="48">
        <f>跳舞问卷三!CE25</f>
        <v>2.8</v>
      </c>
      <c r="R26" s="48">
        <f>跳舞问卷三!CN25</f>
        <v>14</v>
      </c>
      <c r="S26" s="48">
        <f>跳舞问卷三!CO25</f>
        <v>18</v>
      </c>
      <c r="T26" s="48">
        <f>跳舞问卷三!CP25</f>
        <v>32</v>
      </c>
      <c r="U26" s="48">
        <f>跳舞问卷三!DE25</f>
        <v>53</v>
      </c>
      <c r="V26" s="48">
        <f>跳舞问卷三!DF25</f>
        <v>61</v>
      </c>
      <c r="W26" s="48">
        <f>跳舞问卷三!DG25</f>
        <v>114</v>
      </c>
      <c r="X26" s="48">
        <f>跳舞问卷四!CS25</f>
        <v>12</v>
      </c>
      <c r="Y26" s="48">
        <f>跳舞问卷四!CT25</f>
        <v>7</v>
      </c>
      <c r="Z26" s="48">
        <f>跳舞问卷四!CX25</f>
        <v>3</v>
      </c>
      <c r="AA26" s="48"/>
      <c r="AB26" s="50"/>
      <c r="AC26" s="50"/>
      <c r="AD26" s="50"/>
      <c r="AE26" s="50"/>
      <c r="AF26" s="48"/>
      <c r="AG26" s="48"/>
      <c r="AH26" s="48"/>
      <c r="AI26" s="48"/>
      <c r="AJ26" s="48"/>
      <c r="AK26" s="120"/>
      <c r="AL26" s="53">
        <v>10</v>
      </c>
      <c r="AM26" s="48">
        <v>5</v>
      </c>
      <c r="AN26" s="48">
        <v>52</v>
      </c>
      <c r="AO26" s="62">
        <v>38.130000000000003</v>
      </c>
      <c r="AP26" s="62">
        <v>78.94</v>
      </c>
      <c r="AQ26" s="89">
        <v>30</v>
      </c>
      <c r="AR26" s="48"/>
    </row>
    <row r="27" spans="1:44" s="51" customFormat="1" ht="16.5">
      <c r="A27" s="48">
        <v>32</v>
      </c>
      <c r="B27" s="55" t="s">
        <v>954</v>
      </c>
      <c r="C27" s="60">
        <v>9</v>
      </c>
      <c r="D27" s="60">
        <v>2</v>
      </c>
      <c r="E27" s="60">
        <v>18</v>
      </c>
      <c r="F27" s="48">
        <v>2</v>
      </c>
      <c r="G27" s="134"/>
      <c r="H27" s="134"/>
      <c r="I27" s="48">
        <f>跳舞问卷一!AV26</f>
        <v>32</v>
      </c>
      <c r="J27" s="48">
        <f>跳舞问卷一!AW26</f>
        <v>98</v>
      </c>
      <c r="K27" s="48">
        <f>跳舞问卷一!BV26</f>
        <v>56.577060000000003</v>
      </c>
      <c r="L27" s="48">
        <f>跳舞问卷一!BW26</f>
        <v>60.757809999999999</v>
      </c>
      <c r="M27" s="48">
        <f>跳舞问卷一!BX26</f>
        <v>6.577060000000003</v>
      </c>
      <c r="N27" s="48">
        <f>跳舞问卷一!BY26</f>
        <v>10.757809999999999</v>
      </c>
      <c r="O27" s="48">
        <f>跳舞问卷一!AT26</f>
        <v>6</v>
      </c>
      <c r="P27" s="48">
        <f>跳舞问卷三!CD26</f>
        <v>45</v>
      </c>
      <c r="Q27" s="48">
        <f>跳舞问卷三!CE26</f>
        <v>4</v>
      </c>
      <c r="R27" s="48">
        <f>跳舞问卷三!CN26</f>
        <v>26</v>
      </c>
      <c r="S27" s="48">
        <f>跳舞问卷三!CO26</f>
        <v>28</v>
      </c>
      <c r="T27" s="48">
        <f>跳舞问卷三!CP26</f>
        <v>54</v>
      </c>
      <c r="U27" s="48">
        <f>跳舞问卷三!DE26</f>
        <v>76</v>
      </c>
      <c r="V27" s="48">
        <f>跳舞问卷三!DF26</f>
        <v>44</v>
      </c>
      <c r="W27" s="48">
        <f>跳舞问卷三!DG26</f>
        <v>120</v>
      </c>
      <c r="X27" s="48">
        <f>跳舞问卷四!CS26</f>
        <v>12</v>
      </c>
      <c r="Y27" s="48">
        <f>跳舞问卷四!CT26</f>
        <v>3</v>
      </c>
      <c r="Z27" s="48">
        <f>跳舞问卷四!CX26</f>
        <v>0</v>
      </c>
      <c r="AA27" s="48"/>
      <c r="AB27" s="50"/>
      <c r="AC27" s="50"/>
      <c r="AD27" s="50"/>
      <c r="AE27" s="50"/>
      <c r="AF27" s="48"/>
      <c r="AG27" s="48"/>
      <c r="AH27" s="48"/>
      <c r="AI27" s="48"/>
      <c r="AJ27" s="48"/>
      <c r="AK27" s="120"/>
      <c r="AL27" s="53">
        <v>8</v>
      </c>
      <c r="AM27" s="48">
        <v>4</v>
      </c>
      <c r="AN27" s="48">
        <v>40</v>
      </c>
      <c r="AO27" s="62">
        <v>20.78</v>
      </c>
      <c r="AP27" s="62">
        <v>37.28</v>
      </c>
      <c r="AQ27" s="89">
        <v>30</v>
      </c>
      <c r="AR27" s="48"/>
    </row>
    <row r="28" spans="1:44" s="51" customFormat="1" ht="16.5">
      <c r="A28" s="48">
        <v>31</v>
      </c>
      <c r="B28" s="55" t="s">
        <v>948</v>
      </c>
      <c r="C28" s="60">
        <v>10</v>
      </c>
      <c r="D28" s="60">
        <v>2</v>
      </c>
      <c r="E28" s="60">
        <v>20</v>
      </c>
      <c r="F28" s="48">
        <v>2</v>
      </c>
      <c r="G28" s="134"/>
      <c r="H28" s="134"/>
      <c r="I28" s="48">
        <f>跳舞问卷一!AV27</f>
        <v>21</v>
      </c>
      <c r="J28" s="48">
        <f>跳舞问卷一!AW27</f>
        <v>46</v>
      </c>
      <c r="K28" s="48">
        <f>跳舞问卷一!BV27</f>
        <v>58.064690000000006</v>
      </c>
      <c r="L28" s="48">
        <f>跳舞问卷一!BW27</f>
        <v>30.975789999999996</v>
      </c>
      <c r="M28" s="48">
        <f>跳舞问卷一!BX27</f>
        <v>8.0646900000000059</v>
      </c>
      <c r="N28" s="48">
        <f>跳舞问卷一!BY27</f>
        <v>-19.024210000000004</v>
      </c>
      <c r="O28" s="48">
        <f>跳舞问卷一!AT27</f>
        <v>5</v>
      </c>
      <c r="P28" s="48">
        <f>跳舞问卷三!CD27</f>
        <v>16</v>
      </c>
      <c r="Q28" s="48">
        <f>跳舞问卷三!CE27</f>
        <v>2.1</v>
      </c>
      <c r="R28" s="48">
        <f>跳舞问卷三!CN27</f>
        <v>20</v>
      </c>
      <c r="S28" s="48">
        <f>跳舞问卷三!CO27</f>
        <v>19</v>
      </c>
      <c r="T28" s="48">
        <f>跳舞问卷三!CP27</f>
        <v>39</v>
      </c>
      <c r="U28" s="48">
        <f>跳舞问卷三!DE27</f>
        <v>23</v>
      </c>
      <c r="V28" s="48">
        <f>跳舞问卷三!DF27</f>
        <v>74</v>
      </c>
      <c r="W28" s="48">
        <f>跳舞问卷三!DG27</f>
        <v>97</v>
      </c>
      <c r="X28" s="48">
        <f>跳舞问卷四!CS27</f>
        <v>25</v>
      </c>
      <c r="Y28" s="48">
        <f>跳舞问卷四!CT27</f>
        <v>11</v>
      </c>
      <c r="Z28" s="48">
        <f>跳舞问卷四!CX27</f>
        <v>21</v>
      </c>
      <c r="AA28" s="48"/>
      <c r="AB28" s="50"/>
      <c r="AC28" s="50"/>
      <c r="AD28" s="50"/>
      <c r="AE28" s="50"/>
      <c r="AF28" s="48"/>
      <c r="AG28" s="48"/>
      <c r="AH28" s="48"/>
      <c r="AI28" s="48"/>
      <c r="AJ28" s="48"/>
      <c r="AK28" s="120"/>
      <c r="AL28" s="53">
        <v>9</v>
      </c>
      <c r="AM28" s="48">
        <v>4</v>
      </c>
      <c r="AN28" s="48">
        <v>45</v>
      </c>
      <c r="AO28" s="62">
        <v>38.25</v>
      </c>
      <c r="AP28" s="62">
        <v>74.56</v>
      </c>
      <c r="AQ28" s="89">
        <v>28</v>
      </c>
      <c r="AR28" s="48"/>
    </row>
    <row r="29" spans="1:44" s="51" customFormat="1" ht="16.5">
      <c r="A29" s="48">
        <v>26</v>
      </c>
      <c r="B29" s="55" t="s">
        <v>915</v>
      </c>
      <c r="C29" s="60">
        <v>11</v>
      </c>
      <c r="D29" s="60">
        <v>2</v>
      </c>
      <c r="E29" s="60">
        <v>23</v>
      </c>
      <c r="F29" s="48">
        <v>2</v>
      </c>
      <c r="G29" s="134"/>
      <c r="H29" s="134"/>
      <c r="I29" s="48">
        <f>跳舞问卷一!AV28</f>
        <v>30</v>
      </c>
      <c r="J29" s="48">
        <f>跳舞问卷一!AW28</f>
        <v>39</v>
      </c>
      <c r="K29" s="48">
        <f>跳舞问卷一!BV28</f>
        <v>61.062390000000001</v>
      </c>
      <c r="L29" s="48">
        <f>跳舞问卷一!BW28</f>
        <v>30.85829</v>
      </c>
      <c r="M29" s="48">
        <f>跳舞问卷一!BX28</f>
        <v>11.062390000000001</v>
      </c>
      <c r="N29" s="48">
        <f>跳舞问卷一!BY28</f>
        <v>-19.14171</v>
      </c>
      <c r="O29" s="48">
        <f>跳舞问卷一!AT28</f>
        <v>5</v>
      </c>
      <c r="P29" s="48">
        <f>跳舞问卷三!CD28</f>
        <v>39</v>
      </c>
      <c r="Q29" s="48">
        <f>跳舞问卷三!CE28</f>
        <v>2.9</v>
      </c>
      <c r="R29" s="48">
        <f>跳舞问卷三!CN28</f>
        <v>23</v>
      </c>
      <c r="S29" s="48">
        <f>跳舞问卷三!CO28</f>
        <v>22</v>
      </c>
      <c r="T29" s="48">
        <f>跳舞问卷三!CP28</f>
        <v>45</v>
      </c>
      <c r="U29" s="48">
        <f>跳舞问卷三!DE28</f>
        <v>56</v>
      </c>
      <c r="V29" s="48">
        <f>跳舞问卷三!DF28</f>
        <v>55</v>
      </c>
      <c r="W29" s="48">
        <f>跳舞问卷三!DG28</f>
        <v>111</v>
      </c>
      <c r="X29" s="48">
        <f>跳舞问卷四!CS28</f>
        <v>11</v>
      </c>
      <c r="Y29" s="48">
        <f>跳舞问卷四!CT28</f>
        <v>13</v>
      </c>
      <c r="Z29" s="48">
        <f>跳舞问卷四!CX28</f>
        <v>11</v>
      </c>
      <c r="AA29" s="48"/>
      <c r="AB29" s="50"/>
      <c r="AC29" s="50"/>
      <c r="AD29" s="50"/>
      <c r="AE29" s="50"/>
      <c r="AF29" s="48"/>
      <c r="AG29" s="48"/>
      <c r="AH29" s="48"/>
      <c r="AI29" s="48"/>
      <c r="AJ29" s="48"/>
      <c r="AK29" s="120"/>
      <c r="AL29" s="53">
        <v>10</v>
      </c>
      <c r="AM29" s="48">
        <v>7</v>
      </c>
      <c r="AN29" s="48">
        <v>42</v>
      </c>
      <c r="AO29" s="62">
        <v>14.06</v>
      </c>
      <c r="AP29" s="62">
        <v>38.18</v>
      </c>
      <c r="AQ29" s="89">
        <v>29</v>
      </c>
      <c r="AR29" s="48"/>
    </row>
    <row r="30" spans="1:44" s="51" customFormat="1" ht="16.5">
      <c r="A30" s="48">
        <v>25</v>
      </c>
      <c r="B30" s="55" t="s">
        <v>908</v>
      </c>
      <c r="C30" s="60">
        <v>12</v>
      </c>
      <c r="D30" s="60">
        <v>1</v>
      </c>
      <c r="E30" s="60">
        <v>18</v>
      </c>
      <c r="F30" s="48">
        <v>2</v>
      </c>
      <c r="G30" s="134"/>
      <c r="H30" s="134"/>
      <c r="I30" s="48">
        <f>跳舞问卷一!AV29</f>
        <v>28</v>
      </c>
      <c r="J30" s="48">
        <f>跳舞问卷一!AW29</f>
        <v>62</v>
      </c>
      <c r="K30" s="48">
        <f>跳舞问卷一!BV29</f>
        <v>56.510210000000001</v>
      </c>
      <c r="L30" s="48">
        <f>跳舞问卷一!BW29</f>
        <v>55.197199999999995</v>
      </c>
      <c r="M30" s="48">
        <f>跳舞问卷一!BX29</f>
        <v>6.5102100000000007</v>
      </c>
      <c r="N30" s="48">
        <f>跳舞问卷一!BY29</f>
        <v>5.1971999999999952</v>
      </c>
      <c r="O30" s="48">
        <f>跳舞问卷一!AT29</f>
        <v>5</v>
      </c>
      <c r="P30" s="48">
        <f>跳舞问卷三!CD29</f>
        <v>33</v>
      </c>
      <c r="Q30" s="48">
        <f>跳舞问卷三!CE29</f>
        <v>2.6</v>
      </c>
      <c r="R30" s="48">
        <f>跳舞问卷三!CN29</f>
        <v>17</v>
      </c>
      <c r="S30" s="48">
        <f>跳舞问卷三!CO29</f>
        <v>17</v>
      </c>
      <c r="T30" s="48">
        <f>跳舞问卷三!CP29</f>
        <v>34</v>
      </c>
      <c r="U30" s="48">
        <f>跳舞问卷三!DE29</f>
        <v>42</v>
      </c>
      <c r="V30" s="48">
        <f>跳舞问卷三!DF29</f>
        <v>59</v>
      </c>
      <c r="W30" s="48">
        <f>跳舞问卷三!DG29</f>
        <v>101</v>
      </c>
      <c r="X30" s="48">
        <f>跳舞问卷四!CS29</f>
        <v>19</v>
      </c>
      <c r="Y30" s="48">
        <f>跳舞问卷四!CT29</f>
        <v>3</v>
      </c>
      <c r="Z30" s="48">
        <f>跳舞问卷四!CX29</f>
        <v>5</v>
      </c>
      <c r="AA30" s="48"/>
      <c r="AB30" s="50"/>
      <c r="AC30" s="50"/>
      <c r="AD30" s="50"/>
      <c r="AE30" s="50"/>
      <c r="AF30" s="48"/>
      <c r="AG30" s="48"/>
      <c r="AH30" s="48"/>
      <c r="AI30" s="48"/>
      <c r="AJ30" s="48"/>
      <c r="AK30" s="120"/>
      <c r="AL30" s="53">
        <v>8</v>
      </c>
      <c r="AM30" s="48">
        <v>4</v>
      </c>
      <c r="AN30" s="48">
        <v>40</v>
      </c>
      <c r="AO30" s="62">
        <v>20.78</v>
      </c>
      <c r="AP30" s="62">
        <v>38.659999999999997</v>
      </c>
      <c r="AQ30" s="89">
        <v>30</v>
      </c>
      <c r="AR30" s="48"/>
    </row>
    <row r="31" spans="1:44" s="51" customFormat="1" ht="16.5">
      <c r="A31" s="48">
        <v>34</v>
      </c>
      <c r="B31" s="55" t="s">
        <v>969</v>
      </c>
      <c r="C31" s="60">
        <v>13</v>
      </c>
      <c r="D31" s="60">
        <v>2</v>
      </c>
      <c r="E31" s="60">
        <v>20</v>
      </c>
      <c r="F31" s="48">
        <v>2</v>
      </c>
      <c r="G31" s="134"/>
      <c r="H31" s="134"/>
      <c r="I31" s="48">
        <f>跳舞问卷一!AV30</f>
        <v>29</v>
      </c>
      <c r="J31" s="48">
        <f>跳舞问卷一!AW30</f>
        <v>53</v>
      </c>
      <c r="K31" s="48">
        <f>跳舞问卷一!BV30</f>
        <v>50.386700000000005</v>
      </c>
      <c r="L31" s="48">
        <f>跳舞问卷一!BW30</f>
        <v>53.917290000000001</v>
      </c>
      <c r="M31" s="48">
        <f>跳舞问卷一!BX30</f>
        <v>0.38670000000000471</v>
      </c>
      <c r="N31" s="48">
        <f>跳舞问卷一!BY30</f>
        <v>3.9172900000000013</v>
      </c>
      <c r="O31" s="48">
        <f>跳舞问卷一!AT30</f>
        <v>6</v>
      </c>
      <c r="P31" s="48">
        <f>跳舞问卷三!CD30</f>
        <v>35</v>
      </c>
      <c r="Q31" s="48">
        <f>跳舞问卷三!CE30</f>
        <v>2.9</v>
      </c>
      <c r="R31" s="48">
        <f>跳舞问卷三!CN30</f>
        <v>16</v>
      </c>
      <c r="S31" s="48">
        <f>跳舞问卷三!CO30</f>
        <v>18</v>
      </c>
      <c r="T31" s="48">
        <f>跳舞问卷三!CP30</f>
        <v>34</v>
      </c>
      <c r="U31" s="48">
        <f>跳舞问卷三!DE30</f>
        <v>41</v>
      </c>
      <c r="V31" s="48">
        <f>跳舞问卷三!DF30</f>
        <v>56</v>
      </c>
      <c r="W31" s="48">
        <f>跳舞问卷三!DG30</f>
        <v>97</v>
      </c>
      <c r="X31" s="48">
        <f>跳舞问卷四!CS30</f>
        <v>22</v>
      </c>
      <c r="Y31" s="48">
        <f>跳舞问卷四!CT30</f>
        <v>3</v>
      </c>
      <c r="Z31" s="48">
        <f>跳舞问卷四!CX30</f>
        <v>3</v>
      </c>
      <c r="AA31" s="48"/>
      <c r="AB31" s="50"/>
      <c r="AC31" s="50"/>
      <c r="AD31" s="50"/>
      <c r="AE31" s="50"/>
      <c r="AF31" s="48"/>
      <c r="AG31" s="48"/>
      <c r="AH31" s="48"/>
      <c r="AI31" s="48"/>
      <c r="AJ31" s="48"/>
      <c r="AK31" s="120"/>
      <c r="AL31" s="53">
        <v>10</v>
      </c>
      <c r="AM31" s="48">
        <v>7</v>
      </c>
      <c r="AN31" s="48">
        <v>32</v>
      </c>
      <c r="AO31" s="62">
        <v>29.6</v>
      </c>
      <c r="AP31" s="62">
        <v>56.84</v>
      </c>
      <c r="AQ31" s="89">
        <v>29</v>
      </c>
      <c r="AR31" s="48"/>
    </row>
    <row r="32" spans="1:44" s="51" customFormat="1" ht="16.5">
      <c r="A32" s="48">
        <v>33</v>
      </c>
      <c r="B32" s="55" t="s">
        <v>963</v>
      </c>
      <c r="C32" s="60">
        <v>14</v>
      </c>
      <c r="D32" s="60">
        <v>1</v>
      </c>
      <c r="E32" s="60">
        <v>18</v>
      </c>
      <c r="F32" s="48">
        <v>2</v>
      </c>
      <c r="G32" s="134"/>
      <c r="H32" s="134"/>
      <c r="I32" s="48">
        <f>跳舞问卷一!AV31</f>
        <v>31</v>
      </c>
      <c r="J32" s="48">
        <f>跳舞问卷一!AW31</f>
        <v>55</v>
      </c>
      <c r="K32" s="48">
        <f>跳舞问卷一!BV31</f>
        <v>50.497080000000004</v>
      </c>
      <c r="L32" s="48">
        <f>跳舞问卷一!BW31</f>
        <v>50.778329999999997</v>
      </c>
      <c r="M32" s="48">
        <f>跳舞问卷一!BX31</f>
        <v>0.49708000000000396</v>
      </c>
      <c r="N32" s="48">
        <f>跳舞问卷一!BY31</f>
        <v>0.77832999999999686</v>
      </c>
      <c r="O32" s="48">
        <f>跳舞问卷一!AT31</f>
        <v>3</v>
      </c>
      <c r="P32" s="48">
        <f>跳舞问卷三!CD31</f>
        <v>31</v>
      </c>
      <c r="Q32" s="48">
        <f>跳舞问卷三!CE31</f>
        <v>2</v>
      </c>
      <c r="R32" s="48">
        <f>跳舞问卷三!CN31</f>
        <v>17</v>
      </c>
      <c r="S32" s="48">
        <f>跳舞问卷三!CO31</f>
        <v>15</v>
      </c>
      <c r="T32" s="48">
        <f>跳舞问卷三!CP31</f>
        <v>32</v>
      </c>
      <c r="U32" s="48">
        <f>跳舞问卷三!DE31</f>
        <v>36</v>
      </c>
      <c r="V32" s="48">
        <f>跳舞问卷三!DF31</f>
        <v>57</v>
      </c>
      <c r="W32" s="48">
        <f>跳舞问卷三!DG31</f>
        <v>93</v>
      </c>
      <c r="X32" s="48">
        <f>跳舞问卷四!CS31</f>
        <v>16</v>
      </c>
      <c r="Y32" s="48">
        <f>跳舞问卷四!CT31</f>
        <v>31</v>
      </c>
      <c r="Z32" s="48">
        <f>跳舞问卷四!CX31</f>
        <v>7</v>
      </c>
      <c r="AA32" s="48"/>
      <c r="AB32" s="50"/>
      <c r="AC32" s="50"/>
      <c r="AD32" s="50"/>
      <c r="AE32" s="50"/>
      <c r="AF32" s="48"/>
      <c r="AG32" s="48"/>
      <c r="AH32" s="48"/>
      <c r="AI32" s="48"/>
      <c r="AJ32" s="48"/>
      <c r="AK32" s="120"/>
      <c r="AL32" s="53">
        <v>7</v>
      </c>
      <c r="AM32" s="48">
        <v>7</v>
      </c>
      <c r="AN32" s="48">
        <v>29</v>
      </c>
      <c r="AO32" s="62">
        <v>22.19</v>
      </c>
      <c r="AP32" s="62">
        <v>34.54</v>
      </c>
      <c r="AQ32" s="89">
        <v>29</v>
      </c>
      <c r="AR32" s="48"/>
    </row>
    <row r="33" spans="1:44" s="51" customFormat="1" ht="16.5">
      <c r="A33" s="48">
        <v>28</v>
      </c>
      <c r="B33" s="55" t="s">
        <v>925</v>
      </c>
      <c r="C33" s="60">
        <v>15</v>
      </c>
      <c r="D33" s="60">
        <v>2</v>
      </c>
      <c r="E33" s="60">
        <v>17</v>
      </c>
      <c r="F33" s="48">
        <v>2</v>
      </c>
      <c r="G33" s="134"/>
      <c r="H33" s="134"/>
      <c r="I33" s="48">
        <f>跳舞问卷一!AV32</f>
        <v>37</v>
      </c>
      <c r="J33" s="48">
        <f>跳舞问卷一!AW32</f>
        <v>67</v>
      </c>
      <c r="K33" s="48">
        <f>跳舞问卷一!BV32</f>
        <v>56.023230000000005</v>
      </c>
      <c r="L33" s="48">
        <f>跳舞问卷一!BW32</f>
        <v>52.728809999999996</v>
      </c>
      <c r="M33" s="48">
        <f>跳舞问卷一!BX32</f>
        <v>6.0232300000000052</v>
      </c>
      <c r="N33" s="48">
        <f>跳舞问卷一!BY32</f>
        <v>2.7288099999999957</v>
      </c>
      <c r="O33" s="48">
        <f>跳舞问卷一!AT32</f>
        <v>5</v>
      </c>
      <c r="P33" s="48">
        <f>跳舞问卷三!CD32</f>
        <v>43</v>
      </c>
      <c r="Q33" s="48">
        <f>跳舞问卷三!CE32</f>
        <v>3.4</v>
      </c>
      <c r="R33" s="48">
        <f>跳舞问卷三!CN32</f>
        <v>18</v>
      </c>
      <c r="S33" s="48">
        <f>跳舞问卷三!CO32</f>
        <v>20</v>
      </c>
      <c r="T33" s="48">
        <f>跳舞问卷三!CP32</f>
        <v>38</v>
      </c>
      <c r="U33" s="48">
        <f>跳舞问卷三!DE32</f>
        <v>55</v>
      </c>
      <c r="V33" s="48">
        <f>跳舞问卷三!DF32</f>
        <v>59</v>
      </c>
      <c r="W33" s="48">
        <f>跳舞问卷三!DG32</f>
        <v>114</v>
      </c>
      <c r="X33" s="48">
        <f>跳舞问卷四!CS32</f>
        <v>12</v>
      </c>
      <c r="Y33" s="48">
        <f>跳舞问卷四!CT32</f>
        <v>7</v>
      </c>
      <c r="Z33" s="48">
        <f>跳舞问卷四!CX32</f>
        <v>1</v>
      </c>
      <c r="AA33" s="48"/>
      <c r="AB33" s="50"/>
      <c r="AC33" s="50"/>
      <c r="AD33" s="50"/>
      <c r="AE33" s="50"/>
      <c r="AF33" s="48"/>
      <c r="AG33" s="48"/>
      <c r="AH33" s="48"/>
      <c r="AI33" s="48"/>
      <c r="AJ33" s="48"/>
      <c r="AK33" s="120"/>
      <c r="AL33" s="53">
        <v>8</v>
      </c>
      <c r="AM33" s="48">
        <v>8</v>
      </c>
      <c r="AN33" s="48">
        <v>35</v>
      </c>
      <c r="AO33" s="62">
        <v>31.47</v>
      </c>
      <c r="AP33" s="62">
        <v>48.25</v>
      </c>
      <c r="AQ33" s="89">
        <v>29</v>
      </c>
      <c r="AR33" s="48"/>
    </row>
    <row r="34" spans="1:44" s="51" customFormat="1" ht="16.5">
      <c r="A34" s="48">
        <v>27</v>
      </c>
      <c r="B34" s="55" t="s">
        <v>921</v>
      </c>
      <c r="C34" s="60">
        <v>16</v>
      </c>
      <c r="D34" s="60">
        <v>1</v>
      </c>
      <c r="E34" s="60">
        <v>19</v>
      </c>
      <c r="F34" s="48">
        <v>2</v>
      </c>
      <c r="G34" s="134"/>
      <c r="H34" s="134"/>
      <c r="I34" s="48">
        <f>跳舞问卷一!AV33</f>
        <v>20</v>
      </c>
      <c r="J34" s="48">
        <f>跳舞问卷一!AW33</f>
        <v>39</v>
      </c>
      <c r="K34" s="48">
        <f>跳舞问卷一!BV33</f>
        <v>42.314976812800005</v>
      </c>
      <c r="L34" s="48">
        <f>跳舞问卷一!BW33</f>
        <v>57.226289999999999</v>
      </c>
      <c r="M34" s="48">
        <f>跳舞问卷一!BX33</f>
        <v>-7.6850231871999952</v>
      </c>
      <c r="N34" s="48">
        <f>跳舞问卷一!BY33</f>
        <v>7.2262899999999988</v>
      </c>
      <c r="O34" s="48">
        <f>跳舞问卷一!AT33</f>
        <v>6</v>
      </c>
      <c r="P34" s="48">
        <f>跳舞问卷三!CD33</f>
        <v>40</v>
      </c>
      <c r="Q34" s="48">
        <f>跳舞问卷三!CE33</f>
        <v>2.6</v>
      </c>
      <c r="R34" s="48">
        <f>跳舞问卷三!CN33</f>
        <v>17</v>
      </c>
      <c r="S34" s="48">
        <f>跳舞问卷三!CO33</f>
        <v>19</v>
      </c>
      <c r="T34" s="48">
        <f>跳舞问卷三!CP33</f>
        <v>36</v>
      </c>
      <c r="U34" s="48">
        <f>跳舞问卷三!DE33</f>
        <v>63</v>
      </c>
      <c r="V34" s="48">
        <f>跳舞问卷三!DF33</f>
        <v>56</v>
      </c>
      <c r="W34" s="48">
        <f>跳舞问卷三!DG33</f>
        <v>119</v>
      </c>
      <c r="X34" s="48">
        <f>跳舞问卷四!CS33</f>
        <v>20</v>
      </c>
      <c r="Y34" s="48">
        <f>跳舞问卷四!CT33</f>
        <v>5</v>
      </c>
      <c r="Z34" s="48">
        <f>跳舞问卷四!CX33</f>
        <v>1</v>
      </c>
      <c r="AA34" s="48"/>
      <c r="AB34" s="50"/>
      <c r="AC34" s="50"/>
      <c r="AD34" s="50"/>
      <c r="AE34" s="50"/>
      <c r="AF34" s="48"/>
      <c r="AG34" s="48"/>
      <c r="AH34" s="48"/>
      <c r="AI34" s="48"/>
      <c r="AJ34" s="48"/>
      <c r="AK34" s="120"/>
      <c r="AL34" s="53">
        <v>10</v>
      </c>
      <c r="AM34" s="48">
        <v>8</v>
      </c>
      <c r="AN34" s="48">
        <v>52</v>
      </c>
      <c r="AO34" s="62">
        <v>18.97</v>
      </c>
      <c r="AP34" s="62">
        <v>38.380000000000003</v>
      </c>
      <c r="AQ34" s="89">
        <v>30</v>
      </c>
      <c r="AR34" s="48"/>
    </row>
    <row r="35" spans="1:44" s="51" customFormat="1" ht="16.5">
      <c r="A35" s="48">
        <v>30</v>
      </c>
      <c r="B35" s="55" t="s">
        <v>942</v>
      </c>
      <c r="C35" s="60">
        <v>18</v>
      </c>
      <c r="D35" s="60">
        <v>1</v>
      </c>
      <c r="E35" s="60">
        <v>18</v>
      </c>
      <c r="F35" s="48">
        <v>2</v>
      </c>
      <c r="G35" s="134"/>
      <c r="H35" s="134"/>
      <c r="I35" s="48">
        <f>跳舞问卷一!AV34</f>
        <v>23</v>
      </c>
      <c r="J35" s="48">
        <f>跳舞问卷一!AW34</f>
        <v>60</v>
      </c>
      <c r="K35" s="48">
        <f>跳舞问卷一!BV34</f>
        <v>52.234280000000005</v>
      </c>
      <c r="L35" s="48">
        <f>跳舞问卷一!BW34</f>
        <v>54.454769999999996</v>
      </c>
      <c r="M35" s="48">
        <f>跳舞问卷一!BX34</f>
        <v>2.2342800000000054</v>
      </c>
      <c r="N35" s="48">
        <f>跳舞问卷一!BY34</f>
        <v>4.4547699999999963</v>
      </c>
      <c r="O35" s="48">
        <f>跳舞问卷一!AT34</f>
        <v>6</v>
      </c>
      <c r="P35" s="48">
        <f>跳舞问卷三!CD34</f>
        <v>24</v>
      </c>
      <c r="Q35" s="48">
        <f>跳舞问卷三!CE34</f>
        <v>2.7</v>
      </c>
      <c r="R35" s="48">
        <f>跳舞问卷三!CN34</f>
        <v>9</v>
      </c>
      <c r="S35" s="48">
        <f>跳舞问卷三!CO34</f>
        <v>21</v>
      </c>
      <c r="T35" s="48">
        <f>跳舞问卷三!CP34</f>
        <v>30</v>
      </c>
      <c r="U35" s="48">
        <f>跳舞问卷三!DE34</f>
        <v>31</v>
      </c>
      <c r="V35" s="48">
        <f>跳舞问卷三!DF34</f>
        <v>46</v>
      </c>
      <c r="W35" s="48">
        <f>跳舞问卷三!DG34</f>
        <v>77</v>
      </c>
      <c r="X35" s="48">
        <f>跳舞问卷四!CS34</f>
        <v>24</v>
      </c>
      <c r="Y35" s="48">
        <f>跳舞问卷四!CT34</f>
        <v>8</v>
      </c>
      <c r="Z35" s="48">
        <f>跳舞问卷四!CX34</f>
        <v>15</v>
      </c>
      <c r="AA35" s="48"/>
      <c r="AB35" s="50"/>
      <c r="AC35" s="50"/>
      <c r="AD35" s="50"/>
      <c r="AE35" s="50"/>
      <c r="AF35" s="48"/>
      <c r="AG35" s="48"/>
      <c r="AH35" s="48"/>
      <c r="AI35" s="48"/>
      <c r="AJ35" s="48"/>
      <c r="AK35" s="120"/>
      <c r="AL35" s="53">
        <v>9</v>
      </c>
      <c r="AM35" s="48">
        <v>5</v>
      </c>
      <c r="AN35" s="48">
        <v>35</v>
      </c>
      <c r="AO35" s="62">
        <v>25.75</v>
      </c>
      <c r="AP35" s="62">
        <v>37.659999999999997</v>
      </c>
      <c r="AQ35" s="89">
        <v>30</v>
      </c>
      <c r="AR35" s="48"/>
    </row>
    <row r="36" spans="1:44" s="51" customFormat="1" ht="16.5">
      <c r="A36" s="48">
        <v>38</v>
      </c>
      <c r="B36" s="55" t="s">
        <v>997</v>
      </c>
      <c r="C36" s="60">
        <v>22</v>
      </c>
      <c r="D36" s="60">
        <v>2</v>
      </c>
      <c r="E36" s="60">
        <v>20</v>
      </c>
      <c r="F36" s="48">
        <v>2</v>
      </c>
      <c r="G36" s="134"/>
      <c r="H36" s="134"/>
      <c r="I36" s="48">
        <f>跳舞问卷一!AV35</f>
        <v>28</v>
      </c>
      <c r="J36" s="48">
        <f>跳舞问卷一!AW35</f>
        <v>55</v>
      </c>
      <c r="K36" s="48">
        <f>跳舞问卷一!BV35</f>
        <v>61.96228</v>
      </c>
      <c r="L36" s="48">
        <f>跳舞问卷一!BW35</f>
        <v>21.648269999999997</v>
      </c>
      <c r="M36" s="48">
        <f>跳舞问卷一!BX35</f>
        <v>11.96228</v>
      </c>
      <c r="N36" s="48">
        <f>跳舞问卷一!BY35</f>
        <v>-28.351730000000003</v>
      </c>
      <c r="O36" s="48">
        <f>跳舞问卷一!AT35</f>
        <v>5</v>
      </c>
      <c r="P36" s="48">
        <f>跳舞问卷三!CD35</f>
        <v>26</v>
      </c>
      <c r="Q36" s="48">
        <f>跳舞问卷三!CE35</f>
        <v>2.2000000000000002</v>
      </c>
      <c r="R36" s="48">
        <f>跳舞问卷三!CN35</f>
        <v>15</v>
      </c>
      <c r="S36" s="48">
        <f>跳舞问卷三!CO35</f>
        <v>16</v>
      </c>
      <c r="T36" s="48">
        <f>跳舞问卷三!CP35</f>
        <v>31</v>
      </c>
      <c r="U36" s="48">
        <f>跳舞问卷三!DE35</f>
        <v>34</v>
      </c>
      <c r="V36" s="48">
        <f>跳舞问卷三!DF35</f>
        <v>54</v>
      </c>
      <c r="W36" s="48">
        <f>跳舞问卷三!DG35</f>
        <v>88</v>
      </c>
      <c r="X36" s="48">
        <f>跳舞问卷四!CS35</f>
        <v>27</v>
      </c>
      <c r="Y36" s="48">
        <f>跳舞问卷四!CT35</f>
        <v>9</v>
      </c>
      <c r="Z36" s="48">
        <f>跳舞问卷四!CX35</f>
        <v>15</v>
      </c>
      <c r="AA36" s="48"/>
      <c r="AB36" s="50"/>
      <c r="AC36" s="50"/>
      <c r="AD36" s="50"/>
      <c r="AE36" s="50"/>
      <c r="AF36" s="48"/>
      <c r="AG36" s="48"/>
      <c r="AH36" s="48"/>
      <c r="AI36" s="48"/>
      <c r="AJ36" s="48"/>
      <c r="AK36" s="120"/>
      <c r="AL36" s="53">
        <v>11</v>
      </c>
      <c r="AM36" s="48">
        <v>7</v>
      </c>
      <c r="AN36" s="48">
        <v>37</v>
      </c>
      <c r="AO36" s="62">
        <v>40.97</v>
      </c>
      <c r="AP36" s="62">
        <v>66.34</v>
      </c>
      <c r="AQ36" s="89">
        <v>30</v>
      </c>
      <c r="AR36" s="48"/>
    </row>
    <row r="37" spans="1:44" s="51" customFormat="1" ht="16.5">
      <c r="A37" s="48">
        <v>29</v>
      </c>
      <c r="B37" s="55" t="s">
        <v>935</v>
      </c>
      <c r="C37" s="60">
        <v>25</v>
      </c>
      <c r="D37" s="60">
        <v>2</v>
      </c>
      <c r="E37" s="60">
        <v>20</v>
      </c>
      <c r="F37" s="48">
        <v>2</v>
      </c>
      <c r="G37" s="134"/>
      <c r="H37" s="134"/>
      <c r="I37" s="48">
        <f>跳舞问卷一!AV36</f>
        <v>36</v>
      </c>
      <c r="J37" s="48">
        <f>跳舞问卷一!AW36</f>
        <v>63</v>
      </c>
      <c r="K37" s="48">
        <f>跳舞问卷一!BV36</f>
        <v>55.15099</v>
      </c>
      <c r="L37" s="48">
        <f>跳舞问卷一!BW36</f>
        <v>36.80545</v>
      </c>
      <c r="M37" s="48">
        <f>跳舞问卷一!BX36</f>
        <v>5.1509900000000002</v>
      </c>
      <c r="N37" s="48">
        <f>跳舞问卷一!BY36</f>
        <v>-13.19455</v>
      </c>
      <c r="O37" s="48">
        <f>跳舞问卷一!AT36</f>
        <v>4</v>
      </c>
      <c r="P37" s="48">
        <f>跳舞问卷三!CD36</f>
        <v>31</v>
      </c>
      <c r="Q37" s="48">
        <f>跳舞问卷三!CE36</f>
        <v>2.2000000000000002</v>
      </c>
      <c r="R37" s="48">
        <f>跳舞问卷三!CN36</f>
        <v>19</v>
      </c>
      <c r="S37" s="48">
        <f>跳舞问卷三!CO36</f>
        <v>14</v>
      </c>
      <c r="T37" s="48">
        <f>跳舞问卷三!CP36</f>
        <v>33</v>
      </c>
      <c r="U37" s="48">
        <f>跳舞问卷三!DE36</f>
        <v>44</v>
      </c>
      <c r="V37" s="48">
        <f>跳舞问卷三!DF36</f>
        <v>66</v>
      </c>
      <c r="W37" s="48">
        <f>跳舞问卷三!DG36</f>
        <v>110</v>
      </c>
      <c r="X37" s="48">
        <f>跳舞问卷四!CS36</f>
        <v>23</v>
      </c>
      <c r="Y37" s="48">
        <f>跳舞问卷四!CT36</f>
        <v>13</v>
      </c>
      <c r="Z37" s="48">
        <f>跳舞问卷四!CX36</f>
        <v>7</v>
      </c>
      <c r="AA37" s="48"/>
      <c r="AB37" s="50"/>
      <c r="AC37" s="50"/>
      <c r="AD37" s="50"/>
      <c r="AE37" s="50"/>
      <c r="AF37" s="48"/>
      <c r="AG37" s="48"/>
      <c r="AH37" s="48"/>
      <c r="AI37" s="48"/>
      <c r="AJ37" s="48"/>
      <c r="AK37" s="120"/>
      <c r="AL37" s="53">
        <v>9</v>
      </c>
      <c r="AM37" s="48">
        <v>8</v>
      </c>
      <c r="AN37" s="48">
        <v>24</v>
      </c>
      <c r="AO37" s="62">
        <v>31.81</v>
      </c>
      <c r="AP37" s="62">
        <v>124.54</v>
      </c>
      <c r="AQ37" s="89">
        <v>29</v>
      </c>
      <c r="AR37" s="48"/>
    </row>
    <row r="38" spans="1:44" s="51" customFormat="1" ht="16.5">
      <c r="A38" s="48">
        <v>37</v>
      </c>
      <c r="B38" s="55" t="s">
        <v>992</v>
      </c>
      <c r="C38" s="60">
        <v>26</v>
      </c>
      <c r="D38" s="60">
        <v>1</v>
      </c>
      <c r="E38" s="60">
        <v>17</v>
      </c>
      <c r="F38" s="48">
        <v>2</v>
      </c>
      <c r="G38" s="134"/>
      <c r="H38" s="134"/>
      <c r="I38" s="48">
        <f>跳舞问卷一!AV37</f>
        <v>24</v>
      </c>
      <c r="J38" s="48">
        <f>跳舞问卷一!AW37</f>
        <v>44</v>
      </c>
      <c r="K38" s="48">
        <f>跳舞问卷一!BV37</f>
        <v>41.88288</v>
      </c>
      <c r="L38" s="48">
        <f>跳舞问卷一!BW37</f>
        <v>35.328319999999998</v>
      </c>
      <c r="M38" s="48">
        <f>跳舞问卷一!BX37</f>
        <v>-8.1171199999999999</v>
      </c>
      <c r="N38" s="48">
        <f>跳舞问卷一!BY37</f>
        <v>-14.671680000000002</v>
      </c>
      <c r="O38" s="48">
        <f>跳舞问卷一!AT37</f>
        <v>4</v>
      </c>
      <c r="P38" s="48">
        <f>跳舞问卷三!CD37</f>
        <v>26</v>
      </c>
      <c r="Q38" s="48">
        <f>跳舞问卷三!CE37</f>
        <v>2.2999999999999998</v>
      </c>
      <c r="R38" s="48">
        <f>跳舞问卷三!CN37</f>
        <v>17</v>
      </c>
      <c r="S38" s="48">
        <f>跳舞问卷三!CO37</f>
        <v>14</v>
      </c>
      <c r="T38" s="48">
        <f>跳舞问卷三!CP37</f>
        <v>31</v>
      </c>
      <c r="U38" s="48">
        <f>跳舞问卷三!DE37</f>
        <v>38</v>
      </c>
      <c r="V38" s="48">
        <f>跳舞问卷三!DF37</f>
        <v>50</v>
      </c>
      <c r="W38" s="48">
        <f>跳舞问卷三!DG37</f>
        <v>88</v>
      </c>
      <c r="X38" s="48">
        <f>跳舞问卷四!CS37</f>
        <v>23</v>
      </c>
      <c r="Y38" s="48">
        <f>跳舞问卷四!CT37</f>
        <v>19</v>
      </c>
      <c r="Z38" s="48">
        <f>跳舞问卷四!CX37</f>
        <v>18</v>
      </c>
      <c r="AA38" s="48"/>
      <c r="AB38" s="50"/>
      <c r="AC38" s="50"/>
      <c r="AD38" s="50"/>
      <c r="AE38" s="50"/>
      <c r="AF38" s="48"/>
      <c r="AG38" s="48"/>
      <c r="AH38" s="48"/>
      <c r="AI38" s="48"/>
      <c r="AJ38" s="48"/>
      <c r="AK38" s="120"/>
      <c r="AL38" s="53">
        <v>10</v>
      </c>
      <c r="AM38" s="48">
        <v>9</v>
      </c>
      <c r="AN38" s="48">
        <v>45</v>
      </c>
      <c r="AO38" s="62">
        <v>17.59</v>
      </c>
      <c r="AP38" s="62">
        <v>35.94</v>
      </c>
      <c r="AQ38" s="89">
        <v>28</v>
      </c>
      <c r="AR38" s="48"/>
    </row>
    <row r="39" spans="1:44" s="51" customFormat="1" ht="16.5">
      <c r="A39" s="48">
        <v>56</v>
      </c>
      <c r="B39" s="56" t="s">
        <v>1128</v>
      </c>
      <c r="C39" s="60">
        <v>3</v>
      </c>
      <c r="D39" s="60">
        <v>1</v>
      </c>
      <c r="E39" s="60">
        <v>19</v>
      </c>
      <c r="F39" s="48">
        <v>3</v>
      </c>
      <c r="G39" s="134"/>
      <c r="H39" s="134"/>
      <c r="I39" s="48">
        <f>跳舞问卷一!AV38</f>
        <v>22</v>
      </c>
      <c r="J39" s="48">
        <f>跳舞问卷一!AW38</f>
        <v>41</v>
      </c>
      <c r="K39" s="48">
        <f>跳舞问卷一!BV38</f>
        <v>48.807940000000002</v>
      </c>
      <c r="L39" s="48">
        <f>跳舞问卷一!BW38</f>
        <v>32.787530000000004</v>
      </c>
      <c r="M39" s="48">
        <f>跳舞问卷一!BX38</f>
        <v>-1.1920599999999979</v>
      </c>
      <c r="N39" s="48">
        <f>跳舞问卷一!BY38</f>
        <v>-17.212469999999996</v>
      </c>
      <c r="O39" s="48">
        <f>跳舞问卷一!AT38</f>
        <v>4</v>
      </c>
      <c r="P39" s="48">
        <f>跳舞问卷三!CD38</f>
        <v>31</v>
      </c>
      <c r="Q39" s="48">
        <f>跳舞问卷三!CE38</f>
        <v>3.4</v>
      </c>
      <c r="R39" s="48">
        <f>跳舞问卷三!CN38</f>
        <v>18</v>
      </c>
      <c r="S39" s="48">
        <f>跳舞问卷三!CO38</f>
        <v>19</v>
      </c>
      <c r="T39" s="48">
        <f>跳舞问卷三!CP38</f>
        <v>37</v>
      </c>
      <c r="U39" s="48">
        <f>跳舞问卷三!DE38</f>
        <v>59</v>
      </c>
      <c r="V39" s="48">
        <f>跳舞问卷三!DF38</f>
        <v>58</v>
      </c>
      <c r="W39" s="48">
        <f>跳舞问卷三!DG38</f>
        <v>117</v>
      </c>
      <c r="X39" s="48">
        <f>跳舞问卷四!CS38</f>
        <v>16</v>
      </c>
      <c r="Y39" s="48">
        <f>跳舞问卷四!CT38</f>
        <v>9</v>
      </c>
      <c r="Z39" s="48">
        <f>跳舞问卷四!CX38</f>
        <v>4</v>
      </c>
      <c r="AA39" s="48"/>
      <c r="AB39" s="50">
        <f>'封控问卷(下载分数版)'!BA2</f>
        <v>12</v>
      </c>
      <c r="AC39" s="50">
        <f>'封控问卷(下载分数版)'!BB2</f>
        <v>16</v>
      </c>
      <c r="AD39" s="50">
        <f>'封控问卷(下载分数版)'!BC2</f>
        <v>19</v>
      </c>
      <c r="AE39" s="50">
        <f>'封控问卷(下载分数版)'!BD2</f>
        <v>35</v>
      </c>
      <c r="AF39" s="48">
        <f>'封控问卷(下载分数版)'!BI2</f>
        <v>9</v>
      </c>
      <c r="AG39" s="48">
        <f>'封控问卷(下载分数版)'!BJ2</f>
        <v>8</v>
      </c>
      <c r="AH39" s="48">
        <f>'封控问卷(下载分数版)'!BK2</f>
        <v>2</v>
      </c>
      <c r="AI39" s="48">
        <f>'封控问卷(下载分数版)'!BL2</f>
        <v>19</v>
      </c>
      <c r="AJ39" s="48">
        <f>'封控问卷(下载分数版)'!BF2</f>
        <v>60</v>
      </c>
      <c r="AK39" s="120"/>
      <c r="AL39" s="53"/>
      <c r="AM39" s="48"/>
      <c r="AN39" s="48"/>
      <c r="AO39" s="48"/>
      <c r="AP39" s="48"/>
      <c r="AQ39" s="89"/>
      <c r="AR39" s="48"/>
    </row>
    <row r="40" spans="1:44" s="51" customFormat="1" ht="16.5">
      <c r="A40" s="48">
        <v>63</v>
      </c>
      <c r="B40" s="56" t="s">
        <v>1155</v>
      </c>
      <c r="C40" s="60">
        <v>4</v>
      </c>
      <c r="D40" s="60">
        <v>2</v>
      </c>
      <c r="E40" s="60">
        <v>19</v>
      </c>
      <c r="F40" s="48">
        <v>3</v>
      </c>
      <c r="G40" s="134"/>
      <c r="H40" s="134"/>
      <c r="I40" s="48">
        <f>跳舞问卷一!AV39</f>
        <v>24</v>
      </c>
      <c r="J40" s="48">
        <f>跳舞问卷一!AW39</f>
        <v>45</v>
      </c>
      <c r="K40" s="48">
        <f>跳舞问卷一!BV39</f>
        <v>52.787739999999999</v>
      </c>
      <c r="L40" s="48">
        <f>跳舞问卷一!BW39</f>
        <v>26.21555</v>
      </c>
      <c r="M40" s="48">
        <f>跳舞问卷一!BX39</f>
        <v>2.7877399999999994</v>
      </c>
      <c r="N40" s="48">
        <f>跳舞问卷一!BY39</f>
        <v>-23.78445</v>
      </c>
      <c r="O40" s="48">
        <f>跳舞问卷一!AT39</f>
        <v>3</v>
      </c>
      <c r="P40" s="48">
        <f>跳舞问卷三!CD39</f>
        <v>42</v>
      </c>
      <c r="Q40" s="48">
        <f>跳舞问卷三!CE39</f>
        <v>2.4</v>
      </c>
      <c r="R40" s="48">
        <f>跳舞问卷三!CN39</f>
        <v>18</v>
      </c>
      <c r="S40" s="48">
        <f>跳舞问卷三!CO39</f>
        <v>16</v>
      </c>
      <c r="T40" s="48">
        <f>跳舞问卷三!CP39</f>
        <v>34</v>
      </c>
      <c r="U40" s="48">
        <f>跳舞问卷三!DE39</f>
        <v>44</v>
      </c>
      <c r="V40" s="48">
        <f>跳舞问卷三!DF39</f>
        <v>58</v>
      </c>
      <c r="W40" s="48">
        <f>跳舞问卷三!DG39</f>
        <v>102</v>
      </c>
      <c r="X40" s="48">
        <f>跳舞问卷四!CS39</f>
        <v>21</v>
      </c>
      <c r="Y40" s="48">
        <f>跳舞问卷四!CT39</f>
        <v>25</v>
      </c>
      <c r="Z40" s="48">
        <f>跳舞问卷四!CX39</f>
        <v>12</v>
      </c>
      <c r="AA40" s="48"/>
      <c r="AB40" s="50">
        <f>'封控问卷(下载分数版)'!BA3</f>
        <v>11</v>
      </c>
      <c r="AC40" s="50">
        <f>'封控问卷(下载分数版)'!BB3</f>
        <v>17</v>
      </c>
      <c r="AD40" s="50">
        <f>'封控问卷(下载分数版)'!BC3</f>
        <v>21</v>
      </c>
      <c r="AE40" s="50">
        <f>'封控问卷(下载分数版)'!BD3</f>
        <v>38</v>
      </c>
      <c r="AF40" s="48">
        <f>'封控问卷(下载分数版)'!BI3</f>
        <v>8</v>
      </c>
      <c r="AG40" s="48">
        <f>'封控问卷(下载分数版)'!BJ3</f>
        <v>2</v>
      </c>
      <c r="AH40" s="48">
        <f>'封控问卷(下载分数版)'!BK3</f>
        <v>4</v>
      </c>
      <c r="AI40" s="48">
        <f>'封控问卷(下载分数版)'!BL3</f>
        <v>14</v>
      </c>
      <c r="AJ40" s="48">
        <f>'封控问卷(下载分数版)'!BF3</f>
        <v>60</v>
      </c>
      <c r="AK40" s="120"/>
      <c r="AL40" s="53"/>
      <c r="AM40" s="48"/>
      <c r="AN40" s="48"/>
      <c r="AO40" s="48"/>
      <c r="AP40" s="48"/>
      <c r="AQ40" s="89"/>
      <c r="AR40" s="48"/>
    </row>
    <row r="41" spans="1:44" s="51" customFormat="1" ht="16.5">
      <c r="A41" s="48">
        <v>64</v>
      </c>
      <c r="B41" s="56" t="s">
        <v>1159</v>
      </c>
      <c r="C41" s="60">
        <v>5</v>
      </c>
      <c r="D41" s="60">
        <v>1</v>
      </c>
      <c r="E41" s="60">
        <v>20</v>
      </c>
      <c r="F41" s="48">
        <v>3</v>
      </c>
      <c r="G41" s="134"/>
      <c r="H41" s="134"/>
      <c r="I41" s="48">
        <f>跳舞问卷一!AV40</f>
        <v>21</v>
      </c>
      <c r="J41" s="48">
        <f>跳舞问卷一!AW40</f>
        <v>39</v>
      </c>
      <c r="K41" s="48">
        <f>跳舞问卷一!BV40</f>
        <v>55.655610000000003</v>
      </c>
      <c r="L41" s="48">
        <f>跳舞问卷一!BW40</f>
        <v>25.484479999999998</v>
      </c>
      <c r="M41" s="48">
        <f>跳舞问卷一!BX40</f>
        <v>5.6556100000000029</v>
      </c>
      <c r="N41" s="48">
        <f>跳舞问卷一!BY40</f>
        <v>-24.515520000000002</v>
      </c>
      <c r="O41" s="48">
        <f>跳舞问卷一!AT40</f>
        <v>6</v>
      </c>
      <c r="P41" s="48">
        <f>跳舞问卷三!CD40</f>
        <v>28</v>
      </c>
      <c r="Q41" s="48">
        <f>跳舞问卷三!CE40</f>
        <v>2.6</v>
      </c>
      <c r="R41" s="48">
        <f>跳舞问卷三!CN40</f>
        <v>20</v>
      </c>
      <c r="S41" s="48">
        <f>跳舞问卷三!CO40</f>
        <v>18</v>
      </c>
      <c r="T41" s="48">
        <f>跳舞问卷三!CP40</f>
        <v>38</v>
      </c>
      <c r="U41" s="48">
        <f>跳舞问卷三!DE40</f>
        <v>64</v>
      </c>
      <c r="V41" s="48">
        <f>跳舞问卷三!DF40</f>
        <v>33</v>
      </c>
      <c r="W41" s="48">
        <f>跳舞问卷三!DG40</f>
        <v>97</v>
      </c>
      <c r="X41" s="48">
        <f>跳舞问卷四!CS40</f>
        <v>22</v>
      </c>
      <c r="Y41" s="48">
        <f>跳舞问卷四!CT40</f>
        <v>26</v>
      </c>
      <c r="Z41" s="48">
        <f>跳舞问卷四!CX40</f>
        <v>15</v>
      </c>
      <c r="AA41" s="48"/>
      <c r="AB41" s="50">
        <f>'封控问卷(下载分数版)'!BA4</f>
        <v>15</v>
      </c>
      <c r="AC41" s="50">
        <f>'封控问卷(下载分数版)'!BB4</f>
        <v>23</v>
      </c>
      <c r="AD41" s="50">
        <f>'封控问卷(下载分数版)'!BC4</f>
        <v>22</v>
      </c>
      <c r="AE41" s="50">
        <f>'封控问卷(下载分数版)'!BD4</f>
        <v>45</v>
      </c>
      <c r="AF41" s="48">
        <f>'封控问卷(下载分数版)'!BI4</f>
        <v>3</v>
      </c>
      <c r="AG41" s="48">
        <f>'封控问卷(下载分数版)'!BJ4</f>
        <v>3</v>
      </c>
      <c r="AH41" s="48">
        <f>'封控问卷(下载分数版)'!BK4</f>
        <v>1</v>
      </c>
      <c r="AI41" s="48">
        <f>'封控问卷(下载分数版)'!BL4</f>
        <v>7</v>
      </c>
      <c r="AJ41" s="48">
        <f>'封控问卷(下载分数版)'!BF4</f>
        <v>60</v>
      </c>
      <c r="AK41" s="120"/>
      <c r="AL41" s="53"/>
      <c r="AM41" s="48"/>
      <c r="AN41" s="48"/>
      <c r="AO41" s="48"/>
      <c r="AP41" s="48"/>
      <c r="AQ41" s="89"/>
      <c r="AR41" s="48"/>
    </row>
    <row r="42" spans="1:44" s="51" customFormat="1" ht="16.5">
      <c r="A42" s="48">
        <v>39</v>
      </c>
      <c r="B42" s="56" t="s">
        <v>1061</v>
      </c>
      <c r="C42" s="60">
        <v>7</v>
      </c>
      <c r="D42" s="60">
        <v>1</v>
      </c>
      <c r="E42" s="60">
        <v>19</v>
      </c>
      <c r="F42" s="48">
        <v>3</v>
      </c>
      <c r="G42" s="134"/>
      <c r="H42" s="134"/>
      <c r="I42" s="48">
        <f>跳舞问卷一!AV41</f>
        <v>18</v>
      </c>
      <c r="J42" s="48">
        <f>跳舞问卷一!AW41</f>
        <v>42</v>
      </c>
      <c r="K42" s="48">
        <f>跳舞问卷一!BV41</f>
        <v>40.305686812799998</v>
      </c>
      <c r="L42" s="48">
        <f>跳舞问卷一!BW41</f>
        <v>31.141959999999997</v>
      </c>
      <c r="M42" s="48">
        <f>跳舞问卷一!BX41</f>
        <v>-9.6943131872000023</v>
      </c>
      <c r="N42" s="48">
        <f>跳舞问卷一!BY41</f>
        <v>-18.858040000000003</v>
      </c>
      <c r="O42" s="48">
        <f>跳舞问卷一!AT41</f>
        <v>6</v>
      </c>
      <c r="P42" s="48">
        <f>跳舞问卷三!CD41</f>
        <v>26</v>
      </c>
      <c r="Q42" s="48">
        <f>跳舞问卷三!CE41</f>
        <v>2.2999999999999998</v>
      </c>
      <c r="R42" s="48">
        <f>跳舞问卷三!CN41</f>
        <v>17</v>
      </c>
      <c r="S42" s="48">
        <f>跳舞问卷三!CO41</f>
        <v>19</v>
      </c>
      <c r="T42" s="48">
        <f>跳舞问卷三!CP41</f>
        <v>36</v>
      </c>
      <c r="U42" s="48">
        <f>跳舞问卷三!DE41</f>
        <v>39</v>
      </c>
      <c r="V42" s="48">
        <f>跳舞问卷三!DF41</f>
        <v>50</v>
      </c>
      <c r="W42" s="48">
        <f>跳舞问卷三!DG41</f>
        <v>89</v>
      </c>
      <c r="X42" s="48">
        <f>跳舞问卷四!CS41</f>
        <v>25</v>
      </c>
      <c r="Y42" s="48">
        <f>跳舞问卷四!CT41</f>
        <v>12</v>
      </c>
      <c r="Z42" s="48">
        <f>跳舞问卷四!CX41</f>
        <v>14</v>
      </c>
      <c r="AA42" s="48"/>
      <c r="AB42" s="50">
        <f>'封控问卷(下载分数版)'!BA5</f>
        <v>16</v>
      </c>
      <c r="AC42" s="50">
        <f>'封控问卷(下载分数版)'!BB5</f>
        <v>18</v>
      </c>
      <c r="AD42" s="50">
        <f>'封控问卷(下载分数版)'!BC5</f>
        <v>13</v>
      </c>
      <c r="AE42" s="50">
        <f>'封控问卷(下载分数版)'!BD5</f>
        <v>31</v>
      </c>
      <c r="AF42" s="48">
        <f>'封控问卷(下载分数版)'!BI5</f>
        <v>8</v>
      </c>
      <c r="AG42" s="48">
        <f>'封控问卷(下载分数版)'!BJ5</f>
        <v>8</v>
      </c>
      <c r="AH42" s="48">
        <f>'封控问卷(下载分数版)'!BK5</f>
        <v>2</v>
      </c>
      <c r="AI42" s="48">
        <f>'封控问卷(下载分数版)'!BL5</f>
        <v>18</v>
      </c>
      <c r="AJ42" s="48">
        <f>'封控问卷(下载分数版)'!BF5</f>
        <v>60</v>
      </c>
      <c r="AK42" s="120"/>
      <c r="AL42" s="53"/>
      <c r="AM42" s="48"/>
      <c r="AN42" s="48"/>
      <c r="AO42" s="48"/>
      <c r="AP42" s="48"/>
      <c r="AQ42" s="89"/>
      <c r="AR42" s="48"/>
    </row>
    <row r="43" spans="1:44" s="51" customFormat="1" ht="16.5">
      <c r="A43" s="48">
        <v>60</v>
      </c>
      <c r="B43" s="56" t="s">
        <v>1143</v>
      </c>
      <c r="C43" s="60">
        <v>8</v>
      </c>
      <c r="D43" s="60">
        <v>2</v>
      </c>
      <c r="E43" s="60">
        <v>19</v>
      </c>
      <c r="F43" s="48">
        <v>3</v>
      </c>
      <c r="G43" s="134"/>
      <c r="H43" s="134"/>
      <c r="I43" s="48">
        <f>跳舞问卷一!AV42</f>
        <v>22</v>
      </c>
      <c r="J43" s="48">
        <f>跳舞问卷一!AW42</f>
        <v>48</v>
      </c>
      <c r="K43" s="48">
        <f>跳舞问卷一!BV42</f>
        <v>43.771276812800004</v>
      </c>
      <c r="L43" s="48">
        <f>跳舞问卷一!BW42</f>
        <v>20.957850000000001</v>
      </c>
      <c r="M43" s="48">
        <f>跳舞问卷一!BX42</f>
        <v>-6.2287231871999964</v>
      </c>
      <c r="N43" s="48">
        <f>跳舞问卷一!BY42</f>
        <v>-29.042149999999999</v>
      </c>
      <c r="O43" s="48">
        <f>跳舞问卷一!AT42</f>
        <v>5</v>
      </c>
      <c r="P43" s="48">
        <f>跳舞问卷三!CD42</f>
        <v>33</v>
      </c>
      <c r="Q43" s="48">
        <f>跳舞问卷三!CE42</f>
        <v>2.5</v>
      </c>
      <c r="R43" s="48">
        <f>跳舞问卷三!CN42</f>
        <v>17</v>
      </c>
      <c r="S43" s="48">
        <f>跳舞问卷三!CO42</f>
        <v>16</v>
      </c>
      <c r="T43" s="48">
        <f>跳舞问卷三!CP42</f>
        <v>33</v>
      </c>
      <c r="U43" s="48">
        <f>跳舞问卷三!DE42</f>
        <v>45</v>
      </c>
      <c r="V43" s="48">
        <f>跳舞问卷三!DF42</f>
        <v>72</v>
      </c>
      <c r="W43" s="48">
        <f>跳舞问卷三!DG42</f>
        <v>117</v>
      </c>
      <c r="X43" s="48">
        <f>跳舞问卷四!CS42</f>
        <v>18</v>
      </c>
      <c r="Y43" s="48">
        <f>跳舞问卷四!CT42</f>
        <v>21</v>
      </c>
      <c r="Z43" s="48">
        <f>跳舞问卷四!CX42</f>
        <v>19</v>
      </c>
      <c r="AA43" s="48"/>
      <c r="AB43" s="50">
        <f>'封控问卷(下载分数版)'!BA6</f>
        <v>11</v>
      </c>
      <c r="AC43" s="50">
        <f>'封控问卷(下载分数版)'!BB6</f>
        <v>25</v>
      </c>
      <c r="AD43" s="50">
        <f>'封控问卷(下载分数版)'!BC6</f>
        <v>22</v>
      </c>
      <c r="AE43" s="50">
        <f>'封控问卷(下载分数版)'!BD6</f>
        <v>47</v>
      </c>
      <c r="AF43" s="48">
        <f>'封控问卷(下载分数版)'!BI6</f>
        <v>3</v>
      </c>
      <c r="AG43" s="48">
        <f>'封控问卷(下载分数版)'!BJ6</f>
        <v>1</v>
      </c>
      <c r="AH43" s="48">
        <f>'封控问卷(下载分数版)'!BK6</f>
        <v>1</v>
      </c>
      <c r="AI43" s="48">
        <f>'封控问卷(下载分数版)'!BL6</f>
        <v>5</v>
      </c>
      <c r="AJ43" s="48">
        <f>'封控问卷(下载分数版)'!BF6</f>
        <v>51</v>
      </c>
      <c r="AK43" s="120"/>
      <c r="AL43" s="53"/>
      <c r="AM43" s="48"/>
      <c r="AN43" s="48"/>
      <c r="AO43" s="48"/>
      <c r="AP43" s="48"/>
      <c r="AQ43" s="89"/>
      <c r="AR43" s="48"/>
    </row>
    <row r="44" spans="1:44" s="51" customFormat="1" ht="16.5">
      <c r="A44" s="48">
        <v>43</v>
      </c>
      <c r="B44" s="56" t="s">
        <v>1077</v>
      </c>
      <c r="C44" s="60">
        <v>9</v>
      </c>
      <c r="D44" s="60">
        <v>2</v>
      </c>
      <c r="E44" s="60">
        <v>18</v>
      </c>
      <c r="F44" s="48">
        <v>3</v>
      </c>
      <c r="G44" s="134"/>
      <c r="H44" s="134"/>
      <c r="I44" s="48">
        <f>跳舞问卷一!AV43</f>
        <v>15</v>
      </c>
      <c r="J44" s="48">
        <f>跳舞问卷一!AW43</f>
        <v>32</v>
      </c>
      <c r="K44" s="48">
        <f>跳舞问卷一!BV43</f>
        <v>57.291720000000005</v>
      </c>
      <c r="L44" s="48">
        <f>跳舞问卷一!BW43</f>
        <v>40.04918</v>
      </c>
      <c r="M44" s="48">
        <f>跳舞问卷一!BX43</f>
        <v>7.2917200000000051</v>
      </c>
      <c r="N44" s="48">
        <f>跳舞问卷一!BY43</f>
        <v>-9.9508200000000002</v>
      </c>
      <c r="O44" s="48">
        <f>跳舞问卷一!AT43</f>
        <v>6</v>
      </c>
      <c r="P44" s="48">
        <f>跳舞问卷三!CD43</f>
        <v>46</v>
      </c>
      <c r="Q44" s="48">
        <f>跳舞问卷三!CE43</f>
        <v>3.9</v>
      </c>
      <c r="R44" s="48">
        <f>跳舞问卷三!CN43</f>
        <v>22</v>
      </c>
      <c r="S44" s="48">
        <f>跳舞问卷三!CO43</f>
        <v>21</v>
      </c>
      <c r="T44" s="48">
        <f>跳舞问卷三!CP43</f>
        <v>43</v>
      </c>
      <c r="U44" s="48">
        <f>跳舞问卷三!DE43</f>
        <v>70</v>
      </c>
      <c r="V44" s="48">
        <f>跳舞问卷三!DF43</f>
        <v>56</v>
      </c>
      <c r="W44" s="48">
        <f>跳舞问卷三!DG43</f>
        <v>126</v>
      </c>
      <c r="X44" s="48">
        <f>跳舞问卷四!CS43</f>
        <v>9</v>
      </c>
      <c r="Y44" s="48">
        <f>跳舞问卷四!CT43</f>
        <v>19</v>
      </c>
      <c r="Z44" s="48">
        <f>跳舞问卷四!CX43</f>
        <v>21</v>
      </c>
      <c r="AA44" s="48"/>
      <c r="AB44" s="50">
        <f>'封控问卷(下载分数版)'!BA7</f>
        <v>15</v>
      </c>
      <c r="AC44" s="50">
        <f>'封控问卷(下载分数版)'!BB7</f>
        <v>24</v>
      </c>
      <c r="AD44" s="50">
        <f>'封控问卷(下载分数版)'!BC7</f>
        <v>20</v>
      </c>
      <c r="AE44" s="50">
        <f>'封控问卷(下载分数版)'!BD7</f>
        <v>44</v>
      </c>
      <c r="AF44" s="48">
        <f>'封控问卷(下载分数版)'!BI7</f>
        <v>1</v>
      </c>
      <c r="AG44" s="48">
        <f>'封控问卷(下载分数版)'!BJ7</f>
        <v>1</v>
      </c>
      <c r="AH44" s="48">
        <f>'封控问卷(下载分数版)'!BK7</f>
        <v>1</v>
      </c>
      <c r="AI44" s="48">
        <f>'封控问卷(下载分数版)'!BL7</f>
        <v>3</v>
      </c>
      <c r="AJ44" s="48">
        <f>'封控问卷(下载分数版)'!BF7</f>
        <v>51</v>
      </c>
      <c r="AK44" s="120"/>
      <c r="AL44" s="53"/>
      <c r="AM44" s="48"/>
      <c r="AN44" s="48"/>
      <c r="AO44" s="48"/>
      <c r="AP44" s="48"/>
      <c r="AQ44" s="89"/>
      <c r="AR44" s="48"/>
    </row>
    <row r="45" spans="1:44" s="51" customFormat="1" ht="16.5">
      <c r="A45" s="48">
        <v>62</v>
      </c>
      <c r="B45" s="56" t="s">
        <v>1151</v>
      </c>
      <c r="C45" s="60">
        <v>10</v>
      </c>
      <c r="D45" s="60">
        <v>2</v>
      </c>
      <c r="E45" s="60">
        <v>20</v>
      </c>
      <c r="F45" s="48">
        <v>3</v>
      </c>
      <c r="G45" s="134"/>
      <c r="H45" s="134"/>
      <c r="I45" s="48">
        <f>跳舞问卷一!AV44</f>
        <v>18</v>
      </c>
      <c r="J45" s="48">
        <f>跳舞问卷一!AW44</f>
        <v>43</v>
      </c>
      <c r="K45" s="48">
        <f>跳舞问卷一!BV44</f>
        <v>40.305090000000007</v>
      </c>
      <c r="L45" s="48">
        <f>跳舞问卷一!BW44</f>
        <v>25.75197</v>
      </c>
      <c r="M45" s="48">
        <f>跳舞问卷一!BX44</f>
        <v>-9.694909999999993</v>
      </c>
      <c r="N45" s="48">
        <f>跳舞问卷一!BY44</f>
        <v>-24.24803</v>
      </c>
      <c r="O45" s="48">
        <f>跳舞问卷一!AT44</f>
        <v>6</v>
      </c>
      <c r="P45" s="48">
        <f>跳舞问卷三!CD44</f>
        <v>24</v>
      </c>
      <c r="Q45" s="48">
        <f>跳舞问卷三!CE44</f>
        <v>2.8</v>
      </c>
      <c r="R45" s="48">
        <f>跳舞问卷三!CN44</f>
        <v>23</v>
      </c>
      <c r="S45" s="48">
        <f>跳舞问卷三!CO44</f>
        <v>16</v>
      </c>
      <c r="T45" s="48">
        <f>跳舞问卷三!CP44</f>
        <v>39</v>
      </c>
      <c r="U45" s="48">
        <f>跳舞问卷三!DE44</f>
        <v>32</v>
      </c>
      <c r="V45" s="48">
        <f>跳舞问卷三!DF44</f>
        <v>62</v>
      </c>
      <c r="W45" s="48">
        <f>跳舞问卷三!DG44</f>
        <v>94</v>
      </c>
      <c r="X45" s="48">
        <f>跳舞问卷四!CS44</f>
        <v>27</v>
      </c>
      <c r="Y45" s="48">
        <f>跳舞问卷四!CT44</f>
        <v>15</v>
      </c>
      <c r="Z45" s="48">
        <f>跳舞问卷四!CX44</f>
        <v>19</v>
      </c>
      <c r="AA45" s="48"/>
      <c r="AB45" s="50">
        <f>'封控问卷(下载分数版)'!BA8</f>
        <v>20</v>
      </c>
      <c r="AC45" s="50">
        <f>'封控问卷(下载分数版)'!BB8</f>
        <v>27</v>
      </c>
      <c r="AD45" s="50">
        <f>'封控问卷(下载分数版)'!BC8</f>
        <v>10</v>
      </c>
      <c r="AE45" s="50">
        <f>'封控问卷(下载分数版)'!BD8</f>
        <v>37</v>
      </c>
      <c r="AF45" s="48">
        <f>'封控问卷(下载分数版)'!BI8</f>
        <v>8</v>
      </c>
      <c r="AG45" s="48">
        <f>'封控问卷(下载分数版)'!BJ8</f>
        <v>3</v>
      </c>
      <c r="AH45" s="48">
        <f>'封控问卷(下载分数版)'!BK8</f>
        <v>1</v>
      </c>
      <c r="AI45" s="48">
        <f>'封控问卷(下载分数版)'!BL8</f>
        <v>12</v>
      </c>
      <c r="AJ45" s="48">
        <f>'封控问卷(下载分数版)'!BF8</f>
        <v>56</v>
      </c>
      <c r="AK45" s="120"/>
      <c r="AL45" s="54"/>
      <c r="AM45" s="50"/>
      <c r="AN45" s="50"/>
      <c r="AO45" s="50"/>
      <c r="AP45" s="50"/>
      <c r="AQ45" s="88"/>
      <c r="AR45" s="48"/>
    </row>
    <row r="46" spans="1:44" s="51" customFormat="1" ht="16.5">
      <c r="A46" s="48">
        <v>41</v>
      </c>
      <c r="B46" s="56" t="s">
        <v>1069</v>
      </c>
      <c r="C46" s="60">
        <v>11</v>
      </c>
      <c r="D46" s="60">
        <v>2</v>
      </c>
      <c r="E46" s="60">
        <v>23</v>
      </c>
      <c r="F46" s="48">
        <v>3</v>
      </c>
      <c r="G46" s="134"/>
      <c r="H46" s="52"/>
      <c r="I46" s="48">
        <f>跳舞问卷一!AV45</f>
        <v>23</v>
      </c>
      <c r="J46" s="48">
        <f>跳舞问卷一!AW45</f>
        <v>42</v>
      </c>
      <c r="K46" s="48">
        <f>跳舞问卷一!BV45</f>
        <v>41.72016</v>
      </c>
      <c r="L46" s="48">
        <f>跳舞问卷一!BW45</f>
        <v>39.237349999999999</v>
      </c>
      <c r="M46" s="48">
        <f>跳舞问卷一!BX45</f>
        <v>-8.2798400000000001</v>
      </c>
      <c r="N46" s="48">
        <f>跳舞问卷一!BY45</f>
        <v>-10.762650000000001</v>
      </c>
      <c r="O46" s="48">
        <f>跳舞问卷一!AT45</f>
        <v>5</v>
      </c>
      <c r="P46" s="48">
        <f>跳舞问卷三!CD45</f>
        <v>37</v>
      </c>
      <c r="Q46" s="48">
        <f>跳舞问卷三!CE45</f>
        <v>1.8</v>
      </c>
      <c r="R46" s="48">
        <f>跳舞问卷三!CN45</f>
        <v>22</v>
      </c>
      <c r="S46" s="48">
        <f>跳舞问卷三!CO45</f>
        <v>20</v>
      </c>
      <c r="T46" s="48">
        <f>跳舞问卷三!CP45</f>
        <v>42</v>
      </c>
      <c r="U46" s="48">
        <f>跳舞问卷三!DE45</f>
        <v>58</v>
      </c>
      <c r="V46" s="48">
        <f>跳舞问卷三!DF45</f>
        <v>55</v>
      </c>
      <c r="W46" s="48">
        <f>跳舞问卷三!DG45</f>
        <v>113</v>
      </c>
      <c r="X46" s="48">
        <f>跳舞问卷四!CS45</f>
        <v>12</v>
      </c>
      <c r="Y46" s="48">
        <f>跳舞问卷四!CT45</f>
        <v>23</v>
      </c>
      <c r="Z46" s="48">
        <f>跳舞问卷四!CX45</f>
        <v>20</v>
      </c>
      <c r="AA46" s="48"/>
      <c r="AB46" s="50">
        <f>'封控问卷(下载分数版)'!BA9</f>
        <v>19</v>
      </c>
      <c r="AC46" s="50">
        <f>'封控问卷(下载分数版)'!BB9</f>
        <v>26</v>
      </c>
      <c r="AD46" s="50">
        <f>'封控问卷(下载分数版)'!BC9</f>
        <v>17</v>
      </c>
      <c r="AE46" s="50">
        <f>'封控问卷(下载分数版)'!BD9</f>
        <v>43</v>
      </c>
      <c r="AF46" s="48">
        <f>'封控问卷(下载分数版)'!BI9</f>
        <v>3</v>
      </c>
      <c r="AG46" s="48">
        <f>'封控问卷(下载分数版)'!BJ9</f>
        <v>3</v>
      </c>
      <c r="AH46" s="48">
        <f>'封控问卷(下载分数版)'!BK9</f>
        <v>2</v>
      </c>
      <c r="AI46" s="48">
        <f>'封控问卷(下载分数版)'!BL9</f>
        <v>8</v>
      </c>
      <c r="AJ46" s="48">
        <f>'封控问卷(下载分数版)'!BF9</f>
        <v>60</v>
      </c>
      <c r="AK46" s="120"/>
      <c r="AL46" s="54"/>
      <c r="AM46" s="50"/>
      <c r="AN46" s="50"/>
      <c r="AO46" s="50"/>
      <c r="AP46" s="50"/>
      <c r="AQ46" s="88"/>
      <c r="AR46" s="48"/>
    </row>
    <row r="47" spans="1:44" s="51" customFormat="1" ht="16.5">
      <c r="A47" s="48">
        <v>45</v>
      </c>
      <c r="B47" s="56" t="s">
        <v>1085</v>
      </c>
      <c r="C47" s="60">
        <v>12</v>
      </c>
      <c r="D47" s="60">
        <v>1</v>
      </c>
      <c r="E47" s="60">
        <v>18</v>
      </c>
      <c r="F47" s="48">
        <v>3</v>
      </c>
      <c r="G47" s="134"/>
      <c r="H47" s="52"/>
      <c r="I47" s="48">
        <f>跳舞问卷一!AV46</f>
        <v>23</v>
      </c>
      <c r="J47" s="48">
        <f>跳舞问卷一!AW46</f>
        <v>48</v>
      </c>
      <c r="K47" s="48">
        <f>跳舞问卷一!BV46</f>
        <v>55.893240000000006</v>
      </c>
      <c r="L47" s="48">
        <f>跳舞问卷一!BW46</f>
        <v>52.987629999999996</v>
      </c>
      <c r="M47" s="48">
        <f>跳舞问卷一!BX46</f>
        <v>5.8932400000000058</v>
      </c>
      <c r="N47" s="48">
        <f>跳舞问卷一!BY46</f>
        <v>2.9876299999999958</v>
      </c>
      <c r="O47" s="48">
        <f>跳舞问卷一!AT46</f>
        <v>5</v>
      </c>
      <c r="P47" s="48">
        <f>跳舞问卷三!CD46</f>
        <v>36</v>
      </c>
      <c r="Q47" s="48">
        <f>跳舞问卷三!CE46</f>
        <v>2.4</v>
      </c>
      <c r="R47" s="48">
        <f>跳舞问卷三!CN46</f>
        <v>17</v>
      </c>
      <c r="S47" s="48">
        <f>跳舞问卷三!CO46</f>
        <v>17</v>
      </c>
      <c r="T47" s="48">
        <f>跳舞问卷三!CP46</f>
        <v>34</v>
      </c>
      <c r="U47" s="48">
        <f>跳舞问卷三!DE46</f>
        <v>49</v>
      </c>
      <c r="V47" s="48">
        <f>跳舞问卷三!DF46</f>
        <v>60</v>
      </c>
      <c r="W47" s="48">
        <f>跳舞问卷三!DG46</f>
        <v>109</v>
      </c>
      <c r="X47" s="48">
        <f>跳舞问卷四!CS46</f>
        <v>18</v>
      </c>
      <c r="Y47" s="48">
        <f>跳舞问卷四!CT46</f>
        <v>5</v>
      </c>
      <c r="Z47" s="48">
        <f>跳舞问卷四!CX46</f>
        <v>11</v>
      </c>
      <c r="AA47" s="48"/>
      <c r="AB47" s="50">
        <f>'封控问卷(下载分数版)'!BA10</f>
        <v>11</v>
      </c>
      <c r="AC47" s="50">
        <f>'封控问卷(下载分数版)'!BB10</f>
        <v>17</v>
      </c>
      <c r="AD47" s="50">
        <f>'封控问卷(下载分数版)'!BC10</f>
        <v>5</v>
      </c>
      <c r="AE47" s="50">
        <f>'封控问卷(下载分数版)'!BD10</f>
        <v>22</v>
      </c>
      <c r="AF47" s="48">
        <f>'封控问卷(下载分数版)'!BI10</f>
        <v>8</v>
      </c>
      <c r="AG47" s="48">
        <f>'封控问卷(下载分数版)'!BJ10</f>
        <v>2</v>
      </c>
      <c r="AH47" s="48">
        <f>'封控问卷(下载分数版)'!BK10</f>
        <v>2</v>
      </c>
      <c r="AI47" s="48">
        <f>'封控问卷(下载分数版)'!BL10</f>
        <v>12</v>
      </c>
      <c r="AJ47" s="48">
        <f>'封控问卷(下载分数版)'!BF10</f>
        <v>56</v>
      </c>
      <c r="AK47" s="120"/>
      <c r="AL47" s="54"/>
      <c r="AM47" s="50"/>
      <c r="AN47" s="50"/>
      <c r="AO47" s="50"/>
      <c r="AP47" s="50"/>
      <c r="AQ47" s="88"/>
      <c r="AR47" s="48"/>
    </row>
    <row r="48" spans="1:44" s="51" customFormat="1" ht="16.5">
      <c r="A48" s="48">
        <v>50</v>
      </c>
      <c r="B48" s="56" t="s">
        <v>1104</v>
      </c>
      <c r="C48" s="60">
        <v>13</v>
      </c>
      <c r="D48" s="60">
        <v>2</v>
      </c>
      <c r="E48" s="60">
        <v>20</v>
      </c>
      <c r="F48" s="48">
        <v>3</v>
      </c>
      <c r="G48" s="134"/>
      <c r="H48" s="52"/>
      <c r="I48" s="48">
        <f>跳舞问卷一!AV47</f>
        <v>18</v>
      </c>
      <c r="J48" s="48">
        <f>跳舞问卷一!AW47</f>
        <v>39</v>
      </c>
      <c r="K48" s="48">
        <f>跳舞问卷一!BV47</f>
        <v>61.368180000000002</v>
      </c>
      <c r="L48" s="48">
        <f>跳舞问卷一!BW47</f>
        <v>37.322739999999996</v>
      </c>
      <c r="M48" s="48">
        <f>跳舞问卷一!BX47</f>
        <v>11.368180000000002</v>
      </c>
      <c r="N48" s="48">
        <f>跳舞问卷一!BY47</f>
        <v>-12.677260000000004</v>
      </c>
      <c r="O48" s="48">
        <f>跳舞问卷一!AT47</f>
        <v>5</v>
      </c>
      <c r="P48" s="48">
        <f>跳舞问卷三!CD47</f>
        <v>34</v>
      </c>
      <c r="Q48" s="48">
        <f>跳舞问卷三!CE47</f>
        <v>2.9</v>
      </c>
      <c r="R48" s="48">
        <f>跳舞问卷三!CN47</f>
        <v>17</v>
      </c>
      <c r="S48" s="48">
        <f>跳舞问卷三!CO47</f>
        <v>18</v>
      </c>
      <c r="T48" s="48">
        <f>跳舞问卷三!CP47</f>
        <v>35</v>
      </c>
      <c r="U48" s="48">
        <f>跳舞问卷三!DE47</f>
        <v>44</v>
      </c>
      <c r="V48" s="48">
        <f>跳舞问卷三!DF47</f>
        <v>59</v>
      </c>
      <c r="W48" s="48">
        <f>跳舞问卷三!DG47</f>
        <v>103</v>
      </c>
      <c r="X48" s="48">
        <f>跳舞问卷四!CS47</f>
        <v>21</v>
      </c>
      <c r="Y48" s="48">
        <f>跳舞问卷四!CT47</f>
        <v>14</v>
      </c>
      <c r="Z48" s="48">
        <f>跳舞问卷四!CX47</f>
        <v>5</v>
      </c>
      <c r="AA48" s="48"/>
      <c r="AB48" s="50">
        <f>'封控问卷(下载分数版)'!BA11</f>
        <v>3</v>
      </c>
      <c r="AC48" s="50">
        <f>'封控问卷(下载分数版)'!BB11</f>
        <v>10</v>
      </c>
      <c r="AD48" s="50">
        <f>'封控问卷(下载分数版)'!BC11</f>
        <v>15</v>
      </c>
      <c r="AE48" s="50">
        <f>'封控问卷(下载分数版)'!BD11</f>
        <v>25</v>
      </c>
      <c r="AF48" s="48">
        <f>'封控问卷(下载分数版)'!BI11</f>
        <v>9</v>
      </c>
      <c r="AG48" s="48">
        <f>'封控问卷(下载分数版)'!BJ11</f>
        <v>9</v>
      </c>
      <c r="AH48" s="48">
        <f>'封控问卷(下载分数版)'!BK11</f>
        <v>9</v>
      </c>
      <c r="AI48" s="48">
        <f>'封控问卷(下载分数版)'!BL11</f>
        <v>27</v>
      </c>
      <c r="AJ48" s="48">
        <f>'封控问卷(下载分数版)'!BF11</f>
        <v>55</v>
      </c>
      <c r="AK48" s="120"/>
      <c r="AL48" s="54"/>
      <c r="AM48" s="50"/>
      <c r="AN48" s="50"/>
      <c r="AO48" s="50"/>
      <c r="AP48" s="50"/>
      <c r="AQ48" s="88"/>
      <c r="AR48" s="48"/>
    </row>
    <row r="49" spans="1:44" s="51" customFormat="1" ht="16.5">
      <c r="A49" s="48">
        <v>42</v>
      </c>
      <c r="B49" s="56" t="s">
        <v>1073</v>
      </c>
      <c r="C49" s="60">
        <v>14</v>
      </c>
      <c r="D49" s="60">
        <v>1</v>
      </c>
      <c r="E49" s="60">
        <v>18</v>
      </c>
      <c r="F49" s="48">
        <v>3</v>
      </c>
      <c r="G49" s="134"/>
      <c r="H49" s="52"/>
      <c r="I49" s="48">
        <f>跳舞问卷一!AV48</f>
        <v>24</v>
      </c>
      <c r="J49" s="48">
        <f>跳舞问卷一!AW48</f>
        <v>34</v>
      </c>
      <c r="K49" s="48">
        <f>跳舞问卷一!BV48</f>
        <v>64.013480000000001</v>
      </c>
      <c r="L49" s="48">
        <f>跳舞问卷一!BW48</f>
        <v>26.47625</v>
      </c>
      <c r="M49" s="48">
        <f>跳舞问卷一!BX48</f>
        <v>14.013480000000001</v>
      </c>
      <c r="N49" s="48">
        <f>跳舞问卷一!BY48</f>
        <v>-23.52375</v>
      </c>
      <c r="O49" s="48">
        <f>跳舞问卷一!AT48</f>
        <v>3</v>
      </c>
      <c r="P49" s="48">
        <f>跳舞问卷三!CD48</f>
        <v>29</v>
      </c>
      <c r="Q49" s="48">
        <f>跳舞问卷三!CE48</f>
        <v>2.1</v>
      </c>
      <c r="R49" s="48">
        <f>跳舞问卷三!CN48</f>
        <v>17</v>
      </c>
      <c r="S49" s="48">
        <f>跳舞问卷三!CO48</f>
        <v>17</v>
      </c>
      <c r="T49" s="48">
        <f>跳舞问卷三!CP48</f>
        <v>34</v>
      </c>
      <c r="U49" s="48">
        <f>跳舞问卷三!DE48</f>
        <v>39</v>
      </c>
      <c r="V49" s="48">
        <f>跳舞问卷三!DF48</f>
        <v>55</v>
      </c>
      <c r="W49" s="48">
        <f>跳舞问卷三!DG48</f>
        <v>94</v>
      </c>
      <c r="X49" s="48">
        <f>跳舞问卷四!CS48</f>
        <v>23</v>
      </c>
      <c r="Y49" s="48">
        <f>跳舞问卷四!CT48</f>
        <v>11</v>
      </c>
      <c r="Z49" s="48">
        <f>跳舞问卷四!CX48</f>
        <v>10</v>
      </c>
      <c r="AA49" s="48"/>
      <c r="AB49" s="50">
        <f>'封控问卷(下载分数版)'!BA12</f>
        <v>4</v>
      </c>
      <c r="AC49" s="50">
        <f>'封控问卷(下载分数版)'!BB12</f>
        <v>15</v>
      </c>
      <c r="AD49" s="50">
        <f>'封控问卷(下载分数版)'!BC12</f>
        <v>14</v>
      </c>
      <c r="AE49" s="50">
        <f>'封控问卷(下载分数版)'!BD12</f>
        <v>29</v>
      </c>
      <c r="AF49" s="48">
        <f>'封控问卷(下载分数版)'!BI12</f>
        <v>9</v>
      </c>
      <c r="AG49" s="48">
        <f>'封控问卷(下载分数版)'!BJ12</f>
        <v>4</v>
      </c>
      <c r="AH49" s="48">
        <f>'封控问卷(下载分数版)'!BK12</f>
        <v>2</v>
      </c>
      <c r="AI49" s="48">
        <f>'封控问卷(下载分数版)'!BL12</f>
        <v>15</v>
      </c>
      <c r="AJ49" s="48">
        <f>'封控问卷(下载分数版)'!BF12</f>
        <v>52</v>
      </c>
      <c r="AK49" s="120"/>
      <c r="AL49" s="54"/>
      <c r="AM49" s="50"/>
      <c r="AN49" s="50"/>
      <c r="AO49" s="50"/>
      <c r="AP49" s="50"/>
      <c r="AQ49" s="88"/>
      <c r="AR49" s="48"/>
    </row>
    <row r="50" spans="1:44" s="51" customFormat="1" ht="16.5">
      <c r="A50" s="48">
        <v>66</v>
      </c>
      <c r="B50" s="56" t="s">
        <v>1546</v>
      </c>
      <c r="C50" s="60">
        <v>15</v>
      </c>
      <c r="D50" s="60">
        <v>2</v>
      </c>
      <c r="E50" s="60">
        <v>17</v>
      </c>
      <c r="F50" s="48">
        <v>3</v>
      </c>
      <c r="G50" s="134"/>
      <c r="H50" s="52"/>
      <c r="I50" s="48">
        <f>跳舞问卷一!AV49</f>
        <v>31</v>
      </c>
      <c r="J50" s="48">
        <f>跳舞问卷一!AW49</f>
        <v>51</v>
      </c>
      <c r="K50" s="48">
        <f>跳舞问卷一!BV49</f>
        <v>49.050470000000004</v>
      </c>
      <c r="L50" s="48">
        <f>跳舞问卷一!BW49</f>
        <v>27.946939999999998</v>
      </c>
      <c r="M50" s="48">
        <f>跳舞问卷一!BX49</f>
        <v>-0.94952999999999577</v>
      </c>
      <c r="N50" s="48">
        <f>跳舞问卷一!BY49</f>
        <v>-22.053060000000002</v>
      </c>
      <c r="O50" s="48">
        <f>跳舞问卷一!AT49</f>
        <v>6</v>
      </c>
      <c r="P50" s="48">
        <f>跳舞问卷三!CD49</f>
        <v>37</v>
      </c>
      <c r="Q50" s="48">
        <f>跳舞问卷三!CE49</f>
        <v>2.9</v>
      </c>
      <c r="R50" s="48">
        <f>跳舞问卷三!CN49</f>
        <v>22</v>
      </c>
      <c r="S50" s="48">
        <f>跳舞问卷三!CO49</f>
        <v>21</v>
      </c>
      <c r="T50" s="48">
        <f>跳舞问卷三!CP49</f>
        <v>43</v>
      </c>
      <c r="U50" s="48">
        <f>跳舞问卷三!DE49</f>
        <v>57</v>
      </c>
      <c r="V50" s="48">
        <f>跳舞问卷三!DF49</f>
        <v>50</v>
      </c>
      <c r="W50" s="48">
        <f>跳舞问卷三!DG49</f>
        <v>107</v>
      </c>
      <c r="X50" s="48">
        <f>跳舞问卷四!CS49</f>
        <v>13</v>
      </c>
      <c r="Y50" s="48">
        <f>跳舞问卷四!CT49</f>
        <v>12</v>
      </c>
      <c r="Z50" s="48">
        <f>跳舞问卷四!CX49</f>
        <v>13</v>
      </c>
      <c r="AA50" s="48"/>
      <c r="AB50" s="50">
        <f>'封控问卷(下载分数版)'!BA13</f>
        <v>22</v>
      </c>
      <c r="AC50" s="50">
        <f>'封控问卷(下载分数版)'!BB13</f>
        <v>26</v>
      </c>
      <c r="AD50" s="50">
        <f>'封控问卷(下载分数版)'!BC13</f>
        <v>26</v>
      </c>
      <c r="AE50" s="50">
        <f>'封控问卷(下载分数版)'!BD13</f>
        <v>52</v>
      </c>
      <c r="AF50" s="48">
        <f>'封控问卷(下载分数版)'!BI13</f>
        <v>2</v>
      </c>
      <c r="AG50" s="48">
        <f>'封控问卷(下载分数版)'!BJ13</f>
        <v>2</v>
      </c>
      <c r="AH50" s="48">
        <f>'封控问卷(下载分数版)'!BK13</f>
        <v>1</v>
      </c>
      <c r="AI50" s="48">
        <f>'封控问卷(下载分数版)'!BL13</f>
        <v>5</v>
      </c>
      <c r="AJ50" s="48">
        <f>'封控问卷(下载分数版)'!BF13</f>
        <v>54</v>
      </c>
      <c r="AK50" s="120"/>
      <c r="AL50" s="54"/>
      <c r="AM50" s="50"/>
      <c r="AN50" s="50"/>
      <c r="AO50" s="50"/>
      <c r="AP50" s="50"/>
      <c r="AQ50" s="88"/>
      <c r="AR50" s="48"/>
    </row>
    <row r="51" spans="1:44" s="51" customFormat="1" ht="16.5">
      <c r="A51" s="48">
        <v>44</v>
      </c>
      <c r="B51" s="56" t="s">
        <v>1081</v>
      </c>
      <c r="C51" s="60">
        <v>16</v>
      </c>
      <c r="D51" s="60">
        <v>1</v>
      </c>
      <c r="E51" s="60">
        <v>19</v>
      </c>
      <c r="F51" s="48">
        <v>3</v>
      </c>
      <c r="G51" s="134"/>
      <c r="H51" s="52"/>
      <c r="I51" s="48">
        <f>跳舞问卷一!AV50</f>
        <v>17</v>
      </c>
      <c r="J51" s="48">
        <f>跳舞问卷一!AW50</f>
        <v>32</v>
      </c>
      <c r="K51" s="48">
        <f>跳舞问卷一!BV50</f>
        <v>56.424130000000005</v>
      </c>
      <c r="L51" s="48">
        <f>跳舞问卷一!BW50</f>
        <v>49.128569999999996</v>
      </c>
      <c r="M51" s="48">
        <f>跳舞问卷一!BX50</f>
        <v>6.4241300000000052</v>
      </c>
      <c r="N51" s="48">
        <f>跳舞问卷一!BY50</f>
        <v>-0.8714300000000037</v>
      </c>
      <c r="O51" s="48">
        <f>跳舞问卷一!AT50</f>
        <v>5</v>
      </c>
      <c r="P51" s="48">
        <f>跳舞问卷三!CD50</f>
        <v>39</v>
      </c>
      <c r="Q51" s="48">
        <f>跳舞问卷三!CE50</f>
        <v>2.7</v>
      </c>
      <c r="R51" s="48">
        <f>跳舞问卷三!CN50</f>
        <v>19</v>
      </c>
      <c r="S51" s="48">
        <f>跳舞问卷三!CO50</f>
        <v>19</v>
      </c>
      <c r="T51" s="48">
        <f>跳舞问卷三!CP50</f>
        <v>38</v>
      </c>
      <c r="U51" s="48">
        <f>跳舞问卷三!DE50</f>
        <v>64</v>
      </c>
      <c r="V51" s="48">
        <f>跳舞问卷三!DF50</f>
        <v>58</v>
      </c>
      <c r="W51" s="48">
        <f>跳舞问卷三!DG50</f>
        <v>122</v>
      </c>
      <c r="X51" s="48">
        <f>跳舞问卷四!CS50</f>
        <v>14</v>
      </c>
      <c r="Y51" s="48">
        <f>跳舞问卷四!CT50</f>
        <v>3</v>
      </c>
      <c r="Z51" s="48">
        <f>跳舞问卷四!CX50</f>
        <v>0</v>
      </c>
      <c r="AA51" s="48"/>
      <c r="AB51" s="50">
        <f>'封控问卷(下载分数版)'!BA14</f>
        <v>0</v>
      </c>
      <c r="AC51" s="50">
        <f>'封控问卷(下载分数版)'!BB14</f>
        <v>16</v>
      </c>
      <c r="AD51" s="50">
        <f>'封控问卷(下载分数版)'!BC14</f>
        <v>11</v>
      </c>
      <c r="AE51" s="50">
        <f>'封控问卷(下载分数版)'!BD14</f>
        <v>27</v>
      </c>
      <c r="AF51" s="48">
        <f>'封控问卷(下载分数版)'!BI14</f>
        <v>9</v>
      </c>
      <c r="AG51" s="48">
        <f>'封控问卷(下载分数版)'!BJ14</f>
        <v>3</v>
      </c>
      <c r="AH51" s="48">
        <f>'封控问卷(下载分数版)'!BK14</f>
        <v>3</v>
      </c>
      <c r="AI51" s="48">
        <f>'封控问卷(下载分数版)'!BL14</f>
        <v>15</v>
      </c>
      <c r="AJ51" s="48">
        <f>'封控问卷(下载分数版)'!BF14</f>
        <v>52</v>
      </c>
      <c r="AK51" s="120"/>
      <c r="AL51" s="54"/>
      <c r="AM51" s="50"/>
      <c r="AN51" s="50"/>
      <c r="AO51" s="50"/>
      <c r="AP51" s="50"/>
      <c r="AQ51" s="88"/>
      <c r="AR51" s="48"/>
    </row>
    <row r="52" spans="1:44" s="51" customFormat="1" ht="16.5">
      <c r="A52" s="48">
        <v>68</v>
      </c>
      <c r="B52" s="56" t="s">
        <v>1594</v>
      </c>
      <c r="C52" s="60">
        <v>17</v>
      </c>
      <c r="D52" s="60">
        <v>1</v>
      </c>
      <c r="E52" s="60">
        <v>18</v>
      </c>
      <c r="F52" s="48">
        <v>3</v>
      </c>
      <c r="G52" s="134"/>
      <c r="H52" s="52"/>
      <c r="I52" s="48">
        <f>跳舞问卷一!AV51</f>
        <v>28</v>
      </c>
      <c r="J52" s="48">
        <f>跳舞问卷一!AW51</f>
        <v>56</v>
      </c>
      <c r="K52" s="48">
        <f>跳舞问卷一!BV51</f>
        <v>41.104876812800001</v>
      </c>
      <c r="L52" s="48">
        <f>跳舞问卷一!BW51</f>
        <v>25.492989999999999</v>
      </c>
      <c r="M52" s="48">
        <f>跳舞问卷一!BX51</f>
        <v>-8.8951231871999994</v>
      </c>
      <c r="N52" s="48">
        <f>跳舞问卷一!BY51</f>
        <v>-24.507010000000001</v>
      </c>
      <c r="O52" s="48">
        <f>跳舞问卷一!AT51</f>
        <v>6</v>
      </c>
      <c r="P52" s="48">
        <f>跳舞问卷三!CD51</f>
        <v>36</v>
      </c>
      <c r="Q52" s="48">
        <f>跳舞问卷三!CE51</f>
        <v>3</v>
      </c>
      <c r="R52" s="48">
        <f>跳舞问卷三!CN51</f>
        <v>22</v>
      </c>
      <c r="S52" s="48">
        <f>跳舞问卷三!CO51</f>
        <v>17</v>
      </c>
      <c r="T52" s="48">
        <f>跳舞问卷三!CP51</f>
        <v>39</v>
      </c>
      <c r="U52" s="48">
        <f>跳舞问卷三!DE51</f>
        <v>38</v>
      </c>
      <c r="V52" s="48">
        <f>跳舞问卷三!DF51</f>
        <v>54</v>
      </c>
      <c r="W52" s="48">
        <f>跳舞问卷三!DG51</f>
        <v>92</v>
      </c>
      <c r="X52" s="48">
        <f>跳舞问卷四!CS51</f>
        <v>17</v>
      </c>
      <c r="Y52" s="48">
        <f>跳舞问卷四!CT51</f>
        <v>25</v>
      </c>
      <c r="Z52" s="48">
        <f>跳舞问卷四!CX51</f>
        <v>18</v>
      </c>
      <c r="AA52" s="48"/>
      <c r="AB52" s="50">
        <f>'封控问卷(下载分数版)'!BA15</f>
        <v>12</v>
      </c>
      <c r="AC52" s="50">
        <f>'封控问卷(下载分数版)'!BB15</f>
        <v>12</v>
      </c>
      <c r="AD52" s="50">
        <f>'封控问卷(下载分数版)'!BC15</f>
        <v>12</v>
      </c>
      <c r="AE52" s="50">
        <f>'封控问卷(下载分数版)'!BD15</f>
        <v>24</v>
      </c>
      <c r="AF52" s="48">
        <f>'封控问卷(下载分数版)'!BI15</f>
        <v>2</v>
      </c>
      <c r="AG52" s="48">
        <f>'封控问卷(下载分数版)'!BJ15</f>
        <v>9</v>
      </c>
      <c r="AH52" s="48">
        <f>'封控问卷(下载分数版)'!BK15</f>
        <v>1</v>
      </c>
      <c r="AI52" s="48">
        <f>'封控问卷(下载分数版)'!BL15</f>
        <v>12</v>
      </c>
      <c r="AJ52" s="48">
        <f>'封控问卷(下载分数版)'!BF15</f>
        <v>60</v>
      </c>
      <c r="AK52" s="120"/>
      <c r="AL52" s="54"/>
      <c r="AM52" s="50"/>
      <c r="AN52" s="50"/>
      <c r="AO52" s="50"/>
      <c r="AP52" s="50"/>
      <c r="AQ52" s="88"/>
      <c r="AR52" s="48"/>
    </row>
    <row r="53" spans="1:44" s="51" customFormat="1" ht="16.5">
      <c r="A53" s="48">
        <v>52</v>
      </c>
      <c r="B53" s="56" t="s">
        <v>1112</v>
      </c>
      <c r="C53" s="60">
        <v>18</v>
      </c>
      <c r="D53" s="60">
        <v>1</v>
      </c>
      <c r="E53" s="60">
        <v>18</v>
      </c>
      <c r="F53" s="48">
        <v>3</v>
      </c>
      <c r="G53" s="134"/>
      <c r="H53" s="52"/>
      <c r="I53" s="48">
        <f>跳舞问卷一!AV52</f>
        <v>25</v>
      </c>
      <c r="J53" s="48">
        <f>跳舞问卷一!AW52</f>
        <v>37</v>
      </c>
      <c r="K53" s="48">
        <f>跳舞问卷一!BV52</f>
        <v>50.581880000000005</v>
      </c>
      <c r="L53" s="48">
        <f>跳舞问卷一!BW52</f>
        <v>44.827929999999995</v>
      </c>
      <c r="M53" s="48">
        <f>跳舞问卷一!BX52</f>
        <v>0.58188000000000528</v>
      </c>
      <c r="N53" s="48">
        <f>跳舞问卷一!BY52</f>
        <v>-5.1720700000000051</v>
      </c>
      <c r="O53" s="48">
        <f>跳舞问卷一!AT52</f>
        <v>6</v>
      </c>
      <c r="P53" s="48">
        <f>跳舞问卷三!CD52</f>
        <v>27</v>
      </c>
      <c r="Q53" s="48">
        <f>跳舞问卷三!CE52</f>
        <v>3.2</v>
      </c>
      <c r="R53" s="48">
        <f>跳舞问卷三!CN52</f>
        <v>12</v>
      </c>
      <c r="S53" s="48">
        <f>跳舞问卷三!CO52</f>
        <v>19</v>
      </c>
      <c r="T53" s="48">
        <f>跳舞问卷三!CP52</f>
        <v>31</v>
      </c>
      <c r="U53" s="48">
        <f>跳舞问卷三!DE52</f>
        <v>33</v>
      </c>
      <c r="V53" s="48">
        <f>跳舞问卷三!DF52</f>
        <v>44</v>
      </c>
      <c r="W53" s="48">
        <f>跳舞问卷三!DG52</f>
        <v>77</v>
      </c>
      <c r="X53" s="48">
        <f>跳舞问卷四!CS52</f>
        <v>25</v>
      </c>
      <c r="Y53" s="48">
        <f>跳舞问卷四!CT52</f>
        <v>11</v>
      </c>
      <c r="Z53" s="48">
        <f>跳舞问卷四!CX52</f>
        <v>25</v>
      </c>
      <c r="AA53" s="48"/>
      <c r="AB53" s="50">
        <f>'封控问卷(下载分数版)'!BA16</f>
        <v>19</v>
      </c>
      <c r="AC53" s="50">
        <f>'封控问卷(下载分数版)'!BB16</f>
        <v>20</v>
      </c>
      <c r="AD53" s="50">
        <f>'封控问卷(下载分数版)'!BC16</f>
        <v>24</v>
      </c>
      <c r="AE53" s="50">
        <f>'封控问卷(下载分数版)'!BD16</f>
        <v>44</v>
      </c>
      <c r="AF53" s="48">
        <f>'封控问卷(下载分数版)'!BI16</f>
        <v>9</v>
      </c>
      <c r="AG53" s="48">
        <f>'封控问卷(下载分数版)'!BJ16</f>
        <v>9</v>
      </c>
      <c r="AH53" s="48">
        <f>'封控问卷(下载分数版)'!BK16</f>
        <v>3</v>
      </c>
      <c r="AI53" s="48">
        <f>'封控问卷(下载分数版)'!BL16</f>
        <v>21</v>
      </c>
      <c r="AJ53" s="48">
        <f>'封控问卷(下载分数版)'!BF16</f>
        <v>46</v>
      </c>
      <c r="AK53" s="120"/>
      <c r="AL53" s="54"/>
      <c r="AM53" s="50"/>
      <c r="AN53" s="50"/>
      <c r="AO53" s="50"/>
      <c r="AP53" s="50"/>
      <c r="AQ53" s="88"/>
      <c r="AR53" s="48"/>
    </row>
    <row r="54" spans="1:44" s="51" customFormat="1" ht="16.5">
      <c r="A54" s="48">
        <v>55</v>
      </c>
      <c r="B54" s="56" t="s">
        <v>1124</v>
      </c>
      <c r="C54" s="60">
        <v>19</v>
      </c>
      <c r="D54" s="60">
        <v>2</v>
      </c>
      <c r="E54" s="60">
        <v>19</v>
      </c>
      <c r="F54" s="48">
        <v>3</v>
      </c>
      <c r="G54" s="134"/>
      <c r="H54" s="52"/>
      <c r="I54" s="48">
        <f>跳舞问卷一!AV53</f>
        <v>29</v>
      </c>
      <c r="J54" s="48">
        <f>跳舞问卷一!AW53</f>
        <v>46</v>
      </c>
      <c r="K54" s="48">
        <f>跳舞问卷一!BV53</f>
        <v>47.898670000000003</v>
      </c>
      <c r="L54" s="48">
        <f>跳舞问卷一!BW53</f>
        <v>28.86992</v>
      </c>
      <c r="M54" s="48">
        <f>跳舞问卷一!BX53</f>
        <v>-2.1013299999999973</v>
      </c>
      <c r="N54" s="48">
        <f>跳舞问卷一!BY53</f>
        <v>-21.13008</v>
      </c>
      <c r="O54" s="48">
        <f>跳舞问卷一!AT53</f>
        <v>5</v>
      </c>
      <c r="P54" s="48">
        <f>跳舞问卷三!CD53</f>
        <v>31</v>
      </c>
      <c r="Q54" s="48">
        <f>跳舞问卷三!CE53</f>
        <v>2.2999999999999998</v>
      </c>
      <c r="R54" s="48">
        <f>跳舞问卷三!CN53</f>
        <v>18</v>
      </c>
      <c r="S54" s="48">
        <f>跳舞问卷三!CO53</f>
        <v>19</v>
      </c>
      <c r="T54" s="48">
        <f>跳舞问卷三!CP53</f>
        <v>37</v>
      </c>
      <c r="U54" s="48">
        <f>跳舞问卷三!DE53</f>
        <v>44</v>
      </c>
      <c r="V54" s="48">
        <f>跳舞问卷三!DF53</f>
        <v>62</v>
      </c>
      <c r="W54" s="48">
        <f>跳舞问卷三!DG53</f>
        <v>106</v>
      </c>
      <c r="X54" s="48">
        <f>跳舞问卷四!CS53</f>
        <v>22</v>
      </c>
      <c r="Y54" s="48">
        <f>跳舞问卷四!CT53</f>
        <v>20</v>
      </c>
      <c r="Z54" s="48">
        <f>跳舞问卷四!CX53</f>
        <v>24</v>
      </c>
      <c r="AA54" s="48"/>
      <c r="AB54" s="50">
        <f>'封控问卷(下载分数版)'!BA17</f>
        <v>19</v>
      </c>
      <c r="AC54" s="50">
        <f>'封控问卷(下载分数版)'!BB17</f>
        <v>16</v>
      </c>
      <c r="AD54" s="50">
        <f>'封控问卷(下载分数版)'!BC17</f>
        <v>20</v>
      </c>
      <c r="AE54" s="50">
        <f>'封控问卷(下载分数版)'!BD17</f>
        <v>36</v>
      </c>
      <c r="AF54" s="48">
        <f>'封控问卷(下载分数版)'!BI17</f>
        <v>9</v>
      </c>
      <c r="AG54" s="48">
        <f>'封控问卷(下载分数版)'!BJ17</f>
        <v>2</v>
      </c>
      <c r="AH54" s="48">
        <f>'封控问卷(下载分数版)'!BK17</f>
        <v>2</v>
      </c>
      <c r="AI54" s="48">
        <f>'封控问卷(下载分数版)'!BL17</f>
        <v>13</v>
      </c>
      <c r="AJ54" s="48">
        <f>'封控问卷(下载分数版)'!BF17</f>
        <v>40</v>
      </c>
      <c r="AK54" s="120"/>
      <c r="AL54" s="54"/>
      <c r="AM54" s="50"/>
      <c r="AN54" s="50"/>
      <c r="AO54" s="50"/>
      <c r="AP54" s="50"/>
      <c r="AQ54" s="88"/>
      <c r="AR54" s="48"/>
    </row>
    <row r="55" spans="1:44" s="51" customFormat="1" ht="16.5">
      <c r="A55" s="48">
        <v>51</v>
      </c>
      <c r="B55" s="56" t="s">
        <v>1108</v>
      </c>
      <c r="C55" s="60">
        <v>20</v>
      </c>
      <c r="D55" s="60">
        <v>2</v>
      </c>
      <c r="E55" s="60">
        <v>18</v>
      </c>
      <c r="F55" s="48">
        <v>3</v>
      </c>
      <c r="G55" s="134"/>
      <c r="H55" s="52"/>
      <c r="I55" s="48">
        <f>跳舞问卷一!AV54</f>
        <v>24</v>
      </c>
      <c r="J55" s="48">
        <f>跳舞问卷一!AW54</f>
        <v>42</v>
      </c>
      <c r="K55" s="48">
        <f>跳舞问卷一!BV54</f>
        <v>36.7507168128</v>
      </c>
      <c r="L55" s="48">
        <f>跳舞问卷一!BW54</f>
        <v>45.561260000000004</v>
      </c>
      <c r="M55" s="48">
        <f>跳舞问卷一!BX54</f>
        <v>-13.2492831872</v>
      </c>
      <c r="N55" s="48">
        <f>跳舞问卷一!BY54</f>
        <v>-4.4387399999999957</v>
      </c>
      <c r="O55" s="48">
        <f>跳舞问卷一!AT54</f>
        <v>7</v>
      </c>
      <c r="P55" s="48">
        <f>跳舞问卷三!CD54</f>
        <v>33</v>
      </c>
      <c r="Q55" s="48">
        <f>跳舞问卷三!CE54</f>
        <v>2.5</v>
      </c>
      <c r="R55" s="48">
        <f>跳舞问卷三!CN54</f>
        <v>19</v>
      </c>
      <c r="S55" s="48">
        <f>跳舞问卷三!CO54</f>
        <v>16</v>
      </c>
      <c r="T55" s="48">
        <f>跳舞问卷三!CP54</f>
        <v>35</v>
      </c>
      <c r="U55" s="48">
        <f>跳舞问卷三!DE54</f>
        <v>42</v>
      </c>
      <c r="V55" s="48">
        <f>跳舞问卷三!DF54</f>
        <v>59</v>
      </c>
      <c r="W55" s="48">
        <f>跳舞问卷三!DG54</f>
        <v>101</v>
      </c>
      <c r="X55" s="48">
        <f>跳舞问卷四!CS54</f>
        <v>18</v>
      </c>
      <c r="Y55" s="48">
        <f>跳舞问卷四!CT54</f>
        <v>20</v>
      </c>
      <c r="Z55" s="48">
        <f>跳舞问卷四!CX54</f>
        <v>18</v>
      </c>
      <c r="AA55" s="48"/>
      <c r="AB55" s="50">
        <f>'封控问卷(下载分数版)'!BA18</f>
        <v>20</v>
      </c>
      <c r="AC55" s="50">
        <f>'封控问卷(下载分数版)'!BB18</f>
        <v>20</v>
      </c>
      <c r="AD55" s="50">
        <f>'封控问卷(下载分数版)'!BC18</f>
        <v>17</v>
      </c>
      <c r="AE55" s="50">
        <f>'封控问卷(下载分数版)'!BD18</f>
        <v>37</v>
      </c>
      <c r="AF55" s="48">
        <f>'封控问卷(下载分数版)'!BI18</f>
        <v>9</v>
      </c>
      <c r="AG55" s="48">
        <f>'封控问卷(下载分数版)'!BJ18</f>
        <v>9</v>
      </c>
      <c r="AH55" s="48">
        <f>'封控问卷(下载分数版)'!BK18</f>
        <v>9</v>
      </c>
      <c r="AI55" s="48">
        <f>'封控问卷(下载分数版)'!BL18</f>
        <v>27</v>
      </c>
      <c r="AJ55" s="48">
        <f>'封控问卷(下载分数版)'!BF18</f>
        <v>60</v>
      </c>
      <c r="AK55" s="120"/>
      <c r="AL55" s="54"/>
      <c r="AM55" s="50"/>
      <c r="AN55" s="50"/>
      <c r="AO55" s="50"/>
      <c r="AP55" s="50"/>
      <c r="AQ55" s="88"/>
      <c r="AR55" s="48"/>
    </row>
    <row r="56" spans="1:44" s="51" customFormat="1" ht="16.5">
      <c r="A56" s="48">
        <v>40</v>
      </c>
      <c r="B56" s="56" t="s">
        <v>1065</v>
      </c>
      <c r="C56" s="60">
        <v>22</v>
      </c>
      <c r="D56" s="60">
        <v>2</v>
      </c>
      <c r="E56" s="60">
        <v>19</v>
      </c>
      <c r="F56" s="48">
        <v>3</v>
      </c>
      <c r="G56" s="134"/>
      <c r="H56" s="52"/>
      <c r="I56" s="48">
        <f>跳舞问卷一!AV55</f>
        <v>24</v>
      </c>
      <c r="J56" s="48">
        <f>跳舞问卷一!AW55</f>
        <v>47</v>
      </c>
      <c r="K56" s="48">
        <f>跳舞问卷一!BV55</f>
        <v>62.503890000000006</v>
      </c>
      <c r="L56" s="48">
        <f>跳舞问卷一!BW55</f>
        <v>20.58426</v>
      </c>
      <c r="M56" s="48">
        <f>跳舞问卷一!BX55</f>
        <v>12.503890000000006</v>
      </c>
      <c r="N56" s="48">
        <f>跳舞问卷一!BY55</f>
        <v>-29.41574</v>
      </c>
      <c r="O56" s="48">
        <f>跳舞问卷一!AT55</f>
        <v>4</v>
      </c>
      <c r="P56" s="48">
        <f>跳舞问卷三!CD55</f>
        <v>24</v>
      </c>
      <c r="Q56" s="48">
        <f>跳舞问卷三!CE55</f>
        <v>2.2999999999999998</v>
      </c>
      <c r="R56" s="48">
        <f>跳舞问卷三!CN55</f>
        <v>16</v>
      </c>
      <c r="S56" s="48">
        <f>跳舞问卷三!CO55</f>
        <v>16</v>
      </c>
      <c r="T56" s="48">
        <f>跳舞问卷三!CP55</f>
        <v>32</v>
      </c>
      <c r="U56" s="48">
        <f>跳舞问卷三!DE55</f>
        <v>27</v>
      </c>
      <c r="V56" s="48">
        <f>跳舞问卷三!DF55</f>
        <v>55</v>
      </c>
      <c r="W56" s="48">
        <f>跳舞问卷三!DG55</f>
        <v>82</v>
      </c>
      <c r="X56" s="48">
        <f>跳舞问卷四!CS55</f>
        <v>21</v>
      </c>
      <c r="Y56" s="48">
        <f>跳舞问卷四!CT55</f>
        <v>13</v>
      </c>
      <c r="Z56" s="48">
        <f>跳舞问卷四!CX55</f>
        <v>23</v>
      </c>
      <c r="AA56" s="48"/>
      <c r="AB56" s="50">
        <f>'封控问卷(下载分数版)'!BA19</f>
        <v>1</v>
      </c>
      <c r="AC56" s="50">
        <f>'封控问卷(下载分数版)'!BB19</f>
        <v>21</v>
      </c>
      <c r="AD56" s="50">
        <f>'封控问卷(下载分数版)'!BC19</f>
        <v>18</v>
      </c>
      <c r="AE56" s="50">
        <f>'封控问卷(下载分数版)'!BD19</f>
        <v>39</v>
      </c>
      <c r="AF56" s="48">
        <f>'封控问卷(下载分数版)'!BI19</f>
        <v>8</v>
      </c>
      <c r="AG56" s="48">
        <f>'封控问卷(下载分数版)'!BJ19</f>
        <v>2</v>
      </c>
      <c r="AH56" s="48">
        <f>'封控问卷(下载分数版)'!BK19</f>
        <v>1</v>
      </c>
      <c r="AI56" s="48">
        <f>'封控问卷(下载分数版)'!BL19</f>
        <v>11</v>
      </c>
      <c r="AJ56" s="48">
        <f>'封控问卷(下载分数版)'!BF19</f>
        <v>57</v>
      </c>
      <c r="AK56" s="120"/>
      <c r="AL56" s="54"/>
      <c r="AM56" s="50"/>
      <c r="AN56" s="50"/>
      <c r="AO56" s="50"/>
      <c r="AP56" s="50"/>
      <c r="AQ56" s="88"/>
      <c r="AR56" s="48"/>
    </row>
    <row r="57" spans="1:44" s="51" customFormat="1" ht="16.5">
      <c r="A57" s="48">
        <v>67</v>
      </c>
      <c r="B57" s="56" t="s">
        <v>1588</v>
      </c>
      <c r="C57" s="60">
        <v>24</v>
      </c>
      <c r="D57" s="60">
        <v>1</v>
      </c>
      <c r="E57" s="60">
        <v>23</v>
      </c>
      <c r="F57" s="48">
        <v>3</v>
      </c>
      <c r="G57" s="134"/>
      <c r="H57" s="52"/>
      <c r="I57" s="48">
        <f>跳舞问卷一!AV56</f>
        <v>25</v>
      </c>
      <c r="J57" s="48">
        <f>跳舞问卷一!AW56</f>
        <v>49</v>
      </c>
      <c r="K57" s="48">
        <f>跳舞问卷一!BV56</f>
        <v>35.315730000000002</v>
      </c>
      <c r="L57" s="48">
        <f>跳舞问卷一!BW56</f>
        <v>26.210809999999995</v>
      </c>
      <c r="M57" s="48">
        <f>跳舞问卷一!BX56</f>
        <v>-14.684269999999998</v>
      </c>
      <c r="N57" s="48">
        <f>跳舞问卷一!BY56</f>
        <v>-23.789190000000005</v>
      </c>
      <c r="O57" s="48">
        <f>跳舞问卷一!AT56</f>
        <v>4</v>
      </c>
      <c r="P57" s="48">
        <f>跳舞问卷三!CD56</f>
        <v>14</v>
      </c>
      <c r="Q57" s="48">
        <f>跳舞问卷三!CE56</f>
        <v>1.4</v>
      </c>
      <c r="R57" s="48">
        <f>跳舞问卷三!CN56</f>
        <v>8</v>
      </c>
      <c r="S57" s="48">
        <f>跳舞问卷三!CO56</f>
        <v>8</v>
      </c>
      <c r="T57" s="48">
        <f>跳舞问卷三!CP56</f>
        <v>16</v>
      </c>
      <c r="U57" s="48">
        <f>跳舞问卷三!DE56</f>
        <v>18</v>
      </c>
      <c r="V57" s="48">
        <f>跳舞问卷三!DF56</f>
        <v>65</v>
      </c>
      <c r="W57" s="48">
        <f>跳舞问卷三!DG56</f>
        <v>83</v>
      </c>
      <c r="X57" s="48">
        <f>跳舞问卷四!CS56</f>
        <v>23</v>
      </c>
      <c r="Y57" s="48">
        <f>跳舞问卷四!CT56</f>
        <v>8</v>
      </c>
      <c r="Z57" s="48">
        <f>跳舞问卷四!CX56</f>
        <v>27</v>
      </c>
      <c r="AA57" s="48"/>
      <c r="AB57" s="50">
        <f>'封控问卷(下载分数版)'!BA20</f>
        <v>22</v>
      </c>
      <c r="AC57" s="50">
        <f>'封控问卷(下载分数版)'!BB20</f>
        <v>0</v>
      </c>
      <c r="AD57" s="50">
        <f>'封控问卷(下载分数版)'!BC20</f>
        <v>6</v>
      </c>
      <c r="AE57" s="50">
        <f>'封控问卷(下载分数版)'!BD20</f>
        <v>6</v>
      </c>
      <c r="AF57" s="48">
        <f>'封控问卷(下载分数版)'!BI20</f>
        <v>1</v>
      </c>
      <c r="AG57" s="48">
        <f>'封控问卷(下载分数版)'!BJ20</f>
        <v>1</v>
      </c>
      <c r="AH57" s="48">
        <f>'封控问卷(下载分数版)'!BK20</f>
        <v>1</v>
      </c>
      <c r="AI57" s="48">
        <f>'封控问卷(下载分数版)'!BL20</f>
        <v>3</v>
      </c>
      <c r="AJ57" s="48">
        <f>'封控问卷(下载分数版)'!BF20</f>
        <v>60</v>
      </c>
      <c r="AK57" s="120"/>
      <c r="AL57" s="54"/>
      <c r="AM57" s="50"/>
      <c r="AN57" s="50"/>
      <c r="AO57" s="50"/>
      <c r="AP57" s="50"/>
      <c r="AQ57" s="88"/>
      <c r="AR57" s="48"/>
    </row>
    <row r="58" spans="1:44" s="51" customFormat="1" ht="16.5">
      <c r="A58" s="48">
        <v>59</v>
      </c>
      <c r="B58" s="56" t="s">
        <v>1139</v>
      </c>
      <c r="C58" s="60">
        <v>25</v>
      </c>
      <c r="D58" s="60">
        <v>2</v>
      </c>
      <c r="E58" s="60">
        <v>20</v>
      </c>
      <c r="F58" s="48">
        <v>3</v>
      </c>
      <c r="G58" s="134"/>
      <c r="H58" s="52"/>
      <c r="I58" s="48">
        <f>跳舞问卷一!AV57</f>
        <v>30</v>
      </c>
      <c r="J58" s="48">
        <f>跳舞问卷一!AW57</f>
        <v>44</v>
      </c>
      <c r="K58" s="48">
        <f>跳舞问卷一!BV57</f>
        <v>57.629130000000004</v>
      </c>
      <c r="L58" s="48">
        <f>跳舞问卷一!BW57</f>
        <v>24.16807</v>
      </c>
      <c r="M58" s="48">
        <f>跳舞问卷一!BX57</f>
        <v>7.6291300000000035</v>
      </c>
      <c r="N58" s="48">
        <f>跳舞问卷一!BY57</f>
        <v>-25.83193</v>
      </c>
      <c r="O58" s="48">
        <f>跳舞问卷一!AT57</f>
        <v>5</v>
      </c>
      <c r="P58" s="48">
        <f>跳舞问卷三!CD57</f>
        <v>29</v>
      </c>
      <c r="Q58" s="48">
        <f>跳舞问卷三!CE57</f>
        <v>2.4</v>
      </c>
      <c r="R58" s="48">
        <f>跳舞问卷三!CN57</f>
        <v>18</v>
      </c>
      <c r="S58" s="48">
        <f>跳舞问卷三!CO57</f>
        <v>13</v>
      </c>
      <c r="T58" s="48">
        <f>跳舞问卷三!CP57</f>
        <v>31</v>
      </c>
      <c r="U58" s="48">
        <f>跳舞问卷三!DE57</f>
        <v>46</v>
      </c>
      <c r="V58" s="48">
        <f>跳舞问卷三!DF57</f>
        <v>62</v>
      </c>
      <c r="W58" s="48">
        <f>跳舞问卷三!DG57</f>
        <v>108</v>
      </c>
      <c r="X58" s="48">
        <f>跳舞问卷四!CS57</f>
        <v>24</v>
      </c>
      <c r="Y58" s="48">
        <f>跳舞问卷四!CT57</f>
        <v>18</v>
      </c>
      <c r="Z58" s="48">
        <f>跳舞问卷四!CX57</f>
        <v>9</v>
      </c>
      <c r="AA58" s="48"/>
      <c r="AB58" s="50">
        <f>'封控问卷(下载分数版)'!BA21</f>
        <v>6</v>
      </c>
      <c r="AC58" s="50">
        <f>'封控问卷(下载分数版)'!BB21</f>
        <v>20</v>
      </c>
      <c r="AD58" s="50">
        <f>'封控问卷(下载分数版)'!BC21</f>
        <v>9</v>
      </c>
      <c r="AE58" s="50">
        <f>'封控问卷(下载分数版)'!BD21</f>
        <v>29</v>
      </c>
      <c r="AF58" s="48">
        <f>'封控问卷(下载分数版)'!BI21</f>
        <v>3</v>
      </c>
      <c r="AG58" s="48">
        <f>'封控问卷(下载分数版)'!BJ21</f>
        <v>3</v>
      </c>
      <c r="AH58" s="48">
        <f>'封控问卷(下载分数版)'!BK21</f>
        <v>2</v>
      </c>
      <c r="AI58" s="48">
        <f>'封控问卷(下载分数版)'!BL21</f>
        <v>8</v>
      </c>
      <c r="AJ58" s="48">
        <f>'封控问卷(下载分数版)'!BF21</f>
        <v>60</v>
      </c>
      <c r="AK58" s="120"/>
      <c r="AL58" s="54"/>
      <c r="AM58" s="50"/>
      <c r="AN58" s="50"/>
      <c r="AO58" s="50"/>
      <c r="AP58" s="50"/>
      <c r="AQ58" s="88"/>
      <c r="AR58" s="48"/>
    </row>
    <row r="59" spans="1:44" s="51" customFormat="1" ht="16.5">
      <c r="A59" s="48">
        <v>54</v>
      </c>
      <c r="B59" s="56" t="s">
        <v>1120</v>
      </c>
      <c r="C59" s="60">
        <v>26</v>
      </c>
      <c r="D59" s="60">
        <v>1</v>
      </c>
      <c r="E59" s="60">
        <v>17</v>
      </c>
      <c r="F59" s="48">
        <v>3</v>
      </c>
      <c r="G59" s="134"/>
      <c r="H59" s="52"/>
      <c r="I59" s="48">
        <f>跳舞问卷一!AV58</f>
        <v>14</v>
      </c>
      <c r="J59" s="48">
        <f>跳舞问卷一!AW58</f>
        <v>32</v>
      </c>
      <c r="K59" s="48">
        <f>跳舞问卷一!BV58</f>
        <v>35.013220000000004</v>
      </c>
      <c r="L59" s="48">
        <f>跳舞问卷一!BW58</f>
        <v>20.451799999999999</v>
      </c>
      <c r="M59" s="48">
        <f>跳舞问卷一!BX58</f>
        <v>-14.986779999999996</v>
      </c>
      <c r="N59" s="48">
        <f>跳舞问卷一!BY58</f>
        <v>-29.548200000000001</v>
      </c>
      <c r="O59" s="48">
        <f>跳舞问卷一!AT58</f>
        <v>4</v>
      </c>
      <c r="P59" s="48">
        <f>跳舞问卷三!CD58</f>
        <v>19</v>
      </c>
      <c r="Q59" s="48">
        <f>跳舞问卷三!CE58</f>
        <v>1.6</v>
      </c>
      <c r="R59" s="48">
        <f>跳舞问卷三!CN58</f>
        <v>16</v>
      </c>
      <c r="S59" s="48">
        <f>跳舞问卷三!CO58</f>
        <v>12</v>
      </c>
      <c r="T59" s="48">
        <f>跳舞问卷三!CP58</f>
        <v>28</v>
      </c>
      <c r="U59" s="48">
        <f>跳舞问卷三!DE58</f>
        <v>25</v>
      </c>
      <c r="V59" s="48">
        <f>跳舞问卷三!DF58</f>
        <v>48</v>
      </c>
      <c r="W59" s="48">
        <f>跳舞问卷三!DG58</f>
        <v>73</v>
      </c>
      <c r="X59" s="48">
        <f>跳舞问卷四!CS58</f>
        <v>26</v>
      </c>
      <c r="Y59" s="48">
        <f>跳舞问卷四!CT58</f>
        <v>18</v>
      </c>
      <c r="Z59" s="48">
        <f>跳舞问卷四!CX58</f>
        <v>29</v>
      </c>
      <c r="AA59" s="48"/>
      <c r="AB59" s="50">
        <f>'封控问卷(下载分数版)'!BA22</f>
        <v>20</v>
      </c>
      <c r="AC59" s="50">
        <f>'封控问卷(下载分数版)'!BB22</f>
        <v>13</v>
      </c>
      <c r="AD59" s="50">
        <f>'封控问卷(下载分数版)'!BC22</f>
        <v>12</v>
      </c>
      <c r="AE59" s="50">
        <f>'封控问卷(下载分数版)'!BD22</f>
        <v>25</v>
      </c>
      <c r="AF59" s="48">
        <f>'封控问卷(下载分数版)'!BI22</f>
        <v>8</v>
      </c>
      <c r="AG59" s="48">
        <f>'封控问卷(下载分数版)'!BJ22</f>
        <v>3</v>
      </c>
      <c r="AH59" s="48">
        <f>'封控问卷(下载分数版)'!BK22</f>
        <v>1</v>
      </c>
      <c r="AI59" s="48">
        <f>'封控问卷(下载分数版)'!BL22</f>
        <v>12</v>
      </c>
      <c r="AJ59" s="48">
        <f>'封控问卷(下载分数版)'!BF22</f>
        <v>51</v>
      </c>
      <c r="AK59" s="120"/>
      <c r="AL59" s="54"/>
      <c r="AM59" s="50"/>
      <c r="AN59" s="50"/>
      <c r="AO59" s="50"/>
      <c r="AP59" s="50"/>
      <c r="AQ59" s="88"/>
      <c r="AR59" s="48"/>
    </row>
    <row r="60" spans="1:44" s="51" customFormat="1" ht="16.5">
      <c r="A60" s="48">
        <v>46</v>
      </c>
      <c r="B60" s="56" t="s">
        <v>1089</v>
      </c>
      <c r="C60" s="60">
        <v>27</v>
      </c>
      <c r="D60" s="60">
        <v>1</v>
      </c>
      <c r="E60" s="60">
        <v>20</v>
      </c>
      <c r="F60" s="48">
        <v>3</v>
      </c>
      <c r="G60" s="134"/>
      <c r="H60" s="52"/>
      <c r="I60" s="48">
        <f>跳舞问卷一!AV59</f>
        <v>14</v>
      </c>
      <c r="J60" s="48">
        <f>跳舞问卷一!AW59</f>
        <v>40</v>
      </c>
      <c r="K60" s="48">
        <f>跳舞问卷一!BV59</f>
        <v>31.918450000000004</v>
      </c>
      <c r="L60" s="48">
        <f>跳舞问卷一!BW59</f>
        <v>48.221469999999997</v>
      </c>
      <c r="M60" s="48">
        <f>跳舞问卷一!BX59</f>
        <v>-18.081549999999996</v>
      </c>
      <c r="N60" s="48">
        <f>跳舞问卷一!BY59</f>
        <v>-1.7785300000000035</v>
      </c>
      <c r="O60" s="48">
        <f>跳舞问卷一!AT59</f>
        <v>5</v>
      </c>
      <c r="P60" s="48">
        <f>跳舞问卷三!CD59</f>
        <v>27</v>
      </c>
      <c r="Q60" s="48">
        <f>跳舞问卷三!CE59</f>
        <v>2.5</v>
      </c>
      <c r="R60" s="48">
        <f>跳舞问卷三!CN59</f>
        <v>19</v>
      </c>
      <c r="S60" s="48">
        <f>跳舞问卷三!CO59</f>
        <v>15</v>
      </c>
      <c r="T60" s="48">
        <f>跳舞问卷三!CP59</f>
        <v>34</v>
      </c>
      <c r="U60" s="48">
        <f>跳舞问卷三!DE59</f>
        <v>41</v>
      </c>
      <c r="V60" s="48">
        <f>跳舞问卷三!DF59</f>
        <v>44</v>
      </c>
      <c r="W60" s="48">
        <f>跳舞问卷三!DG59</f>
        <v>85</v>
      </c>
      <c r="X60" s="48">
        <f>跳舞问卷四!CS59</f>
        <v>25</v>
      </c>
      <c r="Y60" s="48">
        <f>跳舞问卷四!CT59</f>
        <v>21</v>
      </c>
      <c r="Z60" s="48">
        <f>跳舞问卷四!CX59</f>
        <v>21</v>
      </c>
      <c r="AA60" s="48"/>
      <c r="AB60" s="50">
        <f>'封控问卷(下载分数版)'!BA23</f>
        <v>24</v>
      </c>
      <c r="AC60" s="50">
        <f>'封控问卷(下载分数版)'!BB23</f>
        <v>11</v>
      </c>
      <c r="AD60" s="50">
        <f>'封控问卷(下载分数版)'!BC23</f>
        <v>24</v>
      </c>
      <c r="AE60" s="50">
        <f>'封控问卷(下载分数版)'!BD23</f>
        <v>35</v>
      </c>
      <c r="AF60" s="48">
        <f>'封控问卷(下载分数版)'!BI23</f>
        <v>7</v>
      </c>
      <c r="AG60" s="48">
        <f>'封控问卷(下载分数版)'!BJ23</f>
        <v>8</v>
      </c>
      <c r="AH60" s="48">
        <f>'封控问卷(下载分数版)'!BK23</f>
        <v>1</v>
      </c>
      <c r="AI60" s="48">
        <f>'封控问卷(下载分数版)'!BL23</f>
        <v>16</v>
      </c>
      <c r="AJ60" s="48">
        <f>'封控问卷(下载分数版)'!BF23</f>
        <v>60</v>
      </c>
      <c r="AK60" s="120"/>
      <c r="AL60" s="54"/>
      <c r="AM60" s="50"/>
      <c r="AN60" s="50"/>
      <c r="AO60" s="50"/>
      <c r="AP60" s="50"/>
      <c r="AQ60" s="88"/>
      <c r="AR60" s="48"/>
    </row>
    <row r="61" spans="1:44" s="51" customFormat="1" ht="16.5">
      <c r="A61" s="48">
        <v>58</v>
      </c>
      <c r="B61" s="56" t="s">
        <v>1136</v>
      </c>
      <c r="C61" s="60">
        <v>28</v>
      </c>
      <c r="D61" s="60">
        <v>1</v>
      </c>
      <c r="E61" s="60">
        <v>22</v>
      </c>
      <c r="F61" s="48">
        <v>3</v>
      </c>
      <c r="G61" s="134"/>
      <c r="H61" s="52"/>
      <c r="I61" s="48">
        <f>跳舞问卷一!AV60</f>
        <v>19</v>
      </c>
      <c r="J61" s="48">
        <f>跳舞问卷一!AW60</f>
        <v>61</v>
      </c>
      <c r="K61" s="48">
        <f>跳舞问卷一!BV60</f>
        <v>51.447300000000006</v>
      </c>
      <c r="L61" s="48">
        <f>跳舞问卷一!BW60</f>
        <v>45.465679999999999</v>
      </c>
      <c r="M61" s="48">
        <f>跳舞问卷一!BX60</f>
        <v>1.4473000000000056</v>
      </c>
      <c r="N61" s="48">
        <f>跳舞问卷一!BY60</f>
        <v>-4.534320000000001</v>
      </c>
      <c r="O61" s="48">
        <f>跳舞问卷一!AT60</f>
        <v>6</v>
      </c>
      <c r="P61" s="48">
        <f>跳舞问卷三!CD60</f>
        <v>34</v>
      </c>
      <c r="Q61" s="48">
        <f>跳舞问卷三!CE60</f>
        <v>3</v>
      </c>
      <c r="R61" s="48">
        <f>跳舞问卷三!CN60</f>
        <v>18</v>
      </c>
      <c r="S61" s="48">
        <f>跳舞问卷三!CO60</f>
        <v>19</v>
      </c>
      <c r="T61" s="48">
        <f>跳舞问卷三!CP60</f>
        <v>37</v>
      </c>
      <c r="U61" s="48">
        <f>跳舞问卷三!DE60</f>
        <v>45</v>
      </c>
      <c r="V61" s="48">
        <f>跳舞问卷三!DF60</f>
        <v>47</v>
      </c>
      <c r="W61" s="48">
        <f>跳舞问卷三!DG60</f>
        <v>92</v>
      </c>
      <c r="X61" s="48">
        <f>跳舞问卷四!CS60</f>
        <v>19</v>
      </c>
      <c r="Y61" s="48">
        <f>跳舞问卷四!CT60</f>
        <v>18</v>
      </c>
      <c r="Z61" s="48">
        <f>跳舞问卷四!CX60</f>
        <v>12</v>
      </c>
      <c r="AA61" s="48"/>
      <c r="AB61" s="50">
        <f>'封控问卷(下载分数版)'!BA24</f>
        <v>5</v>
      </c>
      <c r="AC61" s="50">
        <f>'封控问卷(下载分数版)'!BB24</f>
        <v>14</v>
      </c>
      <c r="AD61" s="50">
        <f>'封控问卷(下载分数版)'!BC24</f>
        <v>11</v>
      </c>
      <c r="AE61" s="50">
        <f>'封控问卷(下载分数版)'!BD24</f>
        <v>25</v>
      </c>
      <c r="AF61" s="48">
        <f>'封控问卷(下载分数版)'!BI24</f>
        <v>2</v>
      </c>
      <c r="AG61" s="48">
        <f>'封控问卷(下载分数版)'!BJ24</f>
        <v>2</v>
      </c>
      <c r="AH61" s="48">
        <f>'封控问卷(下载分数版)'!BK24</f>
        <v>2</v>
      </c>
      <c r="AI61" s="48">
        <f>'封控问卷(下载分数版)'!BL24</f>
        <v>6</v>
      </c>
      <c r="AJ61" s="48">
        <f>'封控问卷(下载分数版)'!BF24</f>
        <v>52</v>
      </c>
      <c r="AK61" s="120"/>
      <c r="AL61" s="54"/>
      <c r="AM61" s="50"/>
      <c r="AN61" s="50"/>
      <c r="AO61" s="50"/>
      <c r="AP61" s="50"/>
      <c r="AQ61" s="88"/>
      <c r="AR61" s="48"/>
    </row>
    <row r="62" spans="1:44" s="51" customFormat="1" ht="16.5">
      <c r="A62" s="48">
        <v>53</v>
      </c>
      <c r="B62" s="56" t="s">
        <v>1116</v>
      </c>
      <c r="C62" s="60">
        <v>29</v>
      </c>
      <c r="D62" s="60">
        <v>1</v>
      </c>
      <c r="E62" s="60">
        <v>23</v>
      </c>
      <c r="F62" s="48">
        <v>3</v>
      </c>
      <c r="G62" s="134"/>
      <c r="H62" s="52"/>
      <c r="I62" s="48">
        <f>跳舞问卷一!AV61</f>
        <v>23</v>
      </c>
      <c r="J62" s="48">
        <f>跳舞问卷一!AW61</f>
        <v>82</v>
      </c>
      <c r="K62" s="48">
        <f>跳舞问卷一!BV61</f>
        <v>50.21669</v>
      </c>
      <c r="L62" s="48">
        <f>跳舞问卷一!BW61</f>
        <v>47.137769999999996</v>
      </c>
      <c r="M62" s="48">
        <f>跳舞问卷一!BX61</f>
        <v>0.21668999999999983</v>
      </c>
      <c r="N62" s="48">
        <f>跳舞问卷一!BY61</f>
        <v>-2.8622300000000038</v>
      </c>
      <c r="O62" s="48">
        <f>跳舞问卷一!AT61</f>
        <v>5</v>
      </c>
      <c r="P62" s="48">
        <f>跳舞问卷三!CD61</f>
        <v>20</v>
      </c>
      <c r="Q62" s="48">
        <f>跳舞问卷三!CE61</f>
        <v>2</v>
      </c>
      <c r="R62" s="48">
        <f>跳舞问卷三!CN61</f>
        <v>14</v>
      </c>
      <c r="S62" s="48">
        <f>跳舞问卷三!CO61</f>
        <v>14</v>
      </c>
      <c r="T62" s="48">
        <f>跳舞问卷三!CP61</f>
        <v>28</v>
      </c>
      <c r="U62" s="48">
        <f>跳舞问卷三!DE61</f>
        <v>24</v>
      </c>
      <c r="V62" s="48">
        <f>跳舞问卷三!DF61</f>
        <v>64</v>
      </c>
      <c r="W62" s="48">
        <f>跳舞问卷三!DG61</f>
        <v>88</v>
      </c>
      <c r="X62" s="48">
        <f>跳舞问卷四!CS61</f>
        <v>28</v>
      </c>
      <c r="Y62" s="48">
        <f>跳舞问卷四!CT61</f>
        <v>12</v>
      </c>
      <c r="Z62" s="48">
        <f>跳舞问卷四!CX61</f>
        <v>22</v>
      </c>
      <c r="AA62" s="48"/>
      <c r="AB62" s="50">
        <f>'封控问卷(下载分数版)'!BA25</f>
        <v>5</v>
      </c>
      <c r="AC62" s="50">
        <f>'封控问卷(下载分数版)'!BB25</f>
        <v>7</v>
      </c>
      <c r="AD62" s="50">
        <f>'封控问卷(下载分数版)'!BC25</f>
        <v>7</v>
      </c>
      <c r="AE62" s="50">
        <f>'封控问卷(下载分数版)'!BD25</f>
        <v>14</v>
      </c>
      <c r="AF62" s="48">
        <f>'封控问卷(下载分数版)'!BI25</f>
        <v>9</v>
      </c>
      <c r="AG62" s="48">
        <f>'封控问卷(下载分数版)'!BJ25</f>
        <v>10</v>
      </c>
      <c r="AH62" s="48">
        <f>'封控问卷(下载分数版)'!BK25</f>
        <v>9</v>
      </c>
      <c r="AI62" s="48">
        <f>'封控问卷(下载分数版)'!BL25</f>
        <v>28</v>
      </c>
      <c r="AJ62" s="48">
        <f>'封控问卷(下载分数版)'!BF25</f>
        <v>60</v>
      </c>
      <c r="AK62" s="120"/>
      <c r="AL62" s="54"/>
      <c r="AM62" s="50"/>
      <c r="AN62" s="50"/>
      <c r="AO62" s="50"/>
      <c r="AP62" s="50"/>
      <c r="AQ62" s="88"/>
      <c r="AR62" s="48"/>
    </row>
    <row r="63" spans="1:44" s="51" customFormat="1" ht="16.5">
      <c r="A63" s="48">
        <v>49</v>
      </c>
      <c r="B63" s="56" t="s">
        <v>1100</v>
      </c>
      <c r="C63" s="60">
        <v>30</v>
      </c>
      <c r="D63" s="60">
        <v>1</v>
      </c>
      <c r="E63" s="60">
        <v>19</v>
      </c>
      <c r="F63" s="48">
        <v>3</v>
      </c>
      <c r="G63" s="134"/>
      <c r="H63" s="52"/>
      <c r="I63" s="48">
        <f>跳舞问卷一!AV62</f>
        <v>22</v>
      </c>
      <c r="J63" s="48">
        <f>跳舞问卷一!AW62</f>
        <v>45</v>
      </c>
      <c r="K63" s="48">
        <f>跳舞问卷一!BV62</f>
        <v>41.104876812800001</v>
      </c>
      <c r="L63" s="48">
        <f>跳舞问卷一!BW62</f>
        <v>25.492989999999999</v>
      </c>
      <c r="M63" s="48">
        <f>跳舞问卷一!BX62</f>
        <v>-8.8951231871999994</v>
      </c>
      <c r="N63" s="48">
        <f>跳舞问卷一!BY62</f>
        <v>-24.507010000000001</v>
      </c>
      <c r="O63" s="48">
        <f>跳舞问卷一!AT62</f>
        <v>5</v>
      </c>
      <c r="P63" s="48">
        <f>跳舞问卷三!CD62</f>
        <v>32</v>
      </c>
      <c r="Q63" s="48">
        <f>跳舞问卷三!CE62</f>
        <v>2.4</v>
      </c>
      <c r="R63" s="48">
        <f>跳舞问卷三!CN62</f>
        <v>17</v>
      </c>
      <c r="S63" s="48">
        <f>跳舞问卷三!CO62</f>
        <v>17</v>
      </c>
      <c r="T63" s="48">
        <f>跳舞问卷三!CP62</f>
        <v>34</v>
      </c>
      <c r="U63" s="48">
        <f>跳舞问卷三!DE62</f>
        <v>41</v>
      </c>
      <c r="V63" s="48">
        <f>跳舞问卷三!DF62</f>
        <v>66</v>
      </c>
      <c r="W63" s="48">
        <f>跳舞问卷三!DG62</f>
        <v>107</v>
      </c>
      <c r="X63" s="48">
        <f>跳舞问卷四!CS62</f>
        <v>21</v>
      </c>
      <c r="Y63" s="48">
        <f>跳舞问卷四!CT62</f>
        <v>30</v>
      </c>
      <c r="Z63" s="48">
        <f>跳舞问卷四!CX62</f>
        <v>22</v>
      </c>
      <c r="AA63" s="48"/>
      <c r="AB63" s="50">
        <f>'封控问卷(下载分数版)'!BA26</f>
        <v>19</v>
      </c>
      <c r="AC63" s="50">
        <f>'封控问卷(下载分数版)'!BB26</f>
        <v>17</v>
      </c>
      <c r="AD63" s="50">
        <f>'封控问卷(下载分数版)'!BC26</f>
        <v>14</v>
      </c>
      <c r="AE63" s="50">
        <f>'封控问卷(下载分数版)'!BD26</f>
        <v>31</v>
      </c>
      <c r="AF63" s="48">
        <f>'封控问卷(下载分数版)'!BI26</f>
        <v>2</v>
      </c>
      <c r="AG63" s="48">
        <f>'封控问卷(下载分数版)'!BJ26</f>
        <v>2</v>
      </c>
      <c r="AH63" s="48">
        <f>'封控问卷(下载分数版)'!BK26</f>
        <v>2</v>
      </c>
      <c r="AI63" s="48">
        <f>'封控问卷(下载分数版)'!BL26</f>
        <v>6</v>
      </c>
      <c r="AJ63" s="48">
        <f>'封控问卷(下载分数版)'!BF26</f>
        <v>53</v>
      </c>
      <c r="AK63" s="120"/>
      <c r="AL63" s="54"/>
      <c r="AM63" s="50"/>
      <c r="AN63" s="50"/>
      <c r="AO63" s="50"/>
      <c r="AP63" s="50"/>
      <c r="AQ63" s="88"/>
      <c r="AR63" s="48"/>
    </row>
    <row r="64" spans="1:44" s="51" customFormat="1" ht="16.5">
      <c r="A64" s="48">
        <v>57</v>
      </c>
      <c r="B64" s="56" t="s">
        <v>1132</v>
      </c>
      <c r="C64" s="60">
        <v>31</v>
      </c>
      <c r="D64" s="60">
        <v>2</v>
      </c>
      <c r="E64" s="60">
        <v>21</v>
      </c>
      <c r="F64" s="48">
        <v>3</v>
      </c>
      <c r="G64" s="134"/>
      <c r="H64" s="52"/>
      <c r="I64" s="48">
        <f>跳舞问卷一!AV63</f>
        <v>24</v>
      </c>
      <c r="J64" s="48">
        <f>跳舞问卷一!AW63</f>
        <v>53</v>
      </c>
      <c r="K64" s="48">
        <f>跳舞问卷一!BV63</f>
        <v>50.719100000000005</v>
      </c>
      <c r="L64" s="48">
        <f>跳舞问卷一!BW63</f>
        <v>26.401769999999999</v>
      </c>
      <c r="M64" s="48">
        <f>跳舞问卷一!BX63</f>
        <v>0.71910000000000451</v>
      </c>
      <c r="N64" s="48">
        <f>跳舞问卷一!BY63</f>
        <v>-23.598230000000001</v>
      </c>
      <c r="O64" s="48">
        <f>跳舞问卷一!AT63</f>
        <v>7</v>
      </c>
      <c r="P64" s="48">
        <f>跳舞问卷三!CD63</f>
        <v>32</v>
      </c>
      <c r="Q64" s="48">
        <f>跳舞问卷三!CE63</f>
        <v>2.5</v>
      </c>
      <c r="R64" s="48">
        <f>跳舞问卷三!CN63</f>
        <v>19</v>
      </c>
      <c r="S64" s="48">
        <f>跳舞问卷三!CO63</f>
        <v>19</v>
      </c>
      <c r="T64" s="48">
        <f>跳舞问卷三!CP63</f>
        <v>38</v>
      </c>
      <c r="U64" s="48">
        <f>跳舞问卷三!DE63</f>
        <v>46</v>
      </c>
      <c r="V64" s="48">
        <f>跳舞问卷三!DF63</f>
        <v>70</v>
      </c>
      <c r="W64" s="48">
        <f>跳舞问卷三!DG63</f>
        <v>116</v>
      </c>
      <c r="X64" s="48">
        <f>跳舞问卷四!CS63</f>
        <v>22</v>
      </c>
      <c r="Y64" s="48">
        <f>跳舞问卷四!CT63</f>
        <v>32</v>
      </c>
      <c r="Z64" s="48">
        <f>跳舞问卷四!CX63</f>
        <v>23</v>
      </c>
      <c r="AA64" s="48"/>
      <c r="AB64" s="50">
        <f>'封控问卷(下载分数版)'!BA27</f>
        <v>16</v>
      </c>
      <c r="AC64" s="50">
        <f>'封控问卷(下载分数版)'!BB27</f>
        <v>17</v>
      </c>
      <c r="AD64" s="50">
        <f>'封控问卷(下载分数版)'!BC27</f>
        <v>17</v>
      </c>
      <c r="AE64" s="50">
        <f>'封控问卷(下载分数版)'!BD27</f>
        <v>34</v>
      </c>
      <c r="AF64" s="48">
        <f>'封控问卷(下载分数版)'!BI27</f>
        <v>2</v>
      </c>
      <c r="AG64" s="48">
        <f>'封控问卷(下载分数版)'!BJ27</f>
        <v>2</v>
      </c>
      <c r="AH64" s="48">
        <f>'封控问卷(下载分数版)'!BK27</f>
        <v>2</v>
      </c>
      <c r="AI64" s="48">
        <f>'封控问卷(下载分数版)'!BL27</f>
        <v>6</v>
      </c>
      <c r="AJ64" s="48">
        <f>'封控问卷(下载分数版)'!BF27</f>
        <v>56</v>
      </c>
      <c r="AK64" s="120"/>
      <c r="AL64" s="54"/>
      <c r="AM64" s="50"/>
      <c r="AN64" s="50"/>
      <c r="AO64" s="50"/>
      <c r="AP64" s="50"/>
      <c r="AQ64" s="88"/>
      <c r="AR64" s="48"/>
    </row>
    <row r="65" spans="1:49" s="51" customFormat="1" ht="16.5">
      <c r="A65" s="48">
        <v>48</v>
      </c>
      <c r="B65" s="56" t="s">
        <v>1097</v>
      </c>
      <c r="C65" s="60">
        <v>32</v>
      </c>
      <c r="D65" s="60">
        <v>1</v>
      </c>
      <c r="E65" s="60">
        <v>18</v>
      </c>
      <c r="F65" s="48">
        <v>3</v>
      </c>
      <c r="G65" s="134"/>
      <c r="H65" s="52"/>
      <c r="I65" s="48">
        <f>跳舞问卷一!AV64</f>
        <v>18</v>
      </c>
      <c r="J65" s="48">
        <f>跳舞问卷一!AW64</f>
        <v>39</v>
      </c>
      <c r="K65" s="48">
        <f>跳舞问卷一!BV64</f>
        <v>43.093240000000002</v>
      </c>
      <c r="L65" s="48">
        <f>跳舞问卷一!BW64</f>
        <v>20.81053</v>
      </c>
      <c r="M65" s="48">
        <f>跳舞问卷一!BX64</f>
        <v>-6.9067599999999985</v>
      </c>
      <c r="N65" s="48">
        <f>跳舞问卷一!BY64</f>
        <v>-29.18947</v>
      </c>
      <c r="O65" s="48">
        <f>跳舞问卷一!AT64</f>
        <v>4</v>
      </c>
      <c r="P65" s="48">
        <f>跳舞问卷三!CD64</f>
        <v>21</v>
      </c>
      <c r="Q65" s="48">
        <f>跳舞问卷三!CE64</f>
        <v>1.9</v>
      </c>
      <c r="R65" s="48">
        <f>跳舞问卷三!CN64</f>
        <v>11</v>
      </c>
      <c r="S65" s="48">
        <f>跳舞问卷三!CO64</f>
        <v>13</v>
      </c>
      <c r="T65" s="48">
        <f>跳舞问卷三!CP64</f>
        <v>24</v>
      </c>
      <c r="U65" s="48">
        <f>跳舞问卷三!DE64</f>
        <v>34</v>
      </c>
      <c r="V65" s="48">
        <f>跳舞问卷三!DF64</f>
        <v>61</v>
      </c>
      <c r="W65" s="48">
        <f>跳舞问卷三!DG64</f>
        <v>95</v>
      </c>
      <c r="X65" s="48">
        <f>跳舞问卷四!CS64</f>
        <v>27</v>
      </c>
      <c r="Y65" s="48">
        <f>跳舞问卷四!CT64</f>
        <v>40</v>
      </c>
      <c r="Z65" s="48">
        <f>跳舞问卷四!CX64</f>
        <v>39</v>
      </c>
      <c r="AA65" s="48"/>
      <c r="AB65" s="50">
        <f>'封控问卷(下载分数版)'!BA28</f>
        <v>23</v>
      </c>
      <c r="AC65" s="50">
        <f>'封控问卷(下载分数版)'!BB28</f>
        <v>15</v>
      </c>
      <c r="AD65" s="50">
        <f>'封控问卷(下载分数版)'!BC28</f>
        <v>22</v>
      </c>
      <c r="AE65" s="50">
        <f>'封控问卷(下载分数版)'!BD28</f>
        <v>37</v>
      </c>
      <c r="AF65" s="48">
        <f>'封控问卷(下载分数版)'!BI28</f>
        <v>3</v>
      </c>
      <c r="AG65" s="48">
        <f>'封控问卷(下载分数版)'!BJ28</f>
        <v>3</v>
      </c>
      <c r="AH65" s="48">
        <f>'封控问卷(下载分数版)'!BK28</f>
        <v>2</v>
      </c>
      <c r="AI65" s="48">
        <f>'封控问卷(下载分数版)'!BL28</f>
        <v>8</v>
      </c>
      <c r="AJ65" s="48">
        <f>'封控问卷(下载分数版)'!BF28</f>
        <v>54</v>
      </c>
      <c r="AK65" s="120"/>
      <c r="AL65" s="53"/>
      <c r="AM65" s="48"/>
      <c r="AN65" s="48"/>
      <c r="AO65" s="48"/>
      <c r="AP65" s="48"/>
      <c r="AQ65" s="89"/>
      <c r="AR65" s="48"/>
    </row>
    <row r="66" spans="1:49" s="51" customFormat="1" ht="16.5">
      <c r="A66" s="48">
        <v>61</v>
      </c>
      <c r="B66" s="56" t="s">
        <v>1147</v>
      </c>
      <c r="C66" s="60">
        <v>33</v>
      </c>
      <c r="D66" s="60">
        <v>2</v>
      </c>
      <c r="E66" s="60">
        <v>22</v>
      </c>
      <c r="F66" s="48">
        <v>3</v>
      </c>
      <c r="G66" s="134"/>
      <c r="H66" s="52"/>
      <c r="I66" s="48">
        <f>跳舞问卷一!AV65</f>
        <v>22</v>
      </c>
      <c r="J66" s="48">
        <f>跳舞问卷一!AW65</f>
        <v>34</v>
      </c>
      <c r="K66" s="48">
        <f>跳舞问卷一!BV65</f>
        <v>37.373526812799994</v>
      </c>
      <c r="L66" s="48">
        <f>跳舞问卷一!BW65</f>
        <v>32.075020000000002</v>
      </c>
      <c r="M66" s="48">
        <f>跳舞问卷一!BX65</f>
        <v>-12.626473187200006</v>
      </c>
      <c r="N66" s="48">
        <f>跳舞问卷一!BY65</f>
        <v>-17.924979999999998</v>
      </c>
      <c r="O66" s="48">
        <f>跳舞问卷一!AT65</f>
        <v>4</v>
      </c>
      <c r="P66" s="48">
        <f>跳舞问卷三!CD65</f>
        <v>22</v>
      </c>
      <c r="Q66" s="48">
        <f>跳舞问卷三!CE65</f>
        <v>2</v>
      </c>
      <c r="R66" s="48">
        <f>跳舞问卷三!CN65</f>
        <v>9</v>
      </c>
      <c r="S66" s="48">
        <f>跳舞问卷三!CO65</f>
        <v>14</v>
      </c>
      <c r="T66" s="48">
        <f>跳舞问卷三!CP65</f>
        <v>23</v>
      </c>
      <c r="U66" s="48">
        <f>跳舞问卷三!DE65</f>
        <v>35</v>
      </c>
      <c r="V66" s="48">
        <f>跳舞问卷三!DF65</f>
        <v>47</v>
      </c>
      <c r="W66" s="48">
        <f>跳舞问卷三!DG65</f>
        <v>82</v>
      </c>
      <c r="X66" s="48">
        <f>跳舞问卷四!CS65</f>
        <v>24</v>
      </c>
      <c r="Y66" s="48">
        <f>跳舞问卷四!CT65</f>
        <v>25</v>
      </c>
      <c r="Z66" s="48">
        <f>跳舞问卷四!CX65</f>
        <v>40</v>
      </c>
      <c r="AA66" s="48"/>
      <c r="AB66" s="50">
        <f>'封控问卷(下载分数版)'!BA29</f>
        <v>14</v>
      </c>
      <c r="AC66" s="50">
        <f>'封控问卷(下载分数版)'!BB29</f>
        <v>18</v>
      </c>
      <c r="AD66" s="50">
        <f>'封控问卷(下载分数版)'!BC29</f>
        <v>18</v>
      </c>
      <c r="AE66" s="50">
        <f>'封控问卷(下载分数版)'!BD29</f>
        <v>36</v>
      </c>
      <c r="AF66" s="48">
        <f>'封控问卷(下载分数版)'!BI29</f>
        <v>9</v>
      </c>
      <c r="AG66" s="48">
        <f>'封控问卷(下载分数版)'!BJ29</f>
        <v>3</v>
      </c>
      <c r="AH66" s="48">
        <f>'封控问卷(下载分数版)'!BK29</f>
        <v>3</v>
      </c>
      <c r="AI66" s="48">
        <f>'封控问卷(下载分数版)'!BL29</f>
        <v>15</v>
      </c>
      <c r="AJ66" s="48">
        <f>'封控问卷(下载分数版)'!BF29</f>
        <v>60</v>
      </c>
      <c r="AK66" s="120"/>
      <c r="AL66" s="53"/>
      <c r="AM66" s="48"/>
      <c r="AN66" s="48"/>
      <c r="AO66" s="48"/>
      <c r="AP66" s="48"/>
      <c r="AQ66" s="89"/>
      <c r="AR66" s="48"/>
    </row>
    <row r="67" spans="1:49" s="51" customFormat="1" ht="16.5">
      <c r="A67" s="48">
        <v>65</v>
      </c>
      <c r="B67" s="56" t="s">
        <v>1554</v>
      </c>
      <c r="C67" s="60">
        <v>34</v>
      </c>
      <c r="D67" s="60">
        <v>2</v>
      </c>
      <c r="E67" s="60"/>
      <c r="F67" s="48">
        <v>3</v>
      </c>
      <c r="G67" s="134"/>
      <c r="H67" s="52"/>
      <c r="I67" s="48">
        <f>跳舞问卷一!AV66</f>
        <v>22</v>
      </c>
      <c r="J67" s="48">
        <f>跳舞问卷一!AW66</f>
        <v>47</v>
      </c>
      <c r="K67" s="48">
        <f>跳舞问卷一!BV66</f>
        <v>46.226710000000004</v>
      </c>
      <c r="L67" s="48">
        <f>跳舞问卷一!BW66</f>
        <v>23.819670000000002</v>
      </c>
      <c r="M67" s="48">
        <f>跳舞问卷一!BX66</f>
        <v>-3.7732899999999958</v>
      </c>
      <c r="N67" s="48">
        <f>跳舞问卷一!BY66</f>
        <v>-26.180329999999998</v>
      </c>
      <c r="O67" s="48">
        <f>跳舞问卷一!AT66</f>
        <v>5</v>
      </c>
      <c r="P67" s="48">
        <f>跳舞问卷三!CD66</f>
        <v>25</v>
      </c>
      <c r="Q67" s="48">
        <f>跳舞问卷三!CE66</f>
        <v>2.2999999999999998</v>
      </c>
      <c r="R67" s="48">
        <f>跳舞问卷三!CN66</f>
        <v>14</v>
      </c>
      <c r="S67" s="48">
        <f>跳舞问卷三!CO66</f>
        <v>16</v>
      </c>
      <c r="T67" s="48">
        <f>跳舞问卷三!CP66</f>
        <v>30</v>
      </c>
      <c r="U67" s="48">
        <f>跳舞问卷三!DE66</f>
        <v>46</v>
      </c>
      <c r="V67" s="48">
        <f>跳舞问卷三!DF66</f>
        <v>63</v>
      </c>
      <c r="W67" s="48">
        <f>跳舞问卷三!DG66</f>
        <v>109</v>
      </c>
      <c r="X67" s="48">
        <f>跳舞问卷四!CS66</f>
        <v>22</v>
      </c>
      <c r="Y67" s="48">
        <f>跳舞问卷四!CT66</f>
        <v>17</v>
      </c>
      <c r="Z67" s="48">
        <f>跳舞问卷四!CX66</f>
        <v>16</v>
      </c>
      <c r="AA67" s="48"/>
      <c r="AB67" s="50">
        <f>'封控问卷(下载分数版)'!BA30</f>
        <v>14</v>
      </c>
      <c r="AC67" s="50">
        <f>'封控问卷(下载分数版)'!BB30</f>
        <v>24</v>
      </c>
      <c r="AD67" s="50">
        <f>'封控问卷(下载分数版)'!BC30</f>
        <v>28</v>
      </c>
      <c r="AE67" s="50">
        <f>'封控问卷(下载分数版)'!BD30</f>
        <v>52</v>
      </c>
      <c r="AF67" s="48">
        <f>'封控问卷(下载分数版)'!BI30</f>
        <v>8</v>
      </c>
      <c r="AG67" s="48">
        <f>'封控问卷(下载分数版)'!BJ30</f>
        <v>3</v>
      </c>
      <c r="AH67" s="48">
        <f>'封控问卷(下载分数版)'!BK30</f>
        <v>1</v>
      </c>
      <c r="AI67" s="48">
        <f>'封控问卷(下载分数版)'!BL30</f>
        <v>12</v>
      </c>
      <c r="AJ67" s="48">
        <f>'封控问卷(下载分数版)'!BF30</f>
        <v>60</v>
      </c>
      <c r="AK67" s="120"/>
      <c r="AL67" s="53"/>
      <c r="AM67" s="48"/>
      <c r="AN67" s="48"/>
      <c r="AO67" s="48"/>
      <c r="AP67" s="48"/>
      <c r="AQ67" s="89"/>
      <c r="AR67" s="48"/>
    </row>
    <row r="68" spans="1:49" s="51" customFormat="1" ht="17" thickBot="1">
      <c r="A68" s="48">
        <v>47</v>
      </c>
      <c r="B68" s="56" t="s">
        <v>1093</v>
      </c>
      <c r="C68" s="60">
        <v>35</v>
      </c>
      <c r="D68" s="60">
        <v>2</v>
      </c>
      <c r="E68" s="60">
        <v>21</v>
      </c>
      <c r="F68" s="48">
        <v>3</v>
      </c>
      <c r="G68" s="134"/>
      <c r="H68" s="52"/>
      <c r="I68" s="48">
        <f>跳舞问卷一!AV67</f>
        <v>20</v>
      </c>
      <c r="J68" s="48">
        <f>跳舞问卷一!AW67</f>
        <v>45</v>
      </c>
      <c r="K68" s="48">
        <f>跳舞问卷一!BV67</f>
        <v>55.964760000000005</v>
      </c>
      <c r="L68" s="48">
        <f>跳舞问卷一!BW67</f>
        <v>31.481020000000001</v>
      </c>
      <c r="M68" s="48">
        <f>跳舞问卷一!BX67</f>
        <v>5.9647600000000054</v>
      </c>
      <c r="N68" s="48">
        <f>跳舞问卷一!BY67</f>
        <v>-18.518979999999999</v>
      </c>
      <c r="O68" s="48">
        <f>跳舞问卷一!AT67</f>
        <v>5</v>
      </c>
      <c r="P68" s="48">
        <f>跳舞问卷三!CD67</f>
        <v>25</v>
      </c>
      <c r="Q68" s="48">
        <f>跳舞问卷三!CE67</f>
        <v>2.1</v>
      </c>
      <c r="R68" s="48">
        <f>跳舞问卷三!CN67</f>
        <v>16</v>
      </c>
      <c r="S68" s="48">
        <f>跳舞问卷三!CO67</f>
        <v>12</v>
      </c>
      <c r="T68" s="48">
        <f>跳舞问卷三!CP67</f>
        <v>28</v>
      </c>
      <c r="U68" s="48">
        <f>跳舞问卷三!DE67</f>
        <v>29</v>
      </c>
      <c r="V68" s="48">
        <f>跳舞问卷三!DF67</f>
        <v>54</v>
      </c>
      <c r="W68" s="48">
        <f>跳舞问卷三!DG67</f>
        <v>83</v>
      </c>
      <c r="X68" s="48">
        <f>跳舞问卷四!CS67</f>
        <v>25</v>
      </c>
      <c r="Y68" s="48">
        <f>跳舞问卷四!CT67</f>
        <v>13</v>
      </c>
      <c r="Z68" s="48">
        <f>跳舞问卷四!CX67</f>
        <v>20</v>
      </c>
      <c r="AA68" s="48"/>
      <c r="AB68" s="50">
        <f>'封控问卷(下载分数版)'!BA31</f>
        <v>2</v>
      </c>
      <c r="AC68" s="50">
        <f>'封控问卷(下载分数版)'!BB31</f>
        <v>20</v>
      </c>
      <c r="AD68" s="50">
        <f>'封控问卷(下载分数版)'!BC31</f>
        <v>14</v>
      </c>
      <c r="AE68" s="50">
        <f>'封控问卷(下载分数版)'!BD31</f>
        <v>34</v>
      </c>
      <c r="AF68" s="48">
        <f>'封控问卷(下载分数版)'!BI31</f>
        <v>1</v>
      </c>
      <c r="AG68" s="48">
        <f>'封控问卷(下载分数版)'!BJ31</f>
        <v>1</v>
      </c>
      <c r="AH68" s="48">
        <f>'封控问卷(下载分数版)'!BK31</f>
        <v>1</v>
      </c>
      <c r="AI68" s="48">
        <f>'封控问卷(下载分数版)'!BL31</f>
        <v>3</v>
      </c>
      <c r="AJ68" s="48">
        <f>'封控问卷(下载分数版)'!BF31</f>
        <v>54</v>
      </c>
      <c r="AK68" s="120"/>
      <c r="AL68" s="53"/>
      <c r="AM68" s="48"/>
      <c r="AN68" s="48"/>
      <c r="AO68" s="48"/>
      <c r="AP68" s="48"/>
      <c r="AQ68" s="89"/>
      <c r="AR68" s="48"/>
    </row>
    <row r="69" spans="1:49" ht="15" customHeight="1" thickTop="1">
      <c r="A69" s="132">
        <v>57</v>
      </c>
      <c r="B69" s="133" t="s">
        <v>1794</v>
      </c>
      <c r="C69" s="60">
        <v>5</v>
      </c>
      <c r="D69" s="118">
        <v>1</v>
      </c>
      <c r="E69" s="118">
        <v>20</v>
      </c>
      <c r="F69" s="134">
        <v>4</v>
      </c>
      <c r="G69" s="118">
        <v>142</v>
      </c>
      <c r="H69" s="118">
        <v>33</v>
      </c>
      <c r="I69" s="48">
        <f>跳舞问卷一!AV68</f>
        <v>20</v>
      </c>
      <c r="J69" s="48">
        <f>跳舞问卷一!AW68</f>
        <v>46</v>
      </c>
      <c r="K69" s="48">
        <f>跳舞问卷一!BV68</f>
        <v>53.107610000000001</v>
      </c>
      <c r="L69" s="48">
        <f>跳舞问卷一!BW68</f>
        <v>24.309559999999998</v>
      </c>
      <c r="M69" s="48">
        <f>跳舞问卷一!BX68</f>
        <v>3.1076100000000011</v>
      </c>
      <c r="N69" s="48">
        <f>跳舞问卷一!BY68</f>
        <v>-25.690440000000002</v>
      </c>
      <c r="O69" s="48">
        <f>跳舞问卷一!AT68</f>
        <v>7</v>
      </c>
      <c r="P69" s="48">
        <f>跳舞问卷三!CD68</f>
        <v>28</v>
      </c>
      <c r="Q69" s="48">
        <f>跳舞问卷三!CE68</f>
        <v>2.5</v>
      </c>
      <c r="R69" s="48">
        <f>跳舞问卷三!CN68</f>
        <v>14</v>
      </c>
      <c r="S69" s="48">
        <f>跳舞问卷三!CO68</f>
        <v>14</v>
      </c>
      <c r="T69" s="48">
        <f>跳舞问卷三!CP68</f>
        <v>28</v>
      </c>
      <c r="U69" s="48">
        <f>跳舞问卷三!DE68</f>
        <v>40</v>
      </c>
      <c r="V69" s="48">
        <f>跳舞问卷三!DF68</f>
        <v>48</v>
      </c>
      <c r="W69" s="48">
        <f>跳舞问卷三!DG68</f>
        <v>88</v>
      </c>
      <c r="X69" s="48">
        <f>跳舞问卷四!CS68</f>
        <v>20</v>
      </c>
      <c r="Y69" s="48">
        <f>跳舞问卷四!CT68</f>
        <v>15</v>
      </c>
      <c r="Z69" s="48">
        <f>跳舞问卷四!CX68</f>
        <v>30</v>
      </c>
      <c r="AA69" s="134">
        <f>跳舞问卷四!CZ68</f>
        <v>102</v>
      </c>
      <c r="AB69" s="50">
        <f>'封控问卷(下载分数版)'!BA32</f>
        <v>15</v>
      </c>
      <c r="AC69" s="50">
        <f>'封控问卷(下载分数版)'!BB32</f>
        <v>4</v>
      </c>
      <c r="AD69" s="50">
        <f>'封控问卷(下载分数版)'!BC32</f>
        <v>14</v>
      </c>
      <c r="AE69" s="50">
        <f>'封控问卷(下载分数版)'!BD32</f>
        <v>18</v>
      </c>
      <c r="AF69" s="48">
        <f>'封控问卷(下载分数版)'!BI32</f>
        <v>9</v>
      </c>
      <c r="AG69" s="48">
        <f>'封控问卷(下载分数版)'!BJ32</f>
        <v>9</v>
      </c>
      <c r="AH69" s="48">
        <f>'封控问卷(下载分数版)'!BK32</f>
        <v>3</v>
      </c>
      <c r="AI69" s="48">
        <f>'封控问卷(下载分数版)'!BL32</f>
        <v>21</v>
      </c>
      <c r="AJ69" s="48">
        <f>'封控问卷(下载分数版)'!BF32</f>
        <v>0</v>
      </c>
      <c r="AK69" s="145">
        <v>3</v>
      </c>
      <c r="AL69" s="142"/>
      <c r="AM69" s="134"/>
      <c r="AN69" s="134"/>
      <c r="AO69" s="134"/>
      <c r="AP69" s="134"/>
      <c r="AQ69" s="143"/>
      <c r="AR69" s="48"/>
      <c r="AS69" s="51"/>
      <c r="AT69" s="51"/>
      <c r="AU69" s="51"/>
      <c r="AV69" s="51"/>
      <c r="AW69" s="51"/>
    </row>
    <row r="70" spans="1:49" ht="15" customHeight="1">
      <c r="A70" s="134">
        <v>46</v>
      </c>
      <c r="B70" s="135" t="s">
        <v>1742</v>
      </c>
      <c r="C70" s="60">
        <v>12</v>
      </c>
      <c r="D70" s="136">
        <v>1</v>
      </c>
      <c r="E70" s="136">
        <v>18</v>
      </c>
      <c r="F70" s="134">
        <v>4</v>
      </c>
      <c r="G70" s="118">
        <v>154</v>
      </c>
      <c r="H70" s="118">
        <v>33</v>
      </c>
      <c r="I70" s="48">
        <f>跳舞问卷一!AV69</f>
        <v>28</v>
      </c>
      <c r="J70" s="48">
        <f>跳舞问卷一!AW69</f>
        <v>56</v>
      </c>
      <c r="K70" s="48">
        <f>跳舞问卷一!BV69</f>
        <v>56.534510000000004</v>
      </c>
      <c r="L70" s="48">
        <f>跳舞问卷一!BW69</f>
        <v>45.989609999999999</v>
      </c>
      <c r="M70" s="48">
        <f>跳舞问卷一!BX69</f>
        <v>6.5345100000000045</v>
      </c>
      <c r="N70" s="48">
        <f>跳舞问卷一!BY69</f>
        <v>-4.010390000000001</v>
      </c>
      <c r="O70" s="48">
        <f>跳舞问卷一!AT69</f>
        <v>5</v>
      </c>
      <c r="P70" s="48">
        <f>跳舞问卷三!CD69</f>
        <v>32</v>
      </c>
      <c r="Q70" s="48">
        <f>跳舞问卷三!CE69</f>
        <v>2.4</v>
      </c>
      <c r="R70" s="48">
        <f>跳舞问卷三!CN69</f>
        <v>19</v>
      </c>
      <c r="S70" s="48">
        <f>跳舞问卷三!CO69</f>
        <v>15</v>
      </c>
      <c r="T70" s="48">
        <f>跳舞问卷三!CP69</f>
        <v>34</v>
      </c>
      <c r="U70" s="48">
        <f>跳舞问卷三!DE69</f>
        <v>48</v>
      </c>
      <c r="V70" s="48">
        <f>跳舞问卷三!DF69</f>
        <v>48</v>
      </c>
      <c r="W70" s="48">
        <f>跳舞问卷三!DG69</f>
        <v>96</v>
      </c>
      <c r="X70" s="48">
        <f>跳舞问卷四!CS69</f>
        <v>20</v>
      </c>
      <c r="Y70" s="48">
        <f>跳舞问卷四!CT69</f>
        <v>7</v>
      </c>
      <c r="Z70" s="48">
        <f>跳舞问卷四!CX69</f>
        <v>7</v>
      </c>
      <c r="AA70" s="134">
        <f>跳舞问卷四!CZ69</f>
        <v>68</v>
      </c>
      <c r="AB70" s="50">
        <f>'封控问卷(下载分数版)'!BA33</f>
        <v>5</v>
      </c>
      <c r="AC70" s="50">
        <f>'封控问卷(下载分数版)'!BB33</f>
        <v>8</v>
      </c>
      <c r="AD70" s="50">
        <f>'封控问卷(下载分数版)'!BC33</f>
        <v>7</v>
      </c>
      <c r="AE70" s="50">
        <f>'封控问卷(下载分数版)'!BD33</f>
        <v>15</v>
      </c>
      <c r="AF70" s="48">
        <f>'封控问卷(下载分数版)'!BI33</f>
        <v>10</v>
      </c>
      <c r="AG70" s="48">
        <f>'封控问卷(下载分数版)'!BJ33</f>
        <v>9</v>
      </c>
      <c r="AH70" s="48">
        <f>'封控问卷(下载分数版)'!BK33</f>
        <v>9</v>
      </c>
      <c r="AI70" s="48">
        <f>'封控问卷(下载分数版)'!BL33</f>
        <v>28</v>
      </c>
      <c r="AJ70" s="48">
        <f>'封控问卷(下载分数版)'!BF33</f>
        <v>0</v>
      </c>
      <c r="AK70" s="146">
        <v>4</v>
      </c>
      <c r="AL70" s="142"/>
      <c r="AM70" s="134"/>
      <c r="AN70" s="134"/>
      <c r="AO70" s="134"/>
      <c r="AP70" s="134"/>
      <c r="AQ70" s="143"/>
      <c r="AR70" s="48"/>
      <c r="AS70" s="51"/>
      <c r="AT70" s="51"/>
      <c r="AU70" s="51"/>
      <c r="AV70" s="51"/>
      <c r="AW70" s="51"/>
    </row>
    <row r="71" spans="1:49" ht="15" customHeight="1">
      <c r="A71" s="134">
        <v>40</v>
      </c>
      <c r="B71" s="135" t="s">
        <v>1711</v>
      </c>
      <c r="C71" s="60">
        <v>14</v>
      </c>
      <c r="D71" s="118">
        <v>1</v>
      </c>
      <c r="E71" s="118">
        <v>18</v>
      </c>
      <c r="F71" s="134">
        <v>4</v>
      </c>
      <c r="G71" s="118">
        <v>103</v>
      </c>
      <c r="H71" s="118">
        <v>21</v>
      </c>
      <c r="I71" s="48">
        <f>跳舞问卷一!AV70</f>
        <v>22</v>
      </c>
      <c r="J71" s="48">
        <f>跳舞问卷一!AW70</f>
        <v>53</v>
      </c>
      <c r="K71" s="48">
        <f>跳舞问卷一!BV70</f>
        <v>55.861640000000001</v>
      </c>
      <c r="L71" s="48">
        <f>跳舞问卷一!BW70</f>
        <v>38.252400000000002</v>
      </c>
      <c r="M71" s="48">
        <f>跳舞问卷一!BX70</f>
        <v>5.8616400000000013</v>
      </c>
      <c r="N71" s="48">
        <f>跳舞问卷一!BY70</f>
        <v>-11.747599999999998</v>
      </c>
      <c r="O71" s="48">
        <f>跳舞问卷一!AT70</f>
        <v>3</v>
      </c>
      <c r="P71" s="48">
        <f>跳舞问卷三!CD70</f>
        <v>29</v>
      </c>
      <c r="Q71" s="48">
        <f>跳舞问卷三!CE70</f>
        <v>2.2000000000000002</v>
      </c>
      <c r="R71" s="48">
        <f>跳舞问卷三!CN70</f>
        <v>17</v>
      </c>
      <c r="S71" s="48">
        <f>跳舞问卷三!CO70</f>
        <v>15</v>
      </c>
      <c r="T71" s="48">
        <f>跳舞问卷三!CP70</f>
        <v>32</v>
      </c>
      <c r="U71" s="48">
        <f>跳舞问卷三!DE70</f>
        <v>40</v>
      </c>
      <c r="V71" s="48">
        <f>跳舞问卷三!DF70</f>
        <v>53</v>
      </c>
      <c r="W71" s="48">
        <f>跳舞问卷三!DG70</f>
        <v>93</v>
      </c>
      <c r="X71" s="48">
        <f>跳舞问卷四!CS70</f>
        <v>25</v>
      </c>
      <c r="Y71" s="48">
        <f>跳舞问卷四!CT70</f>
        <v>13</v>
      </c>
      <c r="Z71" s="48">
        <f>跳舞问卷四!CX70</f>
        <v>9</v>
      </c>
      <c r="AA71" s="134">
        <f>跳舞问卷四!CZ70</f>
        <v>70</v>
      </c>
      <c r="AB71" s="50">
        <f>'封控问卷(下载分数版)'!BA34</f>
        <v>4</v>
      </c>
      <c r="AC71" s="50">
        <f>'封控问卷(下载分数版)'!BB34</f>
        <v>9</v>
      </c>
      <c r="AD71" s="50">
        <f>'封控问卷(下载分数版)'!BC34</f>
        <v>12</v>
      </c>
      <c r="AE71" s="50">
        <f>'封控问卷(下载分数版)'!BD34</f>
        <v>21</v>
      </c>
      <c r="AF71" s="48">
        <f>'封控问卷(下载分数版)'!BI34</f>
        <v>9</v>
      </c>
      <c r="AG71" s="48">
        <f>'封控问卷(下载分数版)'!BJ34</f>
        <v>9</v>
      </c>
      <c r="AH71" s="48">
        <f>'封控问卷(下载分数版)'!BK34</f>
        <v>3</v>
      </c>
      <c r="AI71" s="48">
        <f>'封控问卷(下载分数版)'!BL34</f>
        <v>21</v>
      </c>
      <c r="AJ71" s="48">
        <f>'封控问卷(下载分数版)'!BF34</f>
        <v>0</v>
      </c>
      <c r="AK71" s="146">
        <v>5</v>
      </c>
      <c r="AL71" s="142"/>
      <c r="AM71" s="134"/>
      <c r="AN71" s="134"/>
      <c r="AO71" s="134"/>
      <c r="AP71" s="134"/>
      <c r="AQ71" s="143"/>
      <c r="AR71" s="48"/>
      <c r="AS71" s="51"/>
      <c r="AT71" s="51"/>
      <c r="AU71" s="51"/>
      <c r="AV71" s="51"/>
      <c r="AW71" s="51"/>
    </row>
    <row r="72" spans="1:49" ht="15" customHeight="1">
      <c r="A72" s="134">
        <v>45</v>
      </c>
      <c r="B72" s="135" t="s">
        <v>1737</v>
      </c>
      <c r="C72" s="60">
        <v>15</v>
      </c>
      <c r="D72" s="118">
        <v>2</v>
      </c>
      <c r="E72" s="118">
        <v>17</v>
      </c>
      <c r="F72" s="134">
        <v>4</v>
      </c>
      <c r="G72" s="118">
        <v>137</v>
      </c>
      <c r="H72" s="118">
        <v>33</v>
      </c>
      <c r="I72" s="48">
        <f>跳舞问卷一!AV71</f>
        <v>30</v>
      </c>
      <c r="J72" s="48">
        <f>跳舞问卷一!AW71</f>
        <v>56</v>
      </c>
      <c r="K72" s="48">
        <f>跳舞问卷一!BV71</f>
        <v>43.043689999999998</v>
      </c>
      <c r="L72" s="48">
        <f>跳舞问卷一!BW71</f>
        <v>44.832819999999998</v>
      </c>
      <c r="M72" s="48">
        <f>跳舞问卷一!BX71</f>
        <v>-6.956310000000002</v>
      </c>
      <c r="N72" s="48">
        <f>跳舞问卷一!BY71</f>
        <v>-5.1671800000000019</v>
      </c>
      <c r="O72" s="48">
        <f>跳舞问卷一!AT71</f>
        <v>6</v>
      </c>
      <c r="P72" s="48">
        <f>跳舞问卷三!CD71</f>
        <v>38</v>
      </c>
      <c r="Q72" s="48">
        <f>跳舞问卷三!CE71</f>
        <v>3.1</v>
      </c>
      <c r="R72" s="48">
        <f>跳舞问卷三!CN71</f>
        <v>24</v>
      </c>
      <c r="S72" s="48">
        <f>跳舞问卷三!CO71</f>
        <v>20</v>
      </c>
      <c r="T72" s="48">
        <f>跳舞问卷三!CP71</f>
        <v>44</v>
      </c>
      <c r="U72" s="48">
        <f>跳舞问卷三!DE71</f>
        <v>54</v>
      </c>
      <c r="V72" s="48">
        <f>跳舞问卷三!DF71</f>
        <v>49</v>
      </c>
      <c r="W72" s="48">
        <f>跳舞问卷三!DG71</f>
        <v>103</v>
      </c>
      <c r="X72" s="48">
        <f>跳舞问卷四!CS71</f>
        <v>15</v>
      </c>
      <c r="Y72" s="48">
        <f>跳舞问卷四!CT71</f>
        <v>3</v>
      </c>
      <c r="Z72" s="48">
        <f>跳舞问卷四!CX71</f>
        <v>2</v>
      </c>
      <c r="AA72" s="134">
        <f>跳舞问卷四!CZ71</f>
        <v>73</v>
      </c>
      <c r="AB72" s="50">
        <f>'封控问卷(下载分数版)'!BA35</f>
        <v>7</v>
      </c>
      <c r="AC72" s="50">
        <f>'封控问卷(下载分数版)'!BB35</f>
        <v>20</v>
      </c>
      <c r="AD72" s="50">
        <f>'封控问卷(下载分数版)'!BC35</f>
        <v>13</v>
      </c>
      <c r="AE72" s="50">
        <f>'封控问卷(下载分数版)'!BD35</f>
        <v>33</v>
      </c>
      <c r="AF72" s="48">
        <f>'封控问卷(下载分数版)'!BI35</f>
        <v>9</v>
      </c>
      <c r="AG72" s="48">
        <f>'封控问卷(下载分数版)'!BJ35</f>
        <v>9</v>
      </c>
      <c r="AH72" s="48">
        <f>'封控问卷(下载分数版)'!BK35</f>
        <v>3</v>
      </c>
      <c r="AI72" s="48">
        <f>'封控问卷(下载分数版)'!BL35</f>
        <v>21</v>
      </c>
      <c r="AJ72" s="48">
        <f>'封控问卷(下载分数版)'!BF35</f>
        <v>0</v>
      </c>
      <c r="AK72" s="146">
        <v>0</v>
      </c>
      <c r="AL72" s="142"/>
      <c r="AM72" s="134"/>
      <c r="AN72" s="134"/>
      <c r="AO72" s="134"/>
      <c r="AP72" s="134"/>
      <c r="AQ72" s="143"/>
      <c r="AR72" s="48"/>
      <c r="AS72" s="51"/>
      <c r="AT72" s="51"/>
      <c r="AU72" s="51"/>
      <c r="AV72" s="51"/>
      <c r="AW72" s="51"/>
    </row>
    <row r="73" spans="1:49" ht="15" customHeight="1">
      <c r="A73" s="134">
        <v>42</v>
      </c>
      <c r="B73" s="135" t="s">
        <v>1722</v>
      </c>
      <c r="C73" s="60">
        <v>16</v>
      </c>
      <c r="D73" s="118">
        <v>1</v>
      </c>
      <c r="E73" s="118">
        <v>19</v>
      </c>
      <c r="F73" s="134">
        <v>4</v>
      </c>
      <c r="G73" s="118">
        <v>112</v>
      </c>
      <c r="H73" s="118">
        <v>21</v>
      </c>
      <c r="I73" s="48">
        <f>跳舞问卷一!AV72</f>
        <v>27</v>
      </c>
      <c r="J73" s="48">
        <f>跳舞问卷一!AW72</f>
        <v>48</v>
      </c>
      <c r="K73" s="48">
        <f>跳舞问卷一!BV72</f>
        <v>39.864000000000004</v>
      </c>
      <c r="L73" s="48">
        <f>跳舞问卷一!BW72</f>
        <v>51.434759999999997</v>
      </c>
      <c r="M73" s="48">
        <f>跳舞问卷一!BX72</f>
        <v>-10.135999999999996</v>
      </c>
      <c r="N73" s="48">
        <f>跳舞问卷一!BY72</f>
        <v>1.4347599999999971</v>
      </c>
      <c r="O73" s="48">
        <f>跳舞问卷一!AT72</f>
        <v>6</v>
      </c>
      <c r="P73" s="48">
        <f>跳舞问卷三!CD72</f>
        <v>40</v>
      </c>
      <c r="Q73" s="48">
        <f>跳舞问卷三!CE72</f>
        <v>2.8</v>
      </c>
      <c r="R73" s="48">
        <f>跳舞问卷三!CN72</f>
        <v>19</v>
      </c>
      <c r="S73" s="48">
        <f>跳舞问卷三!CO72</f>
        <v>19</v>
      </c>
      <c r="T73" s="48">
        <f>跳舞问卷三!CP72</f>
        <v>38</v>
      </c>
      <c r="U73" s="48">
        <f>跳舞问卷三!DE72</f>
        <v>68</v>
      </c>
      <c r="V73" s="48">
        <f>跳舞问卷三!DF72</f>
        <v>58</v>
      </c>
      <c r="W73" s="48">
        <f>跳舞问卷三!DG72</f>
        <v>126</v>
      </c>
      <c r="X73" s="48">
        <f>跳舞问卷四!CS72</f>
        <v>14</v>
      </c>
      <c r="Y73" s="48">
        <f>跳舞问卷四!CT72</f>
        <v>7</v>
      </c>
      <c r="Z73" s="48">
        <f>跳舞问卷四!CX72</f>
        <v>3</v>
      </c>
      <c r="AA73" s="134">
        <f>跳舞问卷四!CZ72</f>
        <v>100</v>
      </c>
      <c r="AB73" s="50">
        <f>'封控问卷(下载分数版)'!BA36</f>
        <v>6</v>
      </c>
      <c r="AC73" s="50">
        <f>'封控问卷(下载分数版)'!BB36</f>
        <v>15</v>
      </c>
      <c r="AD73" s="50">
        <f>'封控问卷(下载分数版)'!BC36</f>
        <v>9</v>
      </c>
      <c r="AE73" s="50">
        <f>'封控问卷(下载分数版)'!BD36</f>
        <v>24</v>
      </c>
      <c r="AF73" s="48">
        <f>'封控问卷(下载分数版)'!BI36</f>
        <v>9</v>
      </c>
      <c r="AG73" s="48">
        <f>'封控问卷(下载分数版)'!BJ36</f>
        <v>9</v>
      </c>
      <c r="AH73" s="48">
        <f>'封控问卷(下载分数版)'!BK36</f>
        <v>3</v>
      </c>
      <c r="AI73" s="48">
        <f>'封控问卷(下载分数版)'!BL36</f>
        <v>21</v>
      </c>
      <c r="AJ73" s="48">
        <f>'封控问卷(下载分数版)'!BF36</f>
        <v>0</v>
      </c>
      <c r="AK73" s="146">
        <v>3</v>
      </c>
      <c r="AL73" s="142"/>
      <c r="AM73" s="134"/>
      <c r="AN73" s="134"/>
      <c r="AO73" s="134"/>
      <c r="AP73" s="134"/>
      <c r="AQ73" s="143"/>
      <c r="AR73" s="48"/>
      <c r="AS73" s="51"/>
      <c r="AT73" s="51"/>
      <c r="AU73" s="51"/>
      <c r="AV73" s="51"/>
      <c r="AW73" s="51"/>
    </row>
    <row r="74" spans="1:49" ht="15" customHeight="1">
      <c r="A74" s="134">
        <v>39</v>
      </c>
      <c r="B74" s="135" t="s">
        <v>1706</v>
      </c>
      <c r="C74" s="60">
        <v>18</v>
      </c>
      <c r="D74" s="118">
        <v>1</v>
      </c>
      <c r="E74" s="118">
        <v>18</v>
      </c>
      <c r="F74" s="134">
        <v>4</v>
      </c>
      <c r="G74" s="118">
        <v>160</v>
      </c>
      <c r="H74" s="118">
        <v>34</v>
      </c>
      <c r="I74" s="48">
        <f>跳舞问卷一!AV73</f>
        <v>24</v>
      </c>
      <c r="J74" s="48">
        <f>跳舞问卷一!AW73</f>
        <v>56</v>
      </c>
      <c r="K74" s="48">
        <f>跳舞问卷一!BV73</f>
        <v>60.191800000000001</v>
      </c>
      <c r="L74" s="48">
        <f>跳舞问卷一!BW73</f>
        <v>37.825400000000002</v>
      </c>
      <c r="M74" s="48">
        <f>跳舞问卷一!BX73</f>
        <v>10.191800000000001</v>
      </c>
      <c r="N74" s="48">
        <f>跳舞问卷一!BY73</f>
        <v>-12.174599999999998</v>
      </c>
      <c r="O74" s="48">
        <f>跳舞问卷一!AT73</f>
        <v>6</v>
      </c>
      <c r="P74" s="48">
        <f>跳舞问卷三!CD73</f>
        <v>31</v>
      </c>
      <c r="Q74" s="48">
        <f>跳舞问卷三!CE73</f>
        <v>2.5</v>
      </c>
      <c r="R74" s="48">
        <f>跳舞问卷三!CN73</f>
        <v>18</v>
      </c>
      <c r="S74" s="48">
        <f>跳舞问卷三!CO73</f>
        <v>20</v>
      </c>
      <c r="T74" s="48">
        <f>跳舞问卷三!CP73</f>
        <v>38</v>
      </c>
      <c r="U74" s="48">
        <f>跳舞问卷三!DE73</f>
        <v>42</v>
      </c>
      <c r="V74" s="48">
        <f>跳舞问卷三!DF73</f>
        <v>39</v>
      </c>
      <c r="W74" s="48">
        <f>跳舞问卷三!DG73</f>
        <v>81</v>
      </c>
      <c r="X74" s="48">
        <f>跳舞问卷四!CS73</f>
        <v>25</v>
      </c>
      <c r="Y74" s="48">
        <f>跳舞问卷四!CT73</f>
        <v>7</v>
      </c>
      <c r="Z74" s="48">
        <f>跳舞问卷四!CX73</f>
        <v>17</v>
      </c>
      <c r="AA74" s="134">
        <f>跳舞问卷四!CZ73</f>
        <v>56</v>
      </c>
      <c r="AB74" s="50">
        <f>'封控问卷(下载分数版)'!BA37</f>
        <v>9</v>
      </c>
      <c r="AC74" s="50">
        <f>'封控问卷(下载分数版)'!BB37</f>
        <v>9</v>
      </c>
      <c r="AD74" s="50">
        <f>'封控问卷(下载分数版)'!BC37</f>
        <v>8</v>
      </c>
      <c r="AE74" s="50">
        <f>'封控问卷(下载分数版)'!BD37</f>
        <v>17</v>
      </c>
      <c r="AF74" s="48">
        <f>'封控问卷(下载分数版)'!BI37</f>
        <v>9</v>
      </c>
      <c r="AG74" s="48">
        <f>'封控问卷(下载分数版)'!BJ37</f>
        <v>10</v>
      </c>
      <c r="AH74" s="48">
        <f>'封控问卷(下载分数版)'!BK37</f>
        <v>3</v>
      </c>
      <c r="AI74" s="48">
        <f>'封控问卷(下载分数版)'!BL37</f>
        <v>22</v>
      </c>
      <c r="AJ74" s="48">
        <f>'封控问卷(下载分数版)'!BF37</f>
        <v>0</v>
      </c>
      <c r="AK74" s="146">
        <v>5</v>
      </c>
      <c r="AL74" s="142"/>
      <c r="AM74" s="134"/>
      <c r="AN74" s="134"/>
      <c r="AO74" s="134"/>
      <c r="AP74" s="134"/>
      <c r="AQ74" s="143"/>
      <c r="AR74" s="48"/>
      <c r="AS74" s="51"/>
      <c r="AT74" s="51"/>
      <c r="AU74" s="51"/>
      <c r="AV74" s="51"/>
      <c r="AW74" s="51"/>
    </row>
    <row r="75" spans="1:49" ht="15" customHeight="1">
      <c r="A75" s="134">
        <v>55</v>
      </c>
      <c r="B75" s="135" t="s">
        <v>1785</v>
      </c>
      <c r="C75" s="60">
        <v>30</v>
      </c>
      <c r="D75" s="118">
        <v>1</v>
      </c>
      <c r="E75" s="118">
        <v>20</v>
      </c>
      <c r="F75" s="134">
        <v>4</v>
      </c>
      <c r="G75" s="118">
        <v>96</v>
      </c>
      <c r="H75" s="118">
        <v>26</v>
      </c>
      <c r="I75" s="48">
        <f>跳舞问卷一!AV74</f>
        <v>24</v>
      </c>
      <c r="J75" s="48">
        <f>跳舞问卷一!AW74</f>
        <v>70</v>
      </c>
      <c r="K75" s="48">
        <f>跳舞问卷一!BV74</f>
        <v>36.591646812800008</v>
      </c>
      <c r="L75" s="48">
        <f>跳舞问卷一!BW74</f>
        <v>29.417729999999999</v>
      </c>
      <c r="M75" s="48">
        <f>跳舞问卷一!BX74</f>
        <v>-13.408353187199992</v>
      </c>
      <c r="N75" s="48">
        <f>跳舞问卷一!BY74</f>
        <v>-20.582270000000001</v>
      </c>
      <c r="O75" s="48">
        <f>跳舞问卷一!AT74</f>
        <v>4</v>
      </c>
      <c r="P75" s="48">
        <f>跳舞问卷三!CD74</f>
        <v>30</v>
      </c>
      <c r="Q75" s="48">
        <f>跳舞问卷三!CE74</f>
        <v>2.4</v>
      </c>
      <c r="R75" s="48">
        <f>跳舞问卷三!CN74</f>
        <v>19</v>
      </c>
      <c r="S75" s="48">
        <f>跳舞问卷三!CO74</f>
        <v>15</v>
      </c>
      <c r="T75" s="48">
        <f>跳舞问卷三!CP74</f>
        <v>34</v>
      </c>
      <c r="U75" s="48">
        <f>跳舞问卷三!DE74</f>
        <v>37</v>
      </c>
      <c r="V75" s="48">
        <f>跳舞问卷三!DF74</f>
        <v>60</v>
      </c>
      <c r="W75" s="48">
        <f>跳舞问卷三!DG74</f>
        <v>97</v>
      </c>
      <c r="X75" s="48">
        <f>跳舞问卷四!CS74</f>
        <v>26</v>
      </c>
      <c r="Y75" s="48">
        <f>跳舞问卷四!CT74</f>
        <v>28</v>
      </c>
      <c r="Z75" s="48">
        <f>跳舞问卷四!CX74</f>
        <v>25</v>
      </c>
      <c r="AA75" s="134">
        <f>跳舞问卷四!CZ74</f>
        <v>61</v>
      </c>
      <c r="AB75" s="50">
        <f>'封控问卷(下载分数版)'!BA38</f>
        <v>14</v>
      </c>
      <c r="AC75" s="50">
        <f>'封控问卷(下载分数版)'!BB38</f>
        <v>18</v>
      </c>
      <c r="AD75" s="50">
        <f>'封控问卷(下载分数版)'!BC38</f>
        <v>12</v>
      </c>
      <c r="AE75" s="50">
        <f>'封控问卷(下载分数版)'!BD38</f>
        <v>30</v>
      </c>
      <c r="AF75" s="48">
        <f>'封控问卷(下载分数版)'!BI38</f>
        <v>9</v>
      </c>
      <c r="AG75" s="48">
        <f>'封控问卷(下载分数版)'!BJ38</f>
        <v>9</v>
      </c>
      <c r="AH75" s="48">
        <f>'封控问卷(下载分数版)'!BK38</f>
        <v>1</v>
      </c>
      <c r="AI75" s="48">
        <f>'封控问卷(下载分数版)'!BL38</f>
        <v>19</v>
      </c>
      <c r="AJ75" s="48">
        <f>'封控问卷(下载分数版)'!BF38</f>
        <v>0</v>
      </c>
      <c r="AK75" s="146">
        <v>4</v>
      </c>
      <c r="AL75" s="142"/>
      <c r="AM75" s="134"/>
      <c r="AN75" s="134"/>
      <c r="AO75" s="134"/>
      <c r="AP75" s="134"/>
      <c r="AQ75" s="143"/>
      <c r="AR75" s="48"/>
      <c r="AS75" s="51"/>
      <c r="AT75" s="51"/>
      <c r="AU75" s="51"/>
      <c r="AV75" s="51"/>
      <c r="AW75" s="51"/>
    </row>
    <row r="76" spans="1:49" ht="15" customHeight="1">
      <c r="A76" s="134">
        <v>41</v>
      </c>
      <c r="B76" s="135" t="s">
        <v>1717</v>
      </c>
      <c r="C76" s="60">
        <v>31</v>
      </c>
      <c r="D76" s="118">
        <v>2</v>
      </c>
      <c r="E76" s="118">
        <v>21</v>
      </c>
      <c r="F76" s="134">
        <v>4</v>
      </c>
      <c r="G76" s="118">
        <v>112</v>
      </c>
      <c r="H76" s="118">
        <v>24</v>
      </c>
      <c r="I76" s="48">
        <f>跳舞问卷一!AV75</f>
        <v>24</v>
      </c>
      <c r="J76" s="48">
        <f>跳舞问卷一!AW75</f>
        <v>60</v>
      </c>
      <c r="K76" s="48">
        <f>跳舞问卷一!BV75</f>
        <v>55.379290000000005</v>
      </c>
      <c r="L76" s="48">
        <f>跳舞问卷一!BW75</f>
        <v>26.527880000000003</v>
      </c>
      <c r="M76" s="48">
        <f>跳舞问卷一!BX75</f>
        <v>5.3792900000000046</v>
      </c>
      <c r="N76" s="48">
        <f>跳舞问卷一!BY75</f>
        <v>-23.472119999999997</v>
      </c>
      <c r="O76" s="48">
        <f>跳舞问卷一!AT75</f>
        <v>7</v>
      </c>
      <c r="P76" s="48">
        <f>跳舞问卷三!CD75</f>
        <v>27</v>
      </c>
      <c r="Q76" s="48">
        <f>跳舞问卷三!CE75</f>
        <v>2.2999999999999998</v>
      </c>
      <c r="R76" s="48">
        <f>跳舞问卷三!CN75</f>
        <v>12</v>
      </c>
      <c r="S76" s="48">
        <f>跳舞问卷三!CO75</f>
        <v>21</v>
      </c>
      <c r="T76" s="48">
        <f>跳舞问卷三!CP75</f>
        <v>33</v>
      </c>
      <c r="U76" s="48">
        <f>跳舞问卷三!DE75</f>
        <v>48</v>
      </c>
      <c r="V76" s="48">
        <f>跳舞问卷三!DF75</f>
        <v>68</v>
      </c>
      <c r="W76" s="48">
        <f>跳舞问卷三!DG75</f>
        <v>116</v>
      </c>
      <c r="X76" s="48">
        <f>跳舞问卷四!CS75</f>
        <v>23</v>
      </c>
      <c r="Y76" s="48">
        <f>跳舞问卷四!CT75</f>
        <v>17</v>
      </c>
      <c r="Z76" s="48">
        <f>跳舞问卷四!CX75</f>
        <v>14</v>
      </c>
      <c r="AA76" s="134">
        <f>跳舞问卷四!CZ75</f>
        <v>74</v>
      </c>
      <c r="AB76" s="50">
        <f>'封控问卷(下载分数版)'!BA39</f>
        <v>20</v>
      </c>
      <c r="AC76" s="50">
        <f>'封控问卷(下载分数版)'!BB39</f>
        <v>12</v>
      </c>
      <c r="AD76" s="50">
        <f>'封控问卷(下载分数版)'!BC39</f>
        <v>18</v>
      </c>
      <c r="AE76" s="50">
        <f>'封控问卷(下载分数版)'!BD39</f>
        <v>30</v>
      </c>
      <c r="AF76" s="48">
        <f>'封控问卷(下载分数版)'!BI39</f>
        <v>8</v>
      </c>
      <c r="AG76" s="48">
        <f>'封控问卷(下载分数版)'!BJ39</f>
        <v>1</v>
      </c>
      <c r="AH76" s="48">
        <f>'封控问卷(下载分数版)'!BK39</f>
        <v>2</v>
      </c>
      <c r="AI76" s="48">
        <f>'封控问卷(下载分数版)'!BL39</f>
        <v>11</v>
      </c>
      <c r="AJ76" s="48">
        <f>'封控问卷(下载分数版)'!BF39</f>
        <v>0</v>
      </c>
      <c r="AK76" s="146">
        <v>5</v>
      </c>
      <c r="AL76" s="142"/>
      <c r="AM76" s="134"/>
      <c r="AN76" s="134"/>
      <c r="AO76" s="134"/>
      <c r="AP76" s="134"/>
      <c r="AQ76" s="143"/>
      <c r="AR76" s="48"/>
      <c r="AS76" s="51"/>
      <c r="AT76" s="51"/>
      <c r="AU76" s="51"/>
      <c r="AV76" s="51"/>
      <c r="AW76" s="51"/>
    </row>
    <row r="77" spans="1:49" ht="15" customHeight="1">
      <c r="A77" s="134">
        <v>59</v>
      </c>
      <c r="B77" s="135" t="s">
        <v>1803</v>
      </c>
      <c r="C77" s="60">
        <v>33</v>
      </c>
      <c r="D77" s="118">
        <v>2</v>
      </c>
      <c r="E77" s="118">
        <v>22</v>
      </c>
      <c r="F77" s="134">
        <v>4</v>
      </c>
      <c r="G77" s="118">
        <v>139</v>
      </c>
      <c r="H77" s="118">
        <v>35</v>
      </c>
      <c r="I77" s="48">
        <f>跳舞问卷一!AV76</f>
        <v>24</v>
      </c>
      <c r="J77" s="48">
        <f>跳舞问卷一!AW76</f>
        <v>56</v>
      </c>
      <c r="K77" s="48">
        <f>跳舞问卷一!BV76</f>
        <v>60.930630000000001</v>
      </c>
      <c r="L77" s="48">
        <f>跳舞问卷一!BW76</f>
        <v>10.831569999999999</v>
      </c>
      <c r="M77" s="48">
        <f>跳舞问卷一!BX76</f>
        <v>10.930630000000001</v>
      </c>
      <c r="N77" s="48">
        <f>跳舞问卷一!BY76</f>
        <v>-39.168430000000001</v>
      </c>
      <c r="O77" s="48">
        <f>跳舞问卷一!AT76</f>
        <v>3</v>
      </c>
      <c r="P77" s="48">
        <f>跳舞问卷三!CD76</f>
        <v>23</v>
      </c>
      <c r="Q77" s="48">
        <f>跳舞问卷三!CE76</f>
        <v>1.8</v>
      </c>
      <c r="R77" s="48">
        <f>跳舞问卷三!CN76</f>
        <v>14</v>
      </c>
      <c r="S77" s="48">
        <f>跳舞问卷三!CO76</f>
        <v>15</v>
      </c>
      <c r="T77" s="48">
        <f>跳舞问卷三!CP76</f>
        <v>29</v>
      </c>
      <c r="U77" s="48">
        <f>跳舞问卷三!DE76</f>
        <v>38</v>
      </c>
      <c r="V77" s="48">
        <f>跳舞问卷三!DF76</f>
        <v>49</v>
      </c>
      <c r="W77" s="48">
        <f>跳舞问卷三!DG76</f>
        <v>87</v>
      </c>
      <c r="X77" s="48">
        <f>跳舞问卷四!CS76</f>
        <v>23</v>
      </c>
      <c r="Y77" s="48">
        <f>跳舞问卷四!CT76</f>
        <v>18</v>
      </c>
      <c r="Z77" s="48">
        <f>跳舞问卷四!CX76</f>
        <v>41</v>
      </c>
      <c r="AA77" s="134">
        <f>跳舞问卷四!CZ76</f>
        <v>48</v>
      </c>
      <c r="AB77" s="50">
        <f>'封控问卷(下载分数版)'!BA40</f>
        <v>15</v>
      </c>
      <c r="AC77" s="50">
        <f>'封控问卷(下载分数版)'!BB40</f>
        <v>23</v>
      </c>
      <c r="AD77" s="50">
        <f>'封控问卷(下载分数版)'!BC40</f>
        <v>21</v>
      </c>
      <c r="AE77" s="50">
        <f>'封控问卷(下载分数版)'!BD40</f>
        <v>44</v>
      </c>
      <c r="AF77" s="48">
        <f>'封控问卷(下载分数版)'!BI40</f>
        <v>8</v>
      </c>
      <c r="AG77" s="48">
        <f>'封控问卷(下载分数版)'!BJ40</f>
        <v>2</v>
      </c>
      <c r="AH77" s="48">
        <f>'封控问卷(下载分数版)'!BK40</f>
        <v>1</v>
      </c>
      <c r="AI77" s="48">
        <f>'封控问卷(下载分数版)'!BL40</f>
        <v>11</v>
      </c>
      <c r="AJ77" s="48">
        <f>'封控问卷(下载分数版)'!BF40</f>
        <v>0</v>
      </c>
      <c r="AK77" s="146">
        <v>3</v>
      </c>
      <c r="AL77" s="142"/>
      <c r="AM77" s="134"/>
      <c r="AN77" s="134"/>
      <c r="AO77" s="134"/>
      <c r="AP77" s="134"/>
      <c r="AQ77" s="143"/>
      <c r="AR77" s="48"/>
      <c r="AS77" s="51"/>
      <c r="AT77" s="51"/>
      <c r="AU77" s="51"/>
      <c r="AV77" s="51"/>
      <c r="AW77" s="51"/>
    </row>
    <row r="78" spans="1:49" ht="15" customHeight="1">
      <c r="A78" s="134">
        <v>50</v>
      </c>
      <c r="B78" s="135" t="s">
        <v>1761</v>
      </c>
      <c r="C78" s="60">
        <v>36</v>
      </c>
      <c r="D78" s="118">
        <v>2</v>
      </c>
      <c r="E78" s="137">
        <v>21</v>
      </c>
      <c r="F78" s="134">
        <v>4</v>
      </c>
      <c r="G78" s="118">
        <v>115</v>
      </c>
      <c r="H78" s="118">
        <v>27</v>
      </c>
      <c r="I78" s="48">
        <f>跳舞问卷一!AV77</f>
        <v>26</v>
      </c>
      <c r="J78" s="48">
        <f>跳舞问卷一!AW77</f>
        <v>53</v>
      </c>
      <c r="K78" s="48">
        <f>跳舞问卷一!BV77</f>
        <v>57.727870000000003</v>
      </c>
      <c r="L78" s="48">
        <f>跳舞问卷一!BW77</f>
        <v>24.678549999999994</v>
      </c>
      <c r="M78" s="48">
        <f>跳舞问卷一!BX77</f>
        <v>7.7278700000000029</v>
      </c>
      <c r="N78" s="48">
        <f>跳舞问卷一!BY77</f>
        <v>-25.321450000000006</v>
      </c>
      <c r="O78" s="48">
        <f>跳舞问卷一!AT77</f>
        <v>6</v>
      </c>
      <c r="P78" s="48">
        <f>跳舞问卷三!CD77</f>
        <v>30</v>
      </c>
      <c r="Q78" s="48">
        <f>跳舞问卷三!CE77</f>
        <v>2.6</v>
      </c>
      <c r="R78" s="48">
        <f>跳舞问卷三!CN77</f>
        <v>18</v>
      </c>
      <c r="S78" s="48">
        <f>跳舞问卷三!CO77</f>
        <v>22</v>
      </c>
      <c r="T78" s="48">
        <f>跳舞问卷三!CP77</f>
        <v>40</v>
      </c>
      <c r="U78" s="48">
        <f>跳舞问卷三!DE77</f>
        <v>58</v>
      </c>
      <c r="V78" s="48">
        <f>跳舞问卷三!DF77</f>
        <v>62</v>
      </c>
      <c r="W78" s="48">
        <f>跳舞问卷三!DG77</f>
        <v>120</v>
      </c>
      <c r="X78" s="48">
        <f>跳舞问卷四!CS77</f>
        <v>10</v>
      </c>
      <c r="Y78" s="48">
        <f>跳舞问卷四!CT77</f>
        <v>7</v>
      </c>
      <c r="Z78" s="48">
        <f>跳舞问卷四!CX77</f>
        <v>9</v>
      </c>
      <c r="AA78" s="134">
        <f>跳舞问卷四!CZ77</f>
        <v>79</v>
      </c>
      <c r="AB78" s="50">
        <f>'封控问卷(下载分数版)'!BA41</f>
        <v>17</v>
      </c>
      <c r="AC78" s="50">
        <f>'封控问卷(下载分数版)'!BB41</f>
        <v>22</v>
      </c>
      <c r="AD78" s="50">
        <f>'封控问卷(下载分数版)'!BC41</f>
        <v>18</v>
      </c>
      <c r="AE78" s="50">
        <f>'封控问卷(下载分数版)'!BD41</f>
        <v>40</v>
      </c>
      <c r="AF78" s="48">
        <f>'封控问卷(下载分数版)'!BI41</f>
        <v>9</v>
      </c>
      <c r="AG78" s="48">
        <f>'封控问卷(下载分数版)'!BJ41</f>
        <v>10</v>
      </c>
      <c r="AH78" s="48">
        <f>'封控问卷(下载分数版)'!BK41</f>
        <v>2</v>
      </c>
      <c r="AI78" s="48">
        <f>'封控问卷(下载分数版)'!BL41</f>
        <v>21</v>
      </c>
      <c r="AJ78" s="48">
        <f>'封控问卷(下载分数版)'!BF41</f>
        <v>0</v>
      </c>
      <c r="AK78" s="146">
        <v>0</v>
      </c>
      <c r="AL78" s="142"/>
      <c r="AM78" s="134"/>
      <c r="AN78" s="134"/>
      <c r="AO78" s="134"/>
      <c r="AP78" s="134"/>
      <c r="AQ78" s="143"/>
      <c r="AR78" s="48"/>
      <c r="AS78" s="51"/>
      <c r="AT78" s="51"/>
      <c r="AU78" s="51"/>
      <c r="AV78" s="51"/>
      <c r="AW78" s="51"/>
    </row>
    <row r="79" spans="1:49" ht="15" customHeight="1">
      <c r="A79" s="134">
        <v>43</v>
      </c>
      <c r="B79" s="135" t="s">
        <v>1728</v>
      </c>
      <c r="C79" s="60">
        <v>37</v>
      </c>
      <c r="D79" s="118">
        <v>1</v>
      </c>
      <c r="E79" s="118">
        <v>21</v>
      </c>
      <c r="F79" s="134">
        <v>4</v>
      </c>
      <c r="G79" s="118">
        <v>137</v>
      </c>
      <c r="H79" s="118">
        <v>30</v>
      </c>
      <c r="I79" s="48">
        <f>跳舞问卷一!AV78</f>
        <v>27</v>
      </c>
      <c r="J79" s="48">
        <f>跳舞问卷一!AW78</f>
        <v>56</v>
      </c>
      <c r="K79" s="48">
        <f>跳舞问卷一!BV78</f>
        <v>41.378570000000003</v>
      </c>
      <c r="L79" s="48">
        <f>跳舞问卷一!BW78</f>
        <v>42.744759999999999</v>
      </c>
      <c r="M79" s="48">
        <f>跳舞问卷一!BX78</f>
        <v>-8.6214299999999966</v>
      </c>
      <c r="N79" s="48">
        <f>跳舞问卷一!BY78</f>
        <v>-7.2552400000000006</v>
      </c>
      <c r="O79" s="48">
        <f>跳舞问卷一!AT78</f>
        <v>6</v>
      </c>
      <c r="P79" s="48">
        <f>跳舞问卷三!CD78</f>
        <v>39</v>
      </c>
      <c r="Q79" s="48">
        <f>跳舞问卷三!CE78</f>
        <v>2.9</v>
      </c>
      <c r="R79" s="48">
        <f>跳舞问卷三!CN78</f>
        <v>20</v>
      </c>
      <c r="S79" s="48">
        <f>跳舞问卷三!CO78</f>
        <v>21</v>
      </c>
      <c r="T79" s="48">
        <f>跳舞问卷三!CP78</f>
        <v>41</v>
      </c>
      <c r="U79" s="48">
        <f>跳舞问卷三!DE78</f>
        <v>67</v>
      </c>
      <c r="V79" s="48">
        <f>跳舞问卷三!DF78</f>
        <v>54</v>
      </c>
      <c r="W79" s="48">
        <f>跳舞问卷三!DG78</f>
        <v>121</v>
      </c>
      <c r="X79" s="48">
        <f>跳舞问卷四!CS78</f>
        <v>12</v>
      </c>
      <c r="Y79" s="48">
        <f>跳舞问卷四!CT78</f>
        <v>14</v>
      </c>
      <c r="Z79" s="48">
        <f>跳舞问卷四!CX78</f>
        <v>11</v>
      </c>
      <c r="AA79" s="134">
        <f>跳舞问卷四!CZ78</f>
        <v>83</v>
      </c>
      <c r="AB79" s="50">
        <f>'封控问卷(下载分数版)'!BA42</f>
        <v>14</v>
      </c>
      <c r="AC79" s="50">
        <f>'封控问卷(下载分数版)'!BB42</f>
        <v>5</v>
      </c>
      <c r="AD79" s="50">
        <f>'封控问卷(下载分数版)'!BC42</f>
        <v>7</v>
      </c>
      <c r="AE79" s="50">
        <f>'封控问卷(下载分数版)'!BD42</f>
        <v>12</v>
      </c>
      <c r="AF79" s="48">
        <f>'封控问卷(下载分数版)'!BI42</f>
        <v>8</v>
      </c>
      <c r="AG79" s="48">
        <f>'封控问卷(下载分数版)'!BJ42</f>
        <v>2</v>
      </c>
      <c r="AH79" s="48">
        <f>'封控问卷(下载分数版)'!BK42</f>
        <v>2</v>
      </c>
      <c r="AI79" s="48">
        <f>'封控问卷(下载分数版)'!BL42</f>
        <v>12</v>
      </c>
      <c r="AJ79" s="48">
        <f>'封控问卷(下载分数版)'!BF42</f>
        <v>0</v>
      </c>
      <c r="AK79" s="146">
        <v>4</v>
      </c>
      <c r="AL79" s="142"/>
      <c r="AM79" s="134"/>
      <c r="AN79" s="134"/>
      <c r="AO79" s="134"/>
      <c r="AP79" s="134"/>
      <c r="AQ79" s="143"/>
      <c r="AR79" s="48"/>
      <c r="AS79" s="51"/>
      <c r="AT79" s="51"/>
      <c r="AU79" s="51"/>
      <c r="AV79" s="51"/>
      <c r="AW79" s="51"/>
    </row>
    <row r="80" spans="1:49" ht="15" customHeight="1">
      <c r="A80" s="134">
        <v>44</v>
      </c>
      <c r="B80" s="135" t="s">
        <v>1733</v>
      </c>
      <c r="C80" s="60">
        <v>38</v>
      </c>
      <c r="D80" s="118">
        <v>2</v>
      </c>
      <c r="E80" s="118">
        <v>19</v>
      </c>
      <c r="F80" s="134">
        <v>4</v>
      </c>
      <c r="G80" s="118">
        <v>127</v>
      </c>
      <c r="H80" s="118">
        <v>30</v>
      </c>
      <c r="I80" s="48">
        <f>跳舞问卷一!AV79</f>
        <v>25</v>
      </c>
      <c r="J80" s="48">
        <f>跳舞问卷一!AW79</f>
        <v>56</v>
      </c>
      <c r="K80" s="48">
        <f>跳舞问卷一!BV79</f>
        <v>57.261090000000003</v>
      </c>
      <c r="L80" s="48">
        <f>跳舞问卷一!BW79</f>
        <v>31.762129999999999</v>
      </c>
      <c r="M80" s="48">
        <f>跳舞问卷一!BX79</f>
        <v>7.2610900000000029</v>
      </c>
      <c r="N80" s="48">
        <f>跳舞问卷一!BY79</f>
        <v>-18.237870000000001</v>
      </c>
      <c r="O80" s="48">
        <f>跳舞问卷一!AT79</f>
        <v>5</v>
      </c>
      <c r="P80" s="48">
        <f>跳舞问卷三!CD79</f>
        <v>27</v>
      </c>
      <c r="Q80" s="48">
        <f>跳舞问卷三!CE79</f>
        <v>2.4</v>
      </c>
      <c r="R80" s="48">
        <f>跳舞问卷三!CN79</f>
        <v>13</v>
      </c>
      <c r="S80" s="48">
        <f>跳舞问卷三!CO79</f>
        <v>15</v>
      </c>
      <c r="T80" s="48">
        <f>跳舞问卷三!CP79</f>
        <v>28</v>
      </c>
      <c r="U80" s="48">
        <f>跳舞问卷三!DE79</f>
        <v>40</v>
      </c>
      <c r="V80" s="48">
        <f>跳舞问卷三!DF79</f>
        <v>48</v>
      </c>
      <c r="W80" s="48">
        <f>跳舞问卷三!DG79</f>
        <v>88</v>
      </c>
      <c r="X80" s="48">
        <f>跳舞问卷四!CS79</f>
        <v>15</v>
      </c>
      <c r="Y80" s="48">
        <f>跳舞问卷四!CT79</f>
        <v>8</v>
      </c>
      <c r="Z80" s="48">
        <f>跳舞问卷四!CX79</f>
        <v>9</v>
      </c>
      <c r="AA80" s="134">
        <f>跳舞问卷四!CZ79</f>
        <v>62</v>
      </c>
      <c r="AB80" s="50">
        <f>'封控问卷(下载分数版)'!BA43</f>
        <v>11</v>
      </c>
      <c r="AC80" s="50">
        <f>'封控问卷(下载分数版)'!BB43</f>
        <v>6</v>
      </c>
      <c r="AD80" s="50">
        <f>'封控问卷(下载分数版)'!BC43</f>
        <v>1</v>
      </c>
      <c r="AE80" s="50">
        <f>'封控问卷(下载分数版)'!BD43</f>
        <v>7</v>
      </c>
      <c r="AF80" s="48">
        <f>'封控问卷(下载分数版)'!BI43</f>
        <v>9</v>
      </c>
      <c r="AG80" s="48">
        <f>'封控问卷(下载分数版)'!BJ43</f>
        <v>9</v>
      </c>
      <c r="AH80" s="48">
        <f>'封控问卷(下载分数版)'!BK43</f>
        <v>8</v>
      </c>
      <c r="AI80" s="48">
        <f>'封控问卷(下载分数版)'!BL43</f>
        <v>26</v>
      </c>
      <c r="AJ80" s="48">
        <f>'封控问卷(下载分数版)'!BF43</f>
        <v>0</v>
      </c>
      <c r="AK80" s="146">
        <v>3</v>
      </c>
      <c r="AL80" s="142"/>
      <c r="AM80" s="134"/>
      <c r="AN80" s="134"/>
      <c r="AO80" s="134"/>
      <c r="AP80" s="134"/>
      <c r="AQ80" s="143"/>
      <c r="AR80" s="48"/>
      <c r="AS80" s="51"/>
      <c r="AT80" s="51"/>
      <c r="AU80" s="51"/>
      <c r="AV80" s="51"/>
      <c r="AW80" s="51"/>
    </row>
    <row r="81" spans="1:49" ht="15" customHeight="1">
      <c r="A81" s="134">
        <v>48</v>
      </c>
      <c r="B81" s="135" t="s">
        <v>1753</v>
      </c>
      <c r="C81" s="60">
        <v>39</v>
      </c>
      <c r="D81" s="118">
        <v>2</v>
      </c>
      <c r="E81" s="118">
        <v>20</v>
      </c>
      <c r="F81" s="134">
        <v>4</v>
      </c>
      <c r="G81" s="118">
        <v>122</v>
      </c>
      <c r="H81" s="118">
        <v>27</v>
      </c>
      <c r="I81" s="48">
        <f>跳舞问卷一!AV80</f>
        <v>25</v>
      </c>
      <c r="J81" s="48">
        <f>跳舞问卷一!AW80</f>
        <v>56</v>
      </c>
      <c r="K81" s="48">
        <f>跳舞问卷一!BV80</f>
        <v>53.458020000000005</v>
      </c>
      <c r="L81" s="48">
        <f>跳舞问卷一!BW80</f>
        <v>21.944009999999999</v>
      </c>
      <c r="M81" s="48">
        <f>跳舞问卷一!BX80</f>
        <v>3.4580200000000048</v>
      </c>
      <c r="N81" s="48">
        <f>跳舞问卷一!BY80</f>
        <v>-28.055990000000001</v>
      </c>
      <c r="O81" s="48">
        <f>跳舞问卷一!AT80</f>
        <v>2</v>
      </c>
      <c r="P81" s="48">
        <f>跳舞问卷三!CD80</f>
        <v>31</v>
      </c>
      <c r="Q81" s="48">
        <f>跳舞问卷三!CE80</f>
        <v>2.7</v>
      </c>
      <c r="R81" s="48">
        <f>跳舞问卷三!CN80</f>
        <v>19</v>
      </c>
      <c r="S81" s="48">
        <f>跳舞问卷三!CO80</f>
        <v>19</v>
      </c>
      <c r="T81" s="48">
        <f>跳舞问卷三!CP80</f>
        <v>38</v>
      </c>
      <c r="U81" s="48">
        <f>跳舞问卷三!DE80</f>
        <v>33</v>
      </c>
      <c r="V81" s="48">
        <f>跳舞问卷三!DF80</f>
        <v>41</v>
      </c>
      <c r="W81" s="48">
        <f>跳舞问卷三!DG80</f>
        <v>74</v>
      </c>
      <c r="X81" s="48">
        <f>跳舞问卷四!CS80</f>
        <v>23</v>
      </c>
      <c r="Y81" s="48">
        <f>跳舞问卷四!CT80</f>
        <v>17</v>
      </c>
      <c r="Z81" s="48">
        <f>跳舞问卷四!CX80</f>
        <v>19</v>
      </c>
      <c r="AA81" s="134">
        <f>跳舞问卷四!CZ80</f>
        <v>62</v>
      </c>
      <c r="AB81" s="50">
        <f>'封控问卷(下载分数版)'!BA44</f>
        <v>4</v>
      </c>
      <c r="AC81" s="50">
        <f>'封控问卷(下载分数版)'!BB44</f>
        <v>10</v>
      </c>
      <c r="AD81" s="50">
        <f>'封控问卷(下载分数版)'!BC44</f>
        <v>8</v>
      </c>
      <c r="AE81" s="50">
        <f>'封控问卷(下载分数版)'!BD44</f>
        <v>18</v>
      </c>
      <c r="AF81" s="48">
        <f>'封控问卷(下载分数版)'!BI44</f>
        <v>9</v>
      </c>
      <c r="AG81" s="48">
        <f>'封控问卷(下载分数版)'!BJ44</f>
        <v>9</v>
      </c>
      <c r="AH81" s="48">
        <f>'封控问卷(下载分数版)'!BK44</f>
        <v>3</v>
      </c>
      <c r="AI81" s="48">
        <f>'封控问卷(下载分数版)'!BL44</f>
        <v>21</v>
      </c>
      <c r="AJ81" s="48">
        <f>'封控问卷(下载分数版)'!BF44</f>
        <v>0</v>
      </c>
      <c r="AK81" s="146">
        <v>5</v>
      </c>
      <c r="AL81" s="142"/>
      <c r="AM81" s="134"/>
      <c r="AN81" s="134"/>
      <c r="AO81" s="134"/>
      <c r="AP81" s="134"/>
      <c r="AQ81" s="143"/>
      <c r="AR81" s="48"/>
      <c r="AS81" s="51"/>
      <c r="AT81" s="51"/>
      <c r="AU81" s="51"/>
      <c r="AV81" s="51"/>
      <c r="AW81" s="51"/>
    </row>
    <row r="82" spans="1:49" ht="15" customHeight="1">
      <c r="A82" s="134">
        <v>47</v>
      </c>
      <c r="B82" s="135" t="s">
        <v>1748</v>
      </c>
      <c r="C82" s="60">
        <v>40</v>
      </c>
      <c r="D82" s="118">
        <v>1</v>
      </c>
      <c r="E82" s="118">
        <v>22</v>
      </c>
      <c r="F82" s="134">
        <v>4</v>
      </c>
      <c r="G82" s="118">
        <v>123</v>
      </c>
      <c r="H82" s="118">
        <v>33</v>
      </c>
      <c r="I82" s="48">
        <f>跳舞问卷一!AV81</f>
        <v>25</v>
      </c>
      <c r="J82" s="48">
        <f>跳舞问卷一!AW81</f>
        <v>65</v>
      </c>
      <c r="K82" s="48">
        <f>跳舞问卷一!BV81</f>
        <v>53.560340000000004</v>
      </c>
      <c r="L82" s="48">
        <f>跳舞问卷一!BW81</f>
        <v>46.83175</v>
      </c>
      <c r="M82" s="48">
        <f>跳舞问卷一!BX81</f>
        <v>3.5603400000000036</v>
      </c>
      <c r="N82" s="48">
        <f>跳舞问卷一!BY81</f>
        <v>-3.1682500000000005</v>
      </c>
      <c r="O82" s="48">
        <f>跳舞问卷一!AT81</f>
        <v>5</v>
      </c>
      <c r="P82" s="48">
        <f>跳舞问卷三!CD81</f>
        <v>37</v>
      </c>
      <c r="Q82" s="48">
        <f>跳舞问卷三!CE81</f>
        <v>2.7</v>
      </c>
      <c r="R82" s="48">
        <f>跳舞问卷三!CN81</f>
        <v>23</v>
      </c>
      <c r="S82" s="48">
        <f>跳舞问卷三!CO81</f>
        <v>20</v>
      </c>
      <c r="T82" s="48">
        <f>跳舞问卷三!CP81</f>
        <v>43</v>
      </c>
      <c r="U82" s="48">
        <f>跳舞问卷三!DE81</f>
        <v>57</v>
      </c>
      <c r="V82" s="48">
        <f>跳舞问卷三!DF81</f>
        <v>53</v>
      </c>
      <c r="W82" s="48">
        <f>跳舞问卷三!DG81</f>
        <v>110</v>
      </c>
      <c r="X82" s="48">
        <f>跳舞问卷四!CS81</f>
        <v>14</v>
      </c>
      <c r="Y82" s="48">
        <f>跳舞问卷四!CT81</f>
        <v>13</v>
      </c>
      <c r="Z82" s="48">
        <f>跳舞问卷四!CX81</f>
        <v>2</v>
      </c>
      <c r="AA82" s="134">
        <f>跳舞问卷四!CZ81</f>
        <v>69</v>
      </c>
      <c r="AB82" s="50">
        <f>'封控问卷(下载分数版)'!BA45</f>
        <v>9</v>
      </c>
      <c r="AC82" s="50">
        <f>'封控问卷(下载分数版)'!BB45</f>
        <v>9</v>
      </c>
      <c r="AD82" s="50">
        <f>'封控问卷(下载分数版)'!BC45</f>
        <v>3</v>
      </c>
      <c r="AE82" s="50">
        <f>'封控问卷(下载分数版)'!BD45</f>
        <v>12</v>
      </c>
      <c r="AF82" s="48">
        <f>'封控问卷(下载分数版)'!BI45</f>
        <v>9</v>
      </c>
      <c r="AG82" s="48">
        <f>'封控问卷(下载分数版)'!BJ45</f>
        <v>9</v>
      </c>
      <c r="AH82" s="48">
        <f>'封控问卷(下载分数版)'!BK45</f>
        <v>3</v>
      </c>
      <c r="AI82" s="48">
        <f>'封控问卷(下载分数版)'!BL45</f>
        <v>21</v>
      </c>
      <c r="AJ82" s="48">
        <f>'封控问卷(下载分数版)'!BF45</f>
        <v>0</v>
      </c>
      <c r="AK82" s="146">
        <v>2</v>
      </c>
      <c r="AL82" s="142"/>
      <c r="AM82" s="134"/>
      <c r="AN82" s="134"/>
      <c r="AO82" s="134"/>
      <c r="AP82" s="134"/>
      <c r="AQ82" s="143"/>
      <c r="AR82" s="48"/>
      <c r="AS82" s="51"/>
      <c r="AT82" s="51"/>
      <c r="AU82" s="51"/>
      <c r="AV82" s="51"/>
      <c r="AW82" s="51"/>
    </row>
    <row r="83" spans="1:49" ht="15" customHeight="1">
      <c r="A83" s="134">
        <v>49</v>
      </c>
      <c r="B83" s="135" t="s">
        <v>1757</v>
      </c>
      <c r="C83" s="60">
        <v>41</v>
      </c>
      <c r="D83" s="118">
        <v>2</v>
      </c>
      <c r="E83" s="118">
        <v>20</v>
      </c>
      <c r="F83" s="134">
        <v>4</v>
      </c>
      <c r="G83" s="118">
        <v>124</v>
      </c>
      <c r="H83" s="118">
        <v>29</v>
      </c>
      <c r="I83" s="48">
        <f>跳舞问卷一!AV82</f>
        <v>24</v>
      </c>
      <c r="J83" s="48">
        <f>跳舞问卷一!AW82</f>
        <v>70</v>
      </c>
      <c r="K83" s="48">
        <f>跳舞问卷一!BV82</f>
        <v>61.430430000000001</v>
      </c>
      <c r="L83" s="48">
        <f>跳舞问卷一!BW82</f>
        <v>23.264229999999998</v>
      </c>
      <c r="M83" s="48">
        <f>跳舞问卷一!BX82</f>
        <v>11.430430000000001</v>
      </c>
      <c r="N83" s="48">
        <f>跳舞问卷一!BY82</f>
        <v>-26.735770000000002</v>
      </c>
      <c r="O83" s="48">
        <f>跳舞问卷一!AT82</f>
        <v>6</v>
      </c>
      <c r="P83" s="48">
        <f>跳舞问卷三!CD82</f>
        <v>32</v>
      </c>
      <c r="Q83" s="48">
        <f>跳舞问卷三!CE82</f>
        <v>3.4</v>
      </c>
      <c r="R83" s="48">
        <f>跳舞问卷三!CN82</f>
        <v>17</v>
      </c>
      <c r="S83" s="48">
        <f>跳舞问卷三!CO82</f>
        <v>21</v>
      </c>
      <c r="T83" s="48">
        <f>跳舞问卷三!CP82</f>
        <v>38</v>
      </c>
      <c r="U83" s="48">
        <f>跳舞问卷三!DE82</f>
        <v>53</v>
      </c>
      <c r="V83" s="48">
        <f>跳舞问卷三!DF82</f>
        <v>59</v>
      </c>
      <c r="W83" s="48">
        <f>跳舞问卷三!DG82</f>
        <v>112</v>
      </c>
      <c r="X83" s="48">
        <f>跳舞问卷四!CS82</f>
        <v>22</v>
      </c>
      <c r="Y83" s="48">
        <f>跳舞问卷四!CT82</f>
        <v>6</v>
      </c>
      <c r="Z83" s="48">
        <f>跳舞问卷四!CX82</f>
        <v>17</v>
      </c>
      <c r="AA83" s="134">
        <f>跳舞问卷四!CZ82</f>
        <v>75</v>
      </c>
      <c r="AB83" s="50">
        <f>'封控问卷(下载分数版)'!BA46</f>
        <v>3</v>
      </c>
      <c r="AC83" s="50">
        <f>'封控问卷(下载分数版)'!BB46</f>
        <v>27</v>
      </c>
      <c r="AD83" s="50">
        <f>'封控问卷(下载分数版)'!BC46</f>
        <v>16</v>
      </c>
      <c r="AE83" s="50">
        <f>'封控问卷(下载分数版)'!BD46</f>
        <v>43</v>
      </c>
      <c r="AF83" s="48">
        <f>'封控问卷(下载分数版)'!BI46</f>
        <v>3</v>
      </c>
      <c r="AG83" s="48">
        <f>'封控问卷(下载分数版)'!BJ46</f>
        <v>3</v>
      </c>
      <c r="AH83" s="48">
        <f>'封控问卷(下载分数版)'!BK46</f>
        <v>2</v>
      </c>
      <c r="AI83" s="48">
        <f>'封控问卷(下载分数版)'!BL46</f>
        <v>8</v>
      </c>
      <c r="AJ83" s="48">
        <f>'封控问卷(下载分数版)'!BF46</f>
        <v>0</v>
      </c>
      <c r="AK83" s="146">
        <v>5</v>
      </c>
      <c r="AL83" s="142"/>
      <c r="AM83" s="134"/>
      <c r="AN83" s="134"/>
      <c r="AO83" s="134"/>
      <c r="AP83" s="134"/>
      <c r="AQ83" s="143"/>
      <c r="AR83" s="48"/>
      <c r="AS83" s="51"/>
      <c r="AT83" s="51"/>
      <c r="AU83" s="51"/>
      <c r="AV83" s="51"/>
      <c r="AW83" s="51"/>
    </row>
    <row r="84" spans="1:49" ht="15" customHeight="1">
      <c r="A84" s="134">
        <v>52</v>
      </c>
      <c r="B84" s="135" t="s">
        <v>1770</v>
      </c>
      <c r="C84" s="60">
        <v>42</v>
      </c>
      <c r="D84" s="118">
        <v>2</v>
      </c>
      <c r="E84" s="118">
        <v>20</v>
      </c>
      <c r="F84" s="134">
        <v>4</v>
      </c>
      <c r="G84" s="118">
        <v>149</v>
      </c>
      <c r="H84" s="118">
        <v>38</v>
      </c>
      <c r="I84" s="48">
        <f>跳舞问卷一!AV83</f>
        <v>28</v>
      </c>
      <c r="J84" s="48">
        <f>跳舞问卷一!AW83</f>
        <v>60</v>
      </c>
      <c r="K84" s="48">
        <f>跳舞问卷一!BV83</f>
        <v>50.253399999999999</v>
      </c>
      <c r="L84" s="48">
        <f>跳舞问卷一!BW83</f>
        <v>45.941180000000003</v>
      </c>
      <c r="M84" s="48">
        <f>跳舞问卷一!BX83</f>
        <v>0.25339999999999918</v>
      </c>
      <c r="N84" s="48">
        <f>跳舞问卷一!BY83</f>
        <v>-4.0588199999999972</v>
      </c>
      <c r="O84" s="48">
        <f>跳舞问卷一!AT83</f>
        <v>6</v>
      </c>
      <c r="P84" s="48">
        <f>跳舞问卷三!CD83</f>
        <v>32</v>
      </c>
      <c r="Q84" s="48">
        <f>跳舞问卷三!CE83</f>
        <v>2.6</v>
      </c>
      <c r="R84" s="48">
        <f>跳舞问卷三!CN83</f>
        <v>20</v>
      </c>
      <c r="S84" s="48">
        <f>跳舞问卷三!CO83</f>
        <v>18</v>
      </c>
      <c r="T84" s="48">
        <f>跳舞问卷三!CP83</f>
        <v>38</v>
      </c>
      <c r="U84" s="48">
        <f>跳舞问卷三!DE83</f>
        <v>49</v>
      </c>
      <c r="V84" s="48">
        <f>跳舞问卷三!DF83</f>
        <v>60</v>
      </c>
      <c r="W84" s="48">
        <f>跳舞问卷三!DG83</f>
        <v>109</v>
      </c>
      <c r="X84" s="48">
        <f>跳舞问卷四!CS83</f>
        <v>14</v>
      </c>
      <c r="Y84" s="48">
        <f>跳舞问卷四!CT83</f>
        <v>6</v>
      </c>
      <c r="Z84" s="48">
        <f>跳舞问卷四!CX83</f>
        <v>5</v>
      </c>
      <c r="AA84" s="134">
        <f>跳舞问卷四!CZ83</f>
        <v>73</v>
      </c>
      <c r="AB84" s="50">
        <f>'封控问卷(下载分数版)'!BA47</f>
        <v>11</v>
      </c>
      <c r="AC84" s="50">
        <f>'封控问卷(下载分数版)'!BB47</f>
        <v>20</v>
      </c>
      <c r="AD84" s="50">
        <f>'封控问卷(下载分数版)'!BC47</f>
        <v>19</v>
      </c>
      <c r="AE84" s="50">
        <f>'封控问卷(下载分数版)'!BD47</f>
        <v>39</v>
      </c>
      <c r="AF84" s="48">
        <f>'封控问卷(下载分数版)'!BI47</f>
        <v>8</v>
      </c>
      <c r="AG84" s="48">
        <f>'封控问卷(下载分数版)'!BJ47</f>
        <v>3</v>
      </c>
      <c r="AH84" s="48">
        <f>'封控问卷(下载分数版)'!BK47</f>
        <v>8</v>
      </c>
      <c r="AI84" s="48">
        <f>'封控问卷(下载分数版)'!BL47</f>
        <v>19</v>
      </c>
      <c r="AJ84" s="48">
        <f>'封控问卷(下载分数版)'!BF47</f>
        <v>0</v>
      </c>
      <c r="AK84" s="146">
        <v>4</v>
      </c>
      <c r="AL84" s="142"/>
      <c r="AM84" s="134"/>
      <c r="AN84" s="134"/>
      <c r="AO84" s="134"/>
      <c r="AP84" s="134"/>
      <c r="AQ84" s="143"/>
      <c r="AR84" s="48"/>
      <c r="AS84" s="51"/>
      <c r="AT84" s="51"/>
      <c r="AU84" s="51"/>
      <c r="AV84" s="51"/>
      <c r="AW84" s="51"/>
    </row>
    <row r="85" spans="1:49" ht="15" customHeight="1">
      <c r="A85" s="134">
        <v>51</v>
      </c>
      <c r="B85" s="135" t="s">
        <v>1766</v>
      </c>
      <c r="C85" s="60">
        <v>43</v>
      </c>
      <c r="D85" s="118">
        <v>2</v>
      </c>
      <c r="E85" s="118">
        <v>21</v>
      </c>
      <c r="F85" s="134">
        <v>4</v>
      </c>
      <c r="G85" s="118">
        <v>136</v>
      </c>
      <c r="H85" s="118">
        <v>32</v>
      </c>
      <c r="I85" s="48">
        <f>跳舞问卷一!AV84</f>
        <v>28</v>
      </c>
      <c r="J85" s="48">
        <f>跳舞问卷一!AW84</f>
        <v>51</v>
      </c>
      <c r="K85" s="48">
        <f>跳舞问卷一!BV84</f>
        <v>44.8762768128</v>
      </c>
      <c r="L85" s="48">
        <f>跳舞问卷一!BW84</f>
        <v>38.675049999999999</v>
      </c>
      <c r="M85" s="48">
        <f>跳舞问卷一!BX84</f>
        <v>-5.1237231871999995</v>
      </c>
      <c r="N85" s="48">
        <f>跳舞问卷一!BY84</f>
        <v>-11.324950000000001</v>
      </c>
      <c r="O85" s="48">
        <f>跳舞问卷一!AT84</f>
        <v>5</v>
      </c>
      <c r="P85" s="48">
        <f>跳舞问卷三!CD84</f>
        <v>28</v>
      </c>
      <c r="Q85" s="48">
        <f>跳舞问卷三!CE84</f>
        <v>2.2999999999999998</v>
      </c>
      <c r="R85" s="48">
        <f>跳舞问卷三!CN84</f>
        <v>17</v>
      </c>
      <c r="S85" s="48">
        <f>跳舞问卷三!CO84</f>
        <v>18</v>
      </c>
      <c r="T85" s="48">
        <f>跳舞问卷三!CP84</f>
        <v>35</v>
      </c>
      <c r="U85" s="48">
        <f>跳舞问卷三!DE84</f>
        <v>46</v>
      </c>
      <c r="V85" s="48">
        <f>跳舞问卷三!DF84</f>
        <v>62</v>
      </c>
      <c r="W85" s="48">
        <f>跳舞问卷三!DG84</f>
        <v>108</v>
      </c>
      <c r="X85" s="48">
        <f>跳舞问卷四!CS84</f>
        <v>16</v>
      </c>
      <c r="Y85" s="48">
        <f>跳舞问卷四!CT84</f>
        <v>12</v>
      </c>
      <c r="Z85" s="48">
        <f>跳舞问卷四!CX84</f>
        <v>13</v>
      </c>
      <c r="AA85" s="134">
        <f>跳舞问卷四!CZ84</f>
        <v>65</v>
      </c>
      <c r="AB85" s="50">
        <f>'封控问卷(下载分数版)'!BA48</f>
        <v>5</v>
      </c>
      <c r="AC85" s="50">
        <f>'封控问卷(下载分数版)'!BB48</f>
        <v>17</v>
      </c>
      <c r="AD85" s="50">
        <f>'封控问卷(下载分数版)'!BC48</f>
        <v>12</v>
      </c>
      <c r="AE85" s="50">
        <f>'封控问卷(下载分数版)'!BD48</f>
        <v>29</v>
      </c>
      <c r="AF85" s="48">
        <f>'封控问卷(下载分数版)'!BI48</f>
        <v>8</v>
      </c>
      <c r="AG85" s="48">
        <f>'封控问卷(下载分数版)'!BJ48</f>
        <v>8</v>
      </c>
      <c r="AH85" s="48">
        <f>'封控问卷(下载分数版)'!BK48</f>
        <v>1</v>
      </c>
      <c r="AI85" s="48">
        <f>'封控问卷(下载分数版)'!BL48</f>
        <v>17</v>
      </c>
      <c r="AJ85" s="48">
        <f>'封控问卷(下载分数版)'!BF48</f>
        <v>0</v>
      </c>
      <c r="AK85" s="146">
        <v>4</v>
      </c>
      <c r="AL85" s="142"/>
      <c r="AM85" s="134"/>
      <c r="AN85" s="134"/>
      <c r="AO85" s="134"/>
      <c r="AP85" s="134"/>
      <c r="AQ85" s="143"/>
      <c r="AR85" s="48"/>
      <c r="AS85" s="51"/>
      <c r="AT85" s="51"/>
      <c r="AU85" s="51"/>
      <c r="AV85" s="51"/>
      <c r="AW85" s="51"/>
    </row>
    <row r="86" spans="1:49" ht="15" customHeight="1">
      <c r="A86" s="134">
        <v>54</v>
      </c>
      <c r="B86" s="135" t="s">
        <v>1780</v>
      </c>
      <c r="C86" s="60">
        <v>44</v>
      </c>
      <c r="D86" s="118">
        <v>1</v>
      </c>
      <c r="E86" s="118">
        <v>19</v>
      </c>
      <c r="F86" s="134">
        <v>4</v>
      </c>
      <c r="G86" s="118">
        <v>136</v>
      </c>
      <c r="H86" s="118">
        <v>30</v>
      </c>
      <c r="I86" s="48">
        <f>跳舞问卷一!AV85</f>
        <v>36</v>
      </c>
      <c r="J86" s="48">
        <f>跳舞问卷一!AW85</f>
        <v>65</v>
      </c>
      <c r="K86" s="48">
        <f>跳舞问卷一!BV85</f>
        <v>44.309426812799998</v>
      </c>
      <c r="L86" s="48">
        <f>跳舞问卷一!BW85</f>
        <v>50.144930000000002</v>
      </c>
      <c r="M86" s="48">
        <f>跳舞问卷一!BX85</f>
        <v>-5.6905731872000018</v>
      </c>
      <c r="N86" s="48">
        <f>跳舞问卷一!BY85</f>
        <v>0.14493000000000222</v>
      </c>
      <c r="O86" s="48">
        <f>跳舞问卷一!AT85</f>
        <v>3</v>
      </c>
      <c r="P86" s="48">
        <f>跳舞问卷三!CD85</f>
        <v>43</v>
      </c>
      <c r="Q86" s="48">
        <f>跳舞问卷三!CE85</f>
        <v>2.8</v>
      </c>
      <c r="R86" s="48">
        <f>跳舞问卷三!CN85</f>
        <v>15</v>
      </c>
      <c r="S86" s="48">
        <f>跳舞问卷三!CO85</f>
        <v>25</v>
      </c>
      <c r="T86" s="48">
        <f>跳舞问卷三!CP85</f>
        <v>40</v>
      </c>
      <c r="U86" s="48">
        <f>跳舞问卷三!DE85</f>
        <v>77</v>
      </c>
      <c r="V86" s="48">
        <f>跳舞问卷三!DF85</f>
        <v>62</v>
      </c>
      <c r="W86" s="48">
        <f>跳舞问卷三!DG85</f>
        <v>139</v>
      </c>
      <c r="X86" s="48">
        <f>跳舞问卷四!CS85</f>
        <v>11</v>
      </c>
      <c r="Y86" s="48">
        <f>跳舞问卷四!CT85</f>
        <v>13</v>
      </c>
      <c r="Z86" s="48">
        <f>跳舞问卷四!CX85</f>
        <v>3</v>
      </c>
      <c r="AA86" s="134">
        <f>跳舞问卷四!CZ85</f>
        <v>94</v>
      </c>
      <c r="AB86" s="50">
        <f>'封控问卷(下载分数版)'!BA49</f>
        <v>7</v>
      </c>
      <c r="AC86" s="50">
        <f>'封控问卷(下载分数版)'!BB49</f>
        <v>11</v>
      </c>
      <c r="AD86" s="50">
        <f>'封控问卷(下载分数版)'!BC49</f>
        <v>8</v>
      </c>
      <c r="AE86" s="50">
        <f>'封控问卷(下载分数版)'!BD49</f>
        <v>19</v>
      </c>
      <c r="AF86" s="48">
        <f>'封控问卷(下载分数版)'!BI49</f>
        <v>8</v>
      </c>
      <c r="AG86" s="48">
        <f>'封控问卷(下载分数版)'!BJ49</f>
        <v>3</v>
      </c>
      <c r="AH86" s="48">
        <f>'封控问卷(下载分数版)'!BK49</f>
        <v>3</v>
      </c>
      <c r="AI86" s="48">
        <f>'封控问卷(下载分数版)'!BL49</f>
        <v>14</v>
      </c>
      <c r="AJ86" s="48">
        <f>'封控问卷(下载分数版)'!BF49</f>
        <v>0</v>
      </c>
      <c r="AK86" s="146">
        <v>3</v>
      </c>
      <c r="AL86" s="142"/>
      <c r="AM86" s="134"/>
      <c r="AN86" s="134"/>
      <c r="AO86" s="134"/>
      <c r="AP86" s="134"/>
      <c r="AQ86" s="143"/>
      <c r="AR86" s="48"/>
      <c r="AS86" s="51"/>
      <c r="AT86" s="51"/>
      <c r="AU86" s="51"/>
      <c r="AV86" s="51"/>
      <c r="AW86" s="51"/>
    </row>
    <row r="87" spans="1:49" ht="15" customHeight="1">
      <c r="A87" s="134">
        <v>53</v>
      </c>
      <c r="B87" s="135" t="s">
        <v>1776</v>
      </c>
      <c r="C87" s="60">
        <v>45</v>
      </c>
      <c r="D87" s="118">
        <v>2</v>
      </c>
      <c r="E87" s="118">
        <v>22</v>
      </c>
      <c r="F87" s="134">
        <v>4</v>
      </c>
      <c r="G87" s="118">
        <v>127</v>
      </c>
      <c r="H87" s="118">
        <v>18</v>
      </c>
      <c r="I87" s="48">
        <f>跳舞问卷一!AV86</f>
        <v>31</v>
      </c>
      <c r="J87" s="48">
        <f>跳舞问卷一!AW86</f>
        <v>37</v>
      </c>
      <c r="K87" s="48">
        <f>跳舞问卷一!BV86</f>
        <v>51.390190000000004</v>
      </c>
      <c r="L87" s="48">
        <f>跳舞问卷一!BW86</f>
        <v>56.040399999999998</v>
      </c>
      <c r="M87" s="48">
        <f>跳舞问卷一!BX86</f>
        <v>1.390190000000004</v>
      </c>
      <c r="N87" s="48">
        <f>跳舞问卷一!BY86</f>
        <v>6.0403999999999982</v>
      </c>
      <c r="O87" s="48">
        <f>跳舞问卷一!AT86</f>
        <v>6</v>
      </c>
      <c r="P87" s="48">
        <f>跳舞问卷三!CD86</f>
        <v>28</v>
      </c>
      <c r="Q87" s="48">
        <f>跳舞问卷三!CE86</f>
        <v>1.6</v>
      </c>
      <c r="R87" s="48">
        <f>跳舞问卷三!CN86</f>
        <v>16</v>
      </c>
      <c r="S87" s="48">
        <f>跳舞问卷三!CO86</f>
        <v>16</v>
      </c>
      <c r="T87" s="48">
        <f>跳舞问卷三!CP86</f>
        <v>32</v>
      </c>
      <c r="U87" s="48">
        <f>跳舞问卷三!DE86</f>
        <v>38</v>
      </c>
      <c r="V87" s="48">
        <f>跳舞问卷三!DF86</f>
        <v>56</v>
      </c>
      <c r="W87" s="48">
        <f>跳舞问卷三!DG86</f>
        <v>94</v>
      </c>
      <c r="X87" s="48">
        <f>跳舞问卷四!CS86</f>
        <v>25</v>
      </c>
      <c r="Y87" s="48">
        <f>跳舞问卷四!CT86</f>
        <v>3</v>
      </c>
      <c r="Z87" s="48">
        <f>跳舞问卷四!CX86</f>
        <v>4</v>
      </c>
      <c r="AA87" s="134">
        <f>跳舞问卷四!CZ86</f>
        <v>65</v>
      </c>
      <c r="AB87" s="50">
        <f>'封控问卷(下载分数版)'!BA50</f>
        <v>0</v>
      </c>
      <c r="AC87" s="50">
        <f>'封控问卷(下载分数版)'!BB50</f>
        <v>12</v>
      </c>
      <c r="AD87" s="50">
        <f>'封控问卷(下载分数版)'!BC50</f>
        <v>10</v>
      </c>
      <c r="AE87" s="50">
        <f>'封控问卷(下载分数版)'!BD50</f>
        <v>22</v>
      </c>
      <c r="AF87" s="48">
        <f>'封控问卷(下载分数版)'!BI50</f>
        <v>9</v>
      </c>
      <c r="AG87" s="48">
        <f>'封控问卷(下载分数版)'!BJ50</f>
        <v>8</v>
      </c>
      <c r="AH87" s="48">
        <f>'封控问卷(下载分数版)'!BK50</f>
        <v>9</v>
      </c>
      <c r="AI87" s="48">
        <f>'封控问卷(下载分数版)'!BL50</f>
        <v>26</v>
      </c>
      <c r="AJ87" s="48">
        <f>'封控问卷(下载分数版)'!BF50</f>
        <v>0</v>
      </c>
      <c r="AK87" s="146">
        <v>2</v>
      </c>
      <c r="AL87" s="142"/>
      <c r="AM87" s="134"/>
      <c r="AN87" s="134"/>
      <c r="AO87" s="134"/>
      <c r="AP87" s="134"/>
      <c r="AQ87" s="143"/>
      <c r="AR87" s="48"/>
      <c r="AS87" s="51"/>
      <c r="AT87" s="51"/>
      <c r="AU87" s="51"/>
      <c r="AV87" s="51"/>
      <c r="AW87" s="51"/>
    </row>
    <row r="88" spans="1:49" ht="15" customHeight="1">
      <c r="A88" s="134">
        <v>56</v>
      </c>
      <c r="B88" s="135" t="s">
        <v>1789</v>
      </c>
      <c r="C88" s="60">
        <v>46</v>
      </c>
      <c r="D88" s="118">
        <v>2</v>
      </c>
      <c r="E88" s="118">
        <v>20</v>
      </c>
      <c r="F88" s="134">
        <v>4</v>
      </c>
      <c r="G88" s="118">
        <v>129</v>
      </c>
      <c r="H88" s="118">
        <v>35</v>
      </c>
      <c r="I88" s="48">
        <f>跳舞问卷一!AV87</f>
        <v>19</v>
      </c>
      <c r="J88" s="48">
        <f>跳舞问卷一!AW87</f>
        <v>53</v>
      </c>
      <c r="K88" s="48">
        <f>跳舞问卷一!BV87</f>
        <v>53.316970000000005</v>
      </c>
      <c r="L88" s="48">
        <f>跳舞问卷一!BW87</f>
        <v>30.083879999999997</v>
      </c>
      <c r="M88" s="48">
        <f>跳舞问卷一!BX87</f>
        <v>3.3169700000000049</v>
      </c>
      <c r="N88" s="48">
        <f>跳舞问卷一!BY87</f>
        <v>-19.916120000000003</v>
      </c>
      <c r="O88" s="48">
        <f>跳舞问卷一!AT87</f>
        <v>2</v>
      </c>
      <c r="P88" s="48">
        <f>跳舞问卷三!CD87</f>
        <v>28</v>
      </c>
      <c r="Q88" s="48">
        <f>跳舞问卷三!CE87</f>
        <v>2.2999999999999998</v>
      </c>
      <c r="R88" s="48">
        <f>跳舞问卷三!CN87</f>
        <v>13</v>
      </c>
      <c r="S88" s="48">
        <f>跳舞问卷三!CO87</f>
        <v>17</v>
      </c>
      <c r="T88" s="48">
        <f>跳舞问卷三!CP87</f>
        <v>30</v>
      </c>
      <c r="U88" s="48">
        <f>跳舞问卷三!DE87</f>
        <v>41</v>
      </c>
      <c r="V88" s="48">
        <f>跳舞问卷三!DF87</f>
        <v>57</v>
      </c>
      <c r="W88" s="48">
        <f>跳舞问卷三!DG87</f>
        <v>98</v>
      </c>
      <c r="X88" s="48">
        <f>跳舞问卷四!CS87</f>
        <v>17</v>
      </c>
      <c r="Y88" s="48">
        <f>跳舞问卷四!CT87</f>
        <v>14</v>
      </c>
      <c r="Z88" s="48">
        <f>跳舞问卷四!CX87</f>
        <v>18</v>
      </c>
      <c r="AA88" s="134">
        <f>跳舞问卷四!CZ87</f>
        <v>80</v>
      </c>
      <c r="AB88" s="50">
        <f>'封控问卷(下载分数版)'!BA51</f>
        <v>11</v>
      </c>
      <c r="AC88" s="50">
        <f>'封控问卷(下载分数版)'!BB51</f>
        <v>16</v>
      </c>
      <c r="AD88" s="50">
        <f>'封控问卷(下载分数版)'!BC51</f>
        <v>14</v>
      </c>
      <c r="AE88" s="50">
        <f>'封控问卷(下载分数版)'!BD51</f>
        <v>30</v>
      </c>
      <c r="AF88" s="48">
        <f>'封控问卷(下载分数版)'!BI51</f>
        <v>8</v>
      </c>
      <c r="AG88" s="48">
        <f>'封控问卷(下载分数版)'!BJ51</f>
        <v>8</v>
      </c>
      <c r="AH88" s="48">
        <f>'封控问卷(下载分数版)'!BK51</f>
        <v>3</v>
      </c>
      <c r="AI88" s="48">
        <f>'封控问卷(下载分数版)'!BL51</f>
        <v>19</v>
      </c>
      <c r="AJ88" s="48">
        <f>'封控问卷(下载分数版)'!BF51</f>
        <v>0</v>
      </c>
      <c r="AK88" s="146">
        <v>0</v>
      </c>
      <c r="AL88" s="142"/>
      <c r="AM88" s="134"/>
      <c r="AN88" s="134"/>
      <c r="AO88" s="134"/>
      <c r="AP88" s="134"/>
      <c r="AQ88" s="143"/>
      <c r="AR88" s="48"/>
      <c r="AS88" s="51"/>
      <c r="AT88" s="51"/>
      <c r="AU88" s="51"/>
      <c r="AV88" s="51"/>
      <c r="AW88" s="51"/>
    </row>
    <row r="89" spans="1:49" ht="15" customHeight="1">
      <c r="A89" s="134">
        <v>58</v>
      </c>
      <c r="B89" s="135" t="s">
        <v>1798</v>
      </c>
      <c r="C89" s="60">
        <v>47</v>
      </c>
      <c r="D89" s="118">
        <v>1</v>
      </c>
      <c r="E89" s="118">
        <v>19</v>
      </c>
      <c r="F89" s="134">
        <v>4</v>
      </c>
      <c r="G89" s="118">
        <v>167</v>
      </c>
      <c r="H89" s="118">
        <v>34</v>
      </c>
      <c r="I89" s="48">
        <f>跳舞问卷一!AV88</f>
        <v>26</v>
      </c>
      <c r="J89" s="48">
        <f>跳舞问卷一!AW88</f>
        <v>50</v>
      </c>
      <c r="K89" s="48">
        <f>跳舞问卷一!BV88</f>
        <v>55.84507</v>
      </c>
      <c r="L89" s="48">
        <f>跳舞问卷一!BW88</f>
        <v>57.14669</v>
      </c>
      <c r="M89" s="48">
        <f>跳舞问卷一!BX88</f>
        <v>5.8450699999999998</v>
      </c>
      <c r="N89" s="48">
        <f>跳舞问卷一!BY88</f>
        <v>7.1466899999999995</v>
      </c>
      <c r="O89" s="48">
        <f>跳舞问卷一!AT88</f>
        <v>2</v>
      </c>
      <c r="P89" s="48">
        <f>跳舞问卷三!CD88</f>
        <v>28</v>
      </c>
      <c r="Q89" s="48">
        <f>跳舞问卷三!CE88</f>
        <v>2.9</v>
      </c>
      <c r="R89" s="48">
        <f>跳舞问卷三!CN88</f>
        <v>16</v>
      </c>
      <c r="S89" s="48">
        <f>跳舞问卷三!CO88</f>
        <v>20</v>
      </c>
      <c r="T89" s="48">
        <f>跳舞问卷三!CP88</f>
        <v>36</v>
      </c>
      <c r="U89" s="48">
        <f>跳舞问卷三!DE88</f>
        <v>53</v>
      </c>
      <c r="V89" s="48">
        <f>跳舞问卷三!DF88</f>
        <v>48</v>
      </c>
      <c r="W89" s="48">
        <f>跳舞问卷三!DG88</f>
        <v>101</v>
      </c>
      <c r="X89" s="48">
        <f>跳舞问卷四!CS88</f>
        <v>18</v>
      </c>
      <c r="Y89" s="48">
        <f>跳舞问卷四!CT88</f>
        <v>6</v>
      </c>
      <c r="Z89" s="48">
        <f>跳舞问卷四!CX88</f>
        <v>3</v>
      </c>
      <c r="AA89" s="134">
        <f>跳舞问卷四!CZ88</f>
        <v>86</v>
      </c>
      <c r="AB89" s="50">
        <f>'封控问卷(下载分数版)'!BA52</f>
        <v>9</v>
      </c>
      <c r="AC89" s="50">
        <f>'封控问卷(下载分数版)'!BB52</f>
        <v>9</v>
      </c>
      <c r="AD89" s="50">
        <f>'封控问卷(下载分数版)'!BC52</f>
        <v>6</v>
      </c>
      <c r="AE89" s="50">
        <f>'封控问卷(下载分数版)'!BD52</f>
        <v>15</v>
      </c>
      <c r="AF89" s="48">
        <f>'封控问卷(下载分数版)'!BI52</f>
        <v>2</v>
      </c>
      <c r="AG89" s="48">
        <f>'封控问卷(下载分数版)'!BJ52</f>
        <v>8</v>
      </c>
      <c r="AH89" s="48">
        <f>'封控问卷(下载分数版)'!BK52</f>
        <v>2</v>
      </c>
      <c r="AI89" s="48">
        <f>'封控问卷(下载分数版)'!BL52</f>
        <v>12</v>
      </c>
      <c r="AJ89" s="48">
        <f>'封控问卷(下载分数版)'!BF52</f>
        <v>0</v>
      </c>
      <c r="AK89" s="146">
        <v>2</v>
      </c>
      <c r="AL89" s="142"/>
      <c r="AM89" s="134"/>
      <c r="AN89" s="134"/>
      <c r="AO89" s="134"/>
      <c r="AP89" s="134"/>
      <c r="AQ89" s="143"/>
      <c r="AR89" s="48"/>
      <c r="AS89" s="51"/>
      <c r="AT89" s="51"/>
      <c r="AU89" s="51"/>
      <c r="AV89" s="51"/>
      <c r="AW89" s="51"/>
    </row>
    <row r="90" spans="1:49" ht="15" customHeight="1">
      <c r="A90" s="134">
        <v>60</v>
      </c>
      <c r="B90" s="135" t="s">
        <v>1808</v>
      </c>
      <c r="C90" s="60">
        <v>48</v>
      </c>
      <c r="D90" s="118">
        <v>2</v>
      </c>
      <c r="E90" s="118">
        <v>20</v>
      </c>
      <c r="F90" s="134">
        <v>4</v>
      </c>
      <c r="G90" s="137">
        <v>123</v>
      </c>
      <c r="H90" s="118">
        <v>32</v>
      </c>
      <c r="I90" s="48">
        <f>跳舞问卷一!AV89</f>
        <v>26</v>
      </c>
      <c r="J90" s="48">
        <f>跳舞问卷一!AW89</f>
        <v>65</v>
      </c>
      <c r="K90" s="48">
        <f>跳舞问卷一!BV89</f>
        <v>44.954840000000004</v>
      </c>
      <c r="L90" s="48">
        <f>跳舞问卷一!BW89</f>
        <v>27.144259999999996</v>
      </c>
      <c r="M90" s="48">
        <f>跳舞问卷一!BX89</f>
        <v>-5.0451599999999956</v>
      </c>
      <c r="N90" s="48">
        <f>跳舞问卷一!BY89</f>
        <v>-22.855740000000004</v>
      </c>
      <c r="O90" s="48">
        <f>跳舞问卷一!AT89</f>
        <v>4</v>
      </c>
      <c r="P90" s="48">
        <f>跳舞问卷三!CD89</f>
        <v>32</v>
      </c>
      <c r="Q90" s="48">
        <f>跳舞问卷三!CE89</f>
        <v>2.5</v>
      </c>
      <c r="R90" s="48">
        <f>跳舞问卷三!CN89</f>
        <v>21</v>
      </c>
      <c r="S90" s="48">
        <f>跳舞问卷三!CO89</f>
        <v>20</v>
      </c>
      <c r="T90" s="48">
        <f>跳舞问卷三!CP89</f>
        <v>41</v>
      </c>
      <c r="U90" s="48">
        <f>跳舞问卷三!DE89</f>
        <v>50</v>
      </c>
      <c r="V90" s="48">
        <f>跳舞问卷三!DF89</f>
        <v>62</v>
      </c>
      <c r="W90" s="48">
        <f>跳舞问卷三!DG89</f>
        <v>112</v>
      </c>
      <c r="X90" s="48">
        <f>跳舞问卷四!CS89</f>
        <v>18</v>
      </c>
      <c r="Y90" s="48">
        <f>跳舞问卷四!CT89</f>
        <v>21</v>
      </c>
      <c r="Z90" s="48">
        <f>跳舞问卷四!CX89</f>
        <v>15</v>
      </c>
      <c r="AA90" s="134">
        <f>跳舞问卷四!CZ89</f>
        <v>77</v>
      </c>
      <c r="AB90" s="50">
        <f>'封控问卷(下载分数版)'!BA53</f>
        <v>8</v>
      </c>
      <c r="AC90" s="50">
        <f>'封控问卷(下载分数版)'!BB53</f>
        <v>13</v>
      </c>
      <c r="AD90" s="50">
        <f>'封控问卷(下载分数版)'!BC53</f>
        <v>14</v>
      </c>
      <c r="AE90" s="50">
        <f>'封控问卷(下载分数版)'!BD53</f>
        <v>27</v>
      </c>
      <c r="AF90" s="48">
        <f>'封控问卷(下载分数版)'!BI53</f>
        <v>9</v>
      </c>
      <c r="AG90" s="48">
        <f>'封控问卷(下载分数版)'!BJ53</f>
        <v>9</v>
      </c>
      <c r="AH90" s="48">
        <f>'封控问卷(下载分数版)'!BK53</f>
        <v>3</v>
      </c>
      <c r="AI90" s="48">
        <f>'封控问卷(下载分数版)'!BL53</f>
        <v>21</v>
      </c>
      <c r="AJ90" s="48">
        <f>'封控问卷(下载分数版)'!BF53</f>
        <v>0</v>
      </c>
      <c r="AK90" s="146">
        <v>5</v>
      </c>
      <c r="AL90" s="142"/>
      <c r="AM90" s="134"/>
      <c r="AN90" s="134"/>
      <c r="AO90" s="134"/>
      <c r="AP90" s="134"/>
      <c r="AQ90" s="143"/>
      <c r="AR90" s="48"/>
      <c r="AS90" s="51"/>
      <c r="AT90" s="51"/>
      <c r="AU90" s="51"/>
      <c r="AV90" s="51"/>
      <c r="AW90" s="51"/>
    </row>
    <row r="91" spans="1:49" ht="16.5">
      <c r="A91" s="134">
        <v>62</v>
      </c>
      <c r="B91" s="135" t="s">
        <v>2074</v>
      </c>
      <c r="C91" s="60">
        <v>49</v>
      </c>
      <c r="D91" s="118">
        <v>2</v>
      </c>
      <c r="E91" s="118">
        <v>22</v>
      </c>
      <c r="F91" s="134">
        <v>4</v>
      </c>
      <c r="G91" s="118">
        <v>139</v>
      </c>
      <c r="H91" s="118">
        <v>28</v>
      </c>
      <c r="I91" s="48">
        <f>跳舞问卷一!AV90</f>
        <v>25</v>
      </c>
      <c r="J91" s="48">
        <f>跳舞问卷一!AW90</f>
        <v>51</v>
      </c>
      <c r="K91" s="48">
        <f>跳舞问卷一!BV90</f>
        <v>32.170796812800006</v>
      </c>
      <c r="L91" s="48">
        <f>跳舞问卷一!BW90</f>
        <v>28.02778</v>
      </c>
      <c r="M91" s="48">
        <f>跳舞问卷一!BX90</f>
        <v>-17.829203187199994</v>
      </c>
      <c r="N91" s="48">
        <f>跳舞问卷一!BY90</f>
        <v>-21.97222</v>
      </c>
      <c r="O91" s="48">
        <f>跳舞问卷一!AT90</f>
        <v>2</v>
      </c>
      <c r="P91" s="48">
        <f>跳舞问卷三!CD90</f>
        <v>36</v>
      </c>
      <c r="Q91" s="48">
        <f>跳舞问卷三!CE90</f>
        <v>2.8</v>
      </c>
      <c r="R91" s="48">
        <f>跳舞问卷三!CN90</f>
        <v>17</v>
      </c>
      <c r="S91" s="48">
        <f>跳舞问卷三!CO90</f>
        <v>17</v>
      </c>
      <c r="T91" s="48">
        <f>跳舞问卷三!CP90</f>
        <v>34</v>
      </c>
      <c r="U91" s="48">
        <f>跳舞问卷三!DE90</f>
        <v>42</v>
      </c>
      <c r="V91" s="48">
        <f>跳舞问卷三!DF90</f>
        <v>73</v>
      </c>
      <c r="W91" s="48">
        <f>跳舞问卷三!DG90</f>
        <v>115</v>
      </c>
      <c r="X91" s="48">
        <f>跳舞问卷四!CS90</f>
        <v>22</v>
      </c>
      <c r="Y91" s="48">
        <f>跳舞问卷四!CT90</f>
        <v>40</v>
      </c>
      <c r="Z91" s="48">
        <f>跳舞问卷四!CX90</f>
        <v>24</v>
      </c>
      <c r="AA91" s="134">
        <f>跳舞问卷四!CZ90</f>
        <v>79</v>
      </c>
      <c r="AB91" s="50">
        <f>'封控问卷(下载分数版)'!BA54</f>
        <v>18</v>
      </c>
      <c r="AC91" s="50">
        <f>'封控问卷(下载分数版)'!BB54</f>
        <v>0</v>
      </c>
      <c r="AD91" s="50">
        <f>'封控问卷(下载分数版)'!BC54</f>
        <v>1</v>
      </c>
      <c r="AE91" s="50">
        <f>'封控问卷(下载分数版)'!BD54</f>
        <v>1</v>
      </c>
      <c r="AF91" s="48">
        <f>'封控问卷(下载分数版)'!BI54</f>
        <v>9</v>
      </c>
      <c r="AG91" s="48">
        <f>'封控问卷(下载分数版)'!BJ54</f>
        <v>3</v>
      </c>
      <c r="AH91" s="48">
        <f>'封控问卷(下载分数版)'!BK54</f>
        <v>8</v>
      </c>
      <c r="AI91" s="48">
        <f>'封控问卷(下载分数版)'!BL54</f>
        <v>20</v>
      </c>
      <c r="AJ91" s="48">
        <f>'封控问卷(下载分数版)'!BF54</f>
        <v>0</v>
      </c>
      <c r="AK91" s="146">
        <v>2</v>
      </c>
      <c r="AL91" s="142"/>
      <c r="AM91" s="134"/>
      <c r="AN91" s="134"/>
      <c r="AO91" s="134"/>
      <c r="AP91" s="134"/>
      <c r="AQ91" s="143"/>
      <c r="AR91" s="48"/>
      <c r="AS91" s="51"/>
      <c r="AT91" s="51"/>
      <c r="AU91" s="51"/>
      <c r="AV91" s="51"/>
      <c r="AW91" s="51"/>
    </row>
    <row r="92" spans="1:49" ht="16.5">
      <c r="A92" s="134">
        <v>64</v>
      </c>
      <c r="B92" s="135" t="s">
        <v>2075</v>
      </c>
      <c r="C92" s="60">
        <v>50</v>
      </c>
      <c r="D92" s="118">
        <v>1</v>
      </c>
      <c r="E92" s="118">
        <v>19</v>
      </c>
      <c r="F92" s="134">
        <v>4</v>
      </c>
      <c r="G92" s="118">
        <v>114</v>
      </c>
      <c r="H92" s="118">
        <v>30</v>
      </c>
      <c r="I92" s="48">
        <f>跳舞问卷一!AV91</f>
        <v>28</v>
      </c>
      <c r="J92" s="48">
        <f>跳舞问卷一!AW91</f>
        <v>68</v>
      </c>
      <c r="K92" s="48">
        <f>跳舞问卷一!BV91</f>
        <v>43.746740000000003</v>
      </c>
      <c r="L92" s="48">
        <f>跳舞问卷一!BW91</f>
        <v>50.566850000000002</v>
      </c>
      <c r="M92" s="48">
        <f>跳舞问卷一!BX91</f>
        <v>-6.2532599999999974</v>
      </c>
      <c r="N92" s="48">
        <f>跳舞问卷一!BY91</f>
        <v>0.5668500000000023</v>
      </c>
      <c r="O92" s="48">
        <f>跳舞问卷一!AT91</f>
        <v>3</v>
      </c>
      <c r="P92" s="48">
        <f>跳舞问卷三!CD91</f>
        <v>32</v>
      </c>
      <c r="Q92" s="48">
        <f>跳舞问卷三!CE91</f>
        <v>2.2999999999999998</v>
      </c>
      <c r="R92" s="48">
        <f>跳舞问卷三!CN91</f>
        <v>19</v>
      </c>
      <c r="S92" s="48">
        <f>跳舞问卷三!CO91</f>
        <v>20</v>
      </c>
      <c r="T92" s="48">
        <f>跳舞问卷三!CP91</f>
        <v>39</v>
      </c>
      <c r="U92" s="48">
        <f>跳舞问卷三!DE91</f>
        <v>52</v>
      </c>
      <c r="V92" s="48">
        <f>跳舞问卷三!DF91</f>
        <v>64</v>
      </c>
      <c r="W92" s="48">
        <f>跳舞问卷三!DG91</f>
        <v>116</v>
      </c>
      <c r="X92" s="48">
        <f>跳舞问卷四!CS91</f>
        <v>19</v>
      </c>
      <c r="Y92" s="48">
        <f>跳舞问卷四!CT91</f>
        <v>5</v>
      </c>
      <c r="Z92" s="48">
        <f>跳舞问卷四!CX91</f>
        <v>9</v>
      </c>
      <c r="AA92" s="134">
        <f>跳舞问卷四!CZ91</f>
        <v>88</v>
      </c>
      <c r="AB92" s="50">
        <f>'封控问卷(下载分数版)'!BA55</f>
        <v>8</v>
      </c>
      <c r="AC92" s="50">
        <f>'封控问卷(下载分数版)'!BB55</f>
        <v>15</v>
      </c>
      <c r="AD92" s="50">
        <f>'封控问卷(下载分数版)'!BC55</f>
        <v>12</v>
      </c>
      <c r="AE92" s="50">
        <f>'封控问卷(下载分数版)'!BD55</f>
        <v>27</v>
      </c>
      <c r="AF92" s="48">
        <f>'封控问卷(下载分数版)'!BI55</f>
        <v>9</v>
      </c>
      <c r="AG92" s="48">
        <f>'封控问卷(下载分数版)'!BJ55</f>
        <v>9</v>
      </c>
      <c r="AH92" s="48">
        <f>'封控问卷(下载分数版)'!BK55</f>
        <v>9</v>
      </c>
      <c r="AI92" s="48">
        <f>'封控问卷(下载分数版)'!BL55</f>
        <v>27</v>
      </c>
      <c r="AJ92" s="48">
        <f>'封控问卷(下载分数版)'!BF55</f>
        <v>0</v>
      </c>
      <c r="AK92" s="146">
        <v>4</v>
      </c>
      <c r="AL92" s="142"/>
      <c r="AM92" s="134"/>
      <c r="AN92" s="134"/>
      <c r="AO92" s="134"/>
      <c r="AP92" s="134"/>
      <c r="AQ92" s="143"/>
      <c r="AR92" s="48"/>
      <c r="AS92" s="51"/>
      <c r="AT92" s="51"/>
      <c r="AU92" s="51"/>
      <c r="AV92" s="51"/>
      <c r="AW92" s="51"/>
    </row>
    <row r="93" spans="1:49" ht="16.5">
      <c r="A93" s="134">
        <v>78</v>
      </c>
      <c r="B93" s="144" t="s">
        <v>2294</v>
      </c>
      <c r="C93" s="60">
        <v>5</v>
      </c>
      <c r="D93" s="118">
        <v>1</v>
      </c>
      <c r="E93" s="118">
        <v>21</v>
      </c>
      <c r="F93" s="134">
        <v>5</v>
      </c>
      <c r="G93" s="138">
        <v>109</v>
      </c>
      <c r="H93" s="138">
        <v>8</v>
      </c>
      <c r="I93" s="48">
        <f>跳舞问卷一!AV92</f>
        <v>22</v>
      </c>
      <c r="J93" s="48">
        <f>跳舞问卷一!AW92</f>
        <v>104</v>
      </c>
      <c r="K93" s="48">
        <f>跳舞问卷一!BV92</f>
        <v>53.249970000000005</v>
      </c>
      <c r="L93" s="48">
        <f>跳舞问卷一!BW92</f>
        <v>24.364829999999998</v>
      </c>
      <c r="M93" s="48">
        <f>跳舞问卷一!BX92</f>
        <v>3.2499700000000047</v>
      </c>
      <c r="N93" s="48">
        <f>跳舞问卷一!BY92</f>
        <v>-25.635170000000002</v>
      </c>
      <c r="O93" s="48">
        <f>跳舞问卷一!AT92</f>
        <v>8</v>
      </c>
      <c r="P93" s="48">
        <f>跳舞问卷三!CD92</f>
        <v>38</v>
      </c>
      <c r="Q93" s="48">
        <f>跳舞问卷三!CE92</f>
        <v>2.8</v>
      </c>
      <c r="R93" s="48">
        <f>跳舞问卷三!CN92</f>
        <v>20</v>
      </c>
      <c r="S93" s="48">
        <f>跳舞问卷三!CO92</f>
        <v>26</v>
      </c>
      <c r="T93" s="48">
        <f>跳舞问卷三!CP92</f>
        <v>46</v>
      </c>
      <c r="U93" s="48">
        <f>跳舞问卷三!DE92</f>
        <v>52</v>
      </c>
      <c r="V93" s="48">
        <f>跳舞问卷三!DF92</f>
        <v>52</v>
      </c>
      <c r="W93" s="48">
        <f>跳舞问卷三!DG92</f>
        <v>104</v>
      </c>
      <c r="X93" s="48">
        <f>跳舞问卷四!CS92</f>
        <v>30</v>
      </c>
      <c r="Y93" s="48">
        <f>跳舞问卷四!CT92</f>
        <v>18</v>
      </c>
      <c r="Z93" s="48">
        <f>跳舞问卷四!CX92</f>
        <v>24</v>
      </c>
      <c r="AA93" s="134">
        <f>跳舞问卷四!CZ92</f>
        <v>97</v>
      </c>
      <c r="AB93" s="50">
        <f>'封控问卷(下载分数版)'!BA56</f>
        <v>16</v>
      </c>
      <c r="AC93" s="50">
        <f>'封控问卷(下载分数版)'!BB56</f>
        <v>28</v>
      </c>
      <c r="AD93" s="50">
        <f>'封控问卷(下载分数版)'!BC56</f>
        <v>32</v>
      </c>
      <c r="AE93" s="50">
        <f>'封控问卷(下载分数版)'!BD56</f>
        <v>60</v>
      </c>
      <c r="AF93" s="48">
        <f>'封控问卷(下载分数版)'!BI56</f>
        <v>10</v>
      </c>
      <c r="AG93" s="48">
        <f>'封控问卷(下载分数版)'!BJ56</f>
        <v>1</v>
      </c>
      <c r="AH93" s="48">
        <f>'封控问卷(下载分数版)'!BK56</f>
        <v>1</v>
      </c>
      <c r="AI93" s="48">
        <f>'封控问卷(下载分数版)'!BL56</f>
        <v>12</v>
      </c>
      <c r="AJ93" s="48">
        <f>'封控问卷(下载分数版)'!BF56</f>
        <v>0</v>
      </c>
      <c r="AK93" s="48"/>
      <c r="AL93" s="142"/>
      <c r="AM93" s="134"/>
      <c r="AN93" s="134"/>
      <c r="AO93" s="134"/>
      <c r="AP93" s="134"/>
      <c r="AQ93" s="143"/>
      <c r="AR93" s="48"/>
      <c r="AS93" s="51"/>
      <c r="AT93" s="51"/>
      <c r="AU93" s="51"/>
      <c r="AV93" s="51"/>
      <c r="AW93" s="51"/>
    </row>
    <row r="94" spans="1:49" ht="16.5">
      <c r="A94" s="134">
        <v>65</v>
      </c>
      <c r="B94" s="144" t="s">
        <v>2088</v>
      </c>
      <c r="C94" s="60" t="str">
        <f>MID(B94,7,2)</f>
        <v>12</v>
      </c>
      <c r="D94" s="136">
        <v>1</v>
      </c>
      <c r="E94" s="136">
        <v>18</v>
      </c>
      <c r="F94" s="134">
        <v>5</v>
      </c>
      <c r="G94" s="118">
        <v>97</v>
      </c>
      <c r="H94" s="118">
        <v>28</v>
      </c>
      <c r="I94" s="48">
        <f>跳舞问卷一!AV93</f>
        <v>27</v>
      </c>
      <c r="J94" s="48">
        <f>跳舞问卷一!AW93</f>
        <v>65</v>
      </c>
      <c r="K94" s="48">
        <f>跳舞问卷一!BV93</f>
        <v>56.62059</v>
      </c>
      <c r="L94" s="48">
        <f>跳舞问卷一!BW93</f>
        <v>52.058239999999998</v>
      </c>
      <c r="M94" s="48">
        <f>跳舞问卷一!BX93</f>
        <v>6.62059</v>
      </c>
      <c r="N94" s="48">
        <f>跳舞问卷一!BY93</f>
        <v>2.0582399999999978</v>
      </c>
      <c r="O94" s="48">
        <f>跳舞问卷一!AT93</f>
        <v>5</v>
      </c>
      <c r="P94" s="48">
        <f>跳舞问卷三!CD93</f>
        <v>34</v>
      </c>
      <c r="Q94" s="48">
        <f>跳舞问卷三!CE93</f>
        <v>2.5</v>
      </c>
      <c r="R94" s="48">
        <f>跳舞问卷三!CN93</f>
        <v>17</v>
      </c>
      <c r="S94" s="48">
        <f>跳舞问卷三!CO93</f>
        <v>16</v>
      </c>
      <c r="T94" s="48">
        <f>跳舞问卷三!CP93</f>
        <v>33</v>
      </c>
      <c r="U94" s="48">
        <f>跳舞问卷三!DE93</f>
        <v>50</v>
      </c>
      <c r="V94" s="48">
        <f>跳舞问卷三!DF93</f>
        <v>53</v>
      </c>
      <c r="W94" s="48">
        <f>跳舞问卷三!DG93</f>
        <v>103</v>
      </c>
      <c r="X94" s="48">
        <f>跳舞问卷四!CS93</f>
        <v>18</v>
      </c>
      <c r="Y94" s="48">
        <f>跳舞问卷四!CT93</f>
        <v>6</v>
      </c>
      <c r="Z94" s="48">
        <f>跳舞问卷四!CX93</f>
        <v>2</v>
      </c>
      <c r="AA94" s="134">
        <f>跳舞问卷四!CZ93</f>
        <v>64</v>
      </c>
      <c r="AB94" s="50">
        <f>'封控问卷(下载分数版)'!BA57</f>
        <v>2</v>
      </c>
      <c r="AC94" s="50">
        <f>'封控问卷(下载分数版)'!BB57</f>
        <v>6</v>
      </c>
      <c r="AD94" s="50">
        <f>'封控问卷(下载分数版)'!BC57</f>
        <v>4</v>
      </c>
      <c r="AE94" s="50">
        <f>'封控问卷(下载分数版)'!BD57</f>
        <v>10</v>
      </c>
      <c r="AF94" s="48">
        <f>'封控问卷(下载分数版)'!BI57</f>
        <v>10</v>
      </c>
      <c r="AG94" s="48">
        <f>'封控问卷(下载分数版)'!BJ57</f>
        <v>10</v>
      </c>
      <c r="AH94" s="48">
        <f>'封控问卷(下载分数版)'!BK57</f>
        <v>10</v>
      </c>
      <c r="AI94" s="48">
        <f>'封控问卷(下载分数版)'!BL57</f>
        <v>30</v>
      </c>
      <c r="AJ94" s="48">
        <f>'封控问卷(下载分数版)'!BF57</f>
        <v>0</v>
      </c>
      <c r="AK94" s="48"/>
      <c r="AL94" s="142"/>
      <c r="AM94" s="134"/>
      <c r="AN94" s="134"/>
      <c r="AO94" s="134"/>
      <c r="AP94" s="134"/>
      <c r="AQ94" s="143"/>
      <c r="AR94" s="48"/>
      <c r="AS94" s="51"/>
      <c r="AT94" s="51"/>
      <c r="AU94" s="51"/>
      <c r="AV94" s="51"/>
      <c r="AW94" s="51"/>
    </row>
    <row r="95" spans="1:49" ht="16.5">
      <c r="A95" s="134">
        <v>67</v>
      </c>
      <c r="B95" s="144" t="s">
        <v>2097</v>
      </c>
      <c r="C95" s="60" t="str">
        <f t="shared" ref="C95:C111" si="0">MID(B95,7,2)</f>
        <v>14</v>
      </c>
      <c r="D95" s="118">
        <v>1</v>
      </c>
      <c r="E95" s="118">
        <v>18</v>
      </c>
      <c r="F95" s="134">
        <v>5</v>
      </c>
      <c r="G95" s="118">
        <v>133</v>
      </c>
      <c r="H95" s="118">
        <v>32</v>
      </c>
      <c r="I95" s="48">
        <f>跳舞问卷一!AV94</f>
        <v>22</v>
      </c>
      <c r="J95" s="48">
        <f>跳舞问卷一!AW94</f>
        <v>50</v>
      </c>
      <c r="K95" s="48">
        <f>跳舞问卷一!BV94</f>
        <v>59.387090000000001</v>
      </c>
      <c r="L95" s="48">
        <f>跳舞问卷一!BW94</f>
        <v>35.225740000000002</v>
      </c>
      <c r="M95" s="48">
        <f>跳舞问卷一!BX94</f>
        <v>9.3870900000000006</v>
      </c>
      <c r="N95" s="48">
        <f>跳舞问卷一!BY94</f>
        <v>-14.774259999999998</v>
      </c>
      <c r="O95" s="48">
        <f>跳舞问卷一!AT94</f>
        <v>3</v>
      </c>
      <c r="P95" s="48">
        <f>跳舞问卷三!CD94</f>
        <v>35</v>
      </c>
      <c r="Q95" s="48">
        <f>跳舞问卷三!CE94</f>
        <v>2.1</v>
      </c>
      <c r="R95" s="48">
        <f>跳舞问卷三!CN94</f>
        <v>21</v>
      </c>
      <c r="S95" s="48">
        <f>跳舞问卷三!CO94</f>
        <v>17</v>
      </c>
      <c r="T95" s="48">
        <f>跳舞问卷三!CP94</f>
        <v>38</v>
      </c>
      <c r="U95" s="48">
        <f>跳舞问卷三!DE94</f>
        <v>40</v>
      </c>
      <c r="V95" s="48">
        <f>跳舞问卷三!DF94</f>
        <v>54</v>
      </c>
      <c r="W95" s="48">
        <f>跳舞问卷三!DG94</f>
        <v>94</v>
      </c>
      <c r="X95" s="48">
        <f>跳舞问卷四!CS94</f>
        <v>25</v>
      </c>
      <c r="Y95" s="48">
        <f>跳舞问卷四!CT94</f>
        <v>5</v>
      </c>
      <c r="Z95" s="48">
        <f>跳舞问卷四!CX94</f>
        <v>6</v>
      </c>
      <c r="AA95" s="134">
        <f>跳舞问卷四!CZ94</f>
        <v>68</v>
      </c>
      <c r="AB95" s="50">
        <f>'封控问卷(下载分数版)'!BA58</f>
        <v>4</v>
      </c>
      <c r="AC95" s="50">
        <f>'封控问卷(下载分数版)'!BB58</f>
        <v>6</v>
      </c>
      <c r="AD95" s="50">
        <f>'封控问卷(下载分数版)'!BC58</f>
        <v>6</v>
      </c>
      <c r="AE95" s="50">
        <f>'封控问卷(下载分数版)'!BD58</f>
        <v>12</v>
      </c>
      <c r="AF95" s="48">
        <f>'封控问卷(下载分数版)'!BI58</f>
        <v>9</v>
      </c>
      <c r="AG95" s="48">
        <f>'封控问卷(下载分数版)'!BJ58</f>
        <v>9</v>
      </c>
      <c r="AH95" s="48">
        <f>'封控问卷(下载分数版)'!BK58</f>
        <v>9</v>
      </c>
      <c r="AI95" s="48">
        <f>'封控问卷(下载分数版)'!BL58</f>
        <v>27</v>
      </c>
      <c r="AJ95" s="48">
        <f>'封控问卷(下载分数版)'!BF58</f>
        <v>0</v>
      </c>
      <c r="AK95" s="48"/>
      <c r="AL95" s="142"/>
      <c r="AM95" s="134"/>
      <c r="AN95" s="134"/>
      <c r="AO95" s="134"/>
      <c r="AP95" s="134"/>
      <c r="AQ95" s="143"/>
      <c r="AR95" s="48"/>
      <c r="AS95" s="51"/>
      <c r="AT95" s="51"/>
      <c r="AU95" s="51"/>
      <c r="AV95" s="51"/>
      <c r="AW95" s="51"/>
    </row>
    <row r="96" spans="1:49" ht="16.5">
      <c r="A96" s="134">
        <v>80</v>
      </c>
      <c r="B96" s="144" t="s">
        <v>2314</v>
      </c>
      <c r="C96" s="60">
        <v>16</v>
      </c>
      <c r="D96" s="118">
        <v>1</v>
      </c>
      <c r="E96" s="118">
        <v>19</v>
      </c>
      <c r="F96" s="134">
        <v>5</v>
      </c>
      <c r="G96" s="141">
        <v>126</v>
      </c>
      <c r="H96" s="141">
        <v>19</v>
      </c>
      <c r="I96" s="48">
        <f>跳舞问卷一!AV95</f>
        <v>21</v>
      </c>
      <c r="J96" s="48">
        <f>跳舞问卷一!AW95</f>
        <v>40</v>
      </c>
      <c r="K96" s="48">
        <f>跳舞问卷一!BV95</f>
        <v>37.847686812799999</v>
      </c>
      <c r="L96" s="48">
        <f>跳舞问卷一!BW95</f>
        <v>51.59102</v>
      </c>
      <c r="M96" s="48">
        <f>跳舞问卷一!BX95</f>
        <v>-12.152313187200001</v>
      </c>
      <c r="N96" s="48">
        <f>跳舞问卷一!BY95</f>
        <v>1.5910200000000003</v>
      </c>
      <c r="O96" s="48">
        <f>跳舞问卷一!AT95</f>
        <v>6</v>
      </c>
      <c r="P96" s="48">
        <f>跳舞问卷三!CD95</f>
        <v>40</v>
      </c>
      <c r="Q96" s="48">
        <f>跳舞问卷三!CE95</f>
        <v>2.7</v>
      </c>
      <c r="R96" s="48">
        <f>跳舞问卷三!CN95</f>
        <v>18</v>
      </c>
      <c r="S96" s="48">
        <f>跳舞问卷三!CO95</f>
        <v>21</v>
      </c>
      <c r="T96" s="48">
        <f>跳舞问卷三!CP95</f>
        <v>39</v>
      </c>
      <c r="U96" s="48">
        <f>跳舞问卷三!DE95</f>
        <v>64</v>
      </c>
      <c r="V96" s="48">
        <f>跳舞问卷三!DF95</f>
        <v>56</v>
      </c>
      <c r="W96" s="48">
        <f>跳舞问卷三!DG95</f>
        <v>120</v>
      </c>
      <c r="X96" s="48">
        <f>跳舞问卷四!CS95</f>
        <v>16</v>
      </c>
      <c r="Y96" s="48">
        <f>跳舞问卷四!CT95</f>
        <v>6</v>
      </c>
      <c r="Z96" s="48">
        <f>跳舞问卷四!CX95</f>
        <v>2</v>
      </c>
      <c r="AA96" s="134">
        <f>跳舞问卷四!CZ95</f>
        <v>93</v>
      </c>
      <c r="AB96" s="50">
        <f>'封控问卷(下载分数版)'!BA59</f>
        <v>5</v>
      </c>
      <c r="AC96" s="50">
        <f>'封控问卷(下载分数版)'!BB59</f>
        <v>8</v>
      </c>
      <c r="AD96" s="50">
        <f>'封控问卷(下载分数版)'!BC59</f>
        <v>7</v>
      </c>
      <c r="AE96" s="50">
        <f>'封控问卷(下载分数版)'!BD59</f>
        <v>15</v>
      </c>
      <c r="AF96" s="48">
        <f>'封控问卷(下载分数版)'!BI59</f>
        <v>9</v>
      </c>
      <c r="AG96" s="48">
        <f>'封控问卷(下载分数版)'!BJ59</f>
        <v>2</v>
      </c>
      <c r="AH96" s="48">
        <f>'封控问卷(下载分数版)'!BK59</f>
        <v>8</v>
      </c>
      <c r="AI96" s="48">
        <f>'封控问卷(下载分数版)'!BL59</f>
        <v>19</v>
      </c>
      <c r="AJ96" s="48">
        <f>'封控问卷(下载分数版)'!BF59</f>
        <v>0</v>
      </c>
      <c r="AK96" s="48"/>
      <c r="AL96" s="142"/>
      <c r="AM96" s="134"/>
      <c r="AN96" s="134"/>
      <c r="AO96" s="134"/>
      <c r="AP96" s="134"/>
      <c r="AQ96" s="143"/>
      <c r="AR96" s="48"/>
      <c r="AS96" s="51"/>
      <c r="AT96" s="51"/>
      <c r="AU96" s="51"/>
      <c r="AV96" s="51"/>
      <c r="AW96" s="51"/>
    </row>
    <row r="97" spans="1:49" ht="16.5">
      <c r="A97" s="134">
        <v>72</v>
      </c>
      <c r="B97" s="144" t="s">
        <v>2118</v>
      </c>
      <c r="C97" s="60" t="str">
        <f t="shared" si="0"/>
        <v>18</v>
      </c>
      <c r="D97" s="118">
        <v>1</v>
      </c>
      <c r="E97" s="118">
        <v>18</v>
      </c>
      <c r="F97" s="134">
        <v>5</v>
      </c>
      <c r="G97" s="118">
        <v>147</v>
      </c>
      <c r="H97" s="118">
        <v>38</v>
      </c>
      <c r="I97" s="48">
        <f>跳舞问卷一!AV96</f>
        <v>26</v>
      </c>
      <c r="J97" s="48">
        <f>跳舞问卷一!AW96</f>
        <v>40</v>
      </c>
      <c r="K97" s="48">
        <f>跳舞问卷一!BV96</f>
        <v>58.041080000000001</v>
      </c>
      <c r="L97" s="48">
        <f>跳舞问卷一!BW96</f>
        <v>35.412030000000001</v>
      </c>
      <c r="M97" s="48">
        <f>跳舞问卷一!BX96</f>
        <v>8.0410800000000009</v>
      </c>
      <c r="N97" s="48">
        <f>跳舞问卷一!BY96</f>
        <v>-14.587969999999999</v>
      </c>
      <c r="O97" s="48">
        <f>跳舞问卷一!AT96</f>
        <v>6</v>
      </c>
      <c r="P97" s="48">
        <f>跳舞问卷三!CD96</f>
        <v>25</v>
      </c>
      <c r="Q97" s="48">
        <f>跳舞问卷三!CE96</f>
        <v>2.5</v>
      </c>
      <c r="R97" s="48">
        <f>跳舞问卷三!CN96</f>
        <v>15</v>
      </c>
      <c r="S97" s="48">
        <f>跳舞问卷三!CO96</f>
        <v>17</v>
      </c>
      <c r="T97" s="48">
        <f>跳舞问卷三!CP96</f>
        <v>32</v>
      </c>
      <c r="U97" s="48">
        <f>跳舞问卷三!DE96</f>
        <v>32</v>
      </c>
      <c r="V97" s="48">
        <f>跳舞问卷三!DF96</f>
        <v>47</v>
      </c>
      <c r="W97" s="48">
        <f>跳舞问卷三!DG96</f>
        <v>79</v>
      </c>
      <c r="X97" s="48">
        <f>跳舞问卷四!CS96</f>
        <v>25</v>
      </c>
      <c r="Y97" s="48">
        <f>跳舞问卷四!CT96</f>
        <v>11</v>
      </c>
      <c r="Z97" s="48">
        <f>跳舞问卷四!CX96</f>
        <v>19</v>
      </c>
      <c r="AA97" s="134">
        <f>跳舞问卷四!CZ96</f>
        <v>55</v>
      </c>
      <c r="AB97" s="50">
        <f>'封控问卷(下载分数版)'!BA60</f>
        <v>15</v>
      </c>
      <c r="AC97" s="50">
        <f>'封控问卷(下载分数版)'!BB60</f>
        <v>20</v>
      </c>
      <c r="AD97" s="50">
        <f>'封控问卷(下载分数版)'!BC60</f>
        <v>15</v>
      </c>
      <c r="AE97" s="50">
        <f>'封控问卷(下载分数版)'!BD60</f>
        <v>35</v>
      </c>
      <c r="AF97" s="48">
        <f>'封控问卷(下载分数版)'!BI60</f>
        <v>9</v>
      </c>
      <c r="AG97" s="48">
        <f>'封控问卷(下载分数版)'!BJ60</f>
        <v>9</v>
      </c>
      <c r="AH97" s="48">
        <f>'封控问卷(下载分数版)'!BK60</f>
        <v>2</v>
      </c>
      <c r="AI97" s="48">
        <f>'封控问卷(下载分数版)'!BL60</f>
        <v>20</v>
      </c>
      <c r="AJ97" s="48">
        <f>'封控问卷(下载分数版)'!BF60</f>
        <v>0</v>
      </c>
      <c r="AK97" s="48"/>
      <c r="AL97" s="142"/>
      <c r="AM97" s="134"/>
      <c r="AN97" s="134"/>
      <c r="AO97" s="134"/>
      <c r="AP97" s="134"/>
      <c r="AQ97" s="143"/>
      <c r="AR97" s="48"/>
      <c r="AS97" s="51"/>
      <c r="AT97" s="51"/>
      <c r="AU97" s="51"/>
      <c r="AV97" s="51"/>
      <c r="AW97" s="51"/>
    </row>
    <row r="98" spans="1:49" ht="16.5">
      <c r="A98" s="134">
        <v>77</v>
      </c>
      <c r="B98" s="144" t="s">
        <v>2140</v>
      </c>
      <c r="C98" s="60" t="str">
        <f t="shared" si="0"/>
        <v>30</v>
      </c>
      <c r="D98" s="118">
        <v>1</v>
      </c>
      <c r="E98" s="118">
        <v>20</v>
      </c>
      <c r="F98" s="134">
        <v>5</v>
      </c>
      <c r="G98" s="118">
        <v>119</v>
      </c>
      <c r="H98" s="118">
        <v>24</v>
      </c>
      <c r="I98" s="48">
        <f>跳舞问卷一!AV97</f>
        <v>26</v>
      </c>
      <c r="J98" s="48">
        <f>跳舞问卷一!AW97</f>
        <v>68</v>
      </c>
      <c r="K98" s="48">
        <f>跳舞问卷一!BV97</f>
        <v>32.815039999999996</v>
      </c>
      <c r="L98" s="48">
        <f>跳舞问卷一!BW97</f>
        <v>31.48048</v>
      </c>
      <c r="M98" s="48">
        <f>跳舞问卷一!BX97</f>
        <v>-17.184960000000004</v>
      </c>
      <c r="N98" s="48">
        <f>跳舞问卷一!BY97</f>
        <v>-18.51952</v>
      </c>
      <c r="O98" s="48">
        <f>跳舞问卷一!AT97</f>
        <v>5</v>
      </c>
      <c r="P98" s="48">
        <f>跳舞问卷三!CD97</f>
        <v>30</v>
      </c>
      <c r="Q98" s="48">
        <f>跳舞问卷三!CE97</f>
        <v>2.5</v>
      </c>
      <c r="R98" s="48">
        <f>跳舞问卷三!CN97</f>
        <v>20</v>
      </c>
      <c r="S98" s="48">
        <f>跳舞问卷三!CO97</f>
        <v>16</v>
      </c>
      <c r="T98" s="48">
        <f>跳舞问卷三!CP97</f>
        <v>36</v>
      </c>
      <c r="U98" s="48">
        <f>跳舞问卷三!DE97</f>
        <v>40</v>
      </c>
      <c r="V98" s="48">
        <f>跳舞问卷三!DF97</f>
        <v>64</v>
      </c>
      <c r="W98" s="48">
        <f>跳舞问卷三!DG97</f>
        <v>104</v>
      </c>
      <c r="X98" s="48">
        <f>跳舞问卷四!CS97</f>
        <v>20</v>
      </c>
      <c r="Y98" s="48">
        <f>跳舞问卷四!CT97</f>
        <v>34</v>
      </c>
      <c r="Z98" s="48">
        <f>跳舞问卷四!CX97</f>
        <v>34</v>
      </c>
      <c r="AA98" s="134">
        <f>跳舞问卷四!CZ97</f>
        <v>79</v>
      </c>
      <c r="AB98" s="50">
        <f>'封控问卷(下载分数版)'!BA61</f>
        <v>12</v>
      </c>
      <c r="AC98" s="50">
        <f>'封控问卷(下载分数版)'!BB61</f>
        <v>15</v>
      </c>
      <c r="AD98" s="50">
        <f>'封控问卷(下载分数版)'!BC61</f>
        <v>12</v>
      </c>
      <c r="AE98" s="50">
        <f>'封控问卷(下载分数版)'!BD61</f>
        <v>27</v>
      </c>
      <c r="AF98" s="48">
        <f>'封控问卷(下载分数版)'!BI61</f>
        <v>2</v>
      </c>
      <c r="AG98" s="48">
        <f>'封控问卷(下载分数版)'!BJ61</f>
        <v>3</v>
      </c>
      <c r="AH98" s="48">
        <f>'封控问卷(下载分数版)'!BK61</f>
        <v>1</v>
      </c>
      <c r="AI98" s="48">
        <f>'封控问卷(下载分数版)'!BL61</f>
        <v>6</v>
      </c>
      <c r="AJ98" s="48">
        <f>'封控问卷(下载分数版)'!BF61</f>
        <v>0</v>
      </c>
      <c r="AK98" s="48"/>
      <c r="AL98" s="142"/>
      <c r="AM98" s="134"/>
      <c r="AN98" s="134"/>
      <c r="AO98" s="134"/>
      <c r="AP98" s="134"/>
      <c r="AQ98" s="143"/>
      <c r="AR98" s="48"/>
      <c r="AS98" s="51"/>
      <c r="AT98" s="51"/>
      <c r="AU98" s="51"/>
      <c r="AV98" s="51"/>
      <c r="AW98" s="51"/>
    </row>
    <row r="99" spans="1:49" ht="16.5">
      <c r="A99" s="134">
        <v>68</v>
      </c>
      <c r="B99" s="144" t="s">
        <v>2102</v>
      </c>
      <c r="C99" s="60" t="str">
        <f t="shared" si="0"/>
        <v>31</v>
      </c>
      <c r="D99" s="118">
        <v>2</v>
      </c>
      <c r="E99" s="118">
        <v>21</v>
      </c>
      <c r="F99" s="134">
        <v>5</v>
      </c>
      <c r="G99" s="118">
        <v>81</v>
      </c>
      <c r="H99" s="118">
        <v>23</v>
      </c>
      <c r="I99" s="48">
        <f>跳舞问卷一!AV98</f>
        <v>26</v>
      </c>
      <c r="J99" s="48">
        <f>跳舞问卷一!AW98</f>
        <v>57</v>
      </c>
      <c r="K99" s="48">
        <f>跳舞问卷一!BV98</f>
        <v>55.912850000000006</v>
      </c>
      <c r="L99" s="48">
        <f>跳舞问卷一!BW98</f>
        <v>55.86777</v>
      </c>
      <c r="M99" s="48">
        <f>跳舞问卷一!BX98</f>
        <v>5.9128500000000059</v>
      </c>
      <c r="N99" s="48">
        <f>跳舞问卷一!BY98</f>
        <v>5.8677700000000002</v>
      </c>
      <c r="O99" s="48">
        <f>跳舞问卷一!AT98</f>
        <v>7</v>
      </c>
      <c r="P99" s="48">
        <f>跳舞问卷三!CD98</f>
        <v>36</v>
      </c>
      <c r="Q99" s="48">
        <f>跳舞问卷三!CE98</f>
        <v>2.6</v>
      </c>
      <c r="R99" s="48">
        <f>跳舞问卷三!CN98</f>
        <v>22</v>
      </c>
      <c r="S99" s="48">
        <f>跳舞问卷三!CO98</f>
        <v>19</v>
      </c>
      <c r="T99" s="48">
        <f>跳舞问卷三!CP98</f>
        <v>41</v>
      </c>
      <c r="U99" s="48">
        <f>跳舞问卷三!DE98</f>
        <v>57</v>
      </c>
      <c r="V99" s="48">
        <f>跳舞问卷三!DF98</f>
        <v>56</v>
      </c>
      <c r="W99" s="48">
        <f>跳舞问卷三!DG98</f>
        <v>113</v>
      </c>
      <c r="X99" s="48">
        <f>跳舞问卷四!CS98</f>
        <v>16</v>
      </c>
      <c r="Y99" s="48">
        <f>跳舞问卷四!CT98</f>
        <v>5</v>
      </c>
      <c r="Z99" s="48">
        <f>跳舞问卷四!CX98</f>
        <v>5</v>
      </c>
      <c r="AA99" s="134">
        <f>跳舞问卷四!CZ98</f>
        <v>77</v>
      </c>
      <c r="AB99" s="50">
        <f>'封控问卷(下载分数版)'!BA62</f>
        <v>5</v>
      </c>
      <c r="AC99" s="50">
        <f>'封控问卷(下载分数版)'!BB62</f>
        <v>12</v>
      </c>
      <c r="AD99" s="50">
        <f>'封控问卷(下载分数版)'!BC62</f>
        <v>5</v>
      </c>
      <c r="AE99" s="50">
        <f>'封控问卷(下载分数版)'!BD62</f>
        <v>17</v>
      </c>
      <c r="AF99" s="48">
        <f>'封控问卷(下载分数版)'!BI62</f>
        <v>10</v>
      </c>
      <c r="AG99" s="48">
        <f>'封控问卷(下载分数版)'!BJ62</f>
        <v>10</v>
      </c>
      <c r="AH99" s="48">
        <f>'封控问卷(下载分数版)'!BK62</f>
        <v>3</v>
      </c>
      <c r="AI99" s="48">
        <f>'封控问卷(下载分数版)'!BL62</f>
        <v>23</v>
      </c>
      <c r="AJ99" s="48">
        <f>'封控问卷(下载分数版)'!BF62</f>
        <v>0</v>
      </c>
      <c r="AK99" s="48"/>
      <c r="AL99" s="142"/>
      <c r="AM99" s="134"/>
      <c r="AN99" s="134"/>
      <c r="AO99" s="134"/>
      <c r="AP99" s="134"/>
      <c r="AQ99" s="143"/>
      <c r="AR99" s="48"/>
      <c r="AS99" s="51"/>
      <c r="AT99" s="51"/>
      <c r="AU99" s="51"/>
      <c r="AV99" s="51"/>
      <c r="AW99" s="51"/>
    </row>
    <row r="100" spans="1:49" ht="16.5">
      <c r="A100" s="134">
        <v>74</v>
      </c>
      <c r="B100" s="144" t="s">
        <v>2127</v>
      </c>
      <c r="C100" s="60" t="str">
        <f t="shared" si="0"/>
        <v>33</v>
      </c>
      <c r="D100" s="118">
        <v>2</v>
      </c>
      <c r="E100" s="118">
        <v>22</v>
      </c>
      <c r="F100" s="134">
        <v>5</v>
      </c>
      <c r="G100" s="118">
        <v>124</v>
      </c>
      <c r="H100" s="118">
        <v>21</v>
      </c>
      <c r="I100" s="48">
        <f>跳舞问卷一!AV99</f>
        <v>30</v>
      </c>
      <c r="J100" s="48">
        <f>跳舞问卷一!AW99</f>
        <v>98</v>
      </c>
      <c r="K100" s="48">
        <f>跳舞问卷一!BV99</f>
        <v>39.637686812799998</v>
      </c>
      <c r="L100" s="48">
        <f>跳舞问卷一!BW99</f>
        <v>22.678930000000001</v>
      </c>
      <c r="M100" s="48">
        <f>跳舞问卷一!BX99</f>
        <v>-10.362313187200002</v>
      </c>
      <c r="N100" s="48">
        <f>跳舞问卷一!BY99</f>
        <v>-27.321069999999999</v>
      </c>
      <c r="O100" s="48">
        <f>跳舞问卷一!AT99</f>
        <v>4</v>
      </c>
      <c r="P100" s="48">
        <f>跳舞问卷三!CD99</f>
        <v>25</v>
      </c>
      <c r="Q100" s="48">
        <f>跳舞问卷三!CE99</f>
        <v>2.4</v>
      </c>
      <c r="R100" s="48">
        <f>跳舞问卷三!CN99</f>
        <v>15</v>
      </c>
      <c r="S100" s="48">
        <f>跳舞问卷三!CO99</f>
        <v>17</v>
      </c>
      <c r="T100" s="48">
        <f>跳舞问卷三!CP99</f>
        <v>32</v>
      </c>
      <c r="U100" s="48">
        <f>跳舞问卷三!DE99</f>
        <v>43</v>
      </c>
      <c r="V100" s="48">
        <f>跳舞问卷三!DF99</f>
        <v>48</v>
      </c>
      <c r="W100" s="48">
        <f>跳舞问卷三!DG99</f>
        <v>91</v>
      </c>
      <c r="X100" s="48">
        <f>跳舞问卷四!CS99</f>
        <v>21</v>
      </c>
      <c r="Y100" s="48">
        <f>跳舞问卷四!CT99</f>
        <v>3</v>
      </c>
      <c r="Z100" s="48">
        <f>跳舞问卷四!CX99</f>
        <v>29</v>
      </c>
      <c r="AA100" s="134">
        <f>跳舞问卷四!CZ99</f>
        <v>61</v>
      </c>
      <c r="AB100" s="50">
        <f>'封控问卷(下载分数版)'!BA63</f>
        <v>18</v>
      </c>
      <c r="AC100" s="50">
        <f>'封控问卷(下载分数版)'!BB63</f>
        <v>23</v>
      </c>
      <c r="AD100" s="50">
        <f>'封控问卷(下载分数版)'!BC63</f>
        <v>19</v>
      </c>
      <c r="AE100" s="50">
        <f>'封控问卷(下载分数版)'!BD63</f>
        <v>42</v>
      </c>
      <c r="AF100" s="48">
        <f>'封控问卷(下载分数版)'!BI63</f>
        <v>8</v>
      </c>
      <c r="AG100" s="48">
        <f>'封控问卷(下载分数版)'!BJ63</f>
        <v>9</v>
      </c>
      <c r="AH100" s="48">
        <f>'封控问卷(下载分数版)'!BK63</f>
        <v>2</v>
      </c>
      <c r="AI100" s="48">
        <f>'封控问卷(下载分数版)'!BL63</f>
        <v>19</v>
      </c>
      <c r="AJ100" s="48">
        <f>'封控问卷(下载分数版)'!BF63</f>
        <v>0</v>
      </c>
      <c r="AK100" s="48"/>
      <c r="AL100" s="142"/>
      <c r="AM100" s="134"/>
      <c r="AN100" s="134"/>
      <c r="AO100" s="134"/>
      <c r="AP100" s="134"/>
      <c r="AQ100" s="143"/>
      <c r="AR100" s="48"/>
      <c r="AS100" s="51"/>
      <c r="AT100" s="51"/>
      <c r="AU100" s="51"/>
      <c r="AV100" s="51"/>
      <c r="AW100" s="51"/>
    </row>
    <row r="101" spans="1:49" ht="16.5">
      <c r="A101" s="134">
        <v>71</v>
      </c>
      <c r="B101" s="144" t="s">
        <v>2114</v>
      </c>
      <c r="C101" s="60" t="str">
        <f t="shared" si="0"/>
        <v>37</v>
      </c>
      <c r="D101" s="118">
        <v>1</v>
      </c>
      <c r="E101" s="118">
        <v>21</v>
      </c>
      <c r="F101" s="134">
        <v>5</v>
      </c>
      <c r="G101" s="118">
        <v>78</v>
      </c>
      <c r="H101" s="118">
        <v>16</v>
      </c>
      <c r="I101" s="48">
        <f>跳舞问卷一!AV100</f>
        <v>34</v>
      </c>
      <c r="J101" s="48">
        <f>跳舞问卷一!AW100</f>
        <v>78</v>
      </c>
      <c r="K101" s="48">
        <f>跳舞问卷一!BV100</f>
        <v>47.783360000000002</v>
      </c>
      <c r="L101" s="48">
        <f>跳舞问卷一!BW100</f>
        <v>38.767849999999996</v>
      </c>
      <c r="M101" s="48">
        <f>跳舞问卷一!BX100</f>
        <v>-2.2166399999999982</v>
      </c>
      <c r="N101" s="48">
        <f>跳舞问卷一!BY100</f>
        <v>-11.232150000000004</v>
      </c>
      <c r="O101" s="48">
        <f>跳舞问卷一!AT100</f>
        <v>6</v>
      </c>
      <c r="P101" s="48">
        <f>跳舞问卷三!CD100</f>
        <v>37</v>
      </c>
      <c r="Q101" s="48">
        <f>跳舞问卷三!CE100</f>
        <v>2.9</v>
      </c>
      <c r="R101" s="48">
        <f>跳舞问卷三!CN100</f>
        <v>25</v>
      </c>
      <c r="S101" s="48">
        <f>跳舞问卷三!CO100</f>
        <v>21</v>
      </c>
      <c r="T101" s="48">
        <f>跳舞问卷三!CP100</f>
        <v>46</v>
      </c>
      <c r="U101" s="48">
        <f>跳舞问卷三!DE100</f>
        <v>65</v>
      </c>
      <c r="V101" s="48">
        <f>跳舞问卷三!DF100</f>
        <v>52</v>
      </c>
      <c r="W101" s="48">
        <f>跳舞问卷三!DG100</f>
        <v>117</v>
      </c>
      <c r="X101" s="48">
        <f>跳舞问卷四!CS100</f>
        <v>16</v>
      </c>
      <c r="Y101" s="48">
        <f>跳舞问卷四!CT100</f>
        <v>9</v>
      </c>
      <c r="Z101" s="48">
        <f>跳舞问卷四!CX100</f>
        <v>7</v>
      </c>
      <c r="AA101" s="134">
        <f>跳舞问卷四!CZ100</f>
        <v>73</v>
      </c>
      <c r="AB101" s="50">
        <f>'封控问卷(下载分数版)'!BA64</f>
        <v>8</v>
      </c>
      <c r="AC101" s="50">
        <f>'封控问卷(下载分数版)'!BB64</f>
        <v>3</v>
      </c>
      <c r="AD101" s="50">
        <f>'封控问卷(下载分数版)'!BC64</f>
        <v>5</v>
      </c>
      <c r="AE101" s="50">
        <f>'封控问卷(下载分数版)'!BD64</f>
        <v>8</v>
      </c>
      <c r="AF101" s="48">
        <f>'封控问卷(下载分数版)'!BI64</f>
        <v>10</v>
      </c>
      <c r="AG101" s="48">
        <f>'封控问卷(下载分数版)'!BJ64</f>
        <v>10</v>
      </c>
      <c r="AH101" s="48">
        <f>'封控问卷(下载分数版)'!BK64</f>
        <v>9</v>
      </c>
      <c r="AI101" s="48">
        <f>'封控问卷(下载分数版)'!BL64</f>
        <v>29</v>
      </c>
      <c r="AJ101" s="48">
        <f>'封控问卷(下载分数版)'!BF64</f>
        <v>0</v>
      </c>
      <c r="AK101" s="48"/>
      <c r="AL101" s="142"/>
      <c r="AM101" s="134"/>
      <c r="AN101" s="134"/>
      <c r="AO101" s="134"/>
      <c r="AP101" s="134"/>
      <c r="AQ101" s="143"/>
      <c r="AR101" s="48"/>
      <c r="AS101" s="51"/>
      <c r="AT101" s="51"/>
      <c r="AU101" s="51"/>
      <c r="AV101" s="51"/>
      <c r="AW101" s="51"/>
    </row>
    <row r="102" spans="1:49" ht="16.5">
      <c r="A102" s="134">
        <v>63</v>
      </c>
      <c r="B102" s="144" t="s">
        <v>2078</v>
      </c>
      <c r="C102" s="60" t="str">
        <f t="shared" si="0"/>
        <v>38</v>
      </c>
      <c r="D102" s="118">
        <v>2</v>
      </c>
      <c r="E102" s="118">
        <v>19</v>
      </c>
      <c r="F102" s="134">
        <v>5</v>
      </c>
      <c r="G102" s="118">
        <v>108</v>
      </c>
      <c r="H102" s="118">
        <v>22</v>
      </c>
      <c r="I102" s="48">
        <f>跳舞问卷一!AV101</f>
        <v>29</v>
      </c>
      <c r="J102" s="48">
        <f>跳舞问卷一!AW101</f>
        <v>56</v>
      </c>
      <c r="K102" s="48">
        <f>跳舞问卷一!BV101</f>
        <v>60.255610000000004</v>
      </c>
      <c r="L102" s="48">
        <f>跳舞问卷一!BW101</f>
        <v>46.221550000000001</v>
      </c>
      <c r="M102" s="48">
        <f>跳舞问卷一!BX101</f>
        <v>10.255610000000004</v>
      </c>
      <c r="N102" s="48">
        <f>跳舞问卷一!BY101</f>
        <v>-3.7784499999999994</v>
      </c>
      <c r="O102" s="48">
        <f>跳舞问卷一!AT101</f>
        <v>5</v>
      </c>
      <c r="P102" s="48">
        <f>跳舞问卷三!CD101</f>
        <v>33</v>
      </c>
      <c r="Q102" s="48">
        <f>跳舞问卷三!CE101</f>
        <v>2.7</v>
      </c>
      <c r="R102" s="48">
        <f>跳舞问卷三!CN101</f>
        <v>19</v>
      </c>
      <c r="S102" s="48">
        <f>跳舞问卷三!CO101</f>
        <v>16</v>
      </c>
      <c r="T102" s="48">
        <f>跳舞问卷三!CP101</f>
        <v>35</v>
      </c>
      <c r="U102" s="48">
        <f>跳舞问卷三!DE101</f>
        <v>48</v>
      </c>
      <c r="V102" s="48">
        <f>跳舞问卷三!DF101</f>
        <v>47</v>
      </c>
      <c r="W102" s="48">
        <f>跳舞问卷三!DG101</f>
        <v>95</v>
      </c>
      <c r="X102" s="48">
        <f>跳舞问卷四!CS101</f>
        <v>16</v>
      </c>
      <c r="Y102" s="48">
        <f>跳舞问卷四!CT101</f>
        <v>6</v>
      </c>
      <c r="Z102" s="48">
        <f>跳舞问卷四!CX101</f>
        <v>2</v>
      </c>
      <c r="AA102" s="134">
        <f>跳舞问卷四!CZ101</f>
        <v>79</v>
      </c>
      <c r="AB102" s="50">
        <f>'封控问卷(下载分数版)'!BA65</f>
        <v>3</v>
      </c>
      <c r="AC102" s="50">
        <f>'封控问卷(下载分数版)'!BB65</f>
        <v>5</v>
      </c>
      <c r="AD102" s="50">
        <f>'封控问卷(下载分数版)'!BC65</f>
        <v>1</v>
      </c>
      <c r="AE102" s="50">
        <f>'封控问卷(下载分数版)'!BD65</f>
        <v>6</v>
      </c>
      <c r="AF102" s="48">
        <f>'封控问卷(下载分数版)'!BI65</f>
        <v>10</v>
      </c>
      <c r="AG102" s="48">
        <f>'封控问卷(下载分数版)'!BJ65</f>
        <v>10</v>
      </c>
      <c r="AH102" s="48">
        <f>'封控问卷(下载分数版)'!BK65</f>
        <v>10</v>
      </c>
      <c r="AI102" s="48">
        <f>'封控问卷(下载分数版)'!BL65</f>
        <v>30</v>
      </c>
      <c r="AJ102" s="48">
        <f>'封控问卷(下载分数版)'!BF65</f>
        <v>0</v>
      </c>
      <c r="AK102" s="48"/>
      <c r="AL102" s="142"/>
      <c r="AM102" s="134"/>
      <c r="AN102" s="134"/>
      <c r="AO102" s="134"/>
      <c r="AP102" s="134"/>
      <c r="AQ102" s="143"/>
      <c r="AR102" s="48"/>
      <c r="AS102" s="51"/>
      <c r="AT102" s="51"/>
      <c r="AU102" s="51"/>
      <c r="AV102" s="51"/>
      <c r="AW102" s="51"/>
    </row>
    <row r="103" spans="1:49" ht="16.5">
      <c r="A103" s="134">
        <v>66</v>
      </c>
      <c r="B103" s="144" t="s">
        <v>2093</v>
      </c>
      <c r="C103" s="60" t="str">
        <f t="shared" si="0"/>
        <v>39</v>
      </c>
      <c r="D103" s="118">
        <v>2</v>
      </c>
      <c r="E103" s="118">
        <v>20</v>
      </c>
      <c r="F103" s="134">
        <v>5</v>
      </c>
      <c r="G103" s="118">
        <v>110</v>
      </c>
      <c r="H103" s="118">
        <v>25</v>
      </c>
      <c r="I103" s="48">
        <f>跳舞问卷一!AV102</f>
        <v>28</v>
      </c>
      <c r="J103" s="48">
        <f>跳舞问卷一!AW102</f>
        <v>56</v>
      </c>
      <c r="K103" s="48">
        <f>跳舞问卷一!BV102</f>
        <v>62.373700000000007</v>
      </c>
      <c r="L103" s="48">
        <f>跳舞问卷一!BW102</f>
        <v>35.109949999999998</v>
      </c>
      <c r="M103" s="48">
        <f>跳舞问卷一!BX102</f>
        <v>12.373700000000007</v>
      </c>
      <c r="N103" s="48">
        <f>跳舞问卷一!BY102</f>
        <v>-14.890050000000002</v>
      </c>
      <c r="O103" s="48">
        <f>跳舞问卷一!AT102</f>
        <v>2</v>
      </c>
      <c r="P103" s="48">
        <f>跳舞问卷三!CD102</f>
        <v>34</v>
      </c>
      <c r="Q103" s="48">
        <f>跳舞问卷三!CE102</f>
        <v>3</v>
      </c>
      <c r="R103" s="48">
        <f>跳舞问卷三!CN102</f>
        <v>24</v>
      </c>
      <c r="S103" s="48">
        <f>跳舞问卷三!CO102</f>
        <v>19</v>
      </c>
      <c r="T103" s="48">
        <f>跳舞问卷三!CP102</f>
        <v>43</v>
      </c>
      <c r="U103" s="48">
        <f>跳舞问卷三!DE102</f>
        <v>49</v>
      </c>
      <c r="V103" s="48">
        <f>跳舞问卷三!DF102</f>
        <v>43</v>
      </c>
      <c r="W103" s="48">
        <f>跳舞问卷三!DG102</f>
        <v>92</v>
      </c>
      <c r="X103" s="48">
        <f>跳舞问卷四!CS102</f>
        <v>21</v>
      </c>
      <c r="Y103" s="48">
        <f>跳舞问卷四!CT102</f>
        <v>12</v>
      </c>
      <c r="Z103" s="48">
        <f>跳舞问卷四!CX102</f>
        <v>4</v>
      </c>
      <c r="AA103" s="134">
        <f>跳舞问卷四!CZ102</f>
        <v>75</v>
      </c>
      <c r="AB103" s="50">
        <f>'封控问卷(下载分数版)'!BA66</f>
        <v>4</v>
      </c>
      <c r="AC103" s="50">
        <f>'封控问卷(下载分数版)'!BB66</f>
        <v>12</v>
      </c>
      <c r="AD103" s="50">
        <f>'封控问卷(下载分数版)'!BC66</f>
        <v>11</v>
      </c>
      <c r="AE103" s="50">
        <f>'封控问卷(下载分数版)'!BD66</f>
        <v>23</v>
      </c>
      <c r="AF103" s="48">
        <f>'封控问卷(下载分数版)'!BI66</f>
        <v>8</v>
      </c>
      <c r="AG103" s="48">
        <f>'封控问卷(下载分数版)'!BJ66</f>
        <v>2</v>
      </c>
      <c r="AH103" s="48">
        <f>'封控问卷(下载分数版)'!BK66</f>
        <v>4</v>
      </c>
      <c r="AI103" s="48">
        <f>'封控问卷(下载分数版)'!BL66</f>
        <v>14</v>
      </c>
      <c r="AJ103" s="48">
        <f>'封控问卷(下载分数版)'!BF66</f>
        <v>0</v>
      </c>
      <c r="AK103" s="48"/>
      <c r="AL103" s="142"/>
      <c r="AM103" s="134"/>
      <c r="AN103" s="134"/>
      <c r="AO103" s="134"/>
      <c r="AP103" s="134"/>
      <c r="AQ103" s="143"/>
      <c r="AR103" s="48"/>
      <c r="AS103" s="51"/>
      <c r="AT103" s="51"/>
      <c r="AU103" s="51"/>
      <c r="AV103" s="51"/>
      <c r="AW103" s="51"/>
    </row>
    <row r="104" spans="1:49" ht="16.5">
      <c r="A104" s="134">
        <v>70</v>
      </c>
      <c r="B104" s="144" t="s">
        <v>2110</v>
      </c>
      <c r="C104" s="60" t="str">
        <f t="shared" si="0"/>
        <v>41</v>
      </c>
      <c r="D104" s="118">
        <v>2</v>
      </c>
      <c r="E104" s="118">
        <v>20</v>
      </c>
      <c r="F104" s="134">
        <v>5</v>
      </c>
      <c r="G104" s="118">
        <v>142</v>
      </c>
      <c r="H104" s="118">
        <v>30</v>
      </c>
      <c r="I104" s="48">
        <f>跳舞问卷一!AV103</f>
        <v>24</v>
      </c>
      <c r="J104" s="48">
        <f>跳舞问卷一!AW103</f>
        <v>53</v>
      </c>
      <c r="K104" s="48">
        <f>跳舞问卷一!BV103</f>
        <v>57.261090000000003</v>
      </c>
      <c r="L104" s="48">
        <f>跳舞问卷一!BW103</f>
        <v>31.762129999999999</v>
      </c>
      <c r="M104" s="48">
        <f>跳舞问卷一!BX103</f>
        <v>7.2610900000000029</v>
      </c>
      <c r="N104" s="48">
        <f>跳舞问卷一!BY103</f>
        <v>-18.237870000000001</v>
      </c>
      <c r="O104" s="48">
        <f>跳舞问卷一!AT103</f>
        <v>6</v>
      </c>
      <c r="P104" s="48">
        <f>跳舞问卷三!CD103</f>
        <v>35</v>
      </c>
      <c r="Q104" s="48">
        <f>跳舞问卷三!CE103</f>
        <v>3.5</v>
      </c>
      <c r="R104" s="48">
        <f>跳舞问卷三!CN103</f>
        <v>14</v>
      </c>
      <c r="S104" s="48">
        <f>跳舞问卷三!CO103</f>
        <v>21</v>
      </c>
      <c r="T104" s="48">
        <f>跳舞问卷三!CP103</f>
        <v>35</v>
      </c>
      <c r="U104" s="48">
        <f>跳舞问卷三!DE103</f>
        <v>49</v>
      </c>
      <c r="V104" s="48">
        <f>跳舞问卷三!DF103</f>
        <v>53</v>
      </c>
      <c r="W104" s="48">
        <f>跳舞问卷三!DG103</f>
        <v>102</v>
      </c>
      <c r="X104" s="48">
        <f>跳舞问卷四!CS103</f>
        <v>19</v>
      </c>
      <c r="Y104" s="48">
        <f>跳舞问卷四!CT103</f>
        <v>8</v>
      </c>
      <c r="Z104" s="48">
        <f>跳舞问卷四!CX103</f>
        <v>3</v>
      </c>
      <c r="AA104" s="134">
        <f>跳舞问卷四!CZ103</f>
        <v>90</v>
      </c>
      <c r="AB104" s="50">
        <f>'封控问卷(下载分数版)'!BA67</f>
        <v>3</v>
      </c>
      <c r="AC104" s="50">
        <f>'封控问卷(下载分数版)'!BB67</f>
        <v>14</v>
      </c>
      <c r="AD104" s="50">
        <f>'封控问卷(下载分数版)'!BC67</f>
        <v>7</v>
      </c>
      <c r="AE104" s="50">
        <f>'封控问卷(下载分数版)'!BD67</f>
        <v>21</v>
      </c>
      <c r="AF104" s="48">
        <f>'封控问卷(下载分数版)'!BI67</f>
        <v>9</v>
      </c>
      <c r="AG104" s="48">
        <f>'封控问卷(下载分数版)'!BJ67</f>
        <v>9</v>
      </c>
      <c r="AH104" s="48">
        <f>'封控问卷(下载分数版)'!BK67</f>
        <v>3</v>
      </c>
      <c r="AI104" s="48">
        <f>'封控问卷(下载分数版)'!BL67</f>
        <v>21</v>
      </c>
      <c r="AJ104" s="48">
        <f>'封控问卷(下载分数版)'!BF67</f>
        <v>0</v>
      </c>
      <c r="AK104" s="48"/>
      <c r="AL104" s="142"/>
      <c r="AM104" s="134"/>
      <c r="AN104" s="134"/>
      <c r="AO104" s="134"/>
      <c r="AP104" s="134"/>
      <c r="AQ104" s="143"/>
      <c r="AR104" s="48"/>
      <c r="AS104" s="51"/>
      <c r="AT104" s="51"/>
      <c r="AU104" s="51"/>
      <c r="AV104" s="51"/>
      <c r="AW104" s="51"/>
    </row>
    <row r="105" spans="1:49" ht="16.5">
      <c r="A105" s="134">
        <v>75</v>
      </c>
      <c r="B105" s="144" t="s">
        <v>2131</v>
      </c>
      <c r="C105" s="60" t="str">
        <f t="shared" si="0"/>
        <v>42</v>
      </c>
      <c r="D105" s="118">
        <v>2</v>
      </c>
      <c r="E105" s="118">
        <v>20</v>
      </c>
      <c r="F105" s="134">
        <v>5</v>
      </c>
      <c r="G105" s="118">
        <v>111</v>
      </c>
      <c r="H105" s="118">
        <v>25</v>
      </c>
      <c r="I105" s="48">
        <f>跳舞问卷一!AV104</f>
        <v>35</v>
      </c>
      <c r="J105" s="48">
        <f>跳舞问卷一!AW104</f>
        <v>56</v>
      </c>
      <c r="K105" s="48">
        <f>跳舞问卷一!BV104</f>
        <v>56.023230000000005</v>
      </c>
      <c r="L105" s="48">
        <f>跳舞问卷一!BW104</f>
        <v>52.728809999999996</v>
      </c>
      <c r="M105" s="48">
        <f>跳舞问卷一!BX104</f>
        <v>6.0232300000000052</v>
      </c>
      <c r="N105" s="48">
        <f>跳舞问卷一!BY104</f>
        <v>2.7288099999999957</v>
      </c>
      <c r="O105" s="48">
        <f>跳舞问卷一!AT104</f>
        <v>6</v>
      </c>
      <c r="P105" s="48">
        <f>跳舞问卷三!CD104</f>
        <v>37</v>
      </c>
      <c r="Q105" s="48">
        <f>跳舞问卷三!CE104</f>
        <v>2.4</v>
      </c>
      <c r="R105" s="48">
        <f>跳舞问卷三!CN104</f>
        <v>21</v>
      </c>
      <c r="S105" s="48">
        <f>跳舞问卷三!CO104</f>
        <v>19</v>
      </c>
      <c r="T105" s="48">
        <f>跳舞问卷三!CP104</f>
        <v>40</v>
      </c>
      <c r="U105" s="48">
        <f>跳舞问卷三!DE104</f>
        <v>52</v>
      </c>
      <c r="V105" s="48">
        <f>跳舞问卷三!DF104</f>
        <v>58</v>
      </c>
      <c r="W105" s="48">
        <f>跳舞问卷三!DG104</f>
        <v>110</v>
      </c>
      <c r="X105" s="48">
        <f>跳舞问卷四!CS104</f>
        <v>16</v>
      </c>
      <c r="Y105" s="48">
        <f>跳舞问卷四!CT104</f>
        <v>11</v>
      </c>
      <c r="Z105" s="48">
        <f>跳舞问卷四!CX104</f>
        <v>1</v>
      </c>
      <c r="AA105" s="134">
        <f>跳舞问卷四!CZ104</f>
        <v>77</v>
      </c>
      <c r="AB105" s="50">
        <f>'封控问卷(下载分数版)'!BA68</f>
        <v>4</v>
      </c>
      <c r="AC105" s="50">
        <f>'封控问卷(下载分数版)'!BB68</f>
        <v>17</v>
      </c>
      <c r="AD105" s="50">
        <f>'封控问卷(下载分数版)'!BC68</f>
        <v>14</v>
      </c>
      <c r="AE105" s="50">
        <f>'封控问卷(下载分数版)'!BD68</f>
        <v>31</v>
      </c>
      <c r="AF105" s="48">
        <f>'封控问卷(下载分数版)'!BI68</f>
        <v>9</v>
      </c>
      <c r="AG105" s="48">
        <f>'封控问卷(下载分数版)'!BJ68</f>
        <v>9</v>
      </c>
      <c r="AH105" s="48">
        <f>'封控问卷(下载分数版)'!BK68</f>
        <v>2</v>
      </c>
      <c r="AI105" s="48">
        <f>'封控问卷(下载分数版)'!BL68</f>
        <v>20</v>
      </c>
      <c r="AJ105" s="48">
        <f>'封控问卷(下载分数版)'!BF68</f>
        <v>0</v>
      </c>
      <c r="AK105" s="48"/>
      <c r="AL105" s="142"/>
      <c r="AM105" s="134"/>
      <c r="AN105" s="134"/>
      <c r="AO105" s="134"/>
      <c r="AP105" s="134"/>
      <c r="AQ105" s="143"/>
      <c r="AR105" s="48"/>
      <c r="AS105" s="51"/>
      <c r="AT105" s="51"/>
      <c r="AU105" s="51"/>
      <c r="AV105" s="51"/>
      <c r="AW105" s="51"/>
    </row>
    <row r="106" spans="1:49" ht="16.5">
      <c r="A106" s="134">
        <v>64</v>
      </c>
      <c r="B106" s="144" t="s">
        <v>2083</v>
      </c>
      <c r="C106" s="60" t="str">
        <f t="shared" si="0"/>
        <v>43</v>
      </c>
      <c r="D106" s="118">
        <v>2</v>
      </c>
      <c r="E106" s="118">
        <v>21</v>
      </c>
      <c r="F106" s="134">
        <v>5</v>
      </c>
      <c r="G106" s="118">
        <v>118</v>
      </c>
      <c r="H106" s="118">
        <v>27</v>
      </c>
      <c r="I106" s="48">
        <f>跳舞问卷一!AV105</f>
        <v>31</v>
      </c>
      <c r="J106" s="48">
        <f>跳舞问卷一!AW105</f>
        <v>55</v>
      </c>
      <c r="K106" s="48">
        <f>跳舞问卷一!BV105</f>
        <v>55.191490000000002</v>
      </c>
      <c r="L106" s="48">
        <f>跳舞问卷一!BW105</f>
        <v>55.136560000000003</v>
      </c>
      <c r="M106" s="48">
        <f>跳舞问卷一!BX105</f>
        <v>5.1914900000000017</v>
      </c>
      <c r="N106" s="48">
        <f>跳舞问卷一!BY105</f>
        <v>5.1365600000000029</v>
      </c>
      <c r="O106" s="48">
        <f>跳舞问卷一!AT105</f>
        <v>5</v>
      </c>
      <c r="P106" s="48">
        <f>跳舞问卷三!CD105</f>
        <v>32</v>
      </c>
      <c r="Q106" s="48">
        <f>跳舞问卷三!CE105</f>
        <v>2.4</v>
      </c>
      <c r="R106" s="48">
        <f>跳舞问卷三!CN105</f>
        <v>18</v>
      </c>
      <c r="S106" s="48">
        <f>跳舞问卷三!CO105</f>
        <v>20</v>
      </c>
      <c r="T106" s="48">
        <f>跳舞问卷三!CP105</f>
        <v>38</v>
      </c>
      <c r="U106" s="48">
        <f>跳舞问卷三!DE105</f>
        <v>49</v>
      </c>
      <c r="V106" s="48">
        <f>跳舞问卷三!DF105</f>
        <v>63</v>
      </c>
      <c r="W106" s="48">
        <f>跳舞问卷三!DG105</f>
        <v>112</v>
      </c>
      <c r="X106" s="48">
        <f>跳舞问卷四!CS105</f>
        <v>13</v>
      </c>
      <c r="Y106" s="48">
        <f>跳舞问卷四!CT105</f>
        <v>6</v>
      </c>
      <c r="Z106" s="48">
        <f>跳舞问卷四!CX105</f>
        <v>2</v>
      </c>
      <c r="AA106" s="134">
        <f>跳舞问卷四!CZ105</f>
        <v>86</v>
      </c>
      <c r="AB106" s="50">
        <f>'封控问卷(下载分数版)'!BA69</f>
        <v>0</v>
      </c>
      <c r="AC106" s="50">
        <f>'封控问卷(下载分数版)'!BB69</f>
        <v>12</v>
      </c>
      <c r="AD106" s="50">
        <f>'封控问卷(下载分数版)'!BC69</f>
        <v>7</v>
      </c>
      <c r="AE106" s="50">
        <f>'封控问卷(下载分数版)'!BD69</f>
        <v>19</v>
      </c>
      <c r="AF106" s="48">
        <f>'封控问卷(下载分数版)'!BI69</f>
        <v>9</v>
      </c>
      <c r="AG106" s="48">
        <f>'封控问卷(下载分数版)'!BJ69</f>
        <v>9</v>
      </c>
      <c r="AH106" s="48">
        <f>'封控问卷(下载分数版)'!BK69</f>
        <v>8</v>
      </c>
      <c r="AI106" s="48">
        <f>'封控问卷(下载分数版)'!BL69</f>
        <v>26</v>
      </c>
      <c r="AJ106" s="48">
        <f>'封控问卷(下载分数版)'!BF69</f>
        <v>0</v>
      </c>
      <c r="AK106" s="48"/>
      <c r="AL106" s="142"/>
      <c r="AM106" s="134"/>
      <c r="AN106" s="134"/>
      <c r="AO106" s="134"/>
      <c r="AP106" s="134"/>
      <c r="AQ106" s="143"/>
      <c r="AR106" s="48"/>
      <c r="AS106" s="51"/>
      <c r="AT106" s="51"/>
      <c r="AU106" s="51"/>
      <c r="AV106" s="51"/>
      <c r="AW106" s="51"/>
    </row>
    <row r="107" spans="1:49" ht="16.5">
      <c r="A107" s="134">
        <v>79</v>
      </c>
      <c r="B107" s="144" t="s">
        <v>2310</v>
      </c>
      <c r="C107" s="60">
        <v>44</v>
      </c>
      <c r="D107" s="118">
        <v>1</v>
      </c>
      <c r="E107" s="118">
        <v>19</v>
      </c>
      <c r="F107" s="134">
        <v>5</v>
      </c>
      <c r="G107" s="141">
        <v>115</v>
      </c>
      <c r="H107" s="141">
        <v>22</v>
      </c>
      <c r="I107" s="48">
        <f>跳舞问卷一!AV106</f>
        <v>24</v>
      </c>
      <c r="J107" s="48">
        <f>跳舞问卷一!AW106</f>
        <v>60</v>
      </c>
      <c r="K107" s="48">
        <f>跳舞问卷一!BV106</f>
        <v>40.600636812800005</v>
      </c>
      <c r="L107" s="48">
        <f>跳舞问卷一!BW106</f>
        <v>58.921140000000001</v>
      </c>
      <c r="M107" s="48">
        <f>跳舞问卷一!BX106</f>
        <v>-9.3993631871999952</v>
      </c>
      <c r="N107" s="48">
        <f>跳舞问卷一!BY106</f>
        <v>8.9211400000000012</v>
      </c>
      <c r="O107" s="48">
        <f>跳舞问卷一!AT106</f>
        <v>3</v>
      </c>
      <c r="P107" s="48">
        <f>跳舞问卷三!CD106</f>
        <v>37</v>
      </c>
      <c r="Q107" s="48">
        <f>跳舞问卷三!CE106</f>
        <v>3.4</v>
      </c>
      <c r="R107" s="48">
        <f>跳舞问卷三!CN106</f>
        <v>17</v>
      </c>
      <c r="S107" s="48">
        <f>跳舞问卷三!CO106</f>
        <v>24</v>
      </c>
      <c r="T107" s="48">
        <f>跳舞问卷三!CP106</f>
        <v>41</v>
      </c>
      <c r="U107" s="48">
        <f>跳舞问卷三!DE106</f>
        <v>70</v>
      </c>
      <c r="V107" s="48">
        <f>跳舞问卷三!DF106</f>
        <v>46</v>
      </c>
      <c r="W107" s="48">
        <f>跳舞问卷三!DG106</f>
        <v>116</v>
      </c>
      <c r="X107" s="48">
        <f>跳舞问卷四!CS106</f>
        <v>10</v>
      </c>
      <c r="Y107" s="48">
        <f>跳舞问卷四!CT106</f>
        <v>3</v>
      </c>
      <c r="Z107" s="48">
        <f>跳舞问卷四!CX106</f>
        <v>3</v>
      </c>
      <c r="AA107" s="134">
        <f>跳舞问卷四!CZ106</f>
        <v>93</v>
      </c>
      <c r="AB107" s="50">
        <f>'封控问卷(下载分数版)'!BA70</f>
        <v>2</v>
      </c>
      <c r="AC107" s="50">
        <f>'封控问卷(下载分数版)'!BB70</f>
        <v>6</v>
      </c>
      <c r="AD107" s="50">
        <f>'封控问卷(下载分数版)'!BC70</f>
        <v>4</v>
      </c>
      <c r="AE107" s="50">
        <f>'封控问卷(下载分数版)'!BD70</f>
        <v>10</v>
      </c>
      <c r="AF107" s="48">
        <f>'封控问卷(下载分数版)'!BI70</f>
        <v>10</v>
      </c>
      <c r="AG107" s="48">
        <f>'封控问卷(下载分数版)'!BJ70</f>
        <v>10</v>
      </c>
      <c r="AH107" s="48">
        <f>'封控问卷(下载分数版)'!BK70</f>
        <v>5</v>
      </c>
      <c r="AI107" s="48">
        <f>'封控问卷(下载分数版)'!BL70</f>
        <v>25</v>
      </c>
      <c r="AJ107" s="48">
        <f>'封控问卷(下载分数版)'!BF70</f>
        <v>0</v>
      </c>
      <c r="AK107" s="48"/>
      <c r="AL107" s="142"/>
      <c r="AM107" s="134"/>
      <c r="AN107" s="134"/>
      <c r="AO107" s="134"/>
      <c r="AP107" s="134"/>
      <c r="AQ107" s="143"/>
      <c r="AR107" s="48"/>
      <c r="AS107" s="51"/>
      <c r="AT107" s="51"/>
      <c r="AU107" s="51"/>
      <c r="AV107" s="51"/>
      <c r="AW107" s="51"/>
    </row>
    <row r="108" spans="1:49" ht="16.5">
      <c r="A108" s="134">
        <v>81</v>
      </c>
      <c r="B108" s="144" t="s">
        <v>2319</v>
      </c>
      <c r="C108" s="60">
        <v>45</v>
      </c>
      <c r="D108" s="118">
        <v>2</v>
      </c>
      <c r="E108" s="118">
        <v>22</v>
      </c>
      <c r="F108" s="134">
        <v>5</v>
      </c>
      <c r="G108" s="141">
        <v>90</v>
      </c>
      <c r="H108" s="141">
        <v>19</v>
      </c>
      <c r="I108" s="48">
        <f>跳舞问卷一!AV107</f>
        <v>24</v>
      </c>
      <c r="J108" s="48">
        <f>跳舞问卷一!AW107</f>
        <v>73</v>
      </c>
      <c r="K108" s="48">
        <f>跳舞问卷一!BV107</f>
        <v>56.62059</v>
      </c>
      <c r="L108" s="48">
        <f>跳舞问卷一!BW107</f>
        <v>52.058239999999998</v>
      </c>
      <c r="M108" s="48">
        <f>跳舞问卷一!BX107</f>
        <v>6.62059</v>
      </c>
      <c r="N108" s="48">
        <f>跳舞问卷一!BY107</f>
        <v>2.0582399999999978</v>
      </c>
      <c r="O108" s="48">
        <f>跳舞问卷一!AT107</f>
        <v>4</v>
      </c>
      <c r="P108" s="48">
        <f>跳舞问卷三!CD107</f>
        <v>33</v>
      </c>
      <c r="Q108" s="48">
        <f>跳舞问卷三!CE107</f>
        <v>2.2999999999999998</v>
      </c>
      <c r="R108" s="48">
        <f>跳舞问卷三!CN107</f>
        <v>19</v>
      </c>
      <c r="S108" s="48">
        <f>跳舞问卷三!CO107</f>
        <v>17</v>
      </c>
      <c r="T108" s="48">
        <f>跳舞问卷三!CP107</f>
        <v>36</v>
      </c>
      <c r="U108" s="48">
        <f>跳舞问卷三!DE107</f>
        <v>48</v>
      </c>
      <c r="V108" s="48">
        <f>跳舞问卷三!DF107</f>
        <v>55</v>
      </c>
      <c r="W108" s="48">
        <f>跳舞问卷三!DG107</f>
        <v>103</v>
      </c>
      <c r="X108" s="48">
        <f>跳舞问卷四!CS107</f>
        <v>21</v>
      </c>
      <c r="Y108" s="48">
        <f>跳舞问卷四!CT107</f>
        <v>3</v>
      </c>
      <c r="Z108" s="48">
        <f>跳舞问卷四!CX107</f>
        <v>2</v>
      </c>
      <c r="AA108" s="134">
        <f>跳舞问卷四!CZ107</f>
        <v>69</v>
      </c>
      <c r="AB108" s="50">
        <f>'封控问卷(下载分数版)'!BA71</f>
        <v>1</v>
      </c>
      <c r="AC108" s="50">
        <f>'封控问卷(下载分数版)'!BB71</f>
        <v>10</v>
      </c>
      <c r="AD108" s="50">
        <f>'封控问卷(下载分数版)'!BC71</f>
        <v>7</v>
      </c>
      <c r="AE108" s="50">
        <f>'封控问卷(下载分数版)'!BD71</f>
        <v>17</v>
      </c>
      <c r="AF108" s="48">
        <f>'封控问卷(下载分数版)'!BI71</f>
        <v>9</v>
      </c>
      <c r="AG108" s="48">
        <f>'封控问卷(下载分数版)'!BJ71</f>
        <v>2</v>
      </c>
      <c r="AH108" s="48">
        <f>'封控问卷(下载分数版)'!BK71</f>
        <v>9</v>
      </c>
      <c r="AI108" s="48">
        <f>'封控问卷(下载分数版)'!BL71</f>
        <v>20</v>
      </c>
      <c r="AJ108" s="48">
        <f>'封控问卷(下载分数版)'!BF71</f>
        <v>0</v>
      </c>
      <c r="AK108" s="48"/>
      <c r="AL108" s="142"/>
      <c r="AM108" s="134"/>
      <c r="AN108" s="134"/>
      <c r="AO108" s="134"/>
      <c r="AP108" s="134"/>
      <c r="AQ108" s="143"/>
      <c r="AR108" s="48"/>
      <c r="AS108" s="51"/>
      <c r="AT108" s="51"/>
      <c r="AU108" s="51"/>
      <c r="AV108" s="51"/>
      <c r="AW108" s="51"/>
    </row>
    <row r="109" spans="1:49" ht="16.5">
      <c r="A109" s="134">
        <v>76</v>
      </c>
      <c r="B109" s="144" t="s">
        <v>2136</v>
      </c>
      <c r="C109" s="60" t="str">
        <f t="shared" si="0"/>
        <v>48</v>
      </c>
      <c r="D109" s="118">
        <v>2</v>
      </c>
      <c r="E109" s="118">
        <v>20</v>
      </c>
      <c r="F109" s="134">
        <v>5</v>
      </c>
      <c r="G109" s="118">
        <v>79</v>
      </c>
      <c r="H109" s="118">
        <v>28</v>
      </c>
      <c r="I109" s="48">
        <f>跳舞问卷一!AV108</f>
        <v>32</v>
      </c>
      <c r="J109" s="48">
        <f>跳舞问卷一!AW108</f>
        <v>78</v>
      </c>
      <c r="K109" s="48">
        <f>跳舞问卷一!BV108</f>
        <v>43.426699999999997</v>
      </c>
      <c r="L109" s="48">
        <f>跳舞问卷一!BW108</f>
        <v>49.942030000000003</v>
      </c>
      <c r="M109" s="48">
        <f>跳舞问卷一!BX108</f>
        <v>-6.5733000000000033</v>
      </c>
      <c r="N109" s="48">
        <f>跳舞问卷一!BY108</f>
        <v>-5.7969999999997412E-2</v>
      </c>
      <c r="O109" s="48">
        <f>跳舞问卷一!AT108</f>
        <v>5</v>
      </c>
      <c r="P109" s="48">
        <f>跳舞问卷三!CD108</f>
        <v>34</v>
      </c>
      <c r="Q109" s="48">
        <f>跳舞问卷三!CE108</f>
        <v>3</v>
      </c>
      <c r="R109" s="48">
        <f>跳舞问卷三!CN108</f>
        <v>23</v>
      </c>
      <c r="S109" s="48">
        <f>跳舞问卷三!CO108</f>
        <v>21</v>
      </c>
      <c r="T109" s="48">
        <f>跳舞问卷三!CP108</f>
        <v>44</v>
      </c>
      <c r="U109" s="48">
        <f>跳舞问卷三!DE108</f>
        <v>61</v>
      </c>
      <c r="V109" s="48">
        <f>跳舞问卷三!DF108</f>
        <v>57</v>
      </c>
      <c r="W109" s="48">
        <f>跳舞问卷三!DG108</f>
        <v>118</v>
      </c>
      <c r="X109" s="48">
        <f>跳舞问卷四!CS108</f>
        <v>18</v>
      </c>
      <c r="Y109" s="48">
        <f>跳舞问卷四!CT108</f>
        <v>11</v>
      </c>
      <c r="Z109" s="48">
        <f>跳舞问卷四!CX108</f>
        <v>5</v>
      </c>
      <c r="AA109" s="134">
        <f>跳舞问卷四!CZ108</f>
        <v>87</v>
      </c>
      <c r="AB109" s="50">
        <f>'封控问卷(下载分数版)'!BA72</f>
        <v>9</v>
      </c>
      <c r="AC109" s="50">
        <f>'封控问卷(下载分数版)'!BB72</f>
        <v>7</v>
      </c>
      <c r="AD109" s="50">
        <f>'封控问卷(下载分数版)'!BC72</f>
        <v>4</v>
      </c>
      <c r="AE109" s="50">
        <f>'封控问卷(下载分数版)'!BD72</f>
        <v>11</v>
      </c>
      <c r="AF109" s="48">
        <f>'封控问卷(下载分数版)'!BI72</f>
        <v>10</v>
      </c>
      <c r="AG109" s="48">
        <f>'封控问卷(下载分数版)'!BJ72</f>
        <v>10</v>
      </c>
      <c r="AH109" s="48">
        <f>'封控问卷(下载分数版)'!BK72</f>
        <v>4</v>
      </c>
      <c r="AI109" s="48">
        <f>'封控问卷(下载分数版)'!BL72</f>
        <v>24</v>
      </c>
      <c r="AJ109" s="48">
        <f>'封控问卷(下载分数版)'!BF72</f>
        <v>0</v>
      </c>
      <c r="AK109" s="48"/>
      <c r="AL109" s="142"/>
      <c r="AM109" s="134"/>
      <c r="AN109" s="134"/>
      <c r="AO109" s="134"/>
      <c r="AP109" s="134"/>
      <c r="AQ109" s="143"/>
      <c r="AR109" s="48"/>
      <c r="AS109" s="51"/>
      <c r="AT109" s="51"/>
      <c r="AU109" s="51"/>
      <c r="AV109" s="51"/>
      <c r="AW109" s="51"/>
    </row>
    <row r="110" spans="1:49" ht="16.5">
      <c r="A110" s="134">
        <v>73</v>
      </c>
      <c r="B110" s="144" t="s">
        <v>2122</v>
      </c>
      <c r="C110" s="60" t="str">
        <f t="shared" si="0"/>
        <v>49</v>
      </c>
      <c r="D110" s="118">
        <v>2</v>
      </c>
      <c r="E110" s="118">
        <v>22</v>
      </c>
      <c r="F110" s="134">
        <v>5</v>
      </c>
      <c r="G110" s="118">
        <v>114</v>
      </c>
      <c r="H110" s="118">
        <v>31</v>
      </c>
      <c r="I110" s="48">
        <f>跳舞问卷一!AV109</f>
        <v>32</v>
      </c>
      <c r="J110" s="48">
        <f>跳舞问卷一!AW109</f>
        <v>80</v>
      </c>
      <c r="K110" s="48">
        <f>跳舞问卷一!BV109</f>
        <v>52.364350000000002</v>
      </c>
      <c r="L110" s="48">
        <f>跳舞问卷一!BW109</f>
        <v>44.454269999999994</v>
      </c>
      <c r="M110" s="48">
        <f>跳舞问卷一!BX109</f>
        <v>2.3643500000000017</v>
      </c>
      <c r="N110" s="48">
        <f>跳舞问卷一!BY109</f>
        <v>-5.545730000000006</v>
      </c>
      <c r="O110" s="48">
        <f>跳舞问卷一!AT109</f>
        <v>4</v>
      </c>
      <c r="P110" s="48">
        <f>跳舞问卷三!CD109</f>
        <v>35</v>
      </c>
      <c r="Q110" s="48">
        <f>跳舞问卷三!CE109</f>
        <v>2.5</v>
      </c>
      <c r="R110" s="48">
        <f>跳舞问卷三!CN109</f>
        <v>23</v>
      </c>
      <c r="S110" s="48">
        <f>跳舞问卷三!CO109</f>
        <v>17</v>
      </c>
      <c r="T110" s="48">
        <f>跳舞问卷三!CP109</f>
        <v>40</v>
      </c>
      <c r="U110" s="48">
        <f>跳舞问卷三!DE109</f>
        <v>54</v>
      </c>
      <c r="V110" s="48">
        <f>跳舞问卷三!DF109</f>
        <v>61</v>
      </c>
      <c r="W110" s="48">
        <f>跳舞问卷三!DG109</f>
        <v>115</v>
      </c>
      <c r="X110" s="48">
        <f>跳舞问卷四!CS109</f>
        <v>22</v>
      </c>
      <c r="Y110" s="48">
        <f>跳舞问卷四!CT109</f>
        <v>11</v>
      </c>
      <c r="Z110" s="48">
        <f>跳舞问卷四!CX109</f>
        <v>3</v>
      </c>
      <c r="AA110" s="134">
        <f>跳舞问卷四!CZ109</f>
        <v>72</v>
      </c>
      <c r="AB110" s="50">
        <f>'封控问卷(下载分数版)'!BA73</f>
        <v>10</v>
      </c>
      <c r="AC110" s="50">
        <f>'封控问卷(下载分数版)'!BB73</f>
        <v>0</v>
      </c>
      <c r="AD110" s="50">
        <f>'封控问卷(下载分数版)'!BC73</f>
        <v>2</v>
      </c>
      <c r="AE110" s="50">
        <f>'封控问卷(下载分数版)'!BD73</f>
        <v>2</v>
      </c>
      <c r="AF110" s="48">
        <f>'封控问卷(下载分数版)'!BI73</f>
        <v>10</v>
      </c>
      <c r="AG110" s="48">
        <f>'封控问卷(下载分数版)'!BJ73</f>
        <v>8</v>
      </c>
      <c r="AH110" s="48">
        <f>'封控问卷(下载分数版)'!BK73</f>
        <v>3</v>
      </c>
      <c r="AI110" s="48">
        <f>'封控问卷(下载分数版)'!BL73</f>
        <v>21</v>
      </c>
      <c r="AJ110" s="48">
        <f>'封控问卷(下载分数版)'!BF73</f>
        <v>0</v>
      </c>
      <c r="AK110" s="48"/>
      <c r="AL110" s="142"/>
      <c r="AM110" s="134"/>
      <c r="AN110" s="134"/>
      <c r="AO110" s="134"/>
      <c r="AP110" s="134"/>
      <c r="AQ110" s="143"/>
      <c r="AR110" s="48"/>
      <c r="AS110" s="51"/>
      <c r="AT110" s="51"/>
      <c r="AU110" s="51"/>
      <c r="AV110" s="51"/>
      <c r="AW110" s="51"/>
    </row>
    <row r="111" spans="1:49" ht="16.5">
      <c r="A111" s="134">
        <v>69</v>
      </c>
      <c r="B111" s="144" t="s">
        <v>2106</v>
      </c>
      <c r="C111" s="60" t="str">
        <f t="shared" si="0"/>
        <v>50</v>
      </c>
      <c r="D111" s="118">
        <v>1</v>
      </c>
      <c r="E111" s="118">
        <v>19</v>
      </c>
      <c r="F111" s="134">
        <v>5</v>
      </c>
      <c r="G111" s="118">
        <v>119</v>
      </c>
      <c r="H111" s="118">
        <v>30</v>
      </c>
      <c r="I111" s="48">
        <f>跳舞问卷一!AV110</f>
        <v>26</v>
      </c>
      <c r="J111" s="48">
        <f>跳舞问卷一!AW110</f>
        <v>48</v>
      </c>
      <c r="K111" s="48">
        <f>跳舞问卷一!BV110</f>
        <v>58.177860000000003</v>
      </c>
      <c r="L111" s="48">
        <f>跳舞问卷一!BW110</f>
        <v>42.09675</v>
      </c>
      <c r="M111" s="48">
        <f>跳舞问卷一!BX110</f>
        <v>8.1778600000000026</v>
      </c>
      <c r="N111" s="48">
        <f>跳舞问卷一!BY110</f>
        <v>-7.9032499999999999</v>
      </c>
      <c r="O111" s="48">
        <f>跳舞问卷一!AT110</f>
        <v>3</v>
      </c>
      <c r="P111" s="48">
        <f>跳舞问卷三!CD110</f>
        <v>33</v>
      </c>
      <c r="Q111" s="48">
        <f>跳舞问卷三!CE110</f>
        <v>2.2999999999999998</v>
      </c>
      <c r="R111" s="48">
        <f>跳舞问卷三!CN110</f>
        <v>16</v>
      </c>
      <c r="S111" s="48">
        <f>跳舞问卷三!CO110</f>
        <v>19</v>
      </c>
      <c r="T111" s="48">
        <f>跳舞问卷三!CP110</f>
        <v>35</v>
      </c>
      <c r="U111" s="48">
        <f>跳舞问卷三!DE110</f>
        <v>51</v>
      </c>
      <c r="V111" s="48">
        <f>跳舞问卷三!DF110</f>
        <v>61</v>
      </c>
      <c r="W111" s="48">
        <f>跳舞问卷三!DG110</f>
        <v>112</v>
      </c>
      <c r="X111" s="48">
        <f>跳舞问卷四!CS110</f>
        <v>15</v>
      </c>
      <c r="Y111" s="48">
        <f>跳舞问卷四!CT110</f>
        <v>6</v>
      </c>
      <c r="Z111" s="48">
        <f>跳舞问卷四!CX110</f>
        <v>11</v>
      </c>
      <c r="AA111" s="134">
        <f>跳舞问卷四!CZ110</f>
        <v>96</v>
      </c>
      <c r="AB111" s="50">
        <f>'封控问卷(下载分数版)'!BA74</f>
        <v>9</v>
      </c>
      <c r="AC111" s="50">
        <f>'封控问卷(下载分数版)'!BB74</f>
        <v>21</v>
      </c>
      <c r="AD111" s="50">
        <f>'封控问卷(下载分数版)'!BC74</f>
        <v>15</v>
      </c>
      <c r="AE111" s="50">
        <f>'封控问卷(下载分数版)'!BD74</f>
        <v>36</v>
      </c>
      <c r="AF111" s="48">
        <f>'封控问卷(下载分数版)'!BI74</f>
        <v>10</v>
      </c>
      <c r="AG111" s="48">
        <f>'封控问卷(下载分数版)'!BJ74</f>
        <v>10</v>
      </c>
      <c r="AH111" s="48">
        <f>'封控问卷(下载分数版)'!BK74</f>
        <v>10</v>
      </c>
      <c r="AI111" s="48">
        <f>'封控问卷(下载分数版)'!BL74</f>
        <v>30</v>
      </c>
      <c r="AJ111" s="48">
        <f>'封控问卷(下载分数版)'!BF74</f>
        <v>0</v>
      </c>
      <c r="AK111" s="48"/>
      <c r="AL111" s="142"/>
      <c r="AM111" s="134"/>
      <c r="AN111" s="134"/>
      <c r="AO111" s="134"/>
      <c r="AP111" s="134"/>
      <c r="AQ111" s="143"/>
      <c r="AR111" s="48"/>
      <c r="AS111" s="51"/>
      <c r="AT111" s="51"/>
      <c r="AU111" s="51"/>
      <c r="AV111" s="51"/>
      <c r="AW111" s="51"/>
    </row>
    <row r="113" spans="3:5">
      <c r="C113" s="140"/>
      <c r="D113" s="140"/>
      <c r="E113" s="140"/>
    </row>
    <row r="114" spans="3:5">
      <c r="C114" s="140"/>
      <c r="D114" s="140"/>
      <c r="E114" s="140"/>
    </row>
    <row r="115" spans="3:5">
      <c r="C115" s="140"/>
      <c r="D115" s="140"/>
      <c r="E115" s="140"/>
    </row>
  </sheetData>
  <autoFilter ref="F1:F77" xr:uid="{46C60612-0889-4C06-8C89-918F7A592FF5}"/>
  <mergeCells count="8">
    <mergeCell ref="G1:H1"/>
    <mergeCell ref="A1:B1"/>
    <mergeCell ref="AL1:AQ1"/>
    <mergeCell ref="P1:W1"/>
    <mergeCell ref="I1:O1"/>
    <mergeCell ref="AB1:AJ1"/>
    <mergeCell ref="C1:E1"/>
    <mergeCell ref="X1:AA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E1F0D-7133-475B-A197-38E4F747AA6D}">
  <dimension ref="B1:O75"/>
  <sheetViews>
    <sheetView showGridLines="0" zoomScale="130" zoomScaleNormal="130" workbookViewId="0">
      <selection activeCell="D64" sqref="D64"/>
    </sheetView>
  </sheetViews>
  <sheetFormatPr defaultColWidth="11.453125" defaultRowHeight="14"/>
  <cols>
    <col min="1" max="1" width="11.453125" style="75"/>
    <col min="2" max="2" width="24.1796875" style="75" customWidth="1"/>
    <col min="3" max="14" width="11.453125" style="75"/>
    <col min="15" max="15" width="19.6328125" style="75" customWidth="1"/>
    <col min="16" max="17" width="11.453125" style="75"/>
    <col min="18" max="18" width="23.36328125" style="75" customWidth="1"/>
    <col min="19" max="16384" width="11.453125" style="75"/>
  </cols>
  <sheetData>
    <row r="1" spans="2:15" ht="15" thickBot="1">
      <c r="I1" s="86"/>
      <c r="J1" s="86"/>
      <c r="K1" s="86"/>
      <c r="L1" s="86"/>
      <c r="M1" s="86"/>
      <c r="N1" s="86"/>
      <c r="O1" s="86"/>
    </row>
    <row r="2" spans="2:15" ht="28.25" customHeight="1" thickTop="1" thickBot="1">
      <c r="B2" s="162" t="s">
        <v>1644</v>
      </c>
      <c r="C2" s="167" t="s">
        <v>1645</v>
      </c>
      <c r="D2" s="167"/>
      <c r="E2" s="167" t="s">
        <v>1646</v>
      </c>
      <c r="F2" s="167"/>
      <c r="G2" s="167" t="s">
        <v>1647</v>
      </c>
      <c r="H2" s="167"/>
      <c r="I2" s="167" t="s">
        <v>1638</v>
      </c>
      <c r="J2" s="167"/>
      <c r="K2" s="167" t="s">
        <v>1642</v>
      </c>
      <c r="L2" s="167"/>
      <c r="M2" s="167" t="s">
        <v>1643</v>
      </c>
      <c r="N2" s="167"/>
      <c r="O2" s="85"/>
    </row>
    <row r="3" spans="2:15" ht="28.25" customHeight="1" thickTop="1" thickBot="1">
      <c r="B3" s="163"/>
      <c r="C3" s="84" t="s">
        <v>1648</v>
      </c>
      <c r="D3" s="84" t="s">
        <v>1649</v>
      </c>
      <c r="E3" s="84" t="s">
        <v>1648</v>
      </c>
      <c r="F3" s="84" t="s">
        <v>1649</v>
      </c>
      <c r="G3" s="84" t="s">
        <v>1648</v>
      </c>
      <c r="H3" s="84" t="s">
        <v>1649</v>
      </c>
      <c r="I3" s="84" t="s">
        <v>1637</v>
      </c>
      <c r="J3" s="84" t="s">
        <v>1639</v>
      </c>
      <c r="K3" s="83" t="s">
        <v>1637</v>
      </c>
      <c r="L3" s="83" t="s">
        <v>1639</v>
      </c>
      <c r="M3" s="83" t="s">
        <v>1637</v>
      </c>
      <c r="N3" s="83" t="s">
        <v>1639</v>
      </c>
      <c r="O3" s="83" t="s">
        <v>1650</v>
      </c>
    </row>
    <row r="4" spans="2:15" ht="18.5" thickTop="1">
      <c r="B4" s="63" t="s">
        <v>532</v>
      </c>
      <c r="C4" s="79">
        <v>27.590909090909101</v>
      </c>
      <c r="D4" s="79">
        <v>5.2884338388158403</v>
      </c>
      <c r="E4" s="79">
        <v>29.214285714285701</v>
      </c>
      <c r="F4" s="79">
        <v>5.8068735322701999</v>
      </c>
      <c r="G4" s="79">
        <v>21.1666666666667</v>
      </c>
      <c r="H4" s="78">
        <v>3.84244294897035</v>
      </c>
      <c r="I4" s="79">
        <v>0.277998871158391</v>
      </c>
      <c r="J4" s="79">
        <v>0.78616905613689203</v>
      </c>
      <c r="K4" s="82">
        <v>-3.8187037025711201</v>
      </c>
      <c r="L4" s="82">
        <v>1.5118859638403E-3</v>
      </c>
      <c r="M4" s="82">
        <v>-5.6825420723184896</v>
      </c>
      <c r="N4" s="82">
        <v>7.5089863677891004E-5</v>
      </c>
      <c r="O4" s="64" t="s">
        <v>532</v>
      </c>
    </row>
    <row r="5" spans="2:15" ht="18">
      <c r="B5" s="63" t="s">
        <v>531</v>
      </c>
      <c r="C5" s="79">
        <v>52.772727272727302</v>
      </c>
      <c r="D5" s="79">
        <v>11.799644135803501</v>
      </c>
      <c r="E5" s="79">
        <v>55.714285714285701</v>
      </c>
      <c r="F5" s="79">
        <v>15.157778259304401</v>
      </c>
      <c r="G5" s="79">
        <v>44.5</v>
      </c>
      <c r="H5" s="78">
        <v>9.9576690251179301</v>
      </c>
      <c r="I5" s="79">
        <v>1.1489125293076099</v>
      </c>
      <c r="J5" s="79">
        <v>0.27496148552409899</v>
      </c>
      <c r="K5" s="82">
        <v>-4.7874433832589602</v>
      </c>
      <c r="L5" s="82">
        <v>2.0141935674014601E-4</v>
      </c>
      <c r="M5" s="82">
        <v>-3.37783557207305</v>
      </c>
      <c r="N5" s="82">
        <v>4.9486788589292599E-3</v>
      </c>
      <c r="O5" s="64" t="s">
        <v>531</v>
      </c>
    </row>
    <row r="6" spans="2:15" ht="18">
      <c r="B6" s="63" t="s">
        <v>1631</v>
      </c>
      <c r="C6" s="79">
        <v>3.0082148750545499</v>
      </c>
      <c r="D6" s="79">
        <v>7.5849575019908304</v>
      </c>
      <c r="E6" s="79">
        <v>4.2054983437714304</v>
      </c>
      <c r="F6" s="79">
        <v>6.3388512605282203</v>
      </c>
      <c r="G6" s="79">
        <v>-1.92475030410666</v>
      </c>
      <c r="H6" s="78">
        <v>8.8296535645267706</v>
      </c>
      <c r="I6" s="79">
        <v>-0.76563877800424096</v>
      </c>
      <c r="J6" s="79">
        <v>0.46000451637800299</v>
      </c>
      <c r="K6" s="79">
        <v>-1.54089553630566</v>
      </c>
      <c r="L6" s="79">
        <v>0.142885597532701</v>
      </c>
      <c r="M6" s="79">
        <v>-1.00786068556424</v>
      </c>
      <c r="N6" s="79">
        <v>0.33191328119185898</v>
      </c>
      <c r="O6" s="64" t="s">
        <v>1631</v>
      </c>
    </row>
    <row r="7" spans="2:15" ht="18">
      <c r="B7" s="65" t="s">
        <v>1632</v>
      </c>
      <c r="C7" s="79">
        <v>-11.521817272727301</v>
      </c>
      <c r="D7" s="79">
        <v>10.9815292933982</v>
      </c>
      <c r="E7" s="79">
        <v>-4.4750364285714301</v>
      </c>
      <c r="F7" s="79">
        <v>12.097962892857799</v>
      </c>
      <c r="G7" s="79">
        <v>-17.5813013333333</v>
      </c>
      <c r="H7" s="78">
        <v>9.9275145837257703</v>
      </c>
      <c r="I7" s="82">
        <v>2.6082487825214198</v>
      </c>
      <c r="J7" s="82">
        <v>2.4333393706963101E-2</v>
      </c>
      <c r="K7" s="79">
        <v>-1.8722421931239299</v>
      </c>
      <c r="L7" s="79">
        <v>7.9566801618578903E-2</v>
      </c>
      <c r="M7" s="82">
        <v>-4.652794758372</v>
      </c>
      <c r="N7" s="82">
        <v>4.5222473822030101E-4</v>
      </c>
      <c r="O7" s="66" t="s">
        <v>1632</v>
      </c>
    </row>
    <row r="8" spans="2:15" ht="18">
      <c r="B8" s="67" t="s">
        <v>530</v>
      </c>
      <c r="C8" s="79">
        <v>4.6363636363636402</v>
      </c>
      <c r="D8" s="79">
        <v>1.176979772673</v>
      </c>
      <c r="E8" s="79">
        <v>5.0714285714285703</v>
      </c>
      <c r="F8" s="79">
        <v>0.91687476825319003</v>
      </c>
      <c r="G8" s="79">
        <v>5.06666666666667</v>
      </c>
      <c r="H8" s="78">
        <v>1.0148325268098499</v>
      </c>
      <c r="I8" s="79">
        <v>1.7320508075688801</v>
      </c>
      <c r="J8" s="79">
        <v>0.111172952769057</v>
      </c>
      <c r="K8" s="82">
        <v>2.2188007849009201</v>
      </c>
      <c r="L8" s="82">
        <v>4.1310345282488101E-2</v>
      </c>
      <c r="M8" s="79">
        <v>0</v>
      </c>
      <c r="N8" s="79">
        <v>1</v>
      </c>
      <c r="O8" s="68" t="s">
        <v>530</v>
      </c>
    </row>
    <row r="9" spans="2:15" ht="18">
      <c r="B9" s="65" t="s">
        <v>529</v>
      </c>
      <c r="C9" s="79">
        <v>30.227272727272702</v>
      </c>
      <c r="D9" s="79">
        <v>5.8629735522564701</v>
      </c>
      <c r="E9" s="79">
        <v>27.214285714285701</v>
      </c>
      <c r="F9" s="79">
        <v>7.9631707197628199</v>
      </c>
      <c r="G9" s="79">
        <v>30.233333333333299</v>
      </c>
      <c r="H9" s="78">
        <v>7.1760297030356996</v>
      </c>
      <c r="I9" s="79">
        <v>-1.1656016174130801</v>
      </c>
      <c r="J9" s="79">
        <v>0.268428026650334</v>
      </c>
      <c r="K9" s="82">
        <v>-2.2473172412030999</v>
      </c>
      <c r="L9" s="82">
        <v>3.9077716450192E-2</v>
      </c>
      <c r="M9" s="79">
        <v>0.97361012046232698</v>
      </c>
      <c r="N9" s="79">
        <v>0.348019053891295</v>
      </c>
      <c r="O9" s="66" t="s">
        <v>529</v>
      </c>
    </row>
    <row r="10" spans="2:15" ht="18">
      <c r="B10" s="65" t="s">
        <v>528</v>
      </c>
      <c r="C10" s="79">
        <v>2.5</v>
      </c>
      <c r="D10" s="79">
        <v>0.52463138987111202</v>
      </c>
      <c r="E10" s="79">
        <v>2.6571428571428601</v>
      </c>
      <c r="F10" s="79">
        <v>0.54167018877412199</v>
      </c>
      <c r="G10" s="79">
        <v>2.4700000000000002</v>
      </c>
      <c r="H10" s="78">
        <v>0.52794330939129697</v>
      </c>
      <c r="I10" s="79">
        <v>1.35068041588989</v>
      </c>
      <c r="J10" s="79">
        <v>0.203928567760713</v>
      </c>
      <c r="K10" s="79">
        <v>0.40178971810945402</v>
      </c>
      <c r="L10" s="79">
        <v>0.693154722462753</v>
      </c>
      <c r="M10" s="79">
        <v>-0.80622577482985602</v>
      </c>
      <c r="N10" s="79">
        <v>0.434613870773499</v>
      </c>
      <c r="O10" s="66" t="s">
        <v>528</v>
      </c>
    </row>
    <row r="11" spans="2:15" ht="18">
      <c r="B11" s="65" t="s">
        <v>527</v>
      </c>
      <c r="C11" s="79">
        <v>33.5</v>
      </c>
      <c r="D11" s="79">
        <v>5.8939032260544701</v>
      </c>
      <c r="E11" s="79">
        <v>36.142857142857103</v>
      </c>
      <c r="F11" s="79">
        <v>6.5263624319682503</v>
      </c>
      <c r="G11" s="79">
        <v>33.700000000000003</v>
      </c>
      <c r="H11" s="78">
        <v>6.0066055592845098</v>
      </c>
      <c r="I11" s="79">
        <v>0.82547921185426598</v>
      </c>
      <c r="J11" s="79">
        <v>0.42663983540205702</v>
      </c>
      <c r="K11" s="82">
        <v>2.17913061867405</v>
      </c>
      <c r="L11" s="82">
        <v>4.4613258366270399E-2</v>
      </c>
      <c r="M11" s="79">
        <v>-0.50629835884487495</v>
      </c>
      <c r="N11" s="79">
        <v>0.62112418228524702</v>
      </c>
      <c r="O11" s="66" t="s">
        <v>527</v>
      </c>
    </row>
    <row r="12" spans="2:15" ht="18">
      <c r="B12" s="65" t="s">
        <v>1565</v>
      </c>
      <c r="C12" s="79">
        <v>43.954545454545503</v>
      </c>
      <c r="D12" s="79">
        <v>12.613210281013901</v>
      </c>
      <c r="E12" s="79">
        <v>45.357142857142897</v>
      </c>
      <c r="F12" s="79">
        <v>13.9482954175392</v>
      </c>
      <c r="G12" s="79">
        <v>42.6</v>
      </c>
      <c r="H12" s="78">
        <v>12.527487019928699</v>
      </c>
      <c r="I12" s="79">
        <v>0.105462532701629</v>
      </c>
      <c r="J12" s="79">
        <v>0.91790737949868195</v>
      </c>
      <c r="K12" s="79">
        <v>1.3240277311719999</v>
      </c>
      <c r="L12" s="79">
        <v>0.20409881779933201</v>
      </c>
      <c r="M12" s="79">
        <v>-0.30302877411472501</v>
      </c>
      <c r="N12" s="79">
        <v>0.766662644966146</v>
      </c>
      <c r="O12" s="66" t="s">
        <v>1565</v>
      </c>
    </row>
    <row r="13" spans="2:15" ht="18">
      <c r="B13" s="65" t="s">
        <v>1566</v>
      </c>
      <c r="C13" s="79">
        <v>56.5</v>
      </c>
      <c r="D13" s="79">
        <v>7.55141109487555</v>
      </c>
      <c r="E13" s="79">
        <v>56.928571428571402</v>
      </c>
      <c r="F13" s="79">
        <v>7.6305487827072298</v>
      </c>
      <c r="G13" s="79">
        <v>56.366666666666703</v>
      </c>
      <c r="H13" s="78">
        <v>8.40149138375231</v>
      </c>
      <c r="I13" s="79">
        <v>1.86803958711053</v>
      </c>
      <c r="J13" s="79">
        <v>8.8606240322668603E-2</v>
      </c>
      <c r="K13" s="79">
        <v>0.30625164724725301</v>
      </c>
      <c r="L13" s="79">
        <v>0.76336217184645905</v>
      </c>
      <c r="M13" s="79">
        <v>-0.42421283185824399</v>
      </c>
      <c r="N13" s="79">
        <v>0.67834637792857799</v>
      </c>
      <c r="O13" s="66" t="s">
        <v>1566</v>
      </c>
    </row>
    <row r="14" spans="2:15" ht="18">
      <c r="B14" s="65" t="s">
        <v>526</v>
      </c>
      <c r="C14" s="79">
        <v>100.454545454545</v>
      </c>
      <c r="D14" s="79">
        <v>11.5087017708435</v>
      </c>
      <c r="E14" s="79">
        <v>102.28571428571399</v>
      </c>
      <c r="F14" s="79">
        <v>12.9936586393196</v>
      </c>
      <c r="G14" s="79">
        <v>98.966666666666697</v>
      </c>
      <c r="H14" s="78">
        <v>14.035627900978</v>
      </c>
      <c r="I14" s="79">
        <v>1.6431676725155</v>
      </c>
      <c r="J14" s="79">
        <v>0.12859761374044201</v>
      </c>
      <c r="K14" s="79">
        <v>1.2512224941797101</v>
      </c>
      <c r="L14" s="79">
        <v>0.22883969496209</v>
      </c>
      <c r="M14" s="79">
        <v>-0.67780829426146305</v>
      </c>
      <c r="N14" s="79">
        <v>0.50977768563810799</v>
      </c>
      <c r="O14" s="66" t="s">
        <v>526</v>
      </c>
    </row>
    <row r="15" spans="2:15" ht="18">
      <c r="B15" s="65" t="s">
        <v>525</v>
      </c>
      <c r="C15" s="79">
        <v>21.136363636363601</v>
      </c>
      <c r="D15" s="79">
        <v>4.4539490721900199</v>
      </c>
      <c r="E15" s="79">
        <v>19.1428571428571</v>
      </c>
      <c r="F15" s="79">
        <v>5.5172058543759697</v>
      </c>
      <c r="G15" s="79">
        <v>20.933333333333302</v>
      </c>
      <c r="H15" s="78">
        <v>4.7338351684758599</v>
      </c>
      <c r="I15" s="79">
        <v>-1.3330551556721399</v>
      </c>
      <c r="J15" s="79">
        <v>0.20946456836563199</v>
      </c>
      <c r="K15" s="79">
        <v>-1.43813164250875</v>
      </c>
      <c r="L15" s="79">
        <v>0.16966897275774601</v>
      </c>
      <c r="M15" s="79">
        <v>0.56011203361120399</v>
      </c>
      <c r="N15" s="79">
        <v>0.58492625354813899</v>
      </c>
      <c r="O15" s="66" t="s">
        <v>525</v>
      </c>
    </row>
    <row r="16" spans="2:15" ht="18">
      <c r="B16" s="81" t="s">
        <v>1640</v>
      </c>
      <c r="C16" s="79">
        <v>34.954545454545503</v>
      </c>
      <c r="D16" s="79">
        <v>6.68671228722466</v>
      </c>
      <c r="E16" s="79">
        <v>30.928571428571399</v>
      </c>
      <c r="F16" s="79">
        <v>7.5698215171956198</v>
      </c>
      <c r="G16" s="79">
        <v>38.866666666666703</v>
      </c>
      <c r="H16" s="78">
        <v>8.1863356853981397</v>
      </c>
      <c r="I16" s="79">
        <v>-1.4276851330750999</v>
      </c>
      <c r="J16" s="79">
        <v>0.181150942422938</v>
      </c>
      <c r="K16" s="79">
        <v>1.13068200144954</v>
      </c>
      <c r="L16" s="79">
        <v>0.27485351985701301</v>
      </c>
      <c r="M16" s="79">
        <v>1.7290844570316</v>
      </c>
      <c r="N16" s="79">
        <v>0.107451489241462</v>
      </c>
      <c r="O16" s="80" t="s">
        <v>1640</v>
      </c>
    </row>
    <row r="17" spans="2:15" ht="18">
      <c r="B17" s="81" t="s">
        <v>1641</v>
      </c>
      <c r="C17" s="79">
        <v>12.045454545454501</v>
      </c>
      <c r="D17" s="79">
        <v>8.6930583840938294</v>
      </c>
      <c r="E17" s="79">
        <v>8.4285714285714306</v>
      </c>
      <c r="F17" s="79">
        <v>6.8243262357121104</v>
      </c>
      <c r="G17" s="79">
        <v>18.366666666666699</v>
      </c>
      <c r="H17" s="78">
        <v>8.9576911023464891</v>
      </c>
      <c r="I17" s="79">
        <v>-1.8931431485321599</v>
      </c>
      <c r="J17" s="79">
        <v>8.49298977708072E-2</v>
      </c>
      <c r="K17" s="82">
        <v>2.2897049078918701</v>
      </c>
      <c r="L17" s="82">
        <v>3.5965657118579797E-2</v>
      </c>
      <c r="M17" s="82">
        <v>4.0730942768685496</v>
      </c>
      <c r="N17" s="82">
        <v>1.3179785851715801E-3</v>
      </c>
      <c r="O17" s="80" t="s">
        <v>1641</v>
      </c>
    </row>
    <row r="18" spans="2:15" ht="18">
      <c r="B18" s="69" t="s">
        <v>1635</v>
      </c>
      <c r="C18" s="79">
        <v>9.0909090909090899</v>
      </c>
      <c r="D18" s="79">
        <v>1.2690112727590801</v>
      </c>
      <c r="E18" s="79">
        <v>9.4285714285714306</v>
      </c>
      <c r="F18" s="79">
        <v>1.5045717874984399</v>
      </c>
      <c r="G18" s="164"/>
      <c r="H18" s="166"/>
      <c r="I18" s="164"/>
      <c r="J18" s="164"/>
      <c r="K18" s="164"/>
      <c r="L18" s="164"/>
      <c r="M18" s="164"/>
      <c r="N18" s="164"/>
      <c r="O18" s="70" t="s">
        <v>1635</v>
      </c>
    </row>
    <row r="19" spans="2:15" ht="18">
      <c r="B19" s="69" t="s">
        <v>258</v>
      </c>
      <c r="C19" s="79">
        <v>6.5454545454545503</v>
      </c>
      <c r="D19" s="79">
        <v>1.7654696590095</v>
      </c>
      <c r="E19" s="79">
        <v>6.6428571428571397</v>
      </c>
      <c r="F19" s="79">
        <v>1.9456912102680299</v>
      </c>
      <c r="G19" s="164"/>
      <c r="H19" s="166"/>
      <c r="I19" s="164"/>
      <c r="J19" s="164"/>
      <c r="K19" s="164"/>
      <c r="L19" s="164"/>
      <c r="M19" s="164"/>
      <c r="N19" s="164"/>
      <c r="O19" s="70" t="s">
        <v>258</v>
      </c>
    </row>
    <row r="20" spans="2:15" ht="18">
      <c r="B20" s="69" t="s">
        <v>1636</v>
      </c>
      <c r="C20" s="79">
        <v>27.636363636363601</v>
      </c>
      <c r="D20" s="79">
        <v>7.7677321231915801</v>
      </c>
      <c r="E20" s="79">
        <v>40.071428571428598</v>
      </c>
      <c r="F20" s="79">
        <v>8.8183749219306993</v>
      </c>
      <c r="G20" s="164"/>
      <c r="H20" s="166"/>
      <c r="I20" s="164"/>
      <c r="J20" s="164"/>
      <c r="K20" s="164"/>
      <c r="L20" s="164"/>
      <c r="M20" s="164"/>
      <c r="N20" s="164"/>
      <c r="O20" s="70" t="s">
        <v>1636</v>
      </c>
    </row>
    <row r="21" spans="2:15" ht="18">
      <c r="B21" s="69" t="s">
        <v>259</v>
      </c>
      <c r="C21" s="79">
        <v>28.066818181818199</v>
      </c>
      <c r="D21" s="79">
        <v>9.4765029647839203</v>
      </c>
      <c r="E21" s="79">
        <v>26.542857142857098</v>
      </c>
      <c r="F21" s="79">
        <v>8.5402309719904608</v>
      </c>
      <c r="G21" s="164"/>
      <c r="H21" s="166"/>
      <c r="I21" s="164"/>
      <c r="J21" s="164"/>
      <c r="K21" s="164"/>
      <c r="L21" s="164"/>
      <c r="M21" s="164"/>
      <c r="N21" s="164"/>
      <c r="O21" s="70" t="s">
        <v>259</v>
      </c>
    </row>
    <row r="22" spans="2:15" ht="18">
      <c r="B22" s="69" t="s">
        <v>522</v>
      </c>
      <c r="C22" s="79">
        <v>56.061818181818197</v>
      </c>
      <c r="D22" s="79">
        <v>19.882293543170402</v>
      </c>
      <c r="E22" s="79">
        <v>52.6842857142857</v>
      </c>
      <c r="F22" s="79">
        <v>26.127791779955398</v>
      </c>
      <c r="G22" s="164"/>
      <c r="H22" s="166"/>
      <c r="I22" s="164"/>
      <c r="J22" s="164"/>
      <c r="K22" s="164"/>
      <c r="L22" s="164"/>
      <c r="M22" s="164"/>
      <c r="N22" s="164"/>
      <c r="O22" s="70" t="s">
        <v>522</v>
      </c>
    </row>
    <row r="23" spans="2:15" ht="18">
      <c r="B23" s="69" t="s">
        <v>261</v>
      </c>
      <c r="C23" s="79">
        <v>29.363636363636399</v>
      </c>
      <c r="D23" s="79">
        <v>0.65795169495976902</v>
      </c>
      <c r="E23" s="79">
        <v>29.285714285714299</v>
      </c>
      <c r="F23" s="79">
        <v>0.72627303920256303</v>
      </c>
      <c r="G23" s="164"/>
      <c r="H23" s="166"/>
      <c r="I23" s="164"/>
      <c r="J23" s="164"/>
      <c r="K23" s="164"/>
      <c r="L23" s="164"/>
      <c r="M23" s="164"/>
      <c r="N23" s="164"/>
      <c r="O23" s="70" t="s">
        <v>261</v>
      </c>
    </row>
    <row r="24" spans="2:15" ht="18">
      <c r="B24" s="81" t="s">
        <v>1630</v>
      </c>
      <c r="C24" s="164"/>
      <c r="D24" s="164"/>
      <c r="E24" s="164"/>
      <c r="F24" s="164"/>
      <c r="G24" s="79">
        <v>13.3333333333333</v>
      </c>
      <c r="H24" s="78">
        <v>7.2031283114536002</v>
      </c>
      <c r="I24" s="164"/>
      <c r="J24" s="164"/>
      <c r="K24" s="164"/>
      <c r="L24" s="164"/>
      <c r="M24" s="164"/>
      <c r="N24" s="164"/>
      <c r="O24" s="80" t="s">
        <v>1630</v>
      </c>
    </row>
    <row r="25" spans="2:15" ht="18">
      <c r="B25" s="81" t="s">
        <v>1604</v>
      </c>
      <c r="C25" s="164"/>
      <c r="D25" s="164"/>
      <c r="E25" s="164"/>
      <c r="F25" s="164"/>
      <c r="G25" s="79">
        <v>33.766666666666701</v>
      </c>
      <c r="H25" s="78">
        <v>10.311303918794501</v>
      </c>
      <c r="I25" s="164"/>
      <c r="J25" s="164"/>
      <c r="K25" s="164"/>
      <c r="L25" s="164"/>
      <c r="M25" s="164"/>
      <c r="N25" s="164"/>
      <c r="O25" s="80" t="s">
        <v>1604</v>
      </c>
    </row>
    <row r="26" spans="2:15" ht="18">
      <c r="B26" s="71" t="s">
        <v>1626</v>
      </c>
      <c r="C26" s="164"/>
      <c r="D26" s="164"/>
      <c r="E26" s="164"/>
      <c r="F26" s="164"/>
      <c r="G26" s="79">
        <v>5.7333333333333298</v>
      </c>
      <c r="H26" s="78">
        <v>3.2582344841989199</v>
      </c>
      <c r="I26" s="164"/>
      <c r="J26" s="164"/>
      <c r="K26" s="164"/>
      <c r="L26" s="164"/>
      <c r="M26" s="164"/>
      <c r="N26" s="164"/>
      <c r="O26" s="72" t="s">
        <v>1626</v>
      </c>
    </row>
    <row r="27" spans="2:15" ht="18">
      <c r="B27" s="71" t="s">
        <v>1627</v>
      </c>
      <c r="C27" s="164"/>
      <c r="D27" s="164"/>
      <c r="E27" s="164"/>
      <c r="F27" s="164"/>
      <c r="G27" s="79">
        <v>4.0333333333333297</v>
      </c>
      <c r="H27" s="78">
        <v>2.99980842300182</v>
      </c>
      <c r="I27" s="164"/>
      <c r="J27" s="164"/>
      <c r="K27" s="164"/>
      <c r="L27" s="164"/>
      <c r="M27" s="164"/>
      <c r="N27" s="164"/>
      <c r="O27" s="72" t="s">
        <v>1627</v>
      </c>
    </row>
    <row r="28" spans="2:15" ht="18">
      <c r="B28" s="71" t="s">
        <v>1628</v>
      </c>
      <c r="C28" s="164"/>
      <c r="D28" s="164"/>
      <c r="E28" s="164"/>
      <c r="F28" s="164"/>
      <c r="G28" s="79">
        <v>1.9666666666666699</v>
      </c>
      <c r="H28" s="78">
        <v>1.03335187228457</v>
      </c>
      <c r="I28" s="164"/>
      <c r="J28" s="164"/>
      <c r="K28" s="164"/>
      <c r="L28" s="164"/>
      <c r="M28" s="164"/>
      <c r="N28" s="164"/>
      <c r="O28" s="72" t="s">
        <v>1628</v>
      </c>
    </row>
    <row r="29" spans="2:15" ht="18">
      <c r="B29" s="71" t="s">
        <v>1629</v>
      </c>
      <c r="C29" s="164"/>
      <c r="D29" s="164"/>
      <c r="E29" s="164"/>
      <c r="F29" s="164"/>
      <c r="G29" s="79">
        <v>11.733333333333301</v>
      </c>
      <c r="H29" s="78">
        <v>6.0340032650222204</v>
      </c>
      <c r="I29" s="164"/>
      <c r="J29" s="164"/>
      <c r="K29" s="164"/>
      <c r="L29" s="164"/>
      <c r="M29" s="164"/>
      <c r="N29" s="164"/>
      <c r="O29" s="72" t="s">
        <v>1629</v>
      </c>
    </row>
    <row r="30" spans="2:15" ht="18.5" thickBot="1">
      <c r="B30" s="73" t="s">
        <v>1547</v>
      </c>
      <c r="C30" s="165"/>
      <c r="D30" s="165"/>
      <c r="E30" s="165"/>
      <c r="F30" s="165"/>
      <c r="G30" s="77">
        <v>55.6666666666667</v>
      </c>
      <c r="H30" s="76">
        <v>4.9363768182700598</v>
      </c>
      <c r="I30" s="165"/>
      <c r="J30" s="165"/>
      <c r="K30" s="165"/>
      <c r="L30" s="165"/>
      <c r="M30" s="165"/>
      <c r="N30" s="165"/>
      <c r="O30" s="74" t="s">
        <v>1547</v>
      </c>
    </row>
    <row r="31" spans="2:15" ht="14.5" thickTop="1"/>
    <row r="36" spans="2:12" ht="14.5" thickBot="1">
      <c r="B36" s="160" t="s">
        <v>1701</v>
      </c>
      <c r="C36" s="160"/>
      <c r="D36" s="161"/>
      <c r="E36" s="161"/>
      <c r="F36" s="161"/>
      <c r="G36" s="18"/>
      <c r="H36" s="18"/>
      <c r="I36" s="104" t="s">
        <v>1700</v>
      </c>
      <c r="J36" s="161" t="s">
        <v>1682</v>
      </c>
      <c r="K36" s="161"/>
      <c r="L36" s="161"/>
    </row>
    <row r="37" spans="2:12" ht="15" thickTop="1" thickBot="1">
      <c r="B37" s="101"/>
      <c r="C37" s="96" t="s">
        <v>1699</v>
      </c>
      <c r="D37" s="96" t="s">
        <v>1680</v>
      </c>
      <c r="E37" s="96" t="s">
        <v>1679</v>
      </c>
      <c r="F37" s="96" t="s">
        <v>1665</v>
      </c>
      <c r="G37" s="18"/>
      <c r="H37" s="18"/>
      <c r="I37" s="101"/>
      <c r="J37" s="96" t="s">
        <v>1680</v>
      </c>
      <c r="K37" s="96" t="s">
        <v>1679</v>
      </c>
      <c r="L37" s="96" t="s">
        <v>1665</v>
      </c>
    </row>
    <row r="38" spans="2:12">
      <c r="B38" s="97" t="s">
        <v>1698</v>
      </c>
      <c r="C38" s="94">
        <v>19</v>
      </c>
      <c r="D38" s="94">
        <v>19.100000000000001</v>
      </c>
      <c r="E38" s="94">
        <v>1.56</v>
      </c>
      <c r="F38" s="94" t="s">
        <v>1665</v>
      </c>
      <c r="G38" s="18"/>
      <c r="H38" s="18"/>
      <c r="I38" s="97" t="s">
        <v>1697</v>
      </c>
      <c r="J38" s="94">
        <v>12.68</v>
      </c>
      <c r="K38" s="94">
        <v>7.09</v>
      </c>
      <c r="L38" s="94" t="s">
        <v>1665</v>
      </c>
    </row>
    <row r="39" spans="2:12">
      <c r="B39" s="97" t="s">
        <v>1696</v>
      </c>
      <c r="C39" s="94"/>
      <c r="D39" s="94"/>
      <c r="E39" s="94"/>
      <c r="F39" s="94" t="s">
        <v>1665</v>
      </c>
      <c r="G39" s="18"/>
      <c r="H39" s="18"/>
      <c r="I39" s="97" t="s">
        <v>1695</v>
      </c>
      <c r="J39" s="94">
        <v>35</v>
      </c>
      <c r="K39" s="94">
        <v>8.67</v>
      </c>
      <c r="L39" s="94" t="s">
        <v>1665</v>
      </c>
    </row>
    <row r="40" spans="2:12">
      <c r="B40" s="94" t="s">
        <v>1694</v>
      </c>
      <c r="C40" s="94">
        <v>9</v>
      </c>
      <c r="D40" s="94"/>
      <c r="E40" s="94"/>
      <c r="F40" s="94" t="s">
        <v>1665</v>
      </c>
      <c r="G40" s="18"/>
      <c r="H40" s="18"/>
      <c r="I40" s="97" t="s">
        <v>1693</v>
      </c>
      <c r="J40" s="94">
        <v>6.68</v>
      </c>
      <c r="K40" s="94">
        <v>2.85</v>
      </c>
      <c r="L40" s="94" t="s">
        <v>1665</v>
      </c>
    </row>
    <row r="41" spans="2:12">
      <c r="B41" s="94" t="s">
        <v>1692</v>
      </c>
      <c r="C41" s="94">
        <v>10</v>
      </c>
      <c r="D41" s="94"/>
      <c r="E41" s="94"/>
      <c r="F41" s="94" t="s">
        <v>1665</v>
      </c>
      <c r="G41" s="18"/>
      <c r="H41" s="18"/>
      <c r="I41" s="97" t="s">
        <v>1691</v>
      </c>
      <c r="J41" s="94">
        <v>4.47</v>
      </c>
      <c r="K41" s="94">
        <v>3.01</v>
      </c>
      <c r="L41" s="94" t="s">
        <v>1665</v>
      </c>
    </row>
    <row r="42" spans="2:12">
      <c r="B42" s="97" t="s">
        <v>1690</v>
      </c>
      <c r="C42" s="94"/>
      <c r="D42" s="94"/>
      <c r="E42" s="94"/>
      <c r="F42" s="94" t="s">
        <v>1665</v>
      </c>
      <c r="G42" s="18"/>
      <c r="H42" s="18"/>
      <c r="I42" s="97" t="s">
        <v>1689</v>
      </c>
      <c r="J42" s="94">
        <v>2.0499999999999998</v>
      </c>
      <c r="K42" s="94">
        <v>1.08</v>
      </c>
      <c r="L42" s="94" t="s">
        <v>1665</v>
      </c>
    </row>
    <row r="43" spans="2:12">
      <c r="B43" s="94" t="s">
        <v>1688</v>
      </c>
      <c r="C43" s="94">
        <v>11</v>
      </c>
      <c r="D43" s="94"/>
      <c r="E43" s="94"/>
      <c r="F43" s="94" t="s">
        <v>1665</v>
      </c>
      <c r="G43" s="18"/>
      <c r="H43" s="18"/>
      <c r="I43" s="97" t="s">
        <v>1687</v>
      </c>
      <c r="J43" s="94">
        <v>13.21</v>
      </c>
      <c r="K43" s="94">
        <v>5.36</v>
      </c>
      <c r="L43" s="94" t="s">
        <v>1665</v>
      </c>
    </row>
    <row r="44" spans="2:12" ht="14.5" thickBot="1">
      <c r="B44" s="95" t="s">
        <v>1686</v>
      </c>
      <c r="C44" s="95">
        <v>8</v>
      </c>
      <c r="D44" s="95"/>
      <c r="E44" s="95"/>
      <c r="F44" s="95" t="s">
        <v>1665</v>
      </c>
      <c r="G44" s="18"/>
      <c r="H44" s="18"/>
      <c r="I44" s="99" t="s">
        <v>1685</v>
      </c>
      <c r="J44" s="95">
        <v>55.26</v>
      </c>
      <c r="K44" s="95">
        <v>5.59</v>
      </c>
      <c r="L44" s="95" t="s">
        <v>1665</v>
      </c>
    </row>
    <row r="45" spans="2:12" ht="14.5" thickTop="1">
      <c r="B45" s="18"/>
      <c r="C45" s="18"/>
      <c r="D45" s="18"/>
      <c r="E45" s="18"/>
      <c r="F45" s="18"/>
      <c r="G45" s="18"/>
      <c r="H45" s="18"/>
      <c r="I45" s="18"/>
      <c r="J45" s="18"/>
      <c r="K45" s="18"/>
      <c r="L45" s="18"/>
    </row>
    <row r="46" spans="2:12" ht="14.5" thickBot="1">
      <c r="B46" s="103" t="s">
        <v>1684</v>
      </c>
      <c r="C46" s="161" t="s">
        <v>1683</v>
      </c>
      <c r="D46" s="161"/>
      <c r="E46" s="161"/>
      <c r="F46" s="161" t="s">
        <v>1682</v>
      </c>
      <c r="G46" s="161"/>
      <c r="H46" s="161"/>
      <c r="I46" s="161" t="s">
        <v>1681</v>
      </c>
      <c r="J46" s="161"/>
      <c r="K46" s="161"/>
      <c r="L46" s="18"/>
    </row>
    <row r="47" spans="2:12" ht="15" thickTop="1" thickBot="1">
      <c r="B47" s="101"/>
      <c r="C47" s="96" t="s">
        <v>1680</v>
      </c>
      <c r="D47" s="96" t="s">
        <v>1679</v>
      </c>
      <c r="E47" s="96" t="s">
        <v>1665</v>
      </c>
      <c r="F47" s="96" t="s">
        <v>1680</v>
      </c>
      <c r="G47" s="96" t="s">
        <v>1679</v>
      </c>
      <c r="H47" s="96" t="s">
        <v>1665</v>
      </c>
      <c r="I47" s="102" t="s">
        <v>1637</v>
      </c>
      <c r="J47" s="102" t="s">
        <v>1678</v>
      </c>
      <c r="K47" s="102" t="s">
        <v>1677</v>
      </c>
      <c r="L47" s="101"/>
    </row>
    <row r="48" spans="2:12">
      <c r="B48" s="97" t="s">
        <v>1676</v>
      </c>
      <c r="C48" s="94">
        <v>28.58</v>
      </c>
      <c r="D48" s="94">
        <v>5.63</v>
      </c>
      <c r="E48" s="94" t="s">
        <v>1665</v>
      </c>
      <c r="F48" s="94">
        <v>22.63</v>
      </c>
      <c r="G48" s="94">
        <v>4.2699999999999996</v>
      </c>
      <c r="H48" s="94" t="s">
        <v>1665</v>
      </c>
      <c r="I48" s="94" t="s">
        <v>1675</v>
      </c>
      <c r="J48" s="94">
        <v>18</v>
      </c>
      <c r="K48" s="94" t="s">
        <v>1668</v>
      </c>
      <c r="L48" s="97" t="s">
        <v>1667</v>
      </c>
    </row>
    <row r="49" spans="2:12">
      <c r="B49" s="97" t="s">
        <v>1674</v>
      </c>
      <c r="C49" s="94">
        <v>55.26</v>
      </c>
      <c r="D49" s="94">
        <v>9.93</v>
      </c>
      <c r="E49" s="94" t="s">
        <v>1665</v>
      </c>
      <c r="F49" s="94">
        <v>42.53</v>
      </c>
      <c r="G49" s="94">
        <v>6.27</v>
      </c>
      <c r="H49" s="94" t="s">
        <v>1665</v>
      </c>
      <c r="I49" s="94" t="s">
        <v>1673</v>
      </c>
      <c r="J49" s="94">
        <v>18</v>
      </c>
      <c r="K49" s="94">
        <v>0.16900000000000001</v>
      </c>
      <c r="L49" s="100"/>
    </row>
    <row r="50" spans="2:12">
      <c r="B50" s="97" t="s">
        <v>1631</v>
      </c>
      <c r="C50" s="94">
        <v>53.14</v>
      </c>
      <c r="D50" s="94">
        <v>6.65</v>
      </c>
      <c r="E50" s="94" t="s">
        <v>1665</v>
      </c>
      <c r="F50" s="94">
        <v>49.56</v>
      </c>
      <c r="G50" s="94">
        <v>8.93</v>
      </c>
      <c r="H50" s="94" t="s">
        <v>1665</v>
      </c>
      <c r="I50" s="94" t="s">
        <v>1672</v>
      </c>
      <c r="J50" s="94">
        <v>18</v>
      </c>
      <c r="K50" s="94" t="s">
        <v>1668</v>
      </c>
      <c r="L50" s="97" t="s">
        <v>1667</v>
      </c>
    </row>
    <row r="51" spans="2:12">
      <c r="B51" s="97" t="s">
        <v>1671</v>
      </c>
      <c r="C51" s="94">
        <v>42.38</v>
      </c>
      <c r="D51" s="94">
        <v>11.1</v>
      </c>
      <c r="E51" s="94" t="s">
        <v>1665</v>
      </c>
      <c r="F51" s="94">
        <v>31.86</v>
      </c>
      <c r="G51" s="94">
        <v>10.07</v>
      </c>
      <c r="H51" s="94" t="s">
        <v>1665</v>
      </c>
      <c r="I51" s="94" t="s">
        <v>1670</v>
      </c>
      <c r="J51" s="94">
        <v>18</v>
      </c>
      <c r="K51" s="94" t="s">
        <v>1668</v>
      </c>
      <c r="L51" s="97" t="s">
        <v>1667</v>
      </c>
    </row>
    <row r="52" spans="2:12">
      <c r="B52" s="97" t="s">
        <v>1669</v>
      </c>
      <c r="C52" s="94">
        <v>32.950000000000003</v>
      </c>
      <c r="D52" s="94">
        <v>7.04</v>
      </c>
      <c r="E52" s="94" t="s">
        <v>1665</v>
      </c>
      <c r="F52" s="94">
        <v>36.840000000000003</v>
      </c>
      <c r="G52" s="94">
        <v>6.71</v>
      </c>
      <c r="H52" s="94" t="s">
        <v>1665</v>
      </c>
      <c r="I52" s="94">
        <v>4.46</v>
      </c>
      <c r="J52" s="94">
        <v>18</v>
      </c>
      <c r="K52" s="94" t="s">
        <v>1668</v>
      </c>
      <c r="L52" s="97" t="s">
        <v>1667</v>
      </c>
    </row>
    <row r="53" spans="2:12" ht="14.5" thickBot="1">
      <c r="B53" s="99" t="s">
        <v>1666</v>
      </c>
      <c r="C53" s="95">
        <v>10</v>
      </c>
      <c r="D53" s="95">
        <v>7.34</v>
      </c>
      <c r="E53" s="95" t="s">
        <v>1665</v>
      </c>
      <c r="F53" s="95">
        <v>15.16</v>
      </c>
      <c r="G53" s="95">
        <v>7.65</v>
      </c>
      <c r="H53" s="95" t="s">
        <v>1665</v>
      </c>
      <c r="I53" s="95">
        <v>2.2000000000000002</v>
      </c>
      <c r="J53" s="95">
        <v>18</v>
      </c>
      <c r="K53" s="95">
        <v>4.1000000000000002E-2</v>
      </c>
      <c r="L53" s="98" t="s">
        <v>1664</v>
      </c>
    </row>
    <row r="54" spans="2:12" ht="14.5" thickTop="1">
      <c r="B54" s="97"/>
      <c r="C54" s="94"/>
      <c r="D54" s="94"/>
      <c r="E54" s="94"/>
      <c r="F54" s="94"/>
      <c r="G54" s="94"/>
      <c r="H54" s="94"/>
      <c r="I54" s="94"/>
      <c r="J54" s="94"/>
      <c r="K54" s="94"/>
    </row>
    <row r="55" spans="2:12">
      <c r="B55" s="97"/>
      <c r="C55" s="94"/>
      <c r="D55" s="94"/>
      <c r="E55" s="94"/>
      <c r="F55" s="94"/>
      <c r="G55" s="94"/>
      <c r="H55" s="94"/>
      <c r="I55" s="94"/>
      <c r="J55" s="94"/>
      <c r="K55" s="94"/>
    </row>
    <row r="56" spans="2:12">
      <c r="B56" s="97"/>
      <c r="C56" s="94"/>
      <c r="D56" s="94"/>
      <c r="E56" s="94"/>
      <c r="F56" s="94"/>
      <c r="G56" s="94"/>
      <c r="H56" s="94"/>
      <c r="I56" s="94"/>
      <c r="J56" s="94"/>
      <c r="K56" s="94"/>
    </row>
    <row r="57" spans="2:12">
      <c r="B57"/>
      <c r="C57" s="94"/>
      <c r="D57" s="94"/>
      <c r="E57" s="94"/>
      <c r="F57" s="94"/>
      <c r="G57" s="94"/>
      <c r="H57" s="94"/>
      <c r="I57" s="94"/>
      <c r="J57" s="94"/>
      <c r="K57" s="94"/>
    </row>
    <row r="58" spans="2:12">
      <c r="B58" s="97"/>
      <c r="C58" s="94"/>
      <c r="D58" s="94"/>
      <c r="E58" s="94"/>
      <c r="F58" s="94"/>
      <c r="G58" s="94"/>
      <c r="H58" s="94"/>
      <c r="I58" s="94"/>
      <c r="J58" s="94"/>
      <c r="K58" s="94"/>
    </row>
    <row r="59" spans="2:12">
      <c r="B59" s="97"/>
      <c r="C59" s="94"/>
      <c r="D59" s="94"/>
      <c r="E59" s="94"/>
      <c r="F59" s="94"/>
      <c r="G59" s="94"/>
      <c r="H59" s="94"/>
      <c r="I59" s="94"/>
      <c r="J59" s="94"/>
      <c r="K59" s="94"/>
    </row>
    <row r="60" spans="2:12">
      <c r="B60" s="97"/>
      <c r="C60" s="94"/>
      <c r="D60" s="94"/>
      <c r="E60" s="94"/>
      <c r="F60" s="94"/>
      <c r="G60" s="94"/>
      <c r="H60" s="94"/>
      <c r="I60" s="94"/>
      <c r="J60" s="94"/>
      <c r="K60" s="94"/>
    </row>
    <row r="61" spans="2:12">
      <c r="B61" s="97"/>
      <c r="C61" s="94"/>
      <c r="D61" s="94"/>
      <c r="E61" s="94"/>
      <c r="F61" s="94"/>
      <c r="G61" s="94"/>
      <c r="H61" s="94"/>
      <c r="I61" s="94"/>
      <c r="J61" s="94"/>
      <c r="K61" s="94"/>
    </row>
    <row r="62" spans="2:12">
      <c r="B62" s="97"/>
      <c r="C62" s="94"/>
      <c r="D62" s="94"/>
      <c r="E62" s="94"/>
      <c r="F62" s="94"/>
      <c r="G62" s="94"/>
      <c r="H62" s="94"/>
      <c r="I62" s="94"/>
      <c r="J62" s="94"/>
      <c r="K62" s="94"/>
    </row>
    <row r="63" spans="2:12">
      <c r="B63" s="97"/>
      <c r="C63" s="94"/>
      <c r="D63" s="94"/>
      <c r="E63" s="94"/>
      <c r="F63" s="94"/>
      <c r="G63" s="94"/>
      <c r="H63" s="94"/>
      <c r="I63" s="94"/>
      <c r="J63" s="94"/>
      <c r="K63" s="94"/>
    </row>
    <row r="64" spans="2:12">
      <c r="B64" s="97"/>
      <c r="C64" s="94"/>
      <c r="D64" s="94"/>
      <c r="E64" s="94"/>
      <c r="F64" s="94"/>
      <c r="G64" s="94"/>
      <c r="H64" s="94"/>
      <c r="I64" s="94"/>
      <c r="J64" s="94"/>
      <c r="K64" s="94"/>
    </row>
    <row r="65" spans="2:11">
      <c r="B65" s="97"/>
      <c r="C65" s="94"/>
      <c r="D65" s="94"/>
      <c r="E65" s="94"/>
      <c r="F65" s="94"/>
      <c r="G65" s="94"/>
      <c r="H65" s="94"/>
      <c r="I65" s="94"/>
      <c r="J65" s="94"/>
      <c r="K65" s="94"/>
    </row>
    <row r="66" spans="2:11">
      <c r="B66" s="97"/>
      <c r="C66" s="94"/>
      <c r="D66" s="94"/>
      <c r="E66" s="94"/>
      <c r="F66" s="94"/>
      <c r="G66" s="94"/>
      <c r="H66" s="94"/>
      <c r="I66" s="94"/>
      <c r="J66" s="94"/>
      <c r="K66" s="94"/>
    </row>
    <row r="67" spans="2:11">
      <c r="B67" s="97"/>
      <c r="C67" s="94"/>
      <c r="D67" s="94"/>
      <c r="E67" s="94"/>
      <c r="F67" s="94"/>
      <c r="G67" s="94"/>
      <c r="H67" s="94"/>
      <c r="I67" s="94"/>
      <c r="J67" s="94"/>
      <c r="K67" s="94"/>
    </row>
    <row r="68" spans="2:11">
      <c r="B68" s="97"/>
      <c r="C68" s="94"/>
      <c r="D68" s="94"/>
      <c r="E68" s="94"/>
      <c r="F68" s="94"/>
      <c r="G68" s="94"/>
      <c r="H68" s="94"/>
      <c r="I68" s="94"/>
      <c r="J68" s="94"/>
      <c r="K68" s="94"/>
    </row>
    <row r="69" spans="2:11">
      <c r="B69" s="97"/>
      <c r="C69" s="94"/>
      <c r="D69" s="94"/>
      <c r="E69" s="94"/>
      <c r="F69" s="94"/>
      <c r="G69" s="94"/>
      <c r="H69" s="94"/>
      <c r="I69" s="94"/>
      <c r="J69" s="94"/>
      <c r="K69" s="94"/>
    </row>
    <row r="70" spans="2:11">
      <c r="B70" s="97"/>
      <c r="C70" s="94"/>
      <c r="D70" s="94"/>
      <c r="E70" s="94"/>
      <c r="F70" s="94"/>
      <c r="G70" s="94"/>
      <c r="H70" s="94"/>
      <c r="I70" s="94"/>
      <c r="J70" s="94"/>
      <c r="K70" s="94"/>
    </row>
    <row r="71" spans="2:11">
      <c r="B71" s="97"/>
      <c r="C71" s="94"/>
      <c r="D71" s="94"/>
      <c r="E71" s="94"/>
      <c r="F71" s="94"/>
      <c r="G71" s="94"/>
      <c r="H71" s="94"/>
      <c r="I71" s="94"/>
      <c r="J71" s="94"/>
      <c r="K71" s="94"/>
    </row>
    <row r="72" spans="2:11">
      <c r="B72" s="97"/>
      <c r="C72" s="94"/>
      <c r="D72" s="94"/>
      <c r="E72" s="94"/>
      <c r="F72" s="94"/>
      <c r="G72" s="94"/>
      <c r="H72" s="94"/>
      <c r="I72" s="94"/>
      <c r="J72" s="94"/>
      <c r="K72" s="94"/>
    </row>
    <row r="73" spans="2:11">
      <c r="B73" s="97"/>
      <c r="C73" s="94"/>
      <c r="D73" s="94"/>
      <c r="E73" s="94"/>
      <c r="F73" s="94"/>
      <c r="G73" s="94"/>
      <c r="H73" s="94"/>
      <c r="I73" s="94"/>
      <c r="J73" s="94"/>
      <c r="K73" s="94"/>
    </row>
    <row r="74" spans="2:11" ht="14.5" thickBot="1">
      <c r="B74" s="98"/>
      <c r="C74" s="95"/>
      <c r="D74" s="95"/>
      <c r="E74" s="95"/>
      <c r="F74" s="95"/>
      <c r="G74" s="95"/>
      <c r="H74" s="95"/>
      <c r="I74" s="95"/>
      <c r="J74" s="95"/>
      <c r="K74" s="95"/>
    </row>
    <row r="75" spans="2:11" ht="14.5" thickTop="1"/>
  </sheetData>
  <mergeCells count="16">
    <mergeCell ref="B2:B3"/>
    <mergeCell ref="I18:N30"/>
    <mergeCell ref="C24:F30"/>
    <mergeCell ref="G18:H23"/>
    <mergeCell ref="I2:J2"/>
    <mergeCell ref="K2:L2"/>
    <mergeCell ref="M2:N2"/>
    <mergeCell ref="C2:D2"/>
    <mergeCell ref="E2:F2"/>
    <mergeCell ref="G2:H2"/>
    <mergeCell ref="B36:C36"/>
    <mergeCell ref="D36:F36"/>
    <mergeCell ref="J36:L36"/>
    <mergeCell ref="C46:E46"/>
    <mergeCell ref="F46:H46"/>
    <mergeCell ref="I46:K46"/>
  </mergeCells>
  <phoneticPr fontId="3"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D6B3C-6F31-427D-AD68-3893610E27ED}">
  <dimension ref="A1:BL92"/>
  <sheetViews>
    <sheetView topLeftCell="AN43" workbookViewId="0">
      <selection activeCell="BK76" sqref="BK76"/>
    </sheetView>
  </sheetViews>
  <sheetFormatPr defaultColWidth="8.81640625" defaultRowHeight="12.5"/>
  <cols>
    <col min="1" max="1" width="8.81640625" customWidth="1"/>
    <col min="5" max="6" width="0" hidden="1" customWidth="1"/>
    <col min="7" max="7" width="14.81640625" customWidth="1"/>
    <col min="10" max="10" width="14.1796875" customWidth="1"/>
    <col min="23" max="52" width="8.81640625" customWidth="1"/>
    <col min="53" max="53" width="8.81640625" style="10"/>
    <col min="54" max="55" width="8.81640625" style="4"/>
    <col min="56" max="56" width="8.81640625" style="5"/>
    <col min="57" max="57" width="10" style="40" bestFit="1" customWidth="1"/>
    <col min="58" max="58" width="8.81640625" style="3"/>
    <col min="60" max="60" width="8.81640625" style="13"/>
    <col min="61" max="61" width="8.81640625" style="7" customWidth="1"/>
    <col min="62" max="63" width="8.81640625" style="7"/>
    <col min="64" max="64" width="8.81640625" style="8"/>
  </cols>
  <sheetData>
    <row r="1" spans="1:64" ht="13">
      <c r="A1" t="s">
        <v>902</v>
      </c>
      <c r="B1" t="s">
        <v>0</v>
      </c>
      <c r="C1" t="s">
        <v>1</v>
      </c>
      <c r="D1" t="s">
        <v>2</v>
      </c>
      <c r="E1" t="s">
        <v>3</v>
      </c>
      <c r="F1" t="s">
        <v>4</v>
      </c>
      <c r="G1" t="s">
        <v>1527</v>
      </c>
      <c r="H1" t="s">
        <v>1526</v>
      </c>
      <c r="I1" t="s">
        <v>1525</v>
      </c>
      <c r="J1" t="s">
        <v>1524</v>
      </c>
      <c r="K1" t="s">
        <v>1523</v>
      </c>
      <c r="L1" t="s">
        <v>1522</v>
      </c>
      <c r="M1" t="s">
        <v>1521</v>
      </c>
      <c r="N1" t="s">
        <v>1520</v>
      </c>
      <c r="O1" t="s">
        <v>1519</v>
      </c>
      <c r="P1" t="s">
        <v>1518</v>
      </c>
      <c r="Q1" t="s">
        <v>1517</v>
      </c>
      <c r="R1" t="s">
        <v>1516</v>
      </c>
      <c r="S1" t="s">
        <v>1515</v>
      </c>
      <c r="T1" t="s">
        <v>1514</v>
      </c>
      <c r="U1" t="s">
        <v>1513</v>
      </c>
      <c r="V1" t="s">
        <v>1512</v>
      </c>
      <c r="W1" t="s">
        <v>1511</v>
      </c>
      <c r="X1" t="s">
        <v>1510</v>
      </c>
      <c r="Y1" t="s">
        <v>1509</v>
      </c>
      <c r="Z1" t="s">
        <v>1508</v>
      </c>
      <c r="AA1" t="s">
        <v>1507</v>
      </c>
      <c r="AB1" t="s">
        <v>1506</v>
      </c>
      <c r="AC1" t="s">
        <v>1505</v>
      </c>
      <c r="AD1" t="s">
        <v>1504</v>
      </c>
      <c r="AE1" t="s">
        <v>1503</v>
      </c>
      <c r="AF1" t="s">
        <v>1502</v>
      </c>
      <c r="AG1" t="s">
        <v>1501</v>
      </c>
      <c r="AH1" t="s">
        <v>1500</v>
      </c>
      <c r="AI1" t="s">
        <v>1499</v>
      </c>
      <c r="AJ1" t="s">
        <v>1498</v>
      </c>
      <c r="AK1" t="s">
        <v>1497</v>
      </c>
      <c r="AL1" t="s">
        <v>1496</v>
      </c>
      <c r="AM1" t="s">
        <v>1495</v>
      </c>
      <c r="AN1" t="s">
        <v>1494</v>
      </c>
      <c r="AO1" t="s">
        <v>1493</v>
      </c>
      <c r="AP1" t="s">
        <v>1492</v>
      </c>
      <c r="AQ1" t="s">
        <v>1491</v>
      </c>
      <c r="AR1" t="s">
        <v>1490</v>
      </c>
      <c r="AS1" t="s">
        <v>1489</v>
      </c>
      <c r="AT1" t="s">
        <v>1488</v>
      </c>
      <c r="AU1" t="s">
        <v>1487</v>
      </c>
      <c r="AV1" t="s">
        <v>1486</v>
      </c>
      <c r="AW1" t="s">
        <v>1485</v>
      </c>
      <c r="AX1" t="s">
        <v>1484</v>
      </c>
      <c r="AY1" t="s">
        <v>1483</v>
      </c>
      <c r="AZ1" t="s">
        <v>74</v>
      </c>
      <c r="BA1" s="10" t="s">
        <v>1528</v>
      </c>
      <c r="BB1" s="4" t="s">
        <v>1529</v>
      </c>
      <c r="BC1" s="4" t="s">
        <v>1530</v>
      </c>
      <c r="BD1" s="5" t="s">
        <v>1531</v>
      </c>
      <c r="BE1" s="40" t="s">
        <v>1548</v>
      </c>
      <c r="BF1" s="3" t="s">
        <v>1547</v>
      </c>
      <c r="BG1" s="37">
        <v>44652</v>
      </c>
      <c r="BH1" s="13" t="s">
        <v>1598</v>
      </c>
      <c r="BI1" s="7" t="s">
        <v>1600</v>
      </c>
      <c r="BJ1" s="7" t="s">
        <v>1601</v>
      </c>
      <c r="BK1" s="7" t="s">
        <v>1602</v>
      </c>
      <c r="BL1" s="8" t="s">
        <v>1599</v>
      </c>
    </row>
    <row r="2" spans="1:64" s="44" customFormat="1">
      <c r="A2" s="44">
        <v>19</v>
      </c>
      <c r="B2" s="44" t="s">
        <v>1422</v>
      </c>
      <c r="C2" s="44" t="s">
        <v>1421</v>
      </c>
      <c r="D2" s="44" t="s">
        <v>1058</v>
      </c>
      <c r="E2" s="44" t="s">
        <v>1059</v>
      </c>
      <c r="F2" s="44" t="s">
        <v>1127</v>
      </c>
      <c r="G2" s="14" t="s">
        <v>1128</v>
      </c>
      <c r="H2" s="44" t="s">
        <v>1394</v>
      </c>
      <c r="I2" s="44" t="s">
        <v>1213</v>
      </c>
      <c r="J2" s="44">
        <v>0</v>
      </c>
      <c r="K2" s="44">
        <v>5</v>
      </c>
      <c r="L2" s="44">
        <v>1</v>
      </c>
      <c r="M2" s="44" t="s">
        <v>1420</v>
      </c>
      <c r="N2" s="44">
        <v>1</v>
      </c>
      <c r="O2" s="44">
        <v>4</v>
      </c>
      <c r="P2" s="44">
        <v>1</v>
      </c>
      <c r="Q2" s="44">
        <v>3</v>
      </c>
      <c r="R2" s="44">
        <v>1</v>
      </c>
      <c r="S2" s="44">
        <v>2</v>
      </c>
      <c r="T2" s="44">
        <v>2</v>
      </c>
      <c r="U2" s="44">
        <v>4</v>
      </c>
      <c r="V2" s="44">
        <v>3</v>
      </c>
      <c r="W2" s="44">
        <v>1</v>
      </c>
      <c r="X2" s="44">
        <v>1</v>
      </c>
      <c r="Y2" s="44">
        <v>2</v>
      </c>
      <c r="Z2" s="44">
        <v>2</v>
      </c>
      <c r="AA2" s="44">
        <v>2</v>
      </c>
      <c r="AB2" s="44">
        <v>2</v>
      </c>
      <c r="AC2" s="44">
        <v>2</v>
      </c>
      <c r="AD2" s="44">
        <v>3</v>
      </c>
      <c r="AE2" s="44">
        <v>3</v>
      </c>
      <c r="AF2" s="44">
        <v>4</v>
      </c>
      <c r="AG2" s="44">
        <v>1</v>
      </c>
      <c r="AH2" s="44">
        <v>1</v>
      </c>
      <c r="AI2" s="44">
        <v>2</v>
      </c>
      <c r="AJ2" s="44">
        <v>1</v>
      </c>
      <c r="AK2" s="44">
        <v>2</v>
      </c>
      <c r="AL2" s="44">
        <v>2</v>
      </c>
      <c r="AM2" s="44">
        <v>1</v>
      </c>
      <c r="AN2" s="44">
        <v>3</v>
      </c>
      <c r="AO2" s="44">
        <v>3</v>
      </c>
      <c r="AP2" s="44">
        <v>1</v>
      </c>
      <c r="AQ2" s="44">
        <v>1</v>
      </c>
      <c r="AR2" s="44">
        <v>1</v>
      </c>
      <c r="AS2" s="44">
        <v>2</v>
      </c>
      <c r="AT2" s="44">
        <v>2</v>
      </c>
      <c r="AU2" s="44">
        <v>3</v>
      </c>
      <c r="AV2" s="44">
        <v>1</v>
      </c>
      <c r="AW2" s="44">
        <v>2</v>
      </c>
      <c r="AX2" s="44">
        <v>1</v>
      </c>
      <c r="AY2" s="44">
        <v>3</v>
      </c>
      <c r="AZ2" s="44">
        <v>76</v>
      </c>
      <c r="BA2" s="10">
        <f t="shared" ref="BA2:BA31" si="0">SUM(W2:AC2)</f>
        <v>12</v>
      </c>
      <c r="BB2" s="4">
        <f t="shared" ref="BB2:BB31" si="1">SUM(AH2,AJ2:AK2,AN2:AP2,AT2,AY2)</f>
        <v>16</v>
      </c>
      <c r="BC2" s="4">
        <f t="shared" ref="BC2:BC31" si="2">SUM(AD2:AF2,AI2,AL2,AQ2,AS2,AW2)</f>
        <v>19</v>
      </c>
      <c r="BD2" s="5">
        <f t="shared" ref="BD2:BD31" si="3">SUM(BB2:BC2)</f>
        <v>35</v>
      </c>
      <c r="BE2" s="40">
        <v>0</v>
      </c>
      <c r="BF2" s="3">
        <v>60</v>
      </c>
      <c r="BH2" s="13">
        <f t="shared" ref="BH2:BH17" si="4">K2-L2</f>
        <v>4</v>
      </c>
      <c r="BI2" s="7">
        <f t="shared" ref="BI2:BI31" si="5">IF(N2=1,O2+5,O2)</f>
        <v>9</v>
      </c>
      <c r="BJ2" s="7">
        <f t="shared" ref="BJ2:BJ31" si="6">IF(P2=1,Q2+5,Q2)</f>
        <v>8</v>
      </c>
      <c r="BK2" s="7">
        <f>IF(R2=-1,S2+5,S2)</f>
        <v>2</v>
      </c>
      <c r="BL2" s="8">
        <f t="shared" ref="BL2:BL31" si="7">BI2+BJ2+BK2</f>
        <v>19</v>
      </c>
    </row>
    <row r="3" spans="1:64" s="44" customFormat="1">
      <c r="A3" s="44">
        <v>24</v>
      </c>
      <c r="B3" s="44" t="s">
        <v>1407</v>
      </c>
      <c r="C3" s="44" t="s">
        <v>1406</v>
      </c>
      <c r="D3" s="44" t="s">
        <v>77</v>
      </c>
      <c r="E3" s="44" t="s">
        <v>78</v>
      </c>
      <c r="F3" s="44" t="s">
        <v>1405</v>
      </c>
      <c r="G3" s="14" t="s">
        <v>1155</v>
      </c>
      <c r="H3" s="44" t="s">
        <v>1394</v>
      </c>
      <c r="I3" s="44" t="s">
        <v>1213</v>
      </c>
      <c r="J3" s="44">
        <v>0</v>
      </c>
      <c r="K3" s="44">
        <v>3</v>
      </c>
      <c r="L3" s="44">
        <v>3</v>
      </c>
      <c r="M3" s="44" t="s">
        <v>1404</v>
      </c>
      <c r="N3" s="44">
        <v>1</v>
      </c>
      <c r="O3" s="44">
        <v>3</v>
      </c>
      <c r="P3" s="44">
        <v>-1</v>
      </c>
      <c r="Q3" s="44">
        <v>2</v>
      </c>
      <c r="R3" s="44">
        <v>1</v>
      </c>
      <c r="S3" s="44">
        <v>4</v>
      </c>
      <c r="T3" s="44">
        <v>4</v>
      </c>
      <c r="U3" s="44">
        <v>5</v>
      </c>
      <c r="V3" s="44">
        <v>4</v>
      </c>
      <c r="W3" s="44">
        <v>1</v>
      </c>
      <c r="X3" s="44">
        <v>1</v>
      </c>
      <c r="Y3" s="44">
        <v>0</v>
      </c>
      <c r="Z3" s="44">
        <v>2</v>
      </c>
      <c r="AA3" s="44">
        <v>3</v>
      </c>
      <c r="AB3" s="44">
        <v>2</v>
      </c>
      <c r="AC3" s="44">
        <v>2</v>
      </c>
      <c r="AD3" s="44">
        <v>2</v>
      </c>
      <c r="AE3" s="44">
        <v>3</v>
      </c>
      <c r="AF3" s="44">
        <v>3</v>
      </c>
      <c r="AG3" s="44">
        <v>3</v>
      </c>
      <c r="AH3" s="44">
        <v>2</v>
      </c>
      <c r="AI3" s="44">
        <v>3</v>
      </c>
      <c r="AJ3" s="44">
        <v>3</v>
      </c>
      <c r="AK3" s="44">
        <v>1</v>
      </c>
      <c r="AL3" s="44">
        <v>2</v>
      </c>
      <c r="AM3" s="44">
        <v>3</v>
      </c>
      <c r="AN3" s="44">
        <v>2</v>
      </c>
      <c r="AO3" s="44">
        <v>3</v>
      </c>
      <c r="AP3" s="44">
        <v>2</v>
      </c>
      <c r="AQ3" s="44">
        <v>2</v>
      </c>
      <c r="AR3" s="44">
        <v>1</v>
      </c>
      <c r="AS3" s="44">
        <v>3</v>
      </c>
      <c r="AT3" s="44">
        <v>2</v>
      </c>
      <c r="AU3" s="44">
        <v>3</v>
      </c>
      <c r="AV3" s="44">
        <v>1</v>
      </c>
      <c r="AW3" s="44">
        <v>3</v>
      </c>
      <c r="AX3" s="44">
        <v>2</v>
      </c>
      <c r="AY3" s="44">
        <v>2</v>
      </c>
      <c r="AZ3" s="44">
        <v>85</v>
      </c>
      <c r="BA3" s="10">
        <f t="shared" si="0"/>
        <v>11</v>
      </c>
      <c r="BB3" s="4">
        <f t="shared" si="1"/>
        <v>17</v>
      </c>
      <c r="BC3" s="4">
        <f t="shared" si="2"/>
        <v>21</v>
      </c>
      <c r="BD3" s="5">
        <f t="shared" si="3"/>
        <v>38</v>
      </c>
      <c r="BE3" s="40">
        <v>0</v>
      </c>
      <c r="BF3" s="3">
        <v>60</v>
      </c>
      <c r="BH3" s="13">
        <f t="shared" si="4"/>
        <v>0</v>
      </c>
      <c r="BI3" s="7">
        <f t="shared" si="5"/>
        <v>8</v>
      </c>
      <c r="BJ3" s="7">
        <f t="shared" si="6"/>
        <v>2</v>
      </c>
      <c r="BK3" s="7">
        <f t="shared" ref="BK3:BK66" si="8">IF(R3=-1,S3+5,S3)</f>
        <v>4</v>
      </c>
      <c r="BL3" s="8">
        <f t="shared" si="7"/>
        <v>14</v>
      </c>
    </row>
    <row r="4" spans="1:64" s="44" customFormat="1">
      <c r="A4" s="44">
        <v>25</v>
      </c>
      <c r="B4" s="44" t="s">
        <v>1403</v>
      </c>
      <c r="C4" s="44" t="s">
        <v>1402</v>
      </c>
      <c r="D4" s="44" t="s">
        <v>1058</v>
      </c>
      <c r="E4" s="44" t="s">
        <v>1059</v>
      </c>
      <c r="F4" s="44" t="s">
        <v>1401</v>
      </c>
      <c r="G4" s="14" t="s">
        <v>1159</v>
      </c>
      <c r="H4" s="44" t="s">
        <v>1394</v>
      </c>
      <c r="I4" s="44" t="s">
        <v>1213</v>
      </c>
      <c r="J4" s="44">
        <v>0</v>
      </c>
      <c r="K4" s="44">
        <v>4</v>
      </c>
      <c r="L4" s="44">
        <v>2</v>
      </c>
      <c r="M4" s="44" t="s">
        <v>1400</v>
      </c>
      <c r="N4" s="44">
        <v>-1</v>
      </c>
      <c r="O4" s="44">
        <v>3</v>
      </c>
      <c r="P4" s="44">
        <v>-1</v>
      </c>
      <c r="Q4" s="44">
        <v>3</v>
      </c>
      <c r="R4" s="44">
        <v>1</v>
      </c>
      <c r="S4" s="44">
        <v>1</v>
      </c>
      <c r="T4" s="44">
        <v>2</v>
      </c>
      <c r="U4" s="44">
        <v>1</v>
      </c>
      <c r="V4" s="44">
        <v>5</v>
      </c>
      <c r="W4" s="44">
        <v>2</v>
      </c>
      <c r="X4" s="44">
        <v>0</v>
      </c>
      <c r="Y4" s="44">
        <v>0</v>
      </c>
      <c r="Z4" s="44">
        <v>4</v>
      </c>
      <c r="AA4" s="44">
        <v>3</v>
      </c>
      <c r="AB4" s="44">
        <v>3</v>
      </c>
      <c r="AC4" s="44">
        <v>3</v>
      </c>
      <c r="AD4" s="44">
        <v>4</v>
      </c>
      <c r="AE4" s="44">
        <v>0</v>
      </c>
      <c r="AF4" s="44">
        <v>4</v>
      </c>
      <c r="AG4" s="44">
        <v>3</v>
      </c>
      <c r="AH4" s="44">
        <v>4</v>
      </c>
      <c r="AI4" s="44">
        <v>4</v>
      </c>
      <c r="AJ4" s="44">
        <v>4</v>
      </c>
      <c r="AK4" s="44">
        <v>3</v>
      </c>
      <c r="AL4" s="44">
        <v>0</v>
      </c>
      <c r="AM4" s="44">
        <v>0</v>
      </c>
      <c r="AN4" s="44">
        <v>2</v>
      </c>
      <c r="AO4" s="44">
        <v>3</v>
      </c>
      <c r="AP4" s="44">
        <v>2</v>
      </c>
      <c r="AQ4" s="44">
        <v>2</v>
      </c>
      <c r="AR4" s="44">
        <v>3</v>
      </c>
      <c r="AS4" s="44">
        <v>4</v>
      </c>
      <c r="AT4" s="44">
        <v>2</v>
      </c>
      <c r="AU4" s="44">
        <v>4</v>
      </c>
      <c r="AV4" s="44">
        <v>2</v>
      </c>
      <c r="AW4" s="44">
        <v>4</v>
      </c>
      <c r="AX4" s="44">
        <v>4</v>
      </c>
      <c r="AY4" s="44">
        <v>3</v>
      </c>
      <c r="AZ4" s="44">
        <v>90</v>
      </c>
      <c r="BA4" s="10">
        <f t="shared" si="0"/>
        <v>15</v>
      </c>
      <c r="BB4" s="4">
        <f t="shared" si="1"/>
        <v>23</v>
      </c>
      <c r="BC4" s="4">
        <f t="shared" si="2"/>
        <v>22</v>
      </c>
      <c r="BD4" s="5">
        <f t="shared" si="3"/>
        <v>45</v>
      </c>
      <c r="BE4" s="40">
        <v>0</v>
      </c>
      <c r="BF4" s="3">
        <v>60</v>
      </c>
      <c r="BH4" s="13">
        <f t="shared" si="4"/>
        <v>2</v>
      </c>
      <c r="BI4" s="7">
        <f t="shared" si="5"/>
        <v>3</v>
      </c>
      <c r="BJ4" s="7">
        <f t="shared" si="6"/>
        <v>3</v>
      </c>
      <c r="BK4" s="7">
        <f t="shared" si="8"/>
        <v>1</v>
      </c>
      <c r="BL4" s="8">
        <f t="shared" si="7"/>
        <v>7</v>
      </c>
    </row>
    <row r="5" spans="1:64">
      <c r="A5">
        <v>2</v>
      </c>
      <c r="B5" t="s">
        <v>1479</v>
      </c>
      <c r="C5" t="s">
        <v>1478</v>
      </c>
      <c r="D5" t="s">
        <v>1058</v>
      </c>
      <c r="E5" t="s">
        <v>1059</v>
      </c>
      <c r="F5" t="s">
        <v>1060</v>
      </c>
      <c r="G5" s="14" t="s">
        <v>1061</v>
      </c>
      <c r="H5" t="s">
        <v>1394</v>
      </c>
      <c r="I5" t="s">
        <v>1394</v>
      </c>
      <c r="J5" t="s">
        <v>1597</v>
      </c>
      <c r="K5">
        <v>4</v>
      </c>
      <c r="L5">
        <v>0</v>
      </c>
      <c r="M5" t="s">
        <v>1477</v>
      </c>
      <c r="N5">
        <v>1</v>
      </c>
      <c r="O5">
        <v>3</v>
      </c>
      <c r="P5">
        <v>1</v>
      </c>
      <c r="Q5">
        <v>3</v>
      </c>
      <c r="R5">
        <v>1</v>
      </c>
      <c r="S5">
        <v>2</v>
      </c>
      <c r="T5">
        <v>2</v>
      </c>
      <c r="U5">
        <v>3</v>
      </c>
      <c r="V5">
        <v>4</v>
      </c>
      <c r="W5">
        <v>3</v>
      </c>
      <c r="X5">
        <v>2</v>
      </c>
      <c r="Y5">
        <v>1</v>
      </c>
      <c r="Z5">
        <v>3</v>
      </c>
      <c r="AA5">
        <v>3</v>
      </c>
      <c r="AB5">
        <v>2</v>
      </c>
      <c r="AC5">
        <v>2</v>
      </c>
      <c r="AD5">
        <v>2</v>
      </c>
      <c r="AE5">
        <v>1</v>
      </c>
      <c r="AF5">
        <v>2</v>
      </c>
      <c r="AG5">
        <v>3</v>
      </c>
      <c r="AH5">
        <v>2</v>
      </c>
      <c r="AI5">
        <v>1</v>
      </c>
      <c r="AJ5">
        <v>2</v>
      </c>
      <c r="AK5">
        <v>1</v>
      </c>
      <c r="AL5">
        <v>2</v>
      </c>
      <c r="AM5">
        <v>3</v>
      </c>
      <c r="AN5">
        <v>2</v>
      </c>
      <c r="AO5">
        <v>3</v>
      </c>
      <c r="AP5">
        <v>4</v>
      </c>
      <c r="AQ5">
        <v>3</v>
      </c>
      <c r="AR5">
        <v>2</v>
      </c>
      <c r="AS5">
        <v>1</v>
      </c>
      <c r="AT5">
        <v>3</v>
      </c>
      <c r="AU5">
        <v>2</v>
      </c>
      <c r="AV5">
        <v>1</v>
      </c>
      <c r="AW5">
        <v>1</v>
      </c>
      <c r="AX5">
        <v>3</v>
      </c>
      <c r="AY5">
        <v>1</v>
      </c>
      <c r="AZ5">
        <v>81</v>
      </c>
      <c r="BA5" s="10">
        <f t="shared" si="0"/>
        <v>16</v>
      </c>
      <c r="BB5" s="4">
        <f t="shared" si="1"/>
        <v>18</v>
      </c>
      <c r="BC5" s="4">
        <f t="shared" si="2"/>
        <v>13</v>
      </c>
      <c r="BD5" s="5">
        <f t="shared" si="3"/>
        <v>31</v>
      </c>
      <c r="BE5" s="41">
        <v>44712</v>
      </c>
      <c r="BF5" s="3">
        <f>DATEDIF($BG$1,BE5,"d")</f>
        <v>60</v>
      </c>
      <c r="BH5" s="13">
        <f t="shared" si="4"/>
        <v>4</v>
      </c>
      <c r="BI5" s="7">
        <f t="shared" si="5"/>
        <v>8</v>
      </c>
      <c r="BJ5" s="7">
        <f t="shared" si="6"/>
        <v>8</v>
      </c>
      <c r="BK5" s="7">
        <f t="shared" si="8"/>
        <v>2</v>
      </c>
      <c r="BL5" s="8">
        <f t="shared" si="7"/>
        <v>18</v>
      </c>
    </row>
    <row r="6" spans="1:64">
      <c r="A6">
        <v>23</v>
      </c>
      <c r="B6" t="s">
        <v>1411</v>
      </c>
      <c r="C6" t="s">
        <v>1410</v>
      </c>
      <c r="D6" t="s">
        <v>1058</v>
      </c>
      <c r="E6" t="s">
        <v>1059</v>
      </c>
      <c r="F6" t="s">
        <v>1142</v>
      </c>
      <c r="G6" s="14" t="s">
        <v>1143</v>
      </c>
      <c r="H6" t="s">
        <v>1394</v>
      </c>
      <c r="I6" t="s">
        <v>1394</v>
      </c>
      <c r="J6" t="s">
        <v>1409</v>
      </c>
      <c r="K6">
        <v>4</v>
      </c>
      <c r="L6">
        <v>4</v>
      </c>
      <c r="M6" t="s">
        <v>1408</v>
      </c>
      <c r="N6">
        <v>-1</v>
      </c>
      <c r="O6">
        <v>3</v>
      </c>
      <c r="P6">
        <v>-1</v>
      </c>
      <c r="Q6">
        <v>1</v>
      </c>
      <c r="R6">
        <v>1</v>
      </c>
      <c r="S6">
        <v>1</v>
      </c>
      <c r="T6">
        <v>4</v>
      </c>
      <c r="U6">
        <v>3</v>
      </c>
      <c r="V6">
        <v>5</v>
      </c>
      <c r="W6">
        <v>1</v>
      </c>
      <c r="X6">
        <v>2</v>
      </c>
      <c r="Y6">
        <v>0</v>
      </c>
      <c r="Z6">
        <v>3</v>
      </c>
      <c r="AA6">
        <v>2</v>
      </c>
      <c r="AB6">
        <v>2</v>
      </c>
      <c r="AC6">
        <v>1</v>
      </c>
      <c r="AD6">
        <v>3</v>
      </c>
      <c r="AE6">
        <v>2</v>
      </c>
      <c r="AF6">
        <v>3</v>
      </c>
      <c r="AG6">
        <v>3</v>
      </c>
      <c r="AH6">
        <v>2</v>
      </c>
      <c r="AI6">
        <v>2</v>
      </c>
      <c r="AJ6">
        <v>3</v>
      </c>
      <c r="AK6">
        <v>4</v>
      </c>
      <c r="AL6">
        <v>4</v>
      </c>
      <c r="AM6">
        <v>3</v>
      </c>
      <c r="AN6">
        <v>4</v>
      </c>
      <c r="AO6">
        <v>3</v>
      </c>
      <c r="AP6">
        <v>3</v>
      </c>
      <c r="AQ6">
        <v>2</v>
      </c>
      <c r="AR6">
        <v>2</v>
      </c>
      <c r="AS6">
        <v>4</v>
      </c>
      <c r="AT6">
        <v>4</v>
      </c>
      <c r="AU6">
        <v>4</v>
      </c>
      <c r="AV6">
        <v>2</v>
      </c>
      <c r="AW6">
        <v>2</v>
      </c>
      <c r="AX6">
        <v>3</v>
      </c>
      <c r="AY6">
        <v>2</v>
      </c>
      <c r="AZ6">
        <v>91</v>
      </c>
      <c r="BA6" s="10">
        <f t="shared" si="0"/>
        <v>11</v>
      </c>
      <c r="BB6" s="4">
        <f t="shared" si="1"/>
        <v>25</v>
      </c>
      <c r="BC6" s="4">
        <f t="shared" si="2"/>
        <v>22</v>
      </c>
      <c r="BD6" s="5">
        <f t="shared" si="3"/>
        <v>47</v>
      </c>
      <c r="BE6" s="41">
        <v>44703</v>
      </c>
      <c r="BF6" s="3">
        <f>DATEDIF($BG$1,BE6,"d")</f>
        <v>51</v>
      </c>
      <c r="BH6" s="13">
        <f t="shared" si="4"/>
        <v>0</v>
      </c>
      <c r="BI6" s="7">
        <f t="shared" si="5"/>
        <v>3</v>
      </c>
      <c r="BJ6" s="7">
        <f t="shared" si="6"/>
        <v>1</v>
      </c>
      <c r="BK6" s="7">
        <f t="shared" si="8"/>
        <v>1</v>
      </c>
      <c r="BL6" s="8">
        <f t="shared" si="7"/>
        <v>5</v>
      </c>
    </row>
    <row r="7" spans="1:64">
      <c r="A7">
        <v>5</v>
      </c>
      <c r="B7" t="s">
        <v>1470</v>
      </c>
      <c r="C7" t="s">
        <v>1469</v>
      </c>
      <c r="D7" t="s">
        <v>1058</v>
      </c>
      <c r="E7" t="s">
        <v>1059</v>
      </c>
      <c r="F7" t="s">
        <v>1076</v>
      </c>
      <c r="G7" s="14" t="s">
        <v>1077</v>
      </c>
      <c r="H7" t="s">
        <v>1394</v>
      </c>
      <c r="I7" t="s">
        <v>1394</v>
      </c>
      <c r="J7" t="s">
        <v>1409</v>
      </c>
      <c r="K7">
        <v>4</v>
      </c>
      <c r="L7">
        <v>0</v>
      </c>
      <c r="M7" t="s">
        <v>1468</v>
      </c>
      <c r="N7">
        <v>-1</v>
      </c>
      <c r="O7">
        <v>1</v>
      </c>
      <c r="P7">
        <v>-1</v>
      </c>
      <c r="Q7">
        <v>1</v>
      </c>
      <c r="R7">
        <v>1</v>
      </c>
      <c r="S7">
        <v>1</v>
      </c>
      <c r="T7">
        <v>5</v>
      </c>
      <c r="U7">
        <v>5</v>
      </c>
      <c r="V7">
        <v>5</v>
      </c>
      <c r="W7">
        <v>2</v>
      </c>
      <c r="X7">
        <v>2</v>
      </c>
      <c r="Y7">
        <v>3</v>
      </c>
      <c r="Z7">
        <v>1</v>
      </c>
      <c r="AA7">
        <v>3</v>
      </c>
      <c r="AB7">
        <v>2</v>
      </c>
      <c r="AC7">
        <v>2</v>
      </c>
      <c r="AD7">
        <v>4</v>
      </c>
      <c r="AE7">
        <v>4</v>
      </c>
      <c r="AF7">
        <v>4</v>
      </c>
      <c r="AG7">
        <v>4</v>
      </c>
      <c r="AH7">
        <v>4</v>
      </c>
      <c r="AI7">
        <v>4</v>
      </c>
      <c r="AJ7">
        <v>4</v>
      </c>
      <c r="AK7">
        <v>4</v>
      </c>
      <c r="AL7">
        <v>4</v>
      </c>
      <c r="AM7">
        <v>1</v>
      </c>
      <c r="AN7">
        <v>4</v>
      </c>
      <c r="AO7">
        <v>4</v>
      </c>
      <c r="AP7">
        <v>0</v>
      </c>
      <c r="AQ7">
        <v>0</v>
      </c>
      <c r="AR7">
        <v>2</v>
      </c>
      <c r="AS7">
        <v>0</v>
      </c>
      <c r="AT7">
        <v>0</v>
      </c>
      <c r="AU7">
        <v>3</v>
      </c>
      <c r="AV7">
        <v>0</v>
      </c>
      <c r="AW7">
        <v>0</v>
      </c>
      <c r="AX7">
        <v>0</v>
      </c>
      <c r="AY7">
        <v>4</v>
      </c>
      <c r="AZ7">
        <v>86</v>
      </c>
      <c r="BA7" s="10">
        <f t="shared" si="0"/>
        <v>15</v>
      </c>
      <c r="BB7" s="4">
        <f t="shared" si="1"/>
        <v>24</v>
      </c>
      <c r="BC7" s="4">
        <f t="shared" si="2"/>
        <v>20</v>
      </c>
      <c r="BD7" s="5">
        <f t="shared" si="3"/>
        <v>44</v>
      </c>
      <c r="BE7" s="41">
        <v>44703</v>
      </c>
      <c r="BF7" s="3">
        <f>DATEDIF($BG$1,BE7,"d")</f>
        <v>51</v>
      </c>
      <c r="BH7" s="13">
        <f t="shared" si="4"/>
        <v>4</v>
      </c>
      <c r="BI7" s="7">
        <f t="shared" si="5"/>
        <v>1</v>
      </c>
      <c r="BJ7" s="7">
        <f t="shared" si="6"/>
        <v>1</v>
      </c>
      <c r="BK7" s="7">
        <f t="shared" si="8"/>
        <v>1</v>
      </c>
      <c r="BL7" s="8">
        <f t="shared" si="7"/>
        <v>3</v>
      </c>
    </row>
    <row r="8" spans="1:64">
      <c r="A8">
        <v>26</v>
      </c>
      <c r="B8" t="s">
        <v>1399</v>
      </c>
      <c r="C8" t="s">
        <v>1398</v>
      </c>
      <c r="D8" t="s">
        <v>1058</v>
      </c>
      <c r="E8" t="s">
        <v>1059</v>
      </c>
      <c r="F8" t="s">
        <v>1397</v>
      </c>
      <c r="G8" s="14" t="s">
        <v>1151</v>
      </c>
      <c r="H8" t="s">
        <v>1394</v>
      </c>
      <c r="I8" t="s">
        <v>1394</v>
      </c>
      <c r="J8" t="s">
        <v>1396</v>
      </c>
      <c r="K8">
        <v>3</v>
      </c>
      <c r="L8">
        <v>3</v>
      </c>
      <c r="M8" t="s">
        <v>1395</v>
      </c>
      <c r="N8">
        <v>1</v>
      </c>
      <c r="O8">
        <v>3</v>
      </c>
      <c r="P8">
        <v>-1</v>
      </c>
      <c r="Q8">
        <v>3</v>
      </c>
      <c r="R8">
        <v>1</v>
      </c>
      <c r="S8">
        <v>1</v>
      </c>
      <c r="T8">
        <v>5</v>
      </c>
      <c r="U8">
        <v>5</v>
      </c>
      <c r="V8">
        <v>5</v>
      </c>
      <c r="W8">
        <v>3</v>
      </c>
      <c r="X8">
        <v>3</v>
      </c>
      <c r="Y8">
        <v>3</v>
      </c>
      <c r="Z8">
        <v>2</v>
      </c>
      <c r="AA8">
        <v>4</v>
      </c>
      <c r="AB8">
        <v>3</v>
      </c>
      <c r="AC8">
        <v>2</v>
      </c>
      <c r="AD8">
        <v>1</v>
      </c>
      <c r="AE8">
        <v>1</v>
      </c>
      <c r="AF8">
        <v>1</v>
      </c>
      <c r="AG8">
        <v>1</v>
      </c>
      <c r="AH8">
        <v>3</v>
      </c>
      <c r="AI8">
        <v>2</v>
      </c>
      <c r="AJ8">
        <v>4</v>
      </c>
      <c r="AK8">
        <v>2</v>
      </c>
      <c r="AL8">
        <v>1</v>
      </c>
      <c r="AM8">
        <v>2</v>
      </c>
      <c r="AN8">
        <v>3</v>
      </c>
      <c r="AO8">
        <v>3</v>
      </c>
      <c r="AP8">
        <v>4</v>
      </c>
      <c r="AQ8">
        <v>2</v>
      </c>
      <c r="AR8">
        <v>1</v>
      </c>
      <c r="AS8">
        <v>1</v>
      </c>
      <c r="AT8">
        <v>4</v>
      </c>
      <c r="AU8">
        <v>4</v>
      </c>
      <c r="AV8">
        <v>1</v>
      </c>
      <c r="AW8">
        <v>1</v>
      </c>
      <c r="AX8">
        <v>3</v>
      </c>
      <c r="AY8">
        <v>4</v>
      </c>
      <c r="AZ8">
        <v>92</v>
      </c>
      <c r="BA8" s="10">
        <f t="shared" si="0"/>
        <v>20</v>
      </c>
      <c r="BB8" s="4">
        <f t="shared" si="1"/>
        <v>27</v>
      </c>
      <c r="BC8" s="4">
        <f t="shared" si="2"/>
        <v>10</v>
      </c>
      <c r="BD8" s="5">
        <f t="shared" si="3"/>
        <v>37</v>
      </c>
      <c r="BE8" s="41">
        <v>44708</v>
      </c>
      <c r="BF8" s="3">
        <f>DATEDIF($BG$1,BE8,"d")</f>
        <v>56</v>
      </c>
      <c r="BH8" s="13">
        <f t="shared" si="4"/>
        <v>0</v>
      </c>
      <c r="BI8" s="7">
        <f t="shared" si="5"/>
        <v>8</v>
      </c>
      <c r="BJ8" s="7">
        <f t="shared" si="6"/>
        <v>3</v>
      </c>
      <c r="BK8" s="7">
        <f t="shared" si="8"/>
        <v>1</v>
      </c>
      <c r="BL8" s="8">
        <f t="shared" si="7"/>
        <v>12</v>
      </c>
    </row>
    <row r="9" spans="1:64" s="44" customFormat="1">
      <c r="A9" s="44">
        <v>3</v>
      </c>
      <c r="B9" s="44" t="s">
        <v>1476</v>
      </c>
      <c r="C9" s="44" t="s">
        <v>1475</v>
      </c>
      <c r="D9" s="44" t="s">
        <v>77</v>
      </c>
      <c r="E9" s="44" t="s">
        <v>78</v>
      </c>
      <c r="F9" s="44" t="s">
        <v>1068</v>
      </c>
      <c r="G9" s="14" t="s">
        <v>1069</v>
      </c>
      <c r="H9" s="44" t="s">
        <v>1394</v>
      </c>
      <c r="I9" s="44" t="s">
        <v>1213</v>
      </c>
      <c r="J9" s="44">
        <v>0</v>
      </c>
      <c r="K9" s="44">
        <v>4</v>
      </c>
      <c r="L9" s="44">
        <v>3</v>
      </c>
      <c r="M9" s="44" t="s">
        <v>1474</v>
      </c>
      <c r="N9" s="44">
        <v>-1</v>
      </c>
      <c r="O9" s="44">
        <v>3</v>
      </c>
      <c r="P9" s="44">
        <v>-1</v>
      </c>
      <c r="Q9" s="44">
        <v>3</v>
      </c>
      <c r="R9" s="44">
        <v>1</v>
      </c>
      <c r="S9" s="44">
        <v>2</v>
      </c>
      <c r="T9" s="44">
        <v>5</v>
      </c>
      <c r="U9" s="44">
        <v>5</v>
      </c>
      <c r="V9" s="44">
        <v>4</v>
      </c>
      <c r="W9" s="44">
        <v>2</v>
      </c>
      <c r="X9" s="44">
        <v>3</v>
      </c>
      <c r="Y9" s="44">
        <v>2</v>
      </c>
      <c r="Z9" s="44">
        <v>3</v>
      </c>
      <c r="AA9" s="44">
        <v>3</v>
      </c>
      <c r="AB9" s="44">
        <v>3</v>
      </c>
      <c r="AC9" s="44">
        <v>3</v>
      </c>
      <c r="AD9" s="44">
        <v>4</v>
      </c>
      <c r="AE9" s="44">
        <v>2</v>
      </c>
      <c r="AF9" s="44">
        <v>3</v>
      </c>
      <c r="AG9" s="44">
        <v>2</v>
      </c>
      <c r="AH9" s="44">
        <v>4</v>
      </c>
      <c r="AI9" s="44">
        <v>2</v>
      </c>
      <c r="AJ9" s="44">
        <v>3</v>
      </c>
      <c r="AK9" s="44">
        <v>1</v>
      </c>
      <c r="AL9" s="44">
        <v>2</v>
      </c>
      <c r="AM9" s="44">
        <v>4</v>
      </c>
      <c r="AN9" s="44">
        <v>2</v>
      </c>
      <c r="AO9" s="44">
        <v>4</v>
      </c>
      <c r="AP9" s="44">
        <v>4</v>
      </c>
      <c r="AQ9" s="44">
        <v>2</v>
      </c>
      <c r="AR9" s="44">
        <v>2</v>
      </c>
      <c r="AS9" s="44">
        <v>2</v>
      </c>
      <c r="AT9" s="44">
        <v>4</v>
      </c>
      <c r="AU9" s="44">
        <v>3</v>
      </c>
      <c r="AV9" s="44">
        <v>0</v>
      </c>
      <c r="AW9" s="44">
        <v>0</v>
      </c>
      <c r="AX9" s="44">
        <v>2</v>
      </c>
      <c r="AY9" s="44">
        <v>4</v>
      </c>
      <c r="AZ9" s="44">
        <v>96</v>
      </c>
      <c r="BA9" s="10">
        <f t="shared" si="0"/>
        <v>19</v>
      </c>
      <c r="BB9" s="4">
        <f t="shared" si="1"/>
        <v>26</v>
      </c>
      <c r="BC9" s="4">
        <f t="shared" si="2"/>
        <v>17</v>
      </c>
      <c r="BD9" s="5">
        <f t="shared" si="3"/>
        <v>43</v>
      </c>
      <c r="BE9" s="40">
        <v>0</v>
      </c>
      <c r="BF9" s="3">
        <v>60</v>
      </c>
      <c r="BH9" s="13">
        <f t="shared" si="4"/>
        <v>1</v>
      </c>
      <c r="BI9" s="7">
        <f t="shared" si="5"/>
        <v>3</v>
      </c>
      <c r="BJ9" s="7">
        <f t="shared" si="6"/>
        <v>3</v>
      </c>
      <c r="BK9" s="7">
        <f t="shared" si="8"/>
        <v>2</v>
      </c>
      <c r="BL9" s="8">
        <f t="shared" si="7"/>
        <v>8</v>
      </c>
    </row>
    <row r="10" spans="1:64">
      <c r="A10">
        <v>7</v>
      </c>
      <c r="B10" t="s">
        <v>1464</v>
      </c>
      <c r="C10" t="s">
        <v>1175</v>
      </c>
      <c r="D10" t="s">
        <v>77</v>
      </c>
      <c r="E10" t="s">
        <v>78</v>
      </c>
      <c r="F10" t="s">
        <v>1325</v>
      </c>
      <c r="G10" s="14" t="s">
        <v>1085</v>
      </c>
      <c r="H10" t="s">
        <v>1394</v>
      </c>
      <c r="I10" t="s">
        <v>1394</v>
      </c>
      <c r="J10" t="s">
        <v>1396</v>
      </c>
      <c r="K10">
        <v>3</v>
      </c>
      <c r="L10">
        <v>3</v>
      </c>
      <c r="M10" t="s">
        <v>1463</v>
      </c>
      <c r="N10">
        <v>1</v>
      </c>
      <c r="O10">
        <v>3</v>
      </c>
      <c r="P10">
        <v>-1</v>
      </c>
      <c r="Q10">
        <v>2</v>
      </c>
      <c r="R10">
        <v>1</v>
      </c>
      <c r="S10">
        <v>2</v>
      </c>
      <c r="T10">
        <v>5</v>
      </c>
      <c r="U10">
        <v>4</v>
      </c>
      <c r="V10">
        <v>3</v>
      </c>
      <c r="W10">
        <v>2</v>
      </c>
      <c r="X10">
        <v>1</v>
      </c>
      <c r="Y10">
        <v>0</v>
      </c>
      <c r="Z10">
        <v>2</v>
      </c>
      <c r="AA10">
        <v>3</v>
      </c>
      <c r="AB10">
        <v>2</v>
      </c>
      <c r="AC10">
        <v>1</v>
      </c>
      <c r="AD10">
        <v>2</v>
      </c>
      <c r="AE10">
        <v>0</v>
      </c>
      <c r="AF10">
        <v>1</v>
      </c>
      <c r="AG10">
        <v>1</v>
      </c>
      <c r="AH10">
        <v>2</v>
      </c>
      <c r="AI10">
        <v>0</v>
      </c>
      <c r="AJ10">
        <v>3</v>
      </c>
      <c r="AK10">
        <v>2</v>
      </c>
      <c r="AL10">
        <v>0</v>
      </c>
      <c r="AM10">
        <v>0</v>
      </c>
      <c r="AN10">
        <v>3</v>
      </c>
      <c r="AO10">
        <v>1</v>
      </c>
      <c r="AP10">
        <v>2</v>
      </c>
      <c r="AQ10">
        <v>0</v>
      </c>
      <c r="AR10">
        <v>2</v>
      </c>
      <c r="AS10">
        <v>2</v>
      </c>
      <c r="AT10">
        <v>3</v>
      </c>
      <c r="AU10">
        <v>0</v>
      </c>
      <c r="AV10">
        <v>0</v>
      </c>
      <c r="AW10">
        <v>0</v>
      </c>
      <c r="AX10">
        <v>1</v>
      </c>
      <c r="AY10">
        <v>1</v>
      </c>
      <c r="AZ10">
        <v>57</v>
      </c>
      <c r="BA10" s="10">
        <f t="shared" si="0"/>
        <v>11</v>
      </c>
      <c r="BB10" s="4">
        <f t="shared" si="1"/>
        <v>17</v>
      </c>
      <c r="BC10" s="4">
        <f t="shared" si="2"/>
        <v>5</v>
      </c>
      <c r="BD10" s="5">
        <f t="shared" si="3"/>
        <v>22</v>
      </c>
      <c r="BE10" s="41">
        <v>44708</v>
      </c>
      <c r="BF10" s="3">
        <f>DATEDIF($BG$1,BE10,"d")</f>
        <v>56</v>
      </c>
      <c r="BH10" s="13">
        <f t="shared" si="4"/>
        <v>0</v>
      </c>
      <c r="BI10" s="7">
        <f t="shared" si="5"/>
        <v>8</v>
      </c>
      <c r="BJ10" s="7">
        <f t="shared" si="6"/>
        <v>2</v>
      </c>
      <c r="BK10" s="7">
        <f t="shared" si="8"/>
        <v>2</v>
      </c>
      <c r="BL10" s="8">
        <f t="shared" si="7"/>
        <v>12</v>
      </c>
    </row>
    <row r="11" spans="1:64">
      <c r="A11">
        <v>12</v>
      </c>
      <c r="B11" t="s">
        <v>1448</v>
      </c>
      <c r="C11" t="s">
        <v>1447</v>
      </c>
      <c r="D11" t="s">
        <v>77</v>
      </c>
      <c r="E11" t="s">
        <v>78</v>
      </c>
      <c r="F11" t="s">
        <v>1103</v>
      </c>
      <c r="G11" s="14" t="s">
        <v>1104</v>
      </c>
      <c r="H11" t="s">
        <v>1394</v>
      </c>
      <c r="I11" t="s">
        <v>1394</v>
      </c>
      <c r="J11" t="s">
        <v>1446</v>
      </c>
      <c r="K11">
        <v>4</v>
      </c>
      <c r="L11">
        <v>2</v>
      </c>
      <c r="M11" t="s">
        <v>1445</v>
      </c>
      <c r="N11">
        <v>1</v>
      </c>
      <c r="O11">
        <v>4</v>
      </c>
      <c r="P11">
        <v>1</v>
      </c>
      <c r="Q11">
        <v>4</v>
      </c>
      <c r="R11">
        <v>-1</v>
      </c>
      <c r="S11">
        <v>4</v>
      </c>
      <c r="T11">
        <v>2</v>
      </c>
      <c r="U11">
        <v>4</v>
      </c>
      <c r="V11">
        <v>2</v>
      </c>
      <c r="W11">
        <v>1</v>
      </c>
      <c r="X11">
        <v>0</v>
      </c>
      <c r="Y11">
        <v>0</v>
      </c>
      <c r="Z11">
        <v>1</v>
      </c>
      <c r="AA11">
        <v>0</v>
      </c>
      <c r="AB11">
        <v>0</v>
      </c>
      <c r="AC11">
        <v>1</v>
      </c>
      <c r="AD11">
        <v>3</v>
      </c>
      <c r="AE11">
        <v>1</v>
      </c>
      <c r="AF11">
        <v>3</v>
      </c>
      <c r="AG11">
        <v>0</v>
      </c>
      <c r="AH11">
        <v>2</v>
      </c>
      <c r="AI11">
        <v>2</v>
      </c>
      <c r="AJ11">
        <v>0</v>
      </c>
      <c r="AK11">
        <v>1</v>
      </c>
      <c r="AL11">
        <v>2</v>
      </c>
      <c r="AM11">
        <v>1</v>
      </c>
      <c r="AN11">
        <v>2</v>
      </c>
      <c r="AO11">
        <v>2</v>
      </c>
      <c r="AP11">
        <v>2</v>
      </c>
      <c r="AQ11">
        <v>1</v>
      </c>
      <c r="AR11">
        <v>0</v>
      </c>
      <c r="AS11">
        <v>2</v>
      </c>
      <c r="AT11">
        <v>1</v>
      </c>
      <c r="AU11">
        <v>0</v>
      </c>
      <c r="AV11">
        <v>0</v>
      </c>
      <c r="AW11">
        <v>1</v>
      </c>
      <c r="AX11">
        <v>0</v>
      </c>
      <c r="AY11">
        <v>0</v>
      </c>
      <c r="AZ11">
        <v>50</v>
      </c>
      <c r="BA11" s="10">
        <f t="shared" si="0"/>
        <v>3</v>
      </c>
      <c r="BB11" s="4">
        <f t="shared" si="1"/>
        <v>10</v>
      </c>
      <c r="BC11" s="4">
        <f t="shared" si="2"/>
        <v>15</v>
      </c>
      <c r="BD11" s="5">
        <f t="shared" si="3"/>
        <v>25</v>
      </c>
      <c r="BE11" s="41">
        <v>44707</v>
      </c>
      <c r="BF11" s="3">
        <f>DATEDIF($BG$1,BE11,"d")</f>
        <v>55</v>
      </c>
      <c r="BH11" s="13">
        <f t="shared" si="4"/>
        <v>2</v>
      </c>
      <c r="BI11" s="7">
        <f t="shared" si="5"/>
        <v>9</v>
      </c>
      <c r="BJ11" s="7">
        <f t="shared" si="6"/>
        <v>9</v>
      </c>
      <c r="BK11" s="7">
        <f t="shared" si="8"/>
        <v>9</v>
      </c>
      <c r="BL11" s="8">
        <f t="shared" si="7"/>
        <v>27</v>
      </c>
    </row>
    <row r="12" spans="1:64">
      <c r="A12">
        <v>4</v>
      </c>
      <c r="B12" t="s">
        <v>1473</v>
      </c>
      <c r="C12" t="s">
        <v>1472</v>
      </c>
      <c r="D12" t="s">
        <v>77</v>
      </c>
      <c r="E12" t="s">
        <v>78</v>
      </c>
      <c r="F12" t="s">
        <v>1072</v>
      </c>
      <c r="G12" s="14" t="s">
        <v>1073</v>
      </c>
      <c r="H12" t="s">
        <v>1394</v>
      </c>
      <c r="I12" t="s">
        <v>1394</v>
      </c>
      <c r="J12" t="s">
        <v>1430</v>
      </c>
      <c r="K12">
        <v>4</v>
      </c>
      <c r="L12">
        <v>4</v>
      </c>
      <c r="M12" t="s">
        <v>1471</v>
      </c>
      <c r="N12">
        <v>1</v>
      </c>
      <c r="O12">
        <v>4</v>
      </c>
      <c r="P12">
        <v>-1</v>
      </c>
      <c r="Q12">
        <v>4</v>
      </c>
      <c r="R12">
        <v>1</v>
      </c>
      <c r="S12">
        <v>2</v>
      </c>
      <c r="T12">
        <v>2</v>
      </c>
      <c r="U12">
        <v>2</v>
      </c>
      <c r="V12">
        <v>4</v>
      </c>
      <c r="W12">
        <v>0</v>
      </c>
      <c r="X12">
        <v>0</v>
      </c>
      <c r="Y12">
        <v>0</v>
      </c>
      <c r="Z12">
        <v>2</v>
      </c>
      <c r="AA12">
        <v>2</v>
      </c>
      <c r="AB12">
        <v>0</v>
      </c>
      <c r="AC12">
        <v>0</v>
      </c>
      <c r="AD12">
        <v>3</v>
      </c>
      <c r="AE12">
        <v>1</v>
      </c>
      <c r="AF12">
        <v>1</v>
      </c>
      <c r="AG12">
        <v>3</v>
      </c>
      <c r="AH12">
        <v>3</v>
      </c>
      <c r="AI12">
        <v>2</v>
      </c>
      <c r="AJ12">
        <v>1</v>
      </c>
      <c r="AK12">
        <v>1</v>
      </c>
      <c r="AL12">
        <v>2</v>
      </c>
      <c r="AM12">
        <v>2</v>
      </c>
      <c r="AN12">
        <v>1</v>
      </c>
      <c r="AO12">
        <v>3</v>
      </c>
      <c r="AP12">
        <v>2</v>
      </c>
      <c r="AQ12">
        <v>2</v>
      </c>
      <c r="AR12">
        <v>1</v>
      </c>
      <c r="AS12">
        <v>2</v>
      </c>
      <c r="AT12">
        <v>2</v>
      </c>
      <c r="AU12">
        <v>3</v>
      </c>
      <c r="AV12">
        <v>1</v>
      </c>
      <c r="AW12">
        <v>1</v>
      </c>
      <c r="AX12">
        <v>2</v>
      </c>
      <c r="AY12">
        <v>2</v>
      </c>
      <c r="AZ12">
        <v>64</v>
      </c>
      <c r="BA12" s="10">
        <f t="shared" si="0"/>
        <v>4</v>
      </c>
      <c r="BB12" s="4">
        <f t="shared" si="1"/>
        <v>15</v>
      </c>
      <c r="BC12" s="4">
        <f t="shared" si="2"/>
        <v>14</v>
      </c>
      <c r="BD12" s="5">
        <f t="shared" si="3"/>
        <v>29</v>
      </c>
      <c r="BE12" s="41">
        <v>44704</v>
      </c>
      <c r="BF12" s="3">
        <f>DATEDIF($BG$1,BE12,"d")</f>
        <v>52</v>
      </c>
      <c r="BH12" s="13">
        <f t="shared" si="4"/>
        <v>0</v>
      </c>
      <c r="BI12" s="7">
        <f t="shared" si="5"/>
        <v>9</v>
      </c>
      <c r="BJ12" s="7">
        <f t="shared" si="6"/>
        <v>4</v>
      </c>
      <c r="BK12" s="7">
        <f t="shared" si="8"/>
        <v>2</v>
      </c>
      <c r="BL12" s="8">
        <f t="shared" si="7"/>
        <v>15</v>
      </c>
    </row>
    <row r="13" spans="1:64">
      <c r="A13">
        <v>27</v>
      </c>
      <c r="B13" t="s">
        <v>1532</v>
      </c>
      <c r="C13" t="s">
        <v>1533</v>
      </c>
      <c r="D13" t="s">
        <v>1058</v>
      </c>
      <c r="E13" t="s">
        <v>1059</v>
      </c>
      <c r="F13" t="s">
        <v>1534</v>
      </c>
      <c r="G13" s="14" t="s">
        <v>1535</v>
      </c>
      <c r="H13" t="s">
        <v>1394</v>
      </c>
      <c r="I13" t="s">
        <v>1394</v>
      </c>
      <c r="J13" t="s">
        <v>1453</v>
      </c>
      <c r="K13">
        <v>4</v>
      </c>
      <c r="L13">
        <v>4</v>
      </c>
      <c r="M13" t="s">
        <v>1536</v>
      </c>
      <c r="N13">
        <v>-1</v>
      </c>
      <c r="O13">
        <v>2</v>
      </c>
      <c r="P13">
        <v>-1</v>
      </c>
      <c r="Q13">
        <v>2</v>
      </c>
      <c r="R13">
        <v>1</v>
      </c>
      <c r="S13">
        <v>1</v>
      </c>
      <c r="T13">
        <v>5</v>
      </c>
      <c r="U13">
        <v>4</v>
      </c>
      <c r="V13">
        <v>5</v>
      </c>
      <c r="W13">
        <v>3</v>
      </c>
      <c r="X13">
        <v>2</v>
      </c>
      <c r="Y13">
        <v>2</v>
      </c>
      <c r="Z13">
        <v>3</v>
      </c>
      <c r="AA13">
        <v>4</v>
      </c>
      <c r="AB13">
        <v>4</v>
      </c>
      <c r="AC13">
        <v>4</v>
      </c>
      <c r="AD13">
        <v>4</v>
      </c>
      <c r="AE13">
        <v>3</v>
      </c>
      <c r="AF13">
        <v>3</v>
      </c>
      <c r="AG13">
        <v>4</v>
      </c>
      <c r="AH13">
        <v>4</v>
      </c>
      <c r="AI13">
        <v>4</v>
      </c>
      <c r="AJ13">
        <v>2</v>
      </c>
      <c r="AK13">
        <v>4</v>
      </c>
      <c r="AL13">
        <v>3</v>
      </c>
      <c r="AM13">
        <v>3</v>
      </c>
      <c r="AN13">
        <v>4</v>
      </c>
      <c r="AO13">
        <v>4</v>
      </c>
      <c r="AP13">
        <v>2</v>
      </c>
      <c r="AQ13">
        <v>3</v>
      </c>
      <c r="AR13">
        <v>4</v>
      </c>
      <c r="AS13">
        <v>3</v>
      </c>
      <c r="AT13">
        <v>4</v>
      </c>
      <c r="AU13">
        <v>4</v>
      </c>
      <c r="AV13">
        <v>3</v>
      </c>
      <c r="AW13">
        <v>3</v>
      </c>
      <c r="AX13">
        <v>3</v>
      </c>
      <c r="AY13">
        <v>2</v>
      </c>
      <c r="AZ13">
        <v>113</v>
      </c>
      <c r="BA13" s="10">
        <f t="shared" si="0"/>
        <v>22</v>
      </c>
      <c r="BB13" s="4">
        <f t="shared" si="1"/>
        <v>26</v>
      </c>
      <c r="BC13" s="4">
        <f t="shared" si="2"/>
        <v>26</v>
      </c>
      <c r="BD13" s="5">
        <f t="shared" si="3"/>
        <v>52</v>
      </c>
      <c r="BE13" s="41">
        <v>44706</v>
      </c>
      <c r="BF13" s="3">
        <f>DATEDIF($BG$1,BE13,"d")</f>
        <v>54</v>
      </c>
      <c r="BH13" s="13">
        <f t="shared" si="4"/>
        <v>0</v>
      </c>
      <c r="BI13" s="7">
        <f t="shared" si="5"/>
        <v>2</v>
      </c>
      <c r="BJ13" s="7">
        <f t="shared" si="6"/>
        <v>2</v>
      </c>
      <c r="BK13" s="7">
        <f t="shared" si="8"/>
        <v>1</v>
      </c>
      <c r="BL13" s="8">
        <f t="shared" si="7"/>
        <v>5</v>
      </c>
    </row>
    <row r="14" spans="1:64">
      <c r="A14">
        <v>6</v>
      </c>
      <c r="B14" t="s">
        <v>1467</v>
      </c>
      <c r="C14" t="s">
        <v>1466</v>
      </c>
      <c r="D14" t="s">
        <v>1058</v>
      </c>
      <c r="E14" t="s">
        <v>1059</v>
      </c>
      <c r="F14" t="s">
        <v>1080</v>
      </c>
      <c r="G14" s="14" t="s">
        <v>1081</v>
      </c>
      <c r="H14" t="s">
        <v>1394</v>
      </c>
      <c r="I14" t="s">
        <v>1394</v>
      </c>
      <c r="J14" t="s">
        <v>1430</v>
      </c>
      <c r="K14">
        <v>3</v>
      </c>
      <c r="L14">
        <v>3</v>
      </c>
      <c r="M14" t="s">
        <v>1465</v>
      </c>
      <c r="N14">
        <v>1</v>
      </c>
      <c r="O14">
        <v>4</v>
      </c>
      <c r="P14">
        <v>-1</v>
      </c>
      <c r="Q14">
        <v>3</v>
      </c>
      <c r="R14">
        <v>1</v>
      </c>
      <c r="S14">
        <v>3</v>
      </c>
      <c r="T14">
        <v>4</v>
      </c>
      <c r="U14">
        <v>3</v>
      </c>
      <c r="V14">
        <v>3</v>
      </c>
      <c r="W14">
        <v>0</v>
      </c>
      <c r="X14">
        <v>0</v>
      </c>
      <c r="Y14">
        <v>0</v>
      </c>
      <c r="Z14">
        <v>0</v>
      </c>
      <c r="AA14">
        <v>0</v>
      </c>
      <c r="AB14">
        <v>0</v>
      </c>
      <c r="AC14">
        <v>0</v>
      </c>
      <c r="AD14">
        <v>2</v>
      </c>
      <c r="AE14">
        <v>0</v>
      </c>
      <c r="AF14">
        <v>2</v>
      </c>
      <c r="AG14">
        <v>0</v>
      </c>
      <c r="AH14">
        <v>3</v>
      </c>
      <c r="AI14">
        <v>2</v>
      </c>
      <c r="AJ14">
        <v>1</v>
      </c>
      <c r="AK14">
        <v>2</v>
      </c>
      <c r="AL14">
        <v>2</v>
      </c>
      <c r="AM14">
        <v>1</v>
      </c>
      <c r="AN14">
        <v>3</v>
      </c>
      <c r="AO14">
        <v>0</v>
      </c>
      <c r="AP14">
        <v>2</v>
      </c>
      <c r="AQ14">
        <v>2</v>
      </c>
      <c r="AR14">
        <v>0</v>
      </c>
      <c r="AS14">
        <v>1</v>
      </c>
      <c r="AT14">
        <v>2</v>
      </c>
      <c r="AU14">
        <v>1</v>
      </c>
      <c r="AV14">
        <v>1</v>
      </c>
      <c r="AW14">
        <v>0</v>
      </c>
      <c r="AX14">
        <v>0</v>
      </c>
      <c r="AY14">
        <v>3</v>
      </c>
      <c r="AZ14">
        <v>51</v>
      </c>
      <c r="BA14" s="10">
        <f t="shared" si="0"/>
        <v>0</v>
      </c>
      <c r="BB14" s="4">
        <f t="shared" si="1"/>
        <v>16</v>
      </c>
      <c r="BC14" s="4">
        <f t="shared" si="2"/>
        <v>11</v>
      </c>
      <c r="BD14" s="5">
        <f t="shared" si="3"/>
        <v>27</v>
      </c>
      <c r="BE14" s="41">
        <v>44704</v>
      </c>
      <c r="BF14" s="3">
        <f>DATEDIF($BG$1,BE14,"d")</f>
        <v>52</v>
      </c>
      <c r="BH14" s="13">
        <f t="shared" si="4"/>
        <v>0</v>
      </c>
      <c r="BI14" s="7">
        <f t="shared" si="5"/>
        <v>9</v>
      </c>
      <c r="BJ14" s="7">
        <f t="shared" si="6"/>
        <v>3</v>
      </c>
      <c r="BK14" s="7">
        <f t="shared" si="8"/>
        <v>3</v>
      </c>
      <c r="BL14" s="8">
        <f t="shared" si="7"/>
        <v>15</v>
      </c>
    </row>
    <row r="15" spans="1:64" s="16" customFormat="1">
      <c r="A15" s="16">
        <v>30</v>
      </c>
      <c r="B15" s="16" t="s">
        <v>1591</v>
      </c>
      <c r="C15" s="16" t="s">
        <v>1592</v>
      </c>
      <c r="D15" s="16" t="s">
        <v>77</v>
      </c>
      <c r="E15" s="16" t="s">
        <v>78</v>
      </c>
      <c r="F15" s="16" t="s">
        <v>1593</v>
      </c>
      <c r="G15" s="14" t="s">
        <v>1594</v>
      </c>
      <c r="H15" s="16" t="s">
        <v>1213</v>
      </c>
      <c r="I15" s="16" t="s">
        <v>1394</v>
      </c>
      <c r="J15" s="16" t="s">
        <v>1595</v>
      </c>
      <c r="K15" s="16">
        <v>3</v>
      </c>
      <c r="L15" s="16">
        <v>0</v>
      </c>
      <c r="M15" s="16" t="s">
        <v>1596</v>
      </c>
      <c r="N15" s="16">
        <v>-1</v>
      </c>
      <c r="O15" s="16">
        <v>2</v>
      </c>
      <c r="P15" s="16">
        <v>1</v>
      </c>
      <c r="Q15" s="16">
        <v>4</v>
      </c>
      <c r="R15" s="16">
        <v>1</v>
      </c>
      <c r="S15" s="16">
        <v>1</v>
      </c>
      <c r="T15" s="16">
        <v>3</v>
      </c>
      <c r="U15" s="16">
        <v>5</v>
      </c>
      <c r="V15" s="16">
        <v>4</v>
      </c>
      <c r="W15" s="16">
        <v>3</v>
      </c>
      <c r="X15" s="16">
        <v>1</v>
      </c>
      <c r="Y15" s="16">
        <v>1</v>
      </c>
      <c r="Z15" s="16">
        <v>3</v>
      </c>
      <c r="AA15" s="16">
        <v>1</v>
      </c>
      <c r="AB15" s="16">
        <v>1</v>
      </c>
      <c r="AC15" s="16">
        <v>2</v>
      </c>
      <c r="AD15" s="16">
        <v>4</v>
      </c>
      <c r="AE15" s="16">
        <v>1</v>
      </c>
      <c r="AF15" s="16">
        <v>2</v>
      </c>
      <c r="AG15" s="16">
        <v>3</v>
      </c>
      <c r="AH15" s="16">
        <v>2</v>
      </c>
      <c r="AI15" s="16">
        <v>1</v>
      </c>
      <c r="AJ15" s="16">
        <v>0</v>
      </c>
      <c r="AK15" s="16">
        <v>2</v>
      </c>
      <c r="AL15" s="16">
        <v>0</v>
      </c>
      <c r="AM15" s="16">
        <v>1</v>
      </c>
      <c r="AN15" s="16">
        <v>1</v>
      </c>
      <c r="AO15" s="16">
        <v>0</v>
      </c>
      <c r="AP15" s="16">
        <v>3</v>
      </c>
      <c r="AQ15" s="16">
        <v>1</v>
      </c>
      <c r="AR15" s="16">
        <v>3</v>
      </c>
      <c r="AS15" s="16">
        <v>3</v>
      </c>
      <c r="AT15" s="16">
        <v>4</v>
      </c>
      <c r="AU15" s="16">
        <v>4</v>
      </c>
      <c r="AV15" s="16">
        <v>0</v>
      </c>
      <c r="AW15" s="16">
        <v>0</v>
      </c>
      <c r="AX15" s="16">
        <v>0</v>
      </c>
      <c r="AY15" s="16">
        <v>0</v>
      </c>
      <c r="AZ15" s="16">
        <v>67</v>
      </c>
      <c r="BA15" s="10">
        <f t="shared" si="0"/>
        <v>12</v>
      </c>
      <c r="BB15" s="4">
        <f t="shared" si="1"/>
        <v>12</v>
      </c>
      <c r="BC15" s="4">
        <f t="shared" si="2"/>
        <v>12</v>
      </c>
      <c r="BD15" s="5">
        <f t="shared" si="3"/>
        <v>24</v>
      </c>
      <c r="BE15" s="41">
        <v>44630</v>
      </c>
      <c r="BF15" s="3">
        <v>60</v>
      </c>
      <c r="BH15" s="13">
        <f t="shared" si="4"/>
        <v>3</v>
      </c>
      <c r="BI15" s="7">
        <f t="shared" si="5"/>
        <v>2</v>
      </c>
      <c r="BJ15" s="7">
        <f t="shared" si="6"/>
        <v>9</v>
      </c>
      <c r="BK15" s="7">
        <f t="shared" si="8"/>
        <v>1</v>
      </c>
      <c r="BL15" s="8">
        <f t="shared" si="7"/>
        <v>12</v>
      </c>
    </row>
    <row r="16" spans="1:64">
      <c r="A16">
        <v>17</v>
      </c>
      <c r="B16" t="s">
        <v>1428</v>
      </c>
      <c r="C16" t="s">
        <v>1203</v>
      </c>
      <c r="D16" t="s">
        <v>77</v>
      </c>
      <c r="E16" t="s">
        <v>78</v>
      </c>
      <c r="F16" t="s">
        <v>1111</v>
      </c>
      <c r="G16" s="14" t="s">
        <v>1112</v>
      </c>
      <c r="H16" t="s">
        <v>1394</v>
      </c>
      <c r="I16" t="s">
        <v>1394</v>
      </c>
      <c r="J16" t="s">
        <v>1427</v>
      </c>
      <c r="K16">
        <v>4</v>
      </c>
      <c r="L16">
        <v>4</v>
      </c>
      <c r="M16" t="s">
        <v>1426</v>
      </c>
      <c r="N16">
        <v>1</v>
      </c>
      <c r="O16">
        <v>4</v>
      </c>
      <c r="P16">
        <v>1</v>
      </c>
      <c r="Q16">
        <v>4</v>
      </c>
      <c r="R16">
        <v>1</v>
      </c>
      <c r="S16">
        <v>3</v>
      </c>
      <c r="T16">
        <v>1</v>
      </c>
      <c r="U16">
        <v>4</v>
      </c>
      <c r="V16">
        <v>5</v>
      </c>
      <c r="W16">
        <v>0</v>
      </c>
      <c r="X16">
        <v>4</v>
      </c>
      <c r="Y16">
        <v>4</v>
      </c>
      <c r="Z16">
        <v>2</v>
      </c>
      <c r="AA16">
        <v>4</v>
      </c>
      <c r="AB16">
        <v>2</v>
      </c>
      <c r="AC16">
        <v>3</v>
      </c>
      <c r="AD16">
        <v>1</v>
      </c>
      <c r="AE16">
        <v>4</v>
      </c>
      <c r="AF16">
        <v>3</v>
      </c>
      <c r="AG16">
        <v>1</v>
      </c>
      <c r="AH16">
        <v>4</v>
      </c>
      <c r="AI16">
        <v>4</v>
      </c>
      <c r="AJ16">
        <v>0</v>
      </c>
      <c r="AK16">
        <v>0</v>
      </c>
      <c r="AL16">
        <v>4</v>
      </c>
      <c r="AM16">
        <v>3</v>
      </c>
      <c r="AN16">
        <v>4</v>
      </c>
      <c r="AO16">
        <v>4</v>
      </c>
      <c r="AP16">
        <v>0</v>
      </c>
      <c r="AQ16">
        <v>4</v>
      </c>
      <c r="AR16">
        <v>1</v>
      </c>
      <c r="AS16">
        <v>4</v>
      </c>
      <c r="AT16">
        <v>4</v>
      </c>
      <c r="AU16">
        <v>2</v>
      </c>
      <c r="AV16">
        <v>0</v>
      </c>
      <c r="AW16">
        <v>0</v>
      </c>
      <c r="AX16">
        <v>4</v>
      </c>
      <c r="AY16">
        <v>4</v>
      </c>
      <c r="AZ16">
        <v>98</v>
      </c>
      <c r="BA16" s="10">
        <f t="shared" si="0"/>
        <v>19</v>
      </c>
      <c r="BB16" s="4">
        <f t="shared" si="1"/>
        <v>20</v>
      </c>
      <c r="BC16" s="4">
        <f t="shared" si="2"/>
        <v>24</v>
      </c>
      <c r="BD16" s="5">
        <f t="shared" si="3"/>
        <v>44</v>
      </c>
      <c r="BE16" s="41">
        <v>44698</v>
      </c>
      <c r="BF16" s="3">
        <f>DATEDIF($BG$1,BE16,"d")</f>
        <v>46</v>
      </c>
      <c r="BH16" s="13">
        <f t="shared" si="4"/>
        <v>0</v>
      </c>
      <c r="BI16" s="7">
        <f t="shared" si="5"/>
        <v>9</v>
      </c>
      <c r="BJ16" s="7">
        <f t="shared" si="6"/>
        <v>9</v>
      </c>
      <c r="BK16" s="7">
        <f t="shared" si="8"/>
        <v>3</v>
      </c>
      <c r="BL16" s="8">
        <f t="shared" si="7"/>
        <v>21</v>
      </c>
    </row>
    <row r="17" spans="1:64">
      <c r="A17">
        <v>13</v>
      </c>
      <c r="B17" t="s">
        <v>1444</v>
      </c>
      <c r="C17" t="s">
        <v>1443</v>
      </c>
      <c r="D17" t="s">
        <v>1058</v>
      </c>
      <c r="E17" t="s">
        <v>1059</v>
      </c>
      <c r="F17" t="s">
        <v>1123</v>
      </c>
      <c r="G17" s="14" t="s">
        <v>1124</v>
      </c>
      <c r="H17" t="s">
        <v>1394</v>
      </c>
      <c r="I17" t="s">
        <v>1394</v>
      </c>
      <c r="J17" t="s">
        <v>1442</v>
      </c>
      <c r="K17">
        <v>4</v>
      </c>
      <c r="L17">
        <v>4</v>
      </c>
      <c r="M17" t="s">
        <v>1441</v>
      </c>
      <c r="N17">
        <v>1</v>
      </c>
      <c r="O17">
        <v>4</v>
      </c>
      <c r="P17">
        <v>-1</v>
      </c>
      <c r="Q17">
        <v>2</v>
      </c>
      <c r="R17">
        <v>1</v>
      </c>
      <c r="S17">
        <v>2</v>
      </c>
      <c r="T17">
        <v>4</v>
      </c>
      <c r="U17">
        <v>4</v>
      </c>
      <c r="V17">
        <v>4</v>
      </c>
      <c r="W17">
        <v>3</v>
      </c>
      <c r="X17">
        <v>2</v>
      </c>
      <c r="Y17">
        <v>2</v>
      </c>
      <c r="Z17">
        <v>3</v>
      </c>
      <c r="AA17">
        <v>3</v>
      </c>
      <c r="AB17">
        <v>3</v>
      </c>
      <c r="AC17">
        <v>3</v>
      </c>
      <c r="AD17">
        <v>3</v>
      </c>
      <c r="AE17">
        <v>2</v>
      </c>
      <c r="AF17">
        <v>3</v>
      </c>
      <c r="AG17">
        <v>4</v>
      </c>
      <c r="AH17">
        <v>3</v>
      </c>
      <c r="AI17">
        <v>3</v>
      </c>
      <c r="AJ17">
        <v>1</v>
      </c>
      <c r="AK17">
        <v>2</v>
      </c>
      <c r="AL17">
        <v>2</v>
      </c>
      <c r="AM17">
        <v>3</v>
      </c>
      <c r="AN17">
        <v>3</v>
      </c>
      <c r="AO17">
        <v>2</v>
      </c>
      <c r="AP17">
        <v>1</v>
      </c>
      <c r="AQ17">
        <v>3</v>
      </c>
      <c r="AR17">
        <v>3</v>
      </c>
      <c r="AS17">
        <v>3</v>
      </c>
      <c r="AT17">
        <v>3</v>
      </c>
      <c r="AU17">
        <v>3</v>
      </c>
      <c r="AV17">
        <v>1</v>
      </c>
      <c r="AW17">
        <v>1</v>
      </c>
      <c r="AX17">
        <v>2</v>
      </c>
      <c r="AY17">
        <v>1</v>
      </c>
      <c r="AZ17">
        <v>92</v>
      </c>
      <c r="BA17" s="10">
        <f t="shared" si="0"/>
        <v>19</v>
      </c>
      <c r="BB17" s="4">
        <f t="shared" si="1"/>
        <v>16</v>
      </c>
      <c r="BC17" s="4">
        <f t="shared" si="2"/>
        <v>20</v>
      </c>
      <c r="BD17" s="5">
        <f t="shared" si="3"/>
        <v>36</v>
      </c>
      <c r="BE17" s="41">
        <v>44692</v>
      </c>
      <c r="BF17" s="3">
        <f>DATEDIF($BG$1,BE17,"d")</f>
        <v>40</v>
      </c>
      <c r="BH17" s="13">
        <f t="shared" si="4"/>
        <v>0</v>
      </c>
      <c r="BI17" s="7">
        <f t="shared" si="5"/>
        <v>9</v>
      </c>
      <c r="BJ17" s="7">
        <f t="shared" si="6"/>
        <v>2</v>
      </c>
      <c r="BK17" s="7">
        <f t="shared" si="8"/>
        <v>2</v>
      </c>
      <c r="BL17" s="8">
        <f t="shared" si="7"/>
        <v>13</v>
      </c>
    </row>
    <row r="18" spans="1:64" s="16" customFormat="1">
      <c r="A18" s="16">
        <v>14</v>
      </c>
      <c r="B18" s="16" t="s">
        <v>1440</v>
      </c>
      <c r="C18" s="16" t="s">
        <v>1439</v>
      </c>
      <c r="D18" s="16" t="s">
        <v>1058</v>
      </c>
      <c r="E18" s="16" t="s">
        <v>1059</v>
      </c>
      <c r="F18" s="16" t="s">
        <v>1438</v>
      </c>
      <c r="G18" s="14" t="s">
        <v>1108</v>
      </c>
      <c r="H18" s="16" t="s">
        <v>1213</v>
      </c>
      <c r="I18" s="16" t="s">
        <v>1394</v>
      </c>
      <c r="J18" s="16" t="s">
        <v>1434</v>
      </c>
      <c r="K18" s="16">
        <v>4</v>
      </c>
      <c r="L18" s="16">
        <v>3</v>
      </c>
      <c r="M18" s="16" t="s">
        <v>1437</v>
      </c>
      <c r="N18" s="16">
        <v>1</v>
      </c>
      <c r="O18" s="16">
        <v>4</v>
      </c>
      <c r="P18" s="16">
        <v>1</v>
      </c>
      <c r="Q18" s="16">
        <v>4</v>
      </c>
      <c r="R18" s="16">
        <v>-1</v>
      </c>
      <c r="S18" s="16">
        <v>4</v>
      </c>
      <c r="T18" s="16">
        <v>5</v>
      </c>
      <c r="U18" s="16">
        <v>4</v>
      </c>
      <c r="V18" s="16">
        <v>4</v>
      </c>
      <c r="W18" s="16">
        <v>4</v>
      </c>
      <c r="X18" s="16">
        <v>3</v>
      </c>
      <c r="Y18" s="16">
        <v>2</v>
      </c>
      <c r="Z18" s="16">
        <v>3</v>
      </c>
      <c r="AA18" s="16">
        <v>2</v>
      </c>
      <c r="AB18" s="16">
        <v>3</v>
      </c>
      <c r="AC18" s="16">
        <v>3</v>
      </c>
      <c r="AD18" s="16">
        <v>3</v>
      </c>
      <c r="AE18" s="16">
        <v>2</v>
      </c>
      <c r="AF18" s="16">
        <v>1</v>
      </c>
      <c r="AG18" s="16">
        <v>3</v>
      </c>
      <c r="AH18" s="16">
        <v>3</v>
      </c>
      <c r="AI18" s="16">
        <v>2</v>
      </c>
      <c r="AJ18" s="16">
        <v>1</v>
      </c>
      <c r="AK18" s="16">
        <v>2</v>
      </c>
      <c r="AL18" s="16">
        <v>2</v>
      </c>
      <c r="AM18" s="16">
        <v>3</v>
      </c>
      <c r="AN18" s="16">
        <v>3</v>
      </c>
      <c r="AO18" s="16">
        <v>3</v>
      </c>
      <c r="AP18" s="16">
        <v>3</v>
      </c>
      <c r="AQ18" s="16">
        <v>3</v>
      </c>
      <c r="AR18" s="16">
        <v>4</v>
      </c>
      <c r="AS18" s="16">
        <v>2</v>
      </c>
      <c r="AT18" s="16">
        <v>3</v>
      </c>
      <c r="AU18" s="16">
        <v>3</v>
      </c>
      <c r="AV18" s="16">
        <v>3</v>
      </c>
      <c r="AW18" s="16">
        <v>2</v>
      </c>
      <c r="AX18" s="16">
        <v>3</v>
      </c>
      <c r="AY18" s="16">
        <v>2</v>
      </c>
      <c r="AZ18" s="16">
        <v>102</v>
      </c>
      <c r="BA18" s="10">
        <f t="shared" si="0"/>
        <v>20</v>
      </c>
      <c r="BB18" s="4">
        <f t="shared" si="1"/>
        <v>20</v>
      </c>
      <c r="BC18" s="4">
        <f t="shared" si="2"/>
        <v>17</v>
      </c>
      <c r="BD18" s="5">
        <f t="shared" si="3"/>
        <v>37</v>
      </c>
      <c r="BE18" s="41">
        <v>44630</v>
      </c>
      <c r="BF18" s="3">
        <v>60</v>
      </c>
      <c r="BH18" s="13">
        <v>1</v>
      </c>
      <c r="BI18" s="7">
        <f t="shared" si="5"/>
        <v>9</v>
      </c>
      <c r="BJ18" s="7">
        <f t="shared" si="6"/>
        <v>9</v>
      </c>
      <c r="BK18" s="7">
        <f t="shared" si="8"/>
        <v>9</v>
      </c>
      <c r="BL18" s="8">
        <f t="shared" si="7"/>
        <v>27</v>
      </c>
    </row>
    <row r="19" spans="1:64">
      <c r="A19">
        <v>1</v>
      </c>
      <c r="B19" t="s">
        <v>1482</v>
      </c>
      <c r="C19" t="s">
        <v>505</v>
      </c>
      <c r="D19" t="s">
        <v>77</v>
      </c>
      <c r="E19" t="s">
        <v>78</v>
      </c>
      <c r="F19" t="s">
        <v>1064</v>
      </c>
      <c r="G19" s="14" t="s">
        <v>1065</v>
      </c>
      <c r="H19" t="s">
        <v>1394</v>
      </c>
      <c r="I19" t="s">
        <v>1394</v>
      </c>
      <c r="J19" t="s">
        <v>1481</v>
      </c>
      <c r="K19">
        <v>2</v>
      </c>
      <c r="L19">
        <v>2</v>
      </c>
      <c r="M19" t="s">
        <v>1480</v>
      </c>
      <c r="N19">
        <v>1</v>
      </c>
      <c r="O19">
        <v>3</v>
      </c>
      <c r="P19">
        <v>-1</v>
      </c>
      <c r="Q19">
        <v>2</v>
      </c>
      <c r="R19">
        <v>1</v>
      </c>
      <c r="S19">
        <v>1</v>
      </c>
      <c r="T19">
        <v>5</v>
      </c>
      <c r="U19">
        <v>2</v>
      </c>
      <c r="V19">
        <v>4</v>
      </c>
      <c r="W19">
        <v>1</v>
      </c>
      <c r="X19">
        <v>0</v>
      </c>
      <c r="Y19">
        <v>0</v>
      </c>
      <c r="Z19">
        <v>0</v>
      </c>
      <c r="AA19">
        <v>0</v>
      </c>
      <c r="AB19">
        <v>0</v>
      </c>
      <c r="AC19">
        <v>0</v>
      </c>
      <c r="AD19">
        <v>3</v>
      </c>
      <c r="AE19">
        <v>1</v>
      </c>
      <c r="AF19">
        <v>2</v>
      </c>
      <c r="AG19">
        <v>3</v>
      </c>
      <c r="AH19">
        <v>3</v>
      </c>
      <c r="AI19">
        <v>4</v>
      </c>
      <c r="AJ19">
        <v>1</v>
      </c>
      <c r="AK19">
        <v>4</v>
      </c>
      <c r="AL19">
        <v>1</v>
      </c>
      <c r="AM19">
        <v>3</v>
      </c>
      <c r="AN19">
        <v>3</v>
      </c>
      <c r="AO19">
        <v>3</v>
      </c>
      <c r="AP19">
        <v>3</v>
      </c>
      <c r="AQ19">
        <v>2</v>
      </c>
      <c r="AR19">
        <v>0</v>
      </c>
      <c r="AS19">
        <v>2</v>
      </c>
      <c r="AT19">
        <v>1</v>
      </c>
      <c r="AU19">
        <v>4</v>
      </c>
      <c r="AV19">
        <v>0</v>
      </c>
      <c r="AW19">
        <v>3</v>
      </c>
      <c r="AX19">
        <v>2</v>
      </c>
      <c r="AY19">
        <v>3</v>
      </c>
      <c r="AZ19">
        <v>70</v>
      </c>
      <c r="BA19" s="10">
        <f t="shared" si="0"/>
        <v>1</v>
      </c>
      <c r="BB19" s="4">
        <f t="shared" si="1"/>
        <v>21</v>
      </c>
      <c r="BC19" s="4">
        <f t="shared" si="2"/>
        <v>18</v>
      </c>
      <c r="BD19" s="5">
        <f t="shared" si="3"/>
        <v>39</v>
      </c>
      <c r="BE19" s="41">
        <v>44709</v>
      </c>
      <c r="BF19" s="3">
        <f>DATEDIF($BG$1,BE19,"d")</f>
        <v>57</v>
      </c>
      <c r="BH19" s="13">
        <v>0</v>
      </c>
      <c r="BI19" s="7">
        <f t="shared" si="5"/>
        <v>8</v>
      </c>
      <c r="BJ19" s="7">
        <f t="shared" si="6"/>
        <v>2</v>
      </c>
      <c r="BK19" s="7">
        <f t="shared" si="8"/>
        <v>1</v>
      </c>
      <c r="BL19" s="8">
        <f t="shared" si="7"/>
        <v>11</v>
      </c>
    </row>
    <row r="20" spans="1:64" s="16" customFormat="1">
      <c r="A20" s="16">
        <v>29</v>
      </c>
      <c r="B20" s="16" t="s">
        <v>1585</v>
      </c>
      <c r="C20" s="16" t="s">
        <v>1586</v>
      </c>
      <c r="D20" s="16" t="s">
        <v>1058</v>
      </c>
      <c r="E20" s="16" t="s">
        <v>1059</v>
      </c>
      <c r="F20" s="16" t="s">
        <v>1587</v>
      </c>
      <c r="G20" s="14" t="s">
        <v>1588</v>
      </c>
      <c r="H20" s="16" t="s">
        <v>1213</v>
      </c>
      <c r="I20" s="16" t="s">
        <v>1394</v>
      </c>
      <c r="J20" s="16" t="s">
        <v>1589</v>
      </c>
      <c r="K20" s="16">
        <v>3</v>
      </c>
      <c r="L20" s="16">
        <v>2</v>
      </c>
      <c r="M20" s="16" t="s">
        <v>1590</v>
      </c>
      <c r="N20" s="16">
        <v>-1</v>
      </c>
      <c r="O20" s="16">
        <v>1</v>
      </c>
      <c r="P20" s="16">
        <v>-1</v>
      </c>
      <c r="Q20" s="16">
        <v>1</v>
      </c>
      <c r="R20" s="16">
        <v>1</v>
      </c>
      <c r="S20" s="16">
        <v>1</v>
      </c>
      <c r="T20" s="16">
        <v>1</v>
      </c>
      <c r="U20" s="16">
        <v>5</v>
      </c>
      <c r="V20" s="16">
        <v>2</v>
      </c>
      <c r="W20" s="16">
        <v>3</v>
      </c>
      <c r="X20" s="16">
        <v>3</v>
      </c>
      <c r="Y20" s="16">
        <v>0</v>
      </c>
      <c r="Z20" s="16">
        <v>4</v>
      </c>
      <c r="AA20" s="16">
        <v>4</v>
      </c>
      <c r="AB20" s="16">
        <v>4</v>
      </c>
      <c r="AC20" s="16">
        <v>4</v>
      </c>
      <c r="AD20" s="16">
        <v>2</v>
      </c>
      <c r="AE20" s="16">
        <v>1</v>
      </c>
      <c r="AF20" s="16">
        <v>2</v>
      </c>
      <c r="AG20" s="16">
        <v>2</v>
      </c>
      <c r="AH20" s="16">
        <v>0</v>
      </c>
      <c r="AI20" s="16">
        <v>0</v>
      </c>
      <c r="AJ20" s="16">
        <v>0</v>
      </c>
      <c r="AK20" s="16">
        <v>0</v>
      </c>
      <c r="AL20" s="16">
        <v>0</v>
      </c>
      <c r="AM20" s="16">
        <v>0</v>
      </c>
      <c r="AN20" s="16">
        <v>0</v>
      </c>
      <c r="AO20" s="16">
        <v>0</v>
      </c>
      <c r="AP20" s="16">
        <v>0</v>
      </c>
      <c r="AQ20" s="16">
        <v>0</v>
      </c>
      <c r="AR20" s="16">
        <v>3</v>
      </c>
      <c r="AS20" s="16">
        <v>1</v>
      </c>
      <c r="AT20" s="16">
        <v>0</v>
      </c>
      <c r="AU20" s="16">
        <v>0</v>
      </c>
      <c r="AV20" s="16">
        <v>0</v>
      </c>
      <c r="AW20" s="16">
        <v>0</v>
      </c>
      <c r="AX20" s="16">
        <v>0</v>
      </c>
      <c r="AY20" s="16">
        <v>0</v>
      </c>
      <c r="AZ20" s="16">
        <v>43</v>
      </c>
      <c r="BA20" s="10">
        <f t="shared" si="0"/>
        <v>22</v>
      </c>
      <c r="BB20" s="4">
        <f t="shared" si="1"/>
        <v>0</v>
      </c>
      <c r="BC20" s="4">
        <f t="shared" si="2"/>
        <v>6</v>
      </c>
      <c r="BD20" s="5">
        <f t="shared" si="3"/>
        <v>6</v>
      </c>
      <c r="BE20" s="41">
        <v>44649</v>
      </c>
      <c r="BF20" s="3">
        <v>60</v>
      </c>
      <c r="BH20" s="13">
        <f t="shared" ref="BH20:BH31" si="9">K20-L20</f>
        <v>1</v>
      </c>
      <c r="BI20" s="7">
        <f t="shared" si="5"/>
        <v>1</v>
      </c>
      <c r="BJ20" s="7">
        <f t="shared" si="6"/>
        <v>1</v>
      </c>
      <c r="BK20" s="7">
        <f t="shared" si="8"/>
        <v>1</v>
      </c>
      <c r="BL20" s="8">
        <f t="shared" si="7"/>
        <v>3</v>
      </c>
    </row>
    <row r="21" spans="1:64" s="44" customFormat="1">
      <c r="A21" s="44">
        <v>21</v>
      </c>
      <c r="B21" s="44" t="s">
        <v>1416</v>
      </c>
      <c r="C21" s="44" t="s">
        <v>1415</v>
      </c>
      <c r="D21" s="44" t="s">
        <v>1058</v>
      </c>
      <c r="E21" s="44" t="s">
        <v>1059</v>
      </c>
      <c r="F21" s="44" t="s">
        <v>1138</v>
      </c>
      <c r="G21" s="14" t="s">
        <v>935</v>
      </c>
      <c r="H21" s="44" t="s">
        <v>1394</v>
      </c>
      <c r="I21" s="44" t="s">
        <v>1213</v>
      </c>
      <c r="J21" s="44">
        <v>0</v>
      </c>
      <c r="K21" s="44">
        <v>2</v>
      </c>
      <c r="L21" s="44">
        <v>2</v>
      </c>
      <c r="M21" s="44" t="s">
        <v>1414</v>
      </c>
      <c r="N21" s="44">
        <v>-1</v>
      </c>
      <c r="O21" s="44">
        <v>3</v>
      </c>
      <c r="P21" s="44">
        <v>-1</v>
      </c>
      <c r="Q21" s="44">
        <v>3</v>
      </c>
      <c r="R21" s="44">
        <v>1</v>
      </c>
      <c r="S21" s="44">
        <v>2</v>
      </c>
      <c r="T21" s="44">
        <v>4</v>
      </c>
      <c r="U21" s="44">
        <v>2</v>
      </c>
      <c r="V21" s="44">
        <v>4</v>
      </c>
      <c r="W21" s="44">
        <v>0</v>
      </c>
      <c r="X21" s="44">
        <v>0</v>
      </c>
      <c r="Y21" s="44">
        <v>1</v>
      </c>
      <c r="Z21" s="44">
        <v>1</v>
      </c>
      <c r="AA21" s="44">
        <v>1</v>
      </c>
      <c r="AB21" s="44">
        <v>2</v>
      </c>
      <c r="AC21" s="44">
        <v>1</v>
      </c>
      <c r="AD21" s="44">
        <v>2</v>
      </c>
      <c r="AE21" s="44">
        <v>1</v>
      </c>
      <c r="AF21" s="44">
        <v>1</v>
      </c>
      <c r="AG21" s="44">
        <v>1</v>
      </c>
      <c r="AH21" s="44">
        <v>1</v>
      </c>
      <c r="AI21" s="44">
        <v>1</v>
      </c>
      <c r="AJ21" s="44">
        <v>2</v>
      </c>
      <c r="AK21" s="44">
        <v>2</v>
      </c>
      <c r="AL21" s="44">
        <v>1</v>
      </c>
      <c r="AM21" s="44">
        <v>0</v>
      </c>
      <c r="AN21" s="44">
        <v>3</v>
      </c>
      <c r="AO21" s="44">
        <v>3</v>
      </c>
      <c r="AP21" s="44">
        <v>3</v>
      </c>
      <c r="AQ21" s="44">
        <v>1</v>
      </c>
      <c r="AR21" s="44">
        <v>1</v>
      </c>
      <c r="AS21" s="44">
        <v>2</v>
      </c>
      <c r="AT21" s="44">
        <v>3</v>
      </c>
      <c r="AU21" s="44">
        <v>4</v>
      </c>
      <c r="AV21" s="44">
        <v>0</v>
      </c>
      <c r="AW21" s="44">
        <v>0</v>
      </c>
      <c r="AX21" s="44">
        <v>1</v>
      </c>
      <c r="AY21" s="44">
        <v>3</v>
      </c>
      <c r="AZ21" s="44">
        <v>59</v>
      </c>
      <c r="BA21" s="10">
        <f t="shared" si="0"/>
        <v>6</v>
      </c>
      <c r="BB21" s="4">
        <f t="shared" si="1"/>
        <v>20</v>
      </c>
      <c r="BC21" s="4">
        <f t="shared" si="2"/>
        <v>9</v>
      </c>
      <c r="BD21" s="5">
        <f t="shared" si="3"/>
        <v>29</v>
      </c>
      <c r="BE21" s="40">
        <v>0</v>
      </c>
      <c r="BF21" s="3">
        <v>60</v>
      </c>
      <c r="BH21" s="13">
        <f t="shared" si="9"/>
        <v>0</v>
      </c>
      <c r="BI21" s="7">
        <f t="shared" si="5"/>
        <v>3</v>
      </c>
      <c r="BJ21" s="7">
        <f t="shared" si="6"/>
        <v>3</v>
      </c>
      <c r="BK21" s="7">
        <f t="shared" si="8"/>
        <v>2</v>
      </c>
      <c r="BL21" s="8">
        <f t="shared" si="7"/>
        <v>8</v>
      </c>
    </row>
    <row r="22" spans="1:64">
      <c r="A22">
        <v>18</v>
      </c>
      <c r="B22" t="s">
        <v>1425</v>
      </c>
      <c r="C22" t="s">
        <v>1424</v>
      </c>
      <c r="D22" t="s">
        <v>1058</v>
      </c>
      <c r="E22" t="s">
        <v>1059</v>
      </c>
      <c r="F22" t="s">
        <v>1119</v>
      </c>
      <c r="G22" s="14" t="s">
        <v>1120</v>
      </c>
      <c r="H22" t="s">
        <v>1394</v>
      </c>
      <c r="I22" t="s">
        <v>1394</v>
      </c>
      <c r="J22" t="s">
        <v>1409</v>
      </c>
      <c r="K22">
        <v>4</v>
      </c>
      <c r="L22">
        <v>4</v>
      </c>
      <c r="M22" t="s">
        <v>1423</v>
      </c>
      <c r="N22">
        <v>1</v>
      </c>
      <c r="O22">
        <v>3</v>
      </c>
      <c r="P22">
        <v>-1</v>
      </c>
      <c r="Q22">
        <v>3</v>
      </c>
      <c r="R22">
        <v>1</v>
      </c>
      <c r="S22">
        <v>1</v>
      </c>
      <c r="T22">
        <v>4</v>
      </c>
      <c r="U22">
        <v>5</v>
      </c>
      <c r="V22">
        <v>4</v>
      </c>
      <c r="W22">
        <v>3</v>
      </c>
      <c r="X22">
        <v>3</v>
      </c>
      <c r="Y22">
        <v>2</v>
      </c>
      <c r="Z22">
        <v>4</v>
      </c>
      <c r="AA22">
        <v>3</v>
      </c>
      <c r="AB22">
        <v>2</v>
      </c>
      <c r="AC22">
        <v>3</v>
      </c>
      <c r="AD22">
        <v>1</v>
      </c>
      <c r="AE22">
        <v>1</v>
      </c>
      <c r="AF22">
        <v>1</v>
      </c>
      <c r="AG22">
        <v>3</v>
      </c>
      <c r="AH22">
        <v>3</v>
      </c>
      <c r="AI22">
        <v>0</v>
      </c>
      <c r="AJ22">
        <v>1</v>
      </c>
      <c r="AK22">
        <v>1</v>
      </c>
      <c r="AL22">
        <v>1</v>
      </c>
      <c r="AM22">
        <v>0</v>
      </c>
      <c r="AN22">
        <v>0</v>
      </c>
      <c r="AO22">
        <v>0</v>
      </c>
      <c r="AP22">
        <v>3</v>
      </c>
      <c r="AQ22">
        <v>3</v>
      </c>
      <c r="AR22">
        <v>4</v>
      </c>
      <c r="AS22">
        <v>4</v>
      </c>
      <c r="AT22">
        <v>2</v>
      </c>
      <c r="AU22">
        <v>4</v>
      </c>
      <c r="AV22">
        <v>2</v>
      </c>
      <c r="AW22">
        <v>1</v>
      </c>
      <c r="AX22">
        <v>2</v>
      </c>
      <c r="AY22">
        <v>3</v>
      </c>
      <c r="AZ22">
        <v>81</v>
      </c>
      <c r="BA22" s="10">
        <f t="shared" si="0"/>
        <v>20</v>
      </c>
      <c r="BB22" s="4">
        <f t="shared" si="1"/>
        <v>13</v>
      </c>
      <c r="BC22" s="4">
        <f t="shared" si="2"/>
        <v>12</v>
      </c>
      <c r="BD22" s="5">
        <f t="shared" si="3"/>
        <v>25</v>
      </c>
      <c r="BE22" s="41">
        <v>44703</v>
      </c>
      <c r="BF22" s="3">
        <f>DATEDIF($BG$1,BE22,"d")</f>
        <v>51</v>
      </c>
      <c r="BH22" s="13">
        <f t="shared" si="9"/>
        <v>0</v>
      </c>
      <c r="BI22" s="7">
        <f t="shared" si="5"/>
        <v>8</v>
      </c>
      <c r="BJ22" s="7">
        <f t="shared" si="6"/>
        <v>3</v>
      </c>
      <c r="BK22" s="7">
        <f t="shared" si="8"/>
        <v>1</v>
      </c>
      <c r="BL22" s="8">
        <f t="shared" si="7"/>
        <v>12</v>
      </c>
    </row>
    <row r="23" spans="1:64" s="16" customFormat="1">
      <c r="A23" s="16">
        <v>8</v>
      </c>
      <c r="B23" s="16" t="s">
        <v>1462</v>
      </c>
      <c r="C23" s="16" t="s">
        <v>1461</v>
      </c>
      <c r="D23" s="16" t="s">
        <v>77</v>
      </c>
      <c r="E23" s="16" t="s">
        <v>78</v>
      </c>
      <c r="F23" s="16" t="s">
        <v>1088</v>
      </c>
      <c r="G23" s="14" t="s">
        <v>1089</v>
      </c>
      <c r="H23" s="16" t="s">
        <v>1213</v>
      </c>
      <c r="I23" s="16" t="s">
        <v>1394</v>
      </c>
      <c r="J23" s="16" t="s">
        <v>1460</v>
      </c>
      <c r="K23" s="16">
        <v>2</v>
      </c>
      <c r="L23" s="16">
        <v>2</v>
      </c>
      <c r="M23" s="16" t="s">
        <v>1459</v>
      </c>
      <c r="N23" s="16">
        <v>1</v>
      </c>
      <c r="O23" s="16">
        <v>2</v>
      </c>
      <c r="P23" s="16">
        <v>1</v>
      </c>
      <c r="Q23" s="16">
        <v>3</v>
      </c>
      <c r="R23" s="16">
        <v>1</v>
      </c>
      <c r="S23" s="16">
        <v>1</v>
      </c>
      <c r="T23" s="16">
        <v>1</v>
      </c>
      <c r="U23" s="16">
        <v>5</v>
      </c>
      <c r="V23" s="16">
        <v>3</v>
      </c>
      <c r="W23" s="16">
        <v>3</v>
      </c>
      <c r="X23" s="16">
        <v>1</v>
      </c>
      <c r="Y23" s="16">
        <v>4</v>
      </c>
      <c r="Z23" s="16">
        <v>4</v>
      </c>
      <c r="AA23" s="16">
        <v>4</v>
      </c>
      <c r="AB23" s="16">
        <v>4</v>
      </c>
      <c r="AC23" s="16">
        <v>4</v>
      </c>
      <c r="AD23" s="16">
        <v>4</v>
      </c>
      <c r="AE23" s="16">
        <v>1</v>
      </c>
      <c r="AF23" s="16">
        <v>4</v>
      </c>
      <c r="AG23" s="16">
        <v>3</v>
      </c>
      <c r="AH23" s="16">
        <v>1</v>
      </c>
      <c r="AI23" s="16">
        <v>4</v>
      </c>
      <c r="AJ23" s="16">
        <v>0</v>
      </c>
      <c r="AK23" s="16">
        <v>0</v>
      </c>
      <c r="AL23" s="16">
        <v>3</v>
      </c>
      <c r="AM23" s="16">
        <v>0</v>
      </c>
      <c r="AN23" s="16">
        <v>3</v>
      </c>
      <c r="AO23" s="16">
        <v>3</v>
      </c>
      <c r="AP23" s="16">
        <v>0</v>
      </c>
      <c r="AQ23" s="16">
        <v>3</v>
      </c>
      <c r="AR23" s="16">
        <v>3</v>
      </c>
      <c r="AS23" s="16">
        <v>3</v>
      </c>
      <c r="AT23" s="16">
        <v>1</v>
      </c>
      <c r="AU23" s="16">
        <v>4</v>
      </c>
      <c r="AV23" s="16">
        <v>1</v>
      </c>
      <c r="AW23" s="16">
        <v>2</v>
      </c>
      <c r="AX23" s="16">
        <v>1</v>
      </c>
      <c r="AY23" s="16">
        <v>3</v>
      </c>
      <c r="AZ23" s="16">
        <v>89</v>
      </c>
      <c r="BA23" s="10">
        <f t="shared" si="0"/>
        <v>24</v>
      </c>
      <c r="BB23" s="4">
        <f t="shared" si="1"/>
        <v>11</v>
      </c>
      <c r="BC23" s="4">
        <f t="shared" si="2"/>
        <v>24</v>
      </c>
      <c r="BD23" s="5">
        <f t="shared" si="3"/>
        <v>35</v>
      </c>
      <c r="BE23" s="40" t="s">
        <v>1460</v>
      </c>
      <c r="BF23" s="3">
        <v>60</v>
      </c>
      <c r="BH23" s="13">
        <f t="shared" si="9"/>
        <v>0</v>
      </c>
      <c r="BI23" s="7">
        <f t="shared" si="5"/>
        <v>7</v>
      </c>
      <c r="BJ23" s="7">
        <f t="shared" si="6"/>
        <v>8</v>
      </c>
      <c r="BK23" s="7">
        <f t="shared" si="8"/>
        <v>1</v>
      </c>
      <c r="BL23" s="8">
        <f t="shared" si="7"/>
        <v>16</v>
      </c>
    </row>
    <row r="24" spans="1:64">
      <c r="A24">
        <v>16</v>
      </c>
      <c r="B24" t="s">
        <v>1432</v>
      </c>
      <c r="C24" t="s">
        <v>1431</v>
      </c>
      <c r="D24" t="s">
        <v>1058</v>
      </c>
      <c r="E24" t="s">
        <v>1059</v>
      </c>
      <c r="F24" t="s">
        <v>1135</v>
      </c>
      <c r="G24" s="14" t="s">
        <v>1136</v>
      </c>
      <c r="H24" t="s">
        <v>1394</v>
      </c>
      <c r="I24" t="s">
        <v>1394</v>
      </c>
      <c r="J24" t="s">
        <v>1430</v>
      </c>
      <c r="K24">
        <v>4</v>
      </c>
      <c r="L24">
        <v>4</v>
      </c>
      <c r="M24" t="s">
        <v>1429</v>
      </c>
      <c r="N24">
        <v>-1</v>
      </c>
      <c r="O24">
        <v>2</v>
      </c>
      <c r="P24">
        <v>-1</v>
      </c>
      <c r="Q24">
        <v>2</v>
      </c>
      <c r="R24">
        <v>1</v>
      </c>
      <c r="S24">
        <v>2</v>
      </c>
      <c r="T24">
        <v>3</v>
      </c>
      <c r="U24">
        <v>4</v>
      </c>
      <c r="V24">
        <v>4</v>
      </c>
      <c r="W24">
        <v>1</v>
      </c>
      <c r="X24">
        <v>0</v>
      </c>
      <c r="Y24">
        <v>2</v>
      </c>
      <c r="Z24">
        <v>1</v>
      </c>
      <c r="AA24">
        <v>1</v>
      </c>
      <c r="AB24">
        <v>0</v>
      </c>
      <c r="AC24">
        <v>0</v>
      </c>
      <c r="AD24">
        <v>2</v>
      </c>
      <c r="AE24">
        <v>1</v>
      </c>
      <c r="AF24">
        <v>2</v>
      </c>
      <c r="AG24">
        <v>1</v>
      </c>
      <c r="AH24">
        <v>2</v>
      </c>
      <c r="AI24">
        <v>1</v>
      </c>
      <c r="AJ24">
        <v>1</v>
      </c>
      <c r="AK24">
        <v>1</v>
      </c>
      <c r="AL24">
        <v>1</v>
      </c>
      <c r="AM24">
        <v>1</v>
      </c>
      <c r="AN24">
        <v>2</v>
      </c>
      <c r="AO24">
        <v>1</v>
      </c>
      <c r="AP24">
        <v>3</v>
      </c>
      <c r="AQ24">
        <v>3</v>
      </c>
      <c r="AR24">
        <v>1</v>
      </c>
      <c r="AS24">
        <v>1</v>
      </c>
      <c r="AT24">
        <v>1</v>
      </c>
      <c r="AU24">
        <v>3</v>
      </c>
      <c r="AV24">
        <v>0</v>
      </c>
      <c r="AW24">
        <v>0</v>
      </c>
      <c r="AX24">
        <v>2</v>
      </c>
      <c r="AY24">
        <v>3</v>
      </c>
      <c r="AZ24">
        <v>54</v>
      </c>
      <c r="BA24" s="10">
        <f t="shared" si="0"/>
        <v>5</v>
      </c>
      <c r="BB24" s="4">
        <f t="shared" si="1"/>
        <v>14</v>
      </c>
      <c r="BC24" s="4">
        <f t="shared" si="2"/>
        <v>11</v>
      </c>
      <c r="BD24" s="5">
        <f t="shared" si="3"/>
        <v>25</v>
      </c>
      <c r="BE24" s="41">
        <v>44704</v>
      </c>
      <c r="BF24" s="3">
        <f>DATEDIF($BG$1,BE24,"d")</f>
        <v>52</v>
      </c>
      <c r="BH24" s="13">
        <f t="shared" si="9"/>
        <v>0</v>
      </c>
      <c r="BI24" s="7">
        <f t="shared" si="5"/>
        <v>2</v>
      </c>
      <c r="BJ24" s="7">
        <f t="shared" si="6"/>
        <v>2</v>
      </c>
      <c r="BK24" s="7">
        <f t="shared" si="8"/>
        <v>2</v>
      </c>
      <c r="BL24" s="8">
        <f t="shared" si="7"/>
        <v>6</v>
      </c>
    </row>
    <row r="25" spans="1:64" s="16" customFormat="1">
      <c r="A25" s="16">
        <v>15</v>
      </c>
      <c r="B25" s="16" t="s">
        <v>1436</v>
      </c>
      <c r="C25" s="16" t="s">
        <v>1435</v>
      </c>
      <c r="D25" s="16" t="s">
        <v>1058</v>
      </c>
      <c r="E25" s="16" t="s">
        <v>1059</v>
      </c>
      <c r="F25" s="16" t="s">
        <v>1115</v>
      </c>
      <c r="G25" s="14" t="s">
        <v>1116</v>
      </c>
      <c r="H25" s="16" t="s">
        <v>1213</v>
      </c>
      <c r="I25" s="16" t="s">
        <v>1394</v>
      </c>
      <c r="J25" s="16" t="s">
        <v>1434</v>
      </c>
      <c r="K25" s="16">
        <v>3</v>
      </c>
      <c r="L25" s="16">
        <v>1</v>
      </c>
      <c r="M25" s="16" t="s">
        <v>1433</v>
      </c>
      <c r="N25" s="16">
        <v>1</v>
      </c>
      <c r="O25" s="16">
        <v>4</v>
      </c>
      <c r="P25" s="16">
        <v>1</v>
      </c>
      <c r="Q25" s="16">
        <v>5</v>
      </c>
      <c r="R25" s="16">
        <v>-1</v>
      </c>
      <c r="S25" s="16">
        <v>4</v>
      </c>
      <c r="T25" s="16">
        <v>1</v>
      </c>
      <c r="U25" s="16">
        <v>2</v>
      </c>
      <c r="V25" s="16">
        <v>3</v>
      </c>
      <c r="W25" s="16">
        <v>0</v>
      </c>
      <c r="X25" s="16">
        <v>0</v>
      </c>
      <c r="Y25" s="16">
        <v>1</v>
      </c>
      <c r="Z25" s="16">
        <v>1</v>
      </c>
      <c r="AA25" s="16">
        <v>1</v>
      </c>
      <c r="AB25" s="16">
        <v>1</v>
      </c>
      <c r="AC25" s="16">
        <v>1</v>
      </c>
      <c r="AD25" s="16">
        <v>1</v>
      </c>
      <c r="AE25" s="16">
        <v>0</v>
      </c>
      <c r="AF25" s="16">
        <v>2</v>
      </c>
      <c r="AG25" s="16">
        <v>2</v>
      </c>
      <c r="AH25" s="16">
        <v>1</v>
      </c>
      <c r="AI25" s="16">
        <v>1</v>
      </c>
      <c r="AJ25" s="16">
        <v>0</v>
      </c>
      <c r="AK25" s="16">
        <v>1</v>
      </c>
      <c r="AL25" s="16">
        <v>1</v>
      </c>
      <c r="AM25" s="16">
        <v>1</v>
      </c>
      <c r="AN25" s="16">
        <v>0</v>
      </c>
      <c r="AO25" s="16">
        <v>1</v>
      </c>
      <c r="AP25" s="16">
        <v>2</v>
      </c>
      <c r="AQ25" s="16">
        <v>1</v>
      </c>
      <c r="AR25" s="16">
        <v>1</v>
      </c>
      <c r="AS25" s="16">
        <v>1</v>
      </c>
      <c r="AT25" s="16">
        <v>1</v>
      </c>
      <c r="AU25" s="16">
        <v>2</v>
      </c>
      <c r="AV25" s="16">
        <v>1</v>
      </c>
      <c r="AW25" s="16">
        <v>0</v>
      </c>
      <c r="AX25" s="16">
        <v>1</v>
      </c>
      <c r="AY25" s="16">
        <v>1</v>
      </c>
      <c r="AZ25" s="16">
        <v>47</v>
      </c>
      <c r="BA25" s="10">
        <f t="shared" si="0"/>
        <v>5</v>
      </c>
      <c r="BB25" s="4">
        <f t="shared" si="1"/>
        <v>7</v>
      </c>
      <c r="BC25" s="4">
        <f t="shared" si="2"/>
        <v>7</v>
      </c>
      <c r="BD25" s="5">
        <f t="shared" si="3"/>
        <v>14</v>
      </c>
      <c r="BE25" s="41">
        <v>44630</v>
      </c>
      <c r="BF25" s="3">
        <v>60</v>
      </c>
      <c r="BH25" s="13">
        <f t="shared" si="9"/>
        <v>2</v>
      </c>
      <c r="BI25" s="7">
        <f t="shared" si="5"/>
        <v>9</v>
      </c>
      <c r="BJ25" s="7">
        <f t="shared" si="6"/>
        <v>10</v>
      </c>
      <c r="BK25" s="7">
        <f t="shared" si="8"/>
        <v>9</v>
      </c>
      <c r="BL25" s="8">
        <f t="shared" si="7"/>
        <v>28</v>
      </c>
    </row>
    <row r="26" spans="1:64">
      <c r="A26">
        <v>11</v>
      </c>
      <c r="B26" t="s">
        <v>1451</v>
      </c>
      <c r="C26" t="s">
        <v>1185</v>
      </c>
      <c r="D26" t="s">
        <v>1058</v>
      </c>
      <c r="E26" t="s">
        <v>1059</v>
      </c>
      <c r="F26" t="s">
        <v>1099</v>
      </c>
      <c r="G26" s="14" t="s">
        <v>1100</v>
      </c>
      <c r="H26" t="s">
        <v>1394</v>
      </c>
      <c r="I26" t="s">
        <v>1394</v>
      </c>
      <c r="J26" t="s">
        <v>1450</v>
      </c>
      <c r="K26">
        <v>2</v>
      </c>
      <c r="L26">
        <v>2</v>
      </c>
      <c r="M26" t="s">
        <v>1449</v>
      </c>
      <c r="N26">
        <v>-1</v>
      </c>
      <c r="O26">
        <v>2</v>
      </c>
      <c r="P26">
        <v>-1</v>
      </c>
      <c r="Q26">
        <v>2</v>
      </c>
      <c r="R26">
        <v>1</v>
      </c>
      <c r="S26">
        <v>2</v>
      </c>
      <c r="T26">
        <v>4</v>
      </c>
      <c r="U26">
        <v>4</v>
      </c>
      <c r="V26">
        <v>4</v>
      </c>
      <c r="W26">
        <v>3</v>
      </c>
      <c r="X26">
        <v>2</v>
      </c>
      <c r="Y26">
        <v>3</v>
      </c>
      <c r="Z26">
        <v>3</v>
      </c>
      <c r="AA26">
        <v>3</v>
      </c>
      <c r="AB26">
        <v>3</v>
      </c>
      <c r="AC26">
        <v>2</v>
      </c>
      <c r="AD26">
        <v>2</v>
      </c>
      <c r="AE26">
        <v>1</v>
      </c>
      <c r="AF26">
        <v>2</v>
      </c>
      <c r="AG26">
        <v>1</v>
      </c>
      <c r="AH26">
        <v>2</v>
      </c>
      <c r="AI26">
        <v>2</v>
      </c>
      <c r="AJ26">
        <v>1</v>
      </c>
      <c r="AK26">
        <v>2</v>
      </c>
      <c r="AL26">
        <v>2</v>
      </c>
      <c r="AM26">
        <v>3</v>
      </c>
      <c r="AN26">
        <v>3</v>
      </c>
      <c r="AO26">
        <v>2</v>
      </c>
      <c r="AP26">
        <v>2</v>
      </c>
      <c r="AQ26">
        <v>1</v>
      </c>
      <c r="AR26">
        <v>2</v>
      </c>
      <c r="AS26">
        <v>2</v>
      </c>
      <c r="AT26">
        <v>3</v>
      </c>
      <c r="AU26">
        <v>2</v>
      </c>
      <c r="AV26">
        <v>2</v>
      </c>
      <c r="AW26">
        <v>2</v>
      </c>
      <c r="AX26">
        <v>3</v>
      </c>
      <c r="AY26">
        <v>2</v>
      </c>
      <c r="AZ26">
        <v>80</v>
      </c>
      <c r="BA26" s="10">
        <f t="shared" si="0"/>
        <v>19</v>
      </c>
      <c r="BB26" s="4">
        <f t="shared" si="1"/>
        <v>17</v>
      </c>
      <c r="BC26" s="4">
        <f t="shared" si="2"/>
        <v>14</v>
      </c>
      <c r="BD26" s="5">
        <f t="shared" si="3"/>
        <v>31</v>
      </c>
      <c r="BE26" s="41">
        <v>44705</v>
      </c>
      <c r="BF26" s="3">
        <f>DATEDIF($BG$1,BE26,"d")</f>
        <v>53</v>
      </c>
      <c r="BH26" s="13">
        <f t="shared" si="9"/>
        <v>0</v>
      </c>
      <c r="BI26" s="7">
        <f t="shared" si="5"/>
        <v>2</v>
      </c>
      <c r="BJ26" s="7">
        <f t="shared" si="6"/>
        <v>2</v>
      </c>
      <c r="BK26" s="7">
        <f t="shared" si="8"/>
        <v>2</v>
      </c>
      <c r="BL26" s="8">
        <f t="shared" si="7"/>
        <v>6</v>
      </c>
    </row>
    <row r="27" spans="1:64">
      <c r="A27">
        <v>20</v>
      </c>
      <c r="B27" t="s">
        <v>1419</v>
      </c>
      <c r="C27" t="s">
        <v>1418</v>
      </c>
      <c r="D27" t="s">
        <v>1058</v>
      </c>
      <c r="E27" t="s">
        <v>1059</v>
      </c>
      <c r="F27" t="s">
        <v>1131</v>
      </c>
      <c r="G27" s="14" t="s">
        <v>1132</v>
      </c>
      <c r="H27" t="s">
        <v>1394</v>
      </c>
      <c r="I27" t="s">
        <v>1394</v>
      </c>
      <c r="J27" t="s">
        <v>1396</v>
      </c>
      <c r="K27">
        <v>4</v>
      </c>
      <c r="L27">
        <v>4</v>
      </c>
      <c r="M27" t="s">
        <v>1417</v>
      </c>
      <c r="N27">
        <v>-1</v>
      </c>
      <c r="O27">
        <v>2</v>
      </c>
      <c r="P27">
        <v>-1</v>
      </c>
      <c r="Q27">
        <v>2</v>
      </c>
      <c r="R27">
        <v>1</v>
      </c>
      <c r="S27">
        <v>2</v>
      </c>
      <c r="T27">
        <v>4</v>
      </c>
      <c r="U27">
        <v>5</v>
      </c>
      <c r="V27">
        <v>5</v>
      </c>
      <c r="W27">
        <v>2</v>
      </c>
      <c r="X27">
        <v>3</v>
      </c>
      <c r="Y27">
        <v>2</v>
      </c>
      <c r="Z27">
        <v>2</v>
      </c>
      <c r="AA27">
        <v>2</v>
      </c>
      <c r="AB27">
        <v>2</v>
      </c>
      <c r="AC27">
        <v>3</v>
      </c>
      <c r="AD27">
        <v>2</v>
      </c>
      <c r="AE27">
        <v>2</v>
      </c>
      <c r="AF27">
        <v>2</v>
      </c>
      <c r="AG27">
        <v>2</v>
      </c>
      <c r="AH27">
        <v>2</v>
      </c>
      <c r="AI27">
        <v>2</v>
      </c>
      <c r="AJ27">
        <v>1</v>
      </c>
      <c r="AK27">
        <v>2</v>
      </c>
      <c r="AL27">
        <v>2</v>
      </c>
      <c r="AM27">
        <v>1</v>
      </c>
      <c r="AN27">
        <v>3</v>
      </c>
      <c r="AO27">
        <v>2</v>
      </c>
      <c r="AP27">
        <v>3</v>
      </c>
      <c r="AQ27">
        <v>2</v>
      </c>
      <c r="AR27">
        <v>2</v>
      </c>
      <c r="AS27">
        <v>1</v>
      </c>
      <c r="AT27">
        <v>3</v>
      </c>
      <c r="AU27">
        <v>1</v>
      </c>
      <c r="AV27">
        <v>1</v>
      </c>
      <c r="AW27">
        <v>4</v>
      </c>
      <c r="AX27">
        <v>2</v>
      </c>
      <c r="AY27">
        <v>1</v>
      </c>
      <c r="AZ27">
        <v>78</v>
      </c>
      <c r="BA27" s="10">
        <f t="shared" si="0"/>
        <v>16</v>
      </c>
      <c r="BB27" s="4">
        <f t="shared" si="1"/>
        <v>17</v>
      </c>
      <c r="BC27" s="4">
        <f t="shared" si="2"/>
        <v>17</v>
      </c>
      <c r="BD27" s="5">
        <f t="shared" si="3"/>
        <v>34</v>
      </c>
      <c r="BE27" s="41">
        <v>44708</v>
      </c>
      <c r="BF27" s="3">
        <f>DATEDIF($BG$1,BE27,"d")</f>
        <v>56</v>
      </c>
      <c r="BH27" s="13">
        <f t="shared" si="9"/>
        <v>0</v>
      </c>
      <c r="BI27" s="7">
        <f t="shared" si="5"/>
        <v>2</v>
      </c>
      <c r="BJ27" s="7">
        <f t="shared" si="6"/>
        <v>2</v>
      </c>
      <c r="BK27" s="7">
        <f t="shared" si="8"/>
        <v>2</v>
      </c>
      <c r="BL27" s="8">
        <f t="shared" si="7"/>
        <v>6</v>
      </c>
    </row>
    <row r="28" spans="1:64">
      <c r="A28">
        <v>10</v>
      </c>
      <c r="B28" t="s">
        <v>1455</v>
      </c>
      <c r="C28" t="s">
        <v>1454</v>
      </c>
      <c r="D28" t="s">
        <v>1058</v>
      </c>
      <c r="E28" t="s">
        <v>1059</v>
      </c>
      <c r="F28" t="s">
        <v>1096</v>
      </c>
      <c r="G28" s="14" t="s">
        <v>1097</v>
      </c>
      <c r="H28" t="s">
        <v>1394</v>
      </c>
      <c r="I28" t="s">
        <v>1394</v>
      </c>
      <c r="J28" t="s">
        <v>1453</v>
      </c>
      <c r="K28">
        <v>4</v>
      </c>
      <c r="L28">
        <v>4</v>
      </c>
      <c r="M28" t="s">
        <v>1452</v>
      </c>
      <c r="N28">
        <v>-1</v>
      </c>
      <c r="O28">
        <v>3</v>
      </c>
      <c r="P28">
        <v>-1</v>
      </c>
      <c r="Q28">
        <v>3</v>
      </c>
      <c r="R28">
        <v>1</v>
      </c>
      <c r="S28">
        <v>2</v>
      </c>
      <c r="T28">
        <v>4</v>
      </c>
      <c r="U28">
        <v>4</v>
      </c>
      <c r="V28">
        <v>5</v>
      </c>
      <c r="W28">
        <v>3</v>
      </c>
      <c r="X28">
        <v>4</v>
      </c>
      <c r="Y28">
        <v>4</v>
      </c>
      <c r="Z28">
        <v>3</v>
      </c>
      <c r="AA28">
        <v>3</v>
      </c>
      <c r="AB28">
        <v>3</v>
      </c>
      <c r="AC28">
        <v>3</v>
      </c>
      <c r="AD28">
        <v>3</v>
      </c>
      <c r="AE28">
        <v>3</v>
      </c>
      <c r="AF28">
        <v>3</v>
      </c>
      <c r="AG28">
        <v>4</v>
      </c>
      <c r="AH28">
        <v>2</v>
      </c>
      <c r="AI28">
        <v>3</v>
      </c>
      <c r="AJ28">
        <v>1</v>
      </c>
      <c r="AK28">
        <v>2</v>
      </c>
      <c r="AL28">
        <v>3</v>
      </c>
      <c r="AM28">
        <v>1</v>
      </c>
      <c r="AN28">
        <v>2</v>
      </c>
      <c r="AO28">
        <v>3</v>
      </c>
      <c r="AP28">
        <v>3</v>
      </c>
      <c r="AQ28">
        <v>2</v>
      </c>
      <c r="AR28">
        <v>3</v>
      </c>
      <c r="AS28">
        <v>3</v>
      </c>
      <c r="AT28">
        <v>1</v>
      </c>
      <c r="AU28">
        <v>4</v>
      </c>
      <c r="AV28">
        <v>0</v>
      </c>
      <c r="AW28">
        <v>2</v>
      </c>
      <c r="AX28">
        <v>3</v>
      </c>
      <c r="AY28">
        <v>1</v>
      </c>
      <c r="AZ28">
        <v>95</v>
      </c>
      <c r="BA28" s="10">
        <f t="shared" si="0"/>
        <v>23</v>
      </c>
      <c r="BB28" s="4">
        <f t="shared" si="1"/>
        <v>15</v>
      </c>
      <c r="BC28" s="4">
        <f t="shared" si="2"/>
        <v>22</v>
      </c>
      <c r="BD28" s="5">
        <f t="shared" si="3"/>
        <v>37</v>
      </c>
      <c r="BE28" s="41">
        <v>44706</v>
      </c>
      <c r="BF28" s="3">
        <f>DATEDIF($BG$1,BE28,"d")</f>
        <v>54</v>
      </c>
      <c r="BH28" s="13">
        <f t="shared" si="9"/>
        <v>0</v>
      </c>
      <c r="BI28" s="7">
        <f t="shared" si="5"/>
        <v>3</v>
      </c>
      <c r="BJ28" s="7">
        <f t="shared" si="6"/>
        <v>3</v>
      </c>
      <c r="BK28" s="7">
        <f t="shared" si="8"/>
        <v>2</v>
      </c>
      <c r="BL28" s="8">
        <f t="shared" si="7"/>
        <v>8</v>
      </c>
    </row>
    <row r="29" spans="1:64" s="44" customFormat="1">
      <c r="A29" s="44">
        <v>22</v>
      </c>
      <c r="B29" s="44" t="s">
        <v>1413</v>
      </c>
      <c r="C29" s="44" t="s">
        <v>297</v>
      </c>
      <c r="D29" s="44" t="s">
        <v>1058</v>
      </c>
      <c r="E29" s="44" t="s">
        <v>1059</v>
      </c>
      <c r="F29" s="44" t="s">
        <v>1146</v>
      </c>
      <c r="G29" s="14" t="s">
        <v>1147</v>
      </c>
      <c r="H29" s="44" t="s">
        <v>1394</v>
      </c>
      <c r="I29" s="44" t="s">
        <v>1213</v>
      </c>
      <c r="J29" s="44">
        <v>0</v>
      </c>
      <c r="K29" s="44">
        <v>3</v>
      </c>
      <c r="L29" s="44">
        <v>3</v>
      </c>
      <c r="M29" s="44" t="s">
        <v>1412</v>
      </c>
      <c r="N29" s="44">
        <v>1</v>
      </c>
      <c r="O29" s="44">
        <v>4</v>
      </c>
      <c r="P29" s="44">
        <v>-1</v>
      </c>
      <c r="Q29" s="44">
        <v>3</v>
      </c>
      <c r="R29" s="44">
        <v>1</v>
      </c>
      <c r="S29" s="44">
        <v>3</v>
      </c>
      <c r="T29" s="44">
        <v>3</v>
      </c>
      <c r="U29" s="44">
        <v>3</v>
      </c>
      <c r="V29" s="44">
        <v>5</v>
      </c>
      <c r="W29" s="44">
        <v>2</v>
      </c>
      <c r="X29" s="44">
        <v>2</v>
      </c>
      <c r="Y29" s="44">
        <v>1</v>
      </c>
      <c r="Z29" s="44">
        <v>2</v>
      </c>
      <c r="AA29" s="44">
        <v>2</v>
      </c>
      <c r="AB29" s="44">
        <v>2</v>
      </c>
      <c r="AC29" s="44">
        <v>3</v>
      </c>
      <c r="AD29" s="44">
        <v>3</v>
      </c>
      <c r="AE29" s="44">
        <v>2</v>
      </c>
      <c r="AF29" s="44">
        <v>3</v>
      </c>
      <c r="AG29" s="44">
        <v>1</v>
      </c>
      <c r="AH29" s="44">
        <v>3</v>
      </c>
      <c r="AI29" s="44">
        <v>2</v>
      </c>
      <c r="AJ29" s="44">
        <v>2</v>
      </c>
      <c r="AK29" s="44">
        <v>2</v>
      </c>
      <c r="AL29" s="44">
        <v>2</v>
      </c>
      <c r="AM29" s="44">
        <v>2</v>
      </c>
      <c r="AN29" s="44">
        <v>2</v>
      </c>
      <c r="AO29" s="44">
        <v>3</v>
      </c>
      <c r="AP29" s="44">
        <v>4</v>
      </c>
      <c r="AQ29" s="44">
        <v>2</v>
      </c>
      <c r="AR29" s="44">
        <v>1</v>
      </c>
      <c r="AS29" s="44">
        <v>2</v>
      </c>
      <c r="AT29" s="44">
        <v>1</v>
      </c>
      <c r="AU29" s="44">
        <v>3</v>
      </c>
      <c r="AV29" s="44">
        <v>1</v>
      </c>
      <c r="AW29" s="44">
        <v>2</v>
      </c>
      <c r="AX29" s="44">
        <v>2</v>
      </c>
      <c r="AY29" s="44">
        <v>1</v>
      </c>
      <c r="AZ29" s="44">
        <v>82</v>
      </c>
      <c r="BA29" s="10">
        <f t="shared" si="0"/>
        <v>14</v>
      </c>
      <c r="BB29" s="4">
        <f t="shared" si="1"/>
        <v>18</v>
      </c>
      <c r="BC29" s="4">
        <f t="shared" si="2"/>
        <v>18</v>
      </c>
      <c r="BD29" s="5">
        <f t="shared" si="3"/>
        <v>36</v>
      </c>
      <c r="BE29" s="40">
        <v>0</v>
      </c>
      <c r="BF29" s="3">
        <v>60</v>
      </c>
      <c r="BH29" s="13">
        <f t="shared" si="9"/>
        <v>0</v>
      </c>
      <c r="BI29" s="7">
        <f t="shared" si="5"/>
        <v>9</v>
      </c>
      <c r="BJ29" s="7">
        <f t="shared" si="6"/>
        <v>3</v>
      </c>
      <c r="BK29" s="7">
        <f t="shared" si="8"/>
        <v>3</v>
      </c>
      <c r="BL29" s="8">
        <f t="shared" si="7"/>
        <v>15</v>
      </c>
    </row>
    <row r="30" spans="1:64">
      <c r="A30">
        <v>28</v>
      </c>
      <c r="B30" t="s">
        <v>1555</v>
      </c>
      <c r="C30" t="s">
        <v>297</v>
      </c>
      <c r="D30" t="s">
        <v>1058</v>
      </c>
      <c r="E30" t="s">
        <v>1059</v>
      </c>
      <c r="F30" t="s">
        <v>1553</v>
      </c>
      <c r="G30" s="14" t="s">
        <v>1554</v>
      </c>
      <c r="H30" t="s">
        <v>1394</v>
      </c>
      <c r="I30" t="s">
        <v>1394</v>
      </c>
      <c r="J30" t="s">
        <v>1556</v>
      </c>
      <c r="K30">
        <v>4</v>
      </c>
      <c r="L30">
        <v>3</v>
      </c>
      <c r="M30" t="s">
        <v>1557</v>
      </c>
      <c r="N30">
        <v>1</v>
      </c>
      <c r="O30">
        <v>3</v>
      </c>
      <c r="P30">
        <v>-1</v>
      </c>
      <c r="Q30">
        <v>3</v>
      </c>
      <c r="R30">
        <v>1</v>
      </c>
      <c r="S30">
        <v>1</v>
      </c>
      <c r="T30">
        <v>3</v>
      </c>
      <c r="U30">
        <v>5</v>
      </c>
      <c r="V30">
        <v>4</v>
      </c>
      <c r="W30">
        <v>2</v>
      </c>
      <c r="X30">
        <v>2</v>
      </c>
      <c r="Y30">
        <v>3</v>
      </c>
      <c r="Z30">
        <v>2</v>
      </c>
      <c r="AA30">
        <v>2</v>
      </c>
      <c r="AB30">
        <v>1</v>
      </c>
      <c r="AC30">
        <v>2</v>
      </c>
      <c r="AD30">
        <v>4</v>
      </c>
      <c r="AE30">
        <v>4</v>
      </c>
      <c r="AF30">
        <v>4</v>
      </c>
      <c r="AG30">
        <v>4</v>
      </c>
      <c r="AH30">
        <v>4</v>
      </c>
      <c r="AI30">
        <v>4</v>
      </c>
      <c r="AJ30">
        <v>2</v>
      </c>
      <c r="AK30">
        <v>4</v>
      </c>
      <c r="AL30">
        <v>4</v>
      </c>
      <c r="AM30">
        <v>4</v>
      </c>
      <c r="AN30">
        <v>4</v>
      </c>
      <c r="AO30">
        <v>4</v>
      </c>
      <c r="AP30">
        <v>2</v>
      </c>
      <c r="AQ30">
        <v>2</v>
      </c>
      <c r="AR30">
        <v>2</v>
      </c>
      <c r="AS30">
        <v>3</v>
      </c>
      <c r="AT30">
        <v>2</v>
      </c>
      <c r="AU30">
        <v>4</v>
      </c>
      <c r="AV30">
        <v>1</v>
      </c>
      <c r="AW30">
        <v>3</v>
      </c>
      <c r="AX30">
        <v>3</v>
      </c>
      <c r="AY30">
        <v>2</v>
      </c>
      <c r="AZ30">
        <v>104</v>
      </c>
      <c r="BA30" s="10">
        <f t="shared" si="0"/>
        <v>14</v>
      </c>
      <c r="BB30" s="4">
        <f t="shared" si="1"/>
        <v>24</v>
      </c>
      <c r="BC30" s="4">
        <f t="shared" si="2"/>
        <v>28</v>
      </c>
      <c r="BD30" s="5">
        <f t="shared" si="3"/>
        <v>52</v>
      </c>
      <c r="BE30" s="40">
        <v>0</v>
      </c>
      <c r="BF30" s="3">
        <v>60</v>
      </c>
      <c r="BH30" s="13">
        <f t="shared" si="9"/>
        <v>1</v>
      </c>
      <c r="BI30" s="7">
        <f t="shared" si="5"/>
        <v>8</v>
      </c>
      <c r="BJ30" s="7">
        <f t="shared" si="6"/>
        <v>3</v>
      </c>
      <c r="BK30" s="7">
        <f t="shared" si="8"/>
        <v>1</v>
      </c>
      <c r="BL30" s="8">
        <f t="shared" si="7"/>
        <v>12</v>
      </c>
    </row>
    <row r="31" spans="1:64">
      <c r="A31">
        <v>9</v>
      </c>
      <c r="B31" t="s">
        <v>1458</v>
      </c>
      <c r="C31" t="s">
        <v>1457</v>
      </c>
      <c r="D31" t="s">
        <v>1058</v>
      </c>
      <c r="E31" t="s">
        <v>1059</v>
      </c>
      <c r="F31" t="s">
        <v>1092</v>
      </c>
      <c r="G31" s="14" t="s">
        <v>1093</v>
      </c>
      <c r="H31" t="s">
        <v>1394</v>
      </c>
      <c r="I31" t="s">
        <v>1394</v>
      </c>
      <c r="J31" t="s">
        <v>1453</v>
      </c>
      <c r="K31">
        <v>2</v>
      </c>
      <c r="L31">
        <v>2</v>
      </c>
      <c r="M31" t="s">
        <v>1456</v>
      </c>
      <c r="N31">
        <v>-1</v>
      </c>
      <c r="O31">
        <v>1</v>
      </c>
      <c r="P31">
        <v>-1</v>
      </c>
      <c r="Q31">
        <v>1</v>
      </c>
      <c r="R31">
        <v>1</v>
      </c>
      <c r="S31">
        <v>1</v>
      </c>
      <c r="T31">
        <v>5</v>
      </c>
      <c r="U31">
        <v>4</v>
      </c>
      <c r="V31">
        <v>5</v>
      </c>
      <c r="W31">
        <v>0</v>
      </c>
      <c r="X31">
        <v>0</v>
      </c>
      <c r="Y31">
        <v>0</v>
      </c>
      <c r="Z31">
        <v>0</v>
      </c>
      <c r="AA31">
        <v>1</v>
      </c>
      <c r="AB31">
        <v>1</v>
      </c>
      <c r="AC31">
        <v>0</v>
      </c>
      <c r="AD31">
        <v>3</v>
      </c>
      <c r="AE31">
        <v>0</v>
      </c>
      <c r="AF31">
        <v>1</v>
      </c>
      <c r="AG31">
        <v>2</v>
      </c>
      <c r="AH31">
        <v>2</v>
      </c>
      <c r="AI31">
        <v>3</v>
      </c>
      <c r="AJ31">
        <v>3</v>
      </c>
      <c r="AK31">
        <v>2</v>
      </c>
      <c r="AL31">
        <v>3</v>
      </c>
      <c r="AM31">
        <v>2</v>
      </c>
      <c r="AN31">
        <v>2</v>
      </c>
      <c r="AO31">
        <v>2</v>
      </c>
      <c r="AP31">
        <v>4</v>
      </c>
      <c r="AQ31">
        <v>1</v>
      </c>
      <c r="AR31">
        <v>1</v>
      </c>
      <c r="AS31">
        <v>2</v>
      </c>
      <c r="AT31">
        <v>3</v>
      </c>
      <c r="AU31">
        <v>4</v>
      </c>
      <c r="AV31">
        <v>0</v>
      </c>
      <c r="AW31">
        <v>1</v>
      </c>
      <c r="AX31">
        <v>1</v>
      </c>
      <c r="AY31">
        <v>2</v>
      </c>
      <c r="AZ31">
        <v>62</v>
      </c>
      <c r="BA31" s="10">
        <f t="shared" si="0"/>
        <v>2</v>
      </c>
      <c r="BB31" s="4">
        <f t="shared" si="1"/>
        <v>20</v>
      </c>
      <c r="BC31" s="4">
        <f t="shared" si="2"/>
        <v>14</v>
      </c>
      <c r="BD31" s="5">
        <f t="shared" si="3"/>
        <v>34</v>
      </c>
      <c r="BE31" s="41">
        <v>44706</v>
      </c>
      <c r="BF31" s="3">
        <f>DATEDIF($BG$1,BE31,"d")</f>
        <v>54</v>
      </c>
      <c r="BH31" s="13">
        <f t="shared" si="9"/>
        <v>0</v>
      </c>
      <c r="BI31" s="7">
        <f t="shared" si="5"/>
        <v>1</v>
      </c>
      <c r="BJ31" s="7">
        <f t="shared" si="6"/>
        <v>1</v>
      </c>
      <c r="BK31" s="7">
        <f t="shared" si="8"/>
        <v>1</v>
      </c>
      <c r="BL31" s="8">
        <f t="shared" si="7"/>
        <v>3</v>
      </c>
    </row>
    <row r="32" spans="1:64" s="148" customFormat="1">
      <c r="A32" s="147">
        <v>49</v>
      </c>
      <c r="B32" s="148" t="s">
        <v>1792</v>
      </c>
      <c r="C32" s="148" t="s">
        <v>1793</v>
      </c>
      <c r="D32" s="148" t="s">
        <v>77</v>
      </c>
      <c r="E32" s="148" t="s">
        <v>78</v>
      </c>
      <c r="F32" s="148" t="s">
        <v>1747</v>
      </c>
      <c r="G32" s="149" t="s">
        <v>1794</v>
      </c>
      <c r="H32" s="148" t="s">
        <v>1394</v>
      </c>
      <c r="I32" s="148" t="s">
        <v>1213</v>
      </c>
      <c r="J32" s="148">
        <v>0</v>
      </c>
      <c r="K32" s="148">
        <v>3</v>
      </c>
      <c r="L32" s="148">
        <v>3</v>
      </c>
      <c r="M32" s="148" t="s">
        <v>1795</v>
      </c>
      <c r="N32" s="148">
        <v>1</v>
      </c>
      <c r="O32" s="148">
        <v>4</v>
      </c>
      <c r="P32" s="148">
        <v>1</v>
      </c>
      <c r="Q32" s="148">
        <v>4</v>
      </c>
      <c r="R32" s="148">
        <v>1</v>
      </c>
      <c r="S32" s="148">
        <v>3</v>
      </c>
      <c r="T32" s="148">
        <v>5</v>
      </c>
      <c r="U32" s="148">
        <v>5</v>
      </c>
      <c r="V32" s="148">
        <v>5</v>
      </c>
      <c r="W32" s="148">
        <v>3</v>
      </c>
      <c r="X32" s="148">
        <v>3</v>
      </c>
      <c r="Y32" s="148">
        <v>0</v>
      </c>
      <c r="Z32" s="148">
        <v>3</v>
      </c>
      <c r="AA32" s="148">
        <v>2</v>
      </c>
      <c r="AB32" s="148">
        <v>2</v>
      </c>
      <c r="AC32" s="148">
        <v>2</v>
      </c>
      <c r="AD32" s="148">
        <v>2</v>
      </c>
      <c r="AE32" s="148">
        <v>2</v>
      </c>
      <c r="AF32" s="148">
        <v>2</v>
      </c>
      <c r="AG32" s="148">
        <v>4</v>
      </c>
      <c r="AH32" s="148">
        <v>2</v>
      </c>
      <c r="AI32" s="148">
        <v>2</v>
      </c>
      <c r="AJ32" s="148">
        <v>0</v>
      </c>
      <c r="AK32" s="148">
        <v>0</v>
      </c>
      <c r="AL32" s="148">
        <v>2</v>
      </c>
      <c r="AM32" s="148">
        <v>0</v>
      </c>
      <c r="AN32" s="148">
        <v>2</v>
      </c>
      <c r="AO32" s="148">
        <v>0</v>
      </c>
      <c r="AP32" s="148">
        <v>0</v>
      </c>
      <c r="AQ32" s="148">
        <v>0</v>
      </c>
      <c r="AR32" s="148">
        <v>4</v>
      </c>
      <c r="AS32" s="148">
        <v>4</v>
      </c>
      <c r="AT32" s="148">
        <v>0</v>
      </c>
      <c r="AU32" s="148">
        <v>4</v>
      </c>
      <c r="AV32" s="148">
        <v>0</v>
      </c>
      <c r="AW32" s="148">
        <v>0</v>
      </c>
      <c r="AX32" s="148">
        <v>4</v>
      </c>
      <c r="AY32" s="148">
        <v>0</v>
      </c>
      <c r="AZ32" s="148">
        <v>78</v>
      </c>
      <c r="BA32" s="150">
        <f t="shared" ref="BA32:BA53" si="10">SUM(W32:AC32)</f>
        <v>15</v>
      </c>
      <c r="BB32" s="151">
        <f t="shared" ref="BB32:BB53" si="11">SUM(AH32,AJ32:AK32,AN32:AP32,AT32,AY32)</f>
        <v>4</v>
      </c>
      <c r="BC32" s="151">
        <f t="shared" ref="BC32:BC53" si="12">SUM(AD32:AF32,AI32,AL32,AQ32,AS32,AW32)</f>
        <v>14</v>
      </c>
      <c r="BD32" s="152">
        <f t="shared" ref="BD32:BD53" si="13">SUM(BB32:BC32)</f>
        <v>18</v>
      </c>
      <c r="BE32" s="153">
        <v>0</v>
      </c>
      <c r="BF32" s="154"/>
      <c r="BH32" s="155">
        <f t="shared" ref="BH32:BH53" si="14">K32-L32</f>
        <v>0</v>
      </c>
      <c r="BI32" s="156">
        <f t="shared" ref="BI32" si="15">IF(N32=1,O32+5,O32)</f>
        <v>9</v>
      </c>
      <c r="BJ32" s="156">
        <f t="shared" ref="BJ32" si="16">IF(P32=1,Q32+5,Q32)</f>
        <v>9</v>
      </c>
      <c r="BK32" s="156">
        <f t="shared" si="8"/>
        <v>3</v>
      </c>
      <c r="BL32" s="157">
        <f t="shared" ref="BL32" si="17">BI32+BJ32+BK32</f>
        <v>21</v>
      </c>
    </row>
    <row r="33" spans="1:64">
      <c r="A33">
        <v>38</v>
      </c>
      <c r="B33" t="s">
        <v>1740</v>
      </c>
      <c r="C33" t="s">
        <v>1741</v>
      </c>
      <c r="D33" t="s">
        <v>77</v>
      </c>
      <c r="E33" t="s">
        <v>78</v>
      </c>
      <c r="F33" t="s">
        <v>1727</v>
      </c>
      <c r="G33" s="15" t="s">
        <v>1742</v>
      </c>
      <c r="H33" t="s">
        <v>1394</v>
      </c>
      <c r="I33" t="s">
        <v>1394</v>
      </c>
      <c r="J33" t="s">
        <v>1743</v>
      </c>
      <c r="K33">
        <v>3</v>
      </c>
      <c r="L33">
        <v>3</v>
      </c>
      <c r="M33" t="s">
        <v>1744</v>
      </c>
      <c r="N33">
        <v>1</v>
      </c>
      <c r="O33">
        <v>5</v>
      </c>
      <c r="P33">
        <v>1</v>
      </c>
      <c r="Q33">
        <v>4</v>
      </c>
      <c r="R33">
        <v>-1</v>
      </c>
      <c r="S33">
        <v>4</v>
      </c>
      <c r="T33">
        <v>4</v>
      </c>
      <c r="U33">
        <v>2</v>
      </c>
      <c r="V33">
        <v>1</v>
      </c>
      <c r="W33">
        <v>1</v>
      </c>
      <c r="X33">
        <v>0</v>
      </c>
      <c r="Y33">
        <v>0</v>
      </c>
      <c r="Z33">
        <v>1</v>
      </c>
      <c r="AA33">
        <v>3</v>
      </c>
      <c r="AB33">
        <v>0</v>
      </c>
      <c r="AC33">
        <v>0</v>
      </c>
      <c r="AD33">
        <v>2</v>
      </c>
      <c r="AE33">
        <v>0</v>
      </c>
      <c r="AF33">
        <v>3</v>
      </c>
      <c r="AG33">
        <v>0</v>
      </c>
      <c r="AH33">
        <v>1</v>
      </c>
      <c r="AI33">
        <v>1</v>
      </c>
      <c r="AJ33">
        <v>2</v>
      </c>
      <c r="AK33">
        <v>1</v>
      </c>
      <c r="AL33">
        <v>0</v>
      </c>
      <c r="AM33">
        <v>0</v>
      </c>
      <c r="AN33">
        <v>0</v>
      </c>
      <c r="AO33">
        <v>2</v>
      </c>
      <c r="AP33">
        <v>2</v>
      </c>
      <c r="AQ33">
        <v>1</v>
      </c>
      <c r="AR33">
        <v>0</v>
      </c>
      <c r="AS33">
        <v>0</v>
      </c>
      <c r="AT33">
        <v>0</v>
      </c>
      <c r="AU33">
        <v>3</v>
      </c>
      <c r="AV33">
        <v>0</v>
      </c>
      <c r="AW33">
        <v>0</v>
      </c>
      <c r="AX33">
        <v>0</v>
      </c>
      <c r="AY33">
        <v>0</v>
      </c>
      <c r="AZ33">
        <v>44</v>
      </c>
      <c r="BA33" s="10">
        <f t="shared" si="10"/>
        <v>5</v>
      </c>
      <c r="BB33" s="4">
        <f t="shared" si="11"/>
        <v>8</v>
      </c>
      <c r="BC33" s="4">
        <f t="shared" si="12"/>
        <v>7</v>
      </c>
      <c r="BD33" s="5">
        <f t="shared" si="13"/>
        <v>15</v>
      </c>
      <c r="BE33" s="40" t="s">
        <v>1743</v>
      </c>
      <c r="BH33" s="13">
        <f t="shared" si="14"/>
        <v>0</v>
      </c>
      <c r="BI33" s="7">
        <f t="shared" ref="BI33:BI53" si="18">IF(N33=1,O33+5,O33)</f>
        <v>10</v>
      </c>
      <c r="BJ33" s="7">
        <f t="shared" ref="BJ33:BJ53" si="19">IF(P33=1,Q33+5,Q33)</f>
        <v>9</v>
      </c>
      <c r="BK33" s="7">
        <f t="shared" si="8"/>
        <v>9</v>
      </c>
      <c r="BL33" s="8">
        <f t="shared" ref="BL33:BL53" si="20">BI33+BJ33+BK33</f>
        <v>28</v>
      </c>
    </row>
    <row r="34" spans="1:64">
      <c r="A34">
        <v>32</v>
      </c>
      <c r="B34" t="s">
        <v>1709</v>
      </c>
      <c r="C34" t="s">
        <v>1710</v>
      </c>
      <c r="D34" t="s">
        <v>77</v>
      </c>
      <c r="E34" t="s">
        <v>78</v>
      </c>
      <c r="F34" t="s">
        <v>1705</v>
      </c>
      <c r="G34" s="15" t="s">
        <v>1711</v>
      </c>
      <c r="H34" t="s">
        <v>1394</v>
      </c>
      <c r="I34" t="s">
        <v>1394</v>
      </c>
      <c r="J34" t="s">
        <v>1712</v>
      </c>
      <c r="K34">
        <v>4</v>
      </c>
      <c r="L34">
        <v>4</v>
      </c>
      <c r="M34" t="s">
        <v>1713</v>
      </c>
      <c r="N34">
        <v>1</v>
      </c>
      <c r="O34">
        <v>4</v>
      </c>
      <c r="P34">
        <v>1</v>
      </c>
      <c r="Q34">
        <v>4</v>
      </c>
      <c r="R34">
        <v>1</v>
      </c>
      <c r="S34">
        <v>3</v>
      </c>
      <c r="T34">
        <v>4</v>
      </c>
      <c r="U34">
        <v>3</v>
      </c>
      <c r="V34">
        <v>4</v>
      </c>
      <c r="W34">
        <v>0</v>
      </c>
      <c r="X34">
        <v>0</v>
      </c>
      <c r="Y34">
        <v>0</v>
      </c>
      <c r="Z34">
        <v>1</v>
      </c>
      <c r="AA34">
        <v>1</v>
      </c>
      <c r="AB34">
        <v>0</v>
      </c>
      <c r="AC34">
        <v>2</v>
      </c>
      <c r="AD34">
        <v>2</v>
      </c>
      <c r="AE34">
        <v>1</v>
      </c>
      <c r="AF34">
        <v>1</v>
      </c>
      <c r="AG34">
        <v>2</v>
      </c>
      <c r="AH34">
        <v>2</v>
      </c>
      <c r="AI34">
        <v>3</v>
      </c>
      <c r="AJ34">
        <v>1</v>
      </c>
      <c r="AK34">
        <v>1</v>
      </c>
      <c r="AL34">
        <v>1</v>
      </c>
      <c r="AM34">
        <v>0</v>
      </c>
      <c r="AN34">
        <v>1</v>
      </c>
      <c r="AO34">
        <v>1</v>
      </c>
      <c r="AP34">
        <v>1</v>
      </c>
      <c r="AQ34">
        <v>2</v>
      </c>
      <c r="AR34">
        <v>1</v>
      </c>
      <c r="AS34">
        <v>2</v>
      </c>
      <c r="AT34">
        <v>1</v>
      </c>
      <c r="AU34">
        <v>2</v>
      </c>
      <c r="AV34">
        <v>0</v>
      </c>
      <c r="AW34">
        <v>0</v>
      </c>
      <c r="AX34">
        <v>1</v>
      </c>
      <c r="AY34">
        <v>1</v>
      </c>
      <c r="AZ34">
        <v>56</v>
      </c>
      <c r="BA34" s="10">
        <f t="shared" si="10"/>
        <v>4</v>
      </c>
      <c r="BB34" s="4">
        <f t="shared" si="11"/>
        <v>9</v>
      </c>
      <c r="BC34" s="4">
        <f t="shared" si="12"/>
        <v>12</v>
      </c>
      <c r="BD34" s="5">
        <f t="shared" si="13"/>
        <v>21</v>
      </c>
      <c r="BE34" s="40" t="s">
        <v>1712</v>
      </c>
      <c r="BH34" s="13">
        <f t="shared" si="14"/>
        <v>0</v>
      </c>
      <c r="BI34" s="7">
        <f t="shared" si="18"/>
        <v>9</v>
      </c>
      <c r="BJ34" s="7">
        <f t="shared" si="19"/>
        <v>9</v>
      </c>
      <c r="BK34" s="7">
        <f t="shared" si="8"/>
        <v>3</v>
      </c>
      <c r="BL34" s="8">
        <f t="shared" si="20"/>
        <v>21</v>
      </c>
    </row>
    <row r="35" spans="1:64">
      <c r="A35">
        <v>37</v>
      </c>
      <c r="B35" t="s">
        <v>1735</v>
      </c>
      <c r="C35" t="s">
        <v>1736</v>
      </c>
      <c r="D35" t="s">
        <v>77</v>
      </c>
      <c r="E35" t="s">
        <v>78</v>
      </c>
      <c r="F35" t="s">
        <v>1727</v>
      </c>
      <c r="G35" s="15" t="s">
        <v>1737</v>
      </c>
      <c r="H35" t="s">
        <v>1394</v>
      </c>
      <c r="I35" t="s">
        <v>1394</v>
      </c>
      <c r="J35" t="s">
        <v>1738</v>
      </c>
      <c r="K35">
        <v>4</v>
      </c>
      <c r="L35">
        <v>4</v>
      </c>
      <c r="M35" t="s">
        <v>1739</v>
      </c>
      <c r="N35">
        <v>1</v>
      </c>
      <c r="O35">
        <v>4</v>
      </c>
      <c r="P35">
        <v>1</v>
      </c>
      <c r="Q35">
        <v>4</v>
      </c>
      <c r="R35">
        <v>1</v>
      </c>
      <c r="S35">
        <v>3</v>
      </c>
      <c r="T35">
        <v>5</v>
      </c>
      <c r="U35">
        <v>4</v>
      </c>
      <c r="V35">
        <v>4</v>
      </c>
      <c r="W35">
        <v>1</v>
      </c>
      <c r="X35">
        <v>0</v>
      </c>
      <c r="Y35">
        <v>1</v>
      </c>
      <c r="Z35">
        <v>1</v>
      </c>
      <c r="AA35">
        <v>1</v>
      </c>
      <c r="AB35">
        <v>2</v>
      </c>
      <c r="AC35">
        <v>1</v>
      </c>
      <c r="AD35">
        <v>2</v>
      </c>
      <c r="AE35">
        <v>2</v>
      </c>
      <c r="AF35">
        <v>2</v>
      </c>
      <c r="AG35">
        <v>1</v>
      </c>
      <c r="AH35">
        <v>3</v>
      </c>
      <c r="AI35">
        <v>1</v>
      </c>
      <c r="AJ35">
        <v>2</v>
      </c>
      <c r="AK35">
        <v>3</v>
      </c>
      <c r="AL35">
        <v>1</v>
      </c>
      <c r="AM35">
        <v>1</v>
      </c>
      <c r="AN35">
        <v>3</v>
      </c>
      <c r="AO35">
        <v>2</v>
      </c>
      <c r="AP35">
        <v>2</v>
      </c>
      <c r="AQ35">
        <v>2</v>
      </c>
      <c r="AR35">
        <v>1</v>
      </c>
      <c r="AS35">
        <v>2</v>
      </c>
      <c r="AT35">
        <v>2</v>
      </c>
      <c r="AU35">
        <v>2</v>
      </c>
      <c r="AV35">
        <v>1</v>
      </c>
      <c r="AW35">
        <v>1</v>
      </c>
      <c r="AX35">
        <v>2</v>
      </c>
      <c r="AY35">
        <v>3</v>
      </c>
      <c r="AZ35">
        <v>75</v>
      </c>
      <c r="BA35" s="10">
        <f t="shared" si="10"/>
        <v>7</v>
      </c>
      <c r="BB35" s="4">
        <f t="shared" si="11"/>
        <v>20</v>
      </c>
      <c r="BC35" s="4">
        <f t="shared" si="12"/>
        <v>13</v>
      </c>
      <c r="BD35" s="5">
        <f t="shared" si="13"/>
        <v>33</v>
      </c>
      <c r="BE35" s="40" t="s">
        <v>1738</v>
      </c>
      <c r="BH35" s="13">
        <f t="shared" si="14"/>
        <v>0</v>
      </c>
      <c r="BI35" s="7">
        <f t="shared" si="18"/>
        <v>9</v>
      </c>
      <c r="BJ35" s="7">
        <f t="shared" si="19"/>
        <v>9</v>
      </c>
      <c r="BK35" s="7">
        <f t="shared" si="8"/>
        <v>3</v>
      </c>
      <c r="BL35" s="8">
        <f t="shared" si="20"/>
        <v>21</v>
      </c>
    </row>
    <row r="36" spans="1:64">
      <c r="A36">
        <v>34</v>
      </c>
      <c r="B36" t="s">
        <v>1720</v>
      </c>
      <c r="C36" t="s">
        <v>1721</v>
      </c>
      <c r="D36" t="s">
        <v>77</v>
      </c>
      <c r="E36" t="s">
        <v>78</v>
      </c>
      <c r="F36" t="s">
        <v>1716</v>
      </c>
      <c r="G36" s="15" t="s">
        <v>1722</v>
      </c>
      <c r="H36" t="s">
        <v>1394</v>
      </c>
      <c r="I36" t="s">
        <v>1394</v>
      </c>
      <c r="J36" t="s">
        <v>1723</v>
      </c>
      <c r="K36">
        <v>2</v>
      </c>
      <c r="L36">
        <v>3</v>
      </c>
      <c r="M36" t="s">
        <v>1724</v>
      </c>
      <c r="N36">
        <v>1</v>
      </c>
      <c r="O36">
        <v>4</v>
      </c>
      <c r="P36">
        <v>1</v>
      </c>
      <c r="Q36">
        <v>4</v>
      </c>
      <c r="R36">
        <v>1</v>
      </c>
      <c r="S36">
        <v>3</v>
      </c>
      <c r="T36">
        <v>3</v>
      </c>
      <c r="U36">
        <v>4</v>
      </c>
      <c r="V36">
        <v>3</v>
      </c>
      <c r="W36">
        <v>1</v>
      </c>
      <c r="X36">
        <v>0</v>
      </c>
      <c r="Y36">
        <v>0</v>
      </c>
      <c r="Z36">
        <v>2</v>
      </c>
      <c r="AA36">
        <v>2</v>
      </c>
      <c r="AB36">
        <v>1</v>
      </c>
      <c r="AC36">
        <v>0</v>
      </c>
      <c r="AD36">
        <v>2</v>
      </c>
      <c r="AE36">
        <v>1</v>
      </c>
      <c r="AF36">
        <v>2</v>
      </c>
      <c r="AG36">
        <v>1</v>
      </c>
      <c r="AH36">
        <v>2</v>
      </c>
      <c r="AI36">
        <v>1</v>
      </c>
      <c r="AJ36">
        <v>1</v>
      </c>
      <c r="AK36">
        <v>0</v>
      </c>
      <c r="AL36">
        <v>1</v>
      </c>
      <c r="AM36">
        <v>0</v>
      </c>
      <c r="AN36">
        <v>3</v>
      </c>
      <c r="AO36">
        <v>2</v>
      </c>
      <c r="AP36">
        <v>3</v>
      </c>
      <c r="AQ36">
        <v>1</v>
      </c>
      <c r="AR36">
        <v>2</v>
      </c>
      <c r="AS36">
        <v>1</v>
      </c>
      <c r="AT36">
        <v>2</v>
      </c>
      <c r="AU36">
        <v>2</v>
      </c>
      <c r="AV36">
        <v>0</v>
      </c>
      <c r="AW36">
        <v>0</v>
      </c>
      <c r="AX36">
        <v>0</v>
      </c>
      <c r="AY36">
        <v>2</v>
      </c>
      <c r="AZ36">
        <v>59</v>
      </c>
      <c r="BA36" s="10">
        <f t="shared" si="10"/>
        <v>6</v>
      </c>
      <c r="BB36" s="4">
        <f t="shared" si="11"/>
        <v>15</v>
      </c>
      <c r="BC36" s="4">
        <f t="shared" si="12"/>
        <v>9</v>
      </c>
      <c r="BD36" s="5">
        <f t="shared" si="13"/>
        <v>24</v>
      </c>
      <c r="BE36" s="40" t="s">
        <v>1723</v>
      </c>
      <c r="BH36" s="13">
        <f t="shared" si="14"/>
        <v>-1</v>
      </c>
      <c r="BI36" s="7">
        <f t="shared" si="18"/>
        <v>9</v>
      </c>
      <c r="BJ36" s="7">
        <f t="shared" si="19"/>
        <v>9</v>
      </c>
      <c r="BK36" s="7">
        <f t="shared" si="8"/>
        <v>3</v>
      </c>
      <c r="BL36" s="8">
        <f t="shared" si="20"/>
        <v>21</v>
      </c>
    </row>
    <row r="37" spans="1:64">
      <c r="A37">
        <v>31</v>
      </c>
      <c r="B37" t="s">
        <v>1703</v>
      </c>
      <c r="C37" t="s">
        <v>1704</v>
      </c>
      <c r="D37" t="s">
        <v>77</v>
      </c>
      <c r="E37" t="s">
        <v>78</v>
      </c>
      <c r="F37" t="s">
        <v>1705</v>
      </c>
      <c r="G37" s="15" t="s">
        <v>1706</v>
      </c>
      <c r="H37" t="s">
        <v>1394</v>
      </c>
      <c r="I37" t="s">
        <v>1394</v>
      </c>
      <c r="J37" t="s">
        <v>1707</v>
      </c>
      <c r="K37">
        <v>4</v>
      </c>
      <c r="L37">
        <v>4</v>
      </c>
      <c r="M37" t="s">
        <v>1708</v>
      </c>
      <c r="N37">
        <v>1</v>
      </c>
      <c r="O37">
        <v>4</v>
      </c>
      <c r="P37">
        <v>1</v>
      </c>
      <c r="Q37">
        <v>5</v>
      </c>
      <c r="R37">
        <v>1</v>
      </c>
      <c r="S37">
        <v>3</v>
      </c>
      <c r="T37">
        <v>1</v>
      </c>
      <c r="U37">
        <v>4</v>
      </c>
      <c r="V37">
        <v>4</v>
      </c>
      <c r="W37">
        <v>3</v>
      </c>
      <c r="X37">
        <v>0</v>
      </c>
      <c r="Y37">
        <v>3</v>
      </c>
      <c r="Z37">
        <v>1</v>
      </c>
      <c r="AA37">
        <v>1</v>
      </c>
      <c r="AB37">
        <v>1</v>
      </c>
      <c r="AC37">
        <v>0</v>
      </c>
      <c r="AD37">
        <v>2</v>
      </c>
      <c r="AE37">
        <v>0</v>
      </c>
      <c r="AF37">
        <v>0</v>
      </c>
      <c r="AG37">
        <v>0</v>
      </c>
      <c r="AH37">
        <v>2</v>
      </c>
      <c r="AI37">
        <v>1</v>
      </c>
      <c r="AJ37">
        <v>3</v>
      </c>
      <c r="AK37">
        <v>0</v>
      </c>
      <c r="AL37">
        <v>2</v>
      </c>
      <c r="AM37">
        <v>0</v>
      </c>
      <c r="AN37">
        <v>0</v>
      </c>
      <c r="AO37">
        <v>1</v>
      </c>
      <c r="AP37">
        <v>3</v>
      </c>
      <c r="AQ37">
        <v>0</v>
      </c>
      <c r="AR37">
        <v>0</v>
      </c>
      <c r="AS37">
        <v>1</v>
      </c>
      <c r="AT37">
        <v>0</v>
      </c>
      <c r="AU37">
        <v>2</v>
      </c>
      <c r="AV37">
        <v>0</v>
      </c>
      <c r="AW37">
        <v>2</v>
      </c>
      <c r="AX37">
        <v>1</v>
      </c>
      <c r="AY37">
        <v>0</v>
      </c>
      <c r="AZ37">
        <v>53</v>
      </c>
      <c r="BA37" s="10">
        <f t="shared" si="10"/>
        <v>9</v>
      </c>
      <c r="BB37" s="4">
        <f t="shared" si="11"/>
        <v>9</v>
      </c>
      <c r="BC37" s="4">
        <f t="shared" si="12"/>
        <v>8</v>
      </c>
      <c r="BD37" s="5">
        <f t="shared" si="13"/>
        <v>17</v>
      </c>
      <c r="BE37" s="40" t="s">
        <v>1707</v>
      </c>
      <c r="BH37" s="13">
        <f t="shared" si="14"/>
        <v>0</v>
      </c>
      <c r="BI37" s="7">
        <f t="shared" si="18"/>
        <v>9</v>
      </c>
      <c r="BJ37" s="7">
        <f t="shared" si="19"/>
        <v>10</v>
      </c>
      <c r="BK37" s="7">
        <f t="shared" si="8"/>
        <v>3</v>
      </c>
      <c r="BL37" s="8">
        <f t="shared" si="20"/>
        <v>22</v>
      </c>
    </row>
    <row r="38" spans="1:64">
      <c r="A38">
        <v>47</v>
      </c>
      <c r="B38" t="s">
        <v>1783</v>
      </c>
      <c r="C38" t="s">
        <v>1784</v>
      </c>
      <c r="D38" t="s">
        <v>77</v>
      </c>
      <c r="E38" t="s">
        <v>78</v>
      </c>
      <c r="F38" t="s">
        <v>1775</v>
      </c>
      <c r="G38" s="15" t="s">
        <v>1785</v>
      </c>
      <c r="H38" t="s">
        <v>1394</v>
      </c>
      <c r="I38" t="s">
        <v>1394</v>
      </c>
      <c r="J38" t="s">
        <v>1712</v>
      </c>
      <c r="K38">
        <v>2</v>
      </c>
      <c r="L38">
        <v>4</v>
      </c>
      <c r="M38" t="s">
        <v>1786</v>
      </c>
      <c r="N38">
        <v>1</v>
      </c>
      <c r="O38">
        <v>4</v>
      </c>
      <c r="P38">
        <v>1</v>
      </c>
      <c r="Q38">
        <v>4</v>
      </c>
      <c r="R38">
        <v>1</v>
      </c>
      <c r="S38">
        <v>1</v>
      </c>
      <c r="T38">
        <v>4</v>
      </c>
      <c r="U38">
        <v>3</v>
      </c>
      <c r="V38">
        <v>3</v>
      </c>
      <c r="W38">
        <v>1</v>
      </c>
      <c r="X38">
        <v>1</v>
      </c>
      <c r="Y38">
        <v>2</v>
      </c>
      <c r="Z38">
        <v>3</v>
      </c>
      <c r="AA38">
        <v>3</v>
      </c>
      <c r="AB38">
        <v>2</v>
      </c>
      <c r="AC38">
        <v>2</v>
      </c>
      <c r="AD38">
        <v>1</v>
      </c>
      <c r="AE38">
        <v>1</v>
      </c>
      <c r="AF38">
        <v>2</v>
      </c>
      <c r="AG38">
        <v>2</v>
      </c>
      <c r="AH38">
        <v>2</v>
      </c>
      <c r="AI38">
        <v>2</v>
      </c>
      <c r="AJ38">
        <v>1</v>
      </c>
      <c r="AK38">
        <v>3</v>
      </c>
      <c r="AL38">
        <v>1</v>
      </c>
      <c r="AM38">
        <v>2</v>
      </c>
      <c r="AN38">
        <v>2</v>
      </c>
      <c r="AO38">
        <v>1</v>
      </c>
      <c r="AP38">
        <v>3</v>
      </c>
      <c r="AQ38">
        <v>1</v>
      </c>
      <c r="AR38">
        <v>2</v>
      </c>
      <c r="AS38">
        <v>2</v>
      </c>
      <c r="AT38">
        <v>3</v>
      </c>
      <c r="AU38">
        <v>2</v>
      </c>
      <c r="AV38">
        <v>2</v>
      </c>
      <c r="AW38">
        <v>2</v>
      </c>
      <c r="AX38">
        <v>2</v>
      </c>
      <c r="AY38">
        <v>3</v>
      </c>
      <c r="AZ38">
        <v>78</v>
      </c>
      <c r="BA38" s="10">
        <f t="shared" si="10"/>
        <v>14</v>
      </c>
      <c r="BB38" s="4">
        <f t="shared" si="11"/>
        <v>18</v>
      </c>
      <c r="BC38" s="4">
        <f t="shared" si="12"/>
        <v>12</v>
      </c>
      <c r="BD38" s="5">
        <f t="shared" si="13"/>
        <v>30</v>
      </c>
      <c r="BE38" s="40" t="s">
        <v>1712</v>
      </c>
      <c r="BH38" s="13">
        <f t="shared" si="14"/>
        <v>-2</v>
      </c>
      <c r="BI38" s="7">
        <f t="shared" si="18"/>
        <v>9</v>
      </c>
      <c r="BJ38" s="7">
        <f t="shared" si="19"/>
        <v>9</v>
      </c>
      <c r="BK38" s="7">
        <f t="shared" si="8"/>
        <v>1</v>
      </c>
      <c r="BL38" s="8">
        <f t="shared" si="20"/>
        <v>19</v>
      </c>
    </row>
    <row r="39" spans="1:64">
      <c r="A39">
        <v>33</v>
      </c>
      <c r="B39" t="s">
        <v>1714</v>
      </c>
      <c r="C39" t="s">
        <v>1715</v>
      </c>
      <c r="D39" t="s">
        <v>77</v>
      </c>
      <c r="E39" t="s">
        <v>78</v>
      </c>
      <c r="F39" t="s">
        <v>1716</v>
      </c>
      <c r="G39" s="15" t="s">
        <v>1717</v>
      </c>
      <c r="H39" t="s">
        <v>1394</v>
      </c>
      <c r="I39" t="s">
        <v>1394</v>
      </c>
      <c r="J39" t="s">
        <v>1718</v>
      </c>
      <c r="K39">
        <v>4</v>
      </c>
      <c r="L39">
        <v>4</v>
      </c>
      <c r="M39" t="s">
        <v>1719</v>
      </c>
      <c r="N39">
        <v>1</v>
      </c>
      <c r="O39">
        <v>3</v>
      </c>
      <c r="P39">
        <v>-1</v>
      </c>
      <c r="Q39">
        <v>1</v>
      </c>
      <c r="R39">
        <v>1</v>
      </c>
      <c r="S39">
        <v>2</v>
      </c>
      <c r="T39">
        <v>4</v>
      </c>
      <c r="U39">
        <v>2</v>
      </c>
      <c r="V39">
        <v>3</v>
      </c>
      <c r="W39">
        <v>3</v>
      </c>
      <c r="X39">
        <v>2</v>
      </c>
      <c r="Y39">
        <v>3</v>
      </c>
      <c r="Z39">
        <v>3</v>
      </c>
      <c r="AA39">
        <v>2</v>
      </c>
      <c r="AB39">
        <v>3</v>
      </c>
      <c r="AC39">
        <v>4</v>
      </c>
      <c r="AD39">
        <v>3</v>
      </c>
      <c r="AE39">
        <v>1</v>
      </c>
      <c r="AF39">
        <v>2</v>
      </c>
      <c r="AG39">
        <v>2</v>
      </c>
      <c r="AH39">
        <v>1</v>
      </c>
      <c r="AI39">
        <v>1</v>
      </c>
      <c r="AJ39">
        <v>1</v>
      </c>
      <c r="AK39">
        <v>1</v>
      </c>
      <c r="AL39">
        <v>3</v>
      </c>
      <c r="AM39">
        <v>2</v>
      </c>
      <c r="AN39">
        <v>1</v>
      </c>
      <c r="AO39">
        <v>2</v>
      </c>
      <c r="AP39">
        <v>4</v>
      </c>
      <c r="AQ39">
        <v>3</v>
      </c>
      <c r="AR39">
        <v>2</v>
      </c>
      <c r="AS39">
        <v>3</v>
      </c>
      <c r="AT39">
        <v>1</v>
      </c>
      <c r="AU39">
        <v>0</v>
      </c>
      <c r="AV39">
        <v>2</v>
      </c>
      <c r="AW39">
        <v>2</v>
      </c>
      <c r="AX39">
        <v>1</v>
      </c>
      <c r="AY39">
        <v>1</v>
      </c>
      <c r="AZ39">
        <v>75</v>
      </c>
      <c r="BA39" s="10">
        <f t="shared" si="10"/>
        <v>20</v>
      </c>
      <c r="BB39" s="4">
        <f t="shared" si="11"/>
        <v>12</v>
      </c>
      <c r="BC39" s="4">
        <f t="shared" si="12"/>
        <v>18</v>
      </c>
      <c r="BD39" s="5">
        <f t="shared" si="13"/>
        <v>30</v>
      </c>
      <c r="BE39" s="40" t="s">
        <v>1718</v>
      </c>
      <c r="BH39" s="13">
        <f t="shared" si="14"/>
        <v>0</v>
      </c>
      <c r="BI39" s="7">
        <f t="shared" si="18"/>
        <v>8</v>
      </c>
      <c r="BJ39" s="7">
        <f t="shared" si="19"/>
        <v>1</v>
      </c>
      <c r="BK39" s="7">
        <f t="shared" si="8"/>
        <v>2</v>
      </c>
      <c r="BL39" s="8">
        <f t="shared" si="20"/>
        <v>11</v>
      </c>
    </row>
    <row r="40" spans="1:64">
      <c r="A40">
        <v>51</v>
      </c>
      <c r="B40" t="s">
        <v>1801</v>
      </c>
      <c r="C40" t="s">
        <v>1802</v>
      </c>
      <c r="D40" t="s">
        <v>77</v>
      </c>
      <c r="E40" t="s">
        <v>78</v>
      </c>
      <c r="F40" t="s">
        <v>1747</v>
      </c>
      <c r="G40" s="15" t="s">
        <v>1803</v>
      </c>
      <c r="H40" t="s">
        <v>1394</v>
      </c>
      <c r="I40" t="s">
        <v>1394</v>
      </c>
      <c r="J40" t="s">
        <v>1804</v>
      </c>
      <c r="K40">
        <v>1</v>
      </c>
      <c r="L40">
        <v>3</v>
      </c>
      <c r="M40" t="s">
        <v>1805</v>
      </c>
      <c r="N40">
        <v>1</v>
      </c>
      <c r="O40">
        <v>3</v>
      </c>
      <c r="P40">
        <v>-1</v>
      </c>
      <c r="Q40">
        <v>2</v>
      </c>
      <c r="R40">
        <v>1</v>
      </c>
      <c r="S40">
        <v>1</v>
      </c>
      <c r="T40">
        <v>4</v>
      </c>
      <c r="U40">
        <v>4</v>
      </c>
      <c r="V40">
        <v>5</v>
      </c>
      <c r="W40">
        <v>0</v>
      </c>
      <c r="X40">
        <v>2</v>
      </c>
      <c r="Y40">
        <v>1</v>
      </c>
      <c r="Z40">
        <v>2</v>
      </c>
      <c r="AA40">
        <v>4</v>
      </c>
      <c r="AB40">
        <v>3</v>
      </c>
      <c r="AC40">
        <v>3</v>
      </c>
      <c r="AD40">
        <v>3</v>
      </c>
      <c r="AE40">
        <v>1</v>
      </c>
      <c r="AF40">
        <v>3</v>
      </c>
      <c r="AG40">
        <v>1</v>
      </c>
      <c r="AH40">
        <v>3</v>
      </c>
      <c r="AI40">
        <v>3</v>
      </c>
      <c r="AJ40">
        <v>4</v>
      </c>
      <c r="AK40">
        <v>2</v>
      </c>
      <c r="AL40">
        <v>3</v>
      </c>
      <c r="AM40">
        <v>2</v>
      </c>
      <c r="AN40">
        <v>3</v>
      </c>
      <c r="AO40">
        <v>3</v>
      </c>
      <c r="AP40">
        <v>4</v>
      </c>
      <c r="AQ40">
        <v>4</v>
      </c>
      <c r="AR40">
        <v>1</v>
      </c>
      <c r="AS40">
        <v>2</v>
      </c>
      <c r="AT40">
        <v>2</v>
      </c>
      <c r="AU40">
        <v>3</v>
      </c>
      <c r="AV40">
        <v>2</v>
      </c>
      <c r="AW40">
        <v>2</v>
      </c>
      <c r="AX40">
        <v>2</v>
      </c>
      <c r="AY40">
        <v>2</v>
      </c>
      <c r="AZ40">
        <v>90</v>
      </c>
      <c r="BA40" s="10">
        <f t="shared" si="10"/>
        <v>15</v>
      </c>
      <c r="BB40" s="4">
        <f t="shared" si="11"/>
        <v>23</v>
      </c>
      <c r="BC40" s="4">
        <f t="shared" si="12"/>
        <v>21</v>
      </c>
      <c r="BD40" s="5">
        <f t="shared" si="13"/>
        <v>44</v>
      </c>
      <c r="BE40" s="40" t="s">
        <v>1804</v>
      </c>
      <c r="BH40" s="13">
        <f t="shared" si="14"/>
        <v>-2</v>
      </c>
      <c r="BI40" s="7">
        <f t="shared" si="18"/>
        <v>8</v>
      </c>
      <c r="BJ40" s="7">
        <f t="shared" si="19"/>
        <v>2</v>
      </c>
      <c r="BK40" s="7">
        <f t="shared" si="8"/>
        <v>1</v>
      </c>
      <c r="BL40" s="8">
        <f t="shared" si="20"/>
        <v>11</v>
      </c>
    </row>
    <row r="41" spans="1:64">
      <c r="A41">
        <v>42</v>
      </c>
      <c r="B41" t="s">
        <v>1759</v>
      </c>
      <c r="C41" t="s">
        <v>1760</v>
      </c>
      <c r="D41" t="s">
        <v>77</v>
      </c>
      <c r="E41" t="s">
        <v>78</v>
      </c>
      <c r="F41" t="s">
        <v>1747</v>
      </c>
      <c r="G41" s="15" t="s">
        <v>1761</v>
      </c>
      <c r="H41" t="s">
        <v>1394</v>
      </c>
      <c r="I41" t="s">
        <v>1394</v>
      </c>
      <c r="J41" t="s">
        <v>1762</v>
      </c>
      <c r="K41">
        <v>3</v>
      </c>
      <c r="L41">
        <v>2</v>
      </c>
      <c r="M41" t="s">
        <v>1763</v>
      </c>
      <c r="N41">
        <v>1</v>
      </c>
      <c r="O41">
        <v>4</v>
      </c>
      <c r="P41">
        <v>1</v>
      </c>
      <c r="Q41">
        <v>5</v>
      </c>
      <c r="R41">
        <v>1</v>
      </c>
      <c r="S41">
        <v>2</v>
      </c>
      <c r="T41">
        <v>4</v>
      </c>
      <c r="U41">
        <v>3</v>
      </c>
      <c r="V41">
        <v>5</v>
      </c>
      <c r="W41">
        <v>3</v>
      </c>
      <c r="X41">
        <v>1</v>
      </c>
      <c r="Y41">
        <v>2</v>
      </c>
      <c r="Z41">
        <v>3</v>
      </c>
      <c r="AA41">
        <v>3</v>
      </c>
      <c r="AB41">
        <v>2</v>
      </c>
      <c r="AC41">
        <v>3</v>
      </c>
      <c r="AD41">
        <v>4</v>
      </c>
      <c r="AE41">
        <v>1</v>
      </c>
      <c r="AF41">
        <v>2</v>
      </c>
      <c r="AG41">
        <v>0</v>
      </c>
      <c r="AH41">
        <v>3</v>
      </c>
      <c r="AI41">
        <v>4</v>
      </c>
      <c r="AJ41">
        <v>3</v>
      </c>
      <c r="AK41">
        <v>2</v>
      </c>
      <c r="AL41">
        <v>2</v>
      </c>
      <c r="AM41">
        <v>2</v>
      </c>
      <c r="AN41">
        <v>3</v>
      </c>
      <c r="AO41">
        <v>3</v>
      </c>
      <c r="AP41">
        <v>3</v>
      </c>
      <c r="AQ41">
        <v>3</v>
      </c>
      <c r="AR41">
        <v>3</v>
      </c>
      <c r="AS41">
        <v>2</v>
      </c>
      <c r="AT41">
        <v>3</v>
      </c>
      <c r="AU41">
        <v>2</v>
      </c>
      <c r="AV41">
        <v>0</v>
      </c>
      <c r="AW41">
        <v>0</v>
      </c>
      <c r="AX41">
        <v>3</v>
      </c>
      <c r="AY41">
        <v>2</v>
      </c>
      <c r="AZ41">
        <v>93</v>
      </c>
      <c r="BA41" s="10">
        <f t="shared" si="10"/>
        <v>17</v>
      </c>
      <c r="BB41" s="4">
        <f t="shared" si="11"/>
        <v>22</v>
      </c>
      <c r="BC41" s="4">
        <f t="shared" si="12"/>
        <v>18</v>
      </c>
      <c r="BD41" s="5">
        <f t="shared" si="13"/>
        <v>40</v>
      </c>
      <c r="BE41" s="40" t="s">
        <v>1762</v>
      </c>
      <c r="BH41" s="13">
        <f t="shared" si="14"/>
        <v>1</v>
      </c>
      <c r="BI41" s="7">
        <f t="shared" si="18"/>
        <v>9</v>
      </c>
      <c r="BJ41" s="7">
        <f t="shared" si="19"/>
        <v>10</v>
      </c>
      <c r="BK41" s="7">
        <f t="shared" si="8"/>
        <v>2</v>
      </c>
      <c r="BL41" s="8">
        <f t="shared" si="20"/>
        <v>21</v>
      </c>
    </row>
    <row r="42" spans="1:64">
      <c r="A42">
        <v>35</v>
      </c>
      <c r="B42" t="s">
        <v>1725</v>
      </c>
      <c r="C42" t="s">
        <v>1726</v>
      </c>
      <c r="D42" t="s">
        <v>77</v>
      </c>
      <c r="E42" t="s">
        <v>78</v>
      </c>
      <c r="F42" t="s">
        <v>1727</v>
      </c>
      <c r="G42" s="15" t="s">
        <v>1728</v>
      </c>
      <c r="H42" t="s">
        <v>1394</v>
      </c>
      <c r="I42" t="s">
        <v>1394</v>
      </c>
      <c r="J42" t="s">
        <v>1729</v>
      </c>
      <c r="K42">
        <v>4</v>
      </c>
      <c r="L42">
        <v>4</v>
      </c>
      <c r="M42" t="s">
        <v>1730</v>
      </c>
      <c r="N42">
        <v>1</v>
      </c>
      <c r="O42">
        <v>3</v>
      </c>
      <c r="P42">
        <v>-1</v>
      </c>
      <c r="Q42">
        <v>2</v>
      </c>
      <c r="R42">
        <v>1</v>
      </c>
      <c r="S42">
        <v>2</v>
      </c>
      <c r="T42">
        <v>2</v>
      </c>
      <c r="U42">
        <v>2</v>
      </c>
      <c r="V42">
        <v>3</v>
      </c>
      <c r="W42">
        <v>0</v>
      </c>
      <c r="X42">
        <v>3</v>
      </c>
      <c r="Y42">
        <v>3</v>
      </c>
      <c r="Z42">
        <v>3</v>
      </c>
      <c r="AA42">
        <v>2</v>
      </c>
      <c r="AB42">
        <v>1</v>
      </c>
      <c r="AC42">
        <v>2</v>
      </c>
      <c r="AD42">
        <v>2</v>
      </c>
      <c r="AE42">
        <v>0</v>
      </c>
      <c r="AF42">
        <v>1</v>
      </c>
      <c r="AG42">
        <v>2</v>
      </c>
      <c r="AH42">
        <v>1</v>
      </c>
      <c r="AI42">
        <v>0</v>
      </c>
      <c r="AJ42">
        <v>1</v>
      </c>
      <c r="AK42">
        <v>0</v>
      </c>
      <c r="AL42">
        <v>0</v>
      </c>
      <c r="AM42">
        <v>0</v>
      </c>
      <c r="AN42">
        <v>0</v>
      </c>
      <c r="AO42">
        <v>1</v>
      </c>
      <c r="AP42">
        <v>2</v>
      </c>
      <c r="AQ42">
        <v>2</v>
      </c>
      <c r="AR42">
        <v>0</v>
      </c>
      <c r="AS42">
        <v>2</v>
      </c>
      <c r="AT42">
        <v>0</v>
      </c>
      <c r="AU42">
        <v>2</v>
      </c>
      <c r="AV42">
        <v>1</v>
      </c>
      <c r="AW42">
        <v>0</v>
      </c>
      <c r="AX42">
        <v>1</v>
      </c>
      <c r="AY42">
        <v>0</v>
      </c>
      <c r="AZ42">
        <v>47</v>
      </c>
      <c r="BA42" s="10">
        <f t="shared" si="10"/>
        <v>14</v>
      </c>
      <c r="BB42" s="4">
        <f t="shared" si="11"/>
        <v>5</v>
      </c>
      <c r="BC42" s="4">
        <f t="shared" si="12"/>
        <v>7</v>
      </c>
      <c r="BD42" s="5">
        <f t="shared" si="13"/>
        <v>12</v>
      </c>
      <c r="BE42" s="40" t="s">
        <v>1729</v>
      </c>
      <c r="BH42" s="13">
        <f t="shared" si="14"/>
        <v>0</v>
      </c>
      <c r="BI42" s="7">
        <f t="shared" si="18"/>
        <v>8</v>
      </c>
      <c r="BJ42" s="7">
        <f t="shared" si="19"/>
        <v>2</v>
      </c>
      <c r="BK42" s="7">
        <f t="shared" si="8"/>
        <v>2</v>
      </c>
      <c r="BL42" s="8">
        <f t="shared" si="20"/>
        <v>12</v>
      </c>
    </row>
    <row r="43" spans="1:64">
      <c r="A43">
        <v>36</v>
      </c>
      <c r="B43" t="s">
        <v>1731</v>
      </c>
      <c r="C43" t="s">
        <v>1732</v>
      </c>
      <c r="D43" t="s">
        <v>77</v>
      </c>
      <c r="E43" t="s">
        <v>78</v>
      </c>
      <c r="F43" t="s">
        <v>1727</v>
      </c>
      <c r="G43" s="15" t="s">
        <v>1733</v>
      </c>
      <c r="H43" t="s">
        <v>1394</v>
      </c>
      <c r="I43" t="s">
        <v>1394</v>
      </c>
      <c r="J43" t="s">
        <v>1723</v>
      </c>
      <c r="K43">
        <v>4</v>
      </c>
      <c r="L43">
        <v>4</v>
      </c>
      <c r="M43" t="s">
        <v>1734</v>
      </c>
      <c r="N43">
        <v>1</v>
      </c>
      <c r="O43">
        <v>4</v>
      </c>
      <c r="P43">
        <v>1</v>
      </c>
      <c r="Q43">
        <v>4</v>
      </c>
      <c r="R43">
        <v>-1</v>
      </c>
      <c r="S43">
        <v>3</v>
      </c>
      <c r="T43">
        <v>3</v>
      </c>
      <c r="U43">
        <v>2</v>
      </c>
      <c r="V43">
        <v>3</v>
      </c>
      <c r="W43">
        <v>0</v>
      </c>
      <c r="X43">
        <v>1</v>
      </c>
      <c r="Y43">
        <v>3</v>
      </c>
      <c r="Z43">
        <v>3</v>
      </c>
      <c r="AA43">
        <v>2</v>
      </c>
      <c r="AB43">
        <v>1</v>
      </c>
      <c r="AC43">
        <v>1</v>
      </c>
      <c r="AD43">
        <v>0</v>
      </c>
      <c r="AE43">
        <v>0</v>
      </c>
      <c r="AF43">
        <v>0</v>
      </c>
      <c r="AG43">
        <v>0</v>
      </c>
      <c r="AH43">
        <v>0</v>
      </c>
      <c r="AI43">
        <v>0</v>
      </c>
      <c r="AJ43">
        <v>0</v>
      </c>
      <c r="AK43">
        <v>0</v>
      </c>
      <c r="AL43">
        <v>0</v>
      </c>
      <c r="AM43">
        <v>0</v>
      </c>
      <c r="AN43">
        <v>2</v>
      </c>
      <c r="AO43">
        <v>0</v>
      </c>
      <c r="AP43">
        <v>3</v>
      </c>
      <c r="AQ43">
        <v>1</v>
      </c>
      <c r="AR43">
        <v>1</v>
      </c>
      <c r="AS43">
        <v>0</v>
      </c>
      <c r="AT43">
        <v>0</v>
      </c>
      <c r="AU43">
        <v>1</v>
      </c>
      <c r="AV43">
        <v>0</v>
      </c>
      <c r="AW43">
        <v>0</v>
      </c>
      <c r="AX43">
        <v>0</v>
      </c>
      <c r="AY43">
        <v>1</v>
      </c>
      <c r="AZ43">
        <v>40</v>
      </c>
      <c r="BA43" s="10">
        <f t="shared" si="10"/>
        <v>11</v>
      </c>
      <c r="BB43" s="4">
        <f t="shared" si="11"/>
        <v>6</v>
      </c>
      <c r="BC43" s="4">
        <f t="shared" si="12"/>
        <v>1</v>
      </c>
      <c r="BD43" s="5">
        <f t="shared" si="13"/>
        <v>7</v>
      </c>
      <c r="BE43" s="40" t="s">
        <v>1723</v>
      </c>
      <c r="BH43" s="13">
        <f t="shared" si="14"/>
        <v>0</v>
      </c>
      <c r="BI43" s="7">
        <f t="shared" si="18"/>
        <v>9</v>
      </c>
      <c r="BJ43" s="7">
        <f t="shared" si="19"/>
        <v>9</v>
      </c>
      <c r="BK43" s="7">
        <f t="shared" si="8"/>
        <v>8</v>
      </c>
      <c r="BL43" s="8">
        <f t="shared" si="20"/>
        <v>26</v>
      </c>
    </row>
    <row r="44" spans="1:64">
      <c r="A44">
        <v>40</v>
      </c>
      <c r="B44" t="s">
        <v>1751</v>
      </c>
      <c r="C44" t="s">
        <v>1752</v>
      </c>
      <c r="D44" t="s">
        <v>77</v>
      </c>
      <c r="E44" t="s">
        <v>78</v>
      </c>
      <c r="F44" t="s">
        <v>1747</v>
      </c>
      <c r="G44" s="15" t="s">
        <v>1753</v>
      </c>
      <c r="H44" t="s">
        <v>1394</v>
      </c>
      <c r="I44" t="s">
        <v>1394</v>
      </c>
      <c r="J44" t="s">
        <v>1718</v>
      </c>
      <c r="K44">
        <v>4</v>
      </c>
      <c r="L44">
        <v>4</v>
      </c>
      <c r="M44" t="s">
        <v>1754</v>
      </c>
      <c r="N44">
        <v>1</v>
      </c>
      <c r="O44">
        <v>4</v>
      </c>
      <c r="P44">
        <v>1</v>
      </c>
      <c r="Q44">
        <v>4</v>
      </c>
      <c r="R44">
        <v>1</v>
      </c>
      <c r="S44">
        <v>3</v>
      </c>
      <c r="T44">
        <v>4</v>
      </c>
      <c r="U44">
        <v>2</v>
      </c>
      <c r="V44">
        <v>4</v>
      </c>
      <c r="W44">
        <v>0</v>
      </c>
      <c r="X44">
        <v>0</v>
      </c>
      <c r="Y44">
        <v>0</v>
      </c>
      <c r="Z44">
        <v>1</v>
      </c>
      <c r="AA44">
        <v>1</v>
      </c>
      <c r="AB44">
        <v>0</v>
      </c>
      <c r="AC44">
        <v>2</v>
      </c>
      <c r="AD44">
        <v>1</v>
      </c>
      <c r="AE44">
        <v>0</v>
      </c>
      <c r="AF44">
        <v>1</v>
      </c>
      <c r="AG44">
        <v>3</v>
      </c>
      <c r="AH44">
        <v>1</v>
      </c>
      <c r="AI44">
        <v>2</v>
      </c>
      <c r="AJ44">
        <v>1</v>
      </c>
      <c r="AK44">
        <v>0</v>
      </c>
      <c r="AL44">
        <v>0</v>
      </c>
      <c r="AM44">
        <v>0</v>
      </c>
      <c r="AN44">
        <v>1</v>
      </c>
      <c r="AO44">
        <v>4</v>
      </c>
      <c r="AP44">
        <v>3</v>
      </c>
      <c r="AQ44">
        <v>1</v>
      </c>
      <c r="AR44">
        <v>0</v>
      </c>
      <c r="AS44">
        <v>3</v>
      </c>
      <c r="AT44">
        <v>0</v>
      </c>
      <c r="AU44">
        <v>3</v>
      </c>
      <c r="AV44">
        <v>1</v>
      </c>
      <c r="AW44">
        <v>0</v>
      </c>
      <c r="AX44">
        <v>0</v>
      </c>
      <c r="AY44">
        <v>0</v>
      </c>
      <c r="AZ44">
        <v>53</v>
      </c>
      <c r="BA44" s="10">
        <f t="shared" si="10"/>
        <v>4</v>
      </c>
      <c r="BB44" s="4">
        <f t="shared" si="11"/>
        <v>10</v>
      </c>
      <c r="BC44" s="4">
        <f t="shared" si="12"/>
        <v>8</v>
      </c>
      <c r="BD44" s="5">
        <f t="shared" si="13"/>
        <v>18</v>
      </c>
      <c r="BE44" s="40" t="s">
        <v>1718</v>
      </c>
      <c r="BH44" s="13">
        <f t="shared" si="14"/>
        <v>0</v>
      </c>
      <c r="BI44" s="7">
        <f t="shared" si="18"/>
        <v>9</v>
      </c>
      <c r="BJ44" s="7">
        <f t="shared" si="19"/>
        <v>9</v>
      </c>
      <c r="BK44" s="7">
        <f t="shared" si="8"/>
        <v>3</v>
      </c>
      <c r="BL44" s="8">
        <f t="shared" si="20"/>
        <v>21</v>
      </c>
    </row>
    <row r="45" spans="1:64">
      <c r="A45">
        <v>39</v>
      </c>
      <c r="B45" t="s">
        <v>1745</v>
      </c>
      <c r="C45" t="s">
        <v>1746</v>
      </c>
      <c r="D45" t="s">
        <v>77</v>
      </c>
      <c r="E45" t="s">
        <v>78</v>
      </c>
      <c r="F45" t="s">
        <v>1747</v>
      </c>
      <c r="G45" s="15" t="s">
        <v>1748</v>
      </c>
      <c r="H45" t="s">
        <v>1394</v>
      </c>
      <c r="I45" t="s">
        <v>1394</v>
      </c>
      <c r="J45" t="s">
        <v>1749</v>
      </c>
      <c r="K45">
        <v>4</v>
      </c>
      <c r="L45">
        <v>4</v>
      </c>
      <c r="M45" t="s">
        <v>1750</v>
      </c>
      <c r="N45">
        <v>1</v>
      </c>
      <c r="O45">
        <v>4</v>
      </c>
      <c r="P45">
        <v>1</v>
      </c>
      <c r="Q45">
        <v>4</v>
      </c>
      <c r="R45">
        <v>1</v>
      </c>
      <c r="S45">
        <v>3</v>
      </c>
      <c r="T45">
        <v>4</v>
      </c>
      <c r="U45">
        <v>4</v>
      </c>
      <c r="V45">
        <v>3</v>
      </c>
      <c r="W45">
        <v>1</v>
      </c>
      <c r="X45">
        <v>1</v>
      </c>
      <c r="Y45">
        <v>1</v>
      </c>
      <c r="Z45">
        <v>2</v>
      </c>
      <c r="AA45">
        <v>2</v>
      </c>
      <c r="AB45">
        <v>1</v>
      </c>
      <c r="AC45">
        <v>1</v>
      </c>
      <c r="AD45">
        <v>1</v>
      </c>
      <c r="AE45">
        <v>1</v>
      </c>
      <c r="AF45">
        <v>1</v>
      </c>
      <c r="AG45">
        <v>1</v>
      </c>
      <c r="AH45">
        <v>2</v>
      </c>
      <c r="AI45">
        <v>0</v>
      </c>
      <c r="AJ45">
        <v>1</v>
      </c>
      <c r="AK45">
        <v>1</v>
      </c>
      <c r="AL45">
        <v>0</v>
      </c>
      <c r="AM45">
        <v>1</v>
      </c>
      <c r="AN45">
        <v>0</v>
      </c>
      <c r="AO45">
        <v>1</v>
      </c>
      <c r="AP45">
        <v>3</v>
      </c>
      <c r="AQ45">
        <v>0</v>
      </c>
      <c r="AR45">
        <v>1</v>
      </c>
      <c r="AS45">
        <v>0</v>
      </c>
      <c r="AT45">
        <v>0</v>
      </c>
      <c r="AU45">
        <v>2</v>
      </c>
      <c r="AV45">
        <v>0</v>
      </c>
      <c r="AW45">
        <v>0</v>
      </c>
      <c r="AX45">
        <v>1</v>
      </c>
      <c r="AY45">
        <v>1</v>
      </c>
      <c r="AZ45">
        <v>52</v>
      </c>
      <c r="BA45" s="10">
        <f t="shared" si="10"/>
        <v>9</v>
      </c>
      <c r="BB45" s="4">
        <f t="shared" si="11"/>
        <v>9</v>
      </c>
      <c r="BC45" s="4">
        <f t="shared" si="12"/>
        <v>3</v>
      </c>
      <c r="BD45" s="5">
        <f t="shared" si="13"/>
        <v>12</v>
      </c>
      <c r="BE45" s="40" t="s">
        <v>1749</v>
      </c>
      <c r="BH45" s="13">
        <f t="shared" si="14"/>
        <v>0</v>
      </c>
      <c r="BI45" s="7">
        <f t="shared" si="18"/>
        <v>9</v>
      </c>
      <c r="BJ45" s="7">
        <f t="shared" si="19"/>
        <v>9</v>
      </c>
      <c r="BK45" s="7">
        <f t="shared" si="8"/>
        <v>3</v>
      </c>
      <c r="BL45" s="8">
        <f t="shared" si="20"/>
        <v>21</v>
      </c>
    </row>
    <row r="46" spans="1:64">
      <c r="A46">
        <v>41</v>
      </c>
      <c r="B46" t="s">
        <v>1755</v>
      </c>
      <c r="C46" t="s">
        <v>1756</v>
      </c>
      <c r="D46" t="s">
        <v>77</v>
      </c>
      <c r="E46" t="s">
        <v>78</v>
      </c>
      <c r="F46" t="s">
        <v>1747</v>
      </c>
      <c r="G46" s="15" t="s">
        <v>1757</v>
      </c>
      <c r="H46" t="s">
        <v>1394</v>
      </c>
      <c r="I46" t="s">
        <v>1394</v>
      </c>
      <c r="J46" t="s">
        <v>1712</v>
      </c>
      <c r="K46">
        <v>4</v>
      </c>
      <c r="L46">
        <v>4</v>
      </c>
      <c r="M46" t="s">
        <v>1758</v>
      </c>
      <c r="N46">
        <v>-1</v>
      </c>
      <c r="O46">
        <v>3</v>
      </c>
      <c r="P46">
        <v>-1</v>
      </c>
      <c r="Q46">
        <v>3</v>
      </c>
      <c r="R46">
        <v>1</v>
      </c>
      <c r="S46">
        <v>2</v>
      </c>
      <c r="T46">
        <v>5</v>
      </c>
      <c r="U46">
        <v>5</v>
      </c>
      <c r="V46">
        <v>5</v>
      </c>
      <c r="W46">
        <v>0</v>
      </c>
      <c r="X46">
        <v>0</v>
      </c>
      <c r="Y46">
        <v>1</v>
      </c>
      <c r="Z46">
        <v>1</v>
      </c>
      <c r="AA46">
        <v>1</v>
      </c>
      <c r="AB46">
        <v>0</v>
      </c>
      <c r="AC46">
        <v>0</v>
      </c>
      <c r="AD46">
        <v>2</v>
      </c>
      <c r="AE46">
        <v>1</v>
      </c>
      <c r="AF46">
        <v>2</v>
      </c>
      <c r="AG46">
        <v>2</v>
      </c>
      <c r="AH46">
        <v>3</v>
      </c>
      <c r="AI46">
        <v>2</v>
      </c>
      <c r="AJ46">
        <v>2</v>
      </c>
      <c r="AK46">
        <v>4</v>
      </c>
      <c r="AL46">
        <v>2</v>
      </c>
      <c r="AM46">
        <v>2</v>
      </c>
      <c r="AN46">
        <v>3</v>
      </c>
      <c r="AO46">
        <v>3</v>
      </c>
      <c r="AP46">
        <v>4</v>
      </c>
      <c r="AQ46">
        <v>3</v>
      </c>
      <c r="AR46">
        <v>0</v>
      </c>
      <c r="AS46">
        <v>3</v>
      </c>
      <c r="AT46">
        <v>4</v>
      </c>
      <c r="AU46">
        <v>3</v>
      </c>
      <c r="AV46">
        <v>1</v>
      </c>
      <c r="AW46">
        <v>1</v>
      </c>
      <c r="AX46">
        <v>2</v>
      </c>
      <c r="AY46">
        <v>4</v>
      </c>
      <c r="AZ46">
        <v>78</v>
      </c>
      <c r="BA46" s="10">
        <f t="shared" si="10"/>
        <v>3</v>
      </c>
      <c r="BB46" s="4">
        <f t="shared" si="11"/>
        <v>27</v>
      </c>
      <c r="BC46" s="4">
        <f t="shared" si="12"/>
        <v>16</v>
      </c>
      <c r="BD46" s="5">
        <f t="shared" si="13"/>
        <v>43</v>
      </c>
      <c r="BE46" s="40" t="s">
        <v>1712</v>
      </c>
      <c r="BH46" s="13">
        <f t="shared" si="14"/>
        <v>0</v>
      </c>
      <c r="BI46" s="7">
        <f t="shared" si="18"/>
        <v>3</v>
      </c>
      <c r="BJ46" s="7">
        <f t="shared" si="19"/>
        <v>3</v>
      </c>
      <c r="BK46" s="7">
        <f t="shared" si="8"/>
        <v>2</v>
      </c>
      <c r="BL46" s="8">
        <f t="shared" si="20"/>
        <v>8</v>
      </c>
    </row>
    <row r="47" spans="1:64">
      <c r="A47">
        <v>44</v>
      </c>
      <c r="B47" t="s">
        <v>1768</v>
      </c>
      <c r="C47" t="s">
        <v>1769</v>
      </c>
      <c r="D47" t="s">
        <v>77</v>
      </c>
      <c r="E47" t="s">
        <v>78</v>
      </c>
      <c r="F47" t="s">
        <v>1747</v>
      </c>
      <c r="G47" s="15" t="s">
        <v>1770</v>
      </c>
      <c r="H47" t="s">
        <v>1394</v>
      </c>
      <c r="I47" t="s">
        <v>1394</v>
      </c>
      <c r="J47" t="s">
        <v>1771</v>
      </c>
      <c r="K47">
        <v>4</v>
      </c>
      <c r="L47">
        <v>4</v>
      </c>
      <c r="M47" t="s">
        <v>1772</v>
      </c>
      <c r="N47">
        <v>1</v>
      </c>
      <c r="O47">
        <v>3</v>
      </c>
      <c r="P47">
        <v>-1</v>
      </c>
      <c r="Q47">
        <v>3</v>
      </c>
      <c r="R47">
        <v>-1</v>
      </c>
      <c r="S47">
        <v>3</v>
      </c>
      <c r="T47">
        <v>4</v>
      </c>
      <c r="U47">
        <v>4</v>
      </c>
      <c r="V47">
        <v>3</v>
      </c>
      <c r="W47">
        <v>1</v>
      </c>
      <c r="X47">
        <v>1</v>
      </c>
      <c r="Y47">
        <v>2</v>
      </c>
      <c r="Z47">
        <v>2</v>
      </c>
      <c r="AA47">
        <v>1</v>
      </c>
      <c r="AB47">
        <v>2</v>
      </c>
      <c r="AC47">
        <v>2</v>
      </c>
      <c r="AD47">
        <v>3</v>
      </c>
      <c r="AE47">
        <v>1</v>
      </c>
      <c r="AF47">
        <v>2</v>
      </c>
      <c r="AG47">
        <v>1</v>
      </c>
      <c r="AH47">
        <v>3</v>
      </c>
      <c r="AI47">
        <v>3</v>
      </c>
      <c r="AJ47">
        <v>2</v>
      </c>
      <c r="AK47">
        <v>2</v>
      </c>
      <c r="AL47">
        <v>3</v>
      </c>
      <c r="AM47">
        <v>2</v>
      </c>
      <c r="AN47">
        <v>3</v>
      </c>
      <c r="AO47">
        <v>2</v>
      </c>
      <c r="AP47">
        <v>2</v>
      </c>
      <c r="AQ47">
        <v>2</v>
      </c>
      <c r="AR47">
        <v>1</v>
      </c>
      <c r="AS47">
        <v>3</v>
      </c>
      <c r="AT47">
        <v>3</v>
      </c>
      <c r="AU47">
        <v>1</v>
      </c>
      <c r="AV47">
        <v>1</v>
      </c>
      <c r="AW47">
        <v>2</v>
      </c>
      <c r="AX47">
        <v>1</v>
      </c>
      <c r="AY47">
        <v>3</v>
      </c>
      <c r="AZ47">
        <v>76</v>
      </c>
      <c r="BA47" s="10">
        <f t="shared" si="10"/>
        <v>11</v>
      </c>
      <c r="BB47" s="4">
        <f t="shared" si="11"/>
        <v>20</v>
      </c>
      <c r="BC47" s="4">
        <f t="shared" si="12"/>
        <v>19</v>
      </c>
      <c r="BD47" s="5">
        <f t="shared" si="13"/>
        <v>39</v>
      </c>
      <c r="BE47" s="40" t="s">
        <v>1771</v>
      </c>
      <c r="BH47" s="13">
        <f t="shared" si="14"/>
        <v>0</v>
      </c>
      <c r="BI47" s="7">
        <f t="shared" si="18"/>
        <v>8</v>
      </c>
      <c r="BJ47" s="7">
        <f t="shared" si="19"/>
        <v>3</v>
      </c>
      <c r="BK47" s="7">
        <f t="shared" si="8"/>
        <v>8</v>
      </c>
      <c r="BL47" s="8">
        <f t="shared" si="20"/>
        <v>19</v>
      </c>
    </row>
    <row r="48" spans="1:64">
      <c r="A48">
        <v>43</v>
      </c>
      <c r="B48" t="s">
        <v>1764</v>
      </c>
      <c r="C48" t="s">
        <v>1765</v>
      </c>
      <c r="D48" t="s">
        <v>77</v>
      </c>
      <c r="E48" t="s">
        <v>78</v>
      </c>
      <c r="F48" t="s">
        <v>1747</v>
      </c>
      <c r="G48" s="15" t="s">
        <v>1766</v>
      </c>
      <c r="H48" t="s">
        <v>1213</v>
      </c>
      <c r="I48" t="s">
        <v>1394</v>
      </c>
      <c r="J48" t="s">
        <v>1712</v>
      </c>
      <c r="K48">
        <v>4</v>
      </c>
      <c r="L48">
        <v>4</v>
      </c>
      <c r="M48" t="s">
        <v>1767</v>
      </c>
      <c r="N48">
        <v>1</v>
      </c>
      <c r="O48">
        <v>3</v>
      </c>
      <c r="P48">
        <v>1</v>
      </c>
      <c r="Q48">
        <v>3</v>
      </c>
      <c r="R48">
        <v>1</v>
      </c>
      <c r="S48">
        <v>1</v>
      </c>
      <c r="T48">
        <v>3</v>
      </c>
      <c r="U48">
        <v>2</v>
      </c>
      <c r="V48">
        <v>3</v>
      </c>
      <c r="W48">
        <v>0</v>
      </c>
      <c r="X48">
        <v>0</v>
      </c>
      <c r="Y48">
        <v>2</v>
      </c>
      <c r="Z48">
        <v>2</v>
      </c>
      <c r="AA48">
        <v>1</v>
      </c>
      <c r="AB48">
        <v>0</v>
      </c>
      <c r="AC48">
        <v>0</v>
      </c>
      <c r="AD48">
        <v>2</v>
      </c>
      <c r="AE48">
        <v>1</v>
      </c>
      <c r="AF48">
        <v>1</v>
      </c>
      <c r="AG48">
        <v>2</v>
      </c>
      <c r="AH48">
        <v>2</v>
      </c>
      <c r="AI48">
        <v>2</v>
      </c>
      <c r="AJ48">
        <v>3</v>
      </c>
      <c r="AK48">
        <v>0</v>
      </c>
      <c r="AL48">
        <v>1</v>
      </c>
      <c r="AM48">
        <v>1</v>
      </c>
      <c r="AN48">
        <v>2</v>
      </c>
      <c r="AO48">
        <v>2</v>
      </c>
      <c r="AP48">
        <v>4</v>
      </c>
      <c r="AQ48">
        <v>2</v>
      </c>
      <c r="AR48">
        <v>0</v>
      </c>
      <c r="AS48">
        <v>2</v>
      </c>
      <c r="AT48">
        <v>2</v>
      </c>
      <c r="AU48">
        <v>2</v>
      </c>
      <c r="AV48">
        <v>1</v>
      </c>
      <c r="AW48">
        <v>1</v>
      </c>
      <c r="AX48">
        <v>2</v>
      </c>
      <c r="AY48">
        <v>2</v>
      </c>
      <c r="AZ48">
        <v>60</v>
      </c>
      <c r="BA48" s="10">
        <f t="shared" si="10"/>
        <v>5</v>
      </c>
      <c r="BB48" s="4">
        <f t="shared" si="11"/>
        <v>17</v>
      </c>
      <c r="BC48" s="4">
        <f t="shared" si="12"/>
        <v>12</v>
      </c>
      <c r="BD48" s="5">
        <f t="shared" si="13"/>
        <v>29</v>
      </c>
      <c r="BE48" s="40" t="s">
        <v>1712</v>
      </c>
      <c r="BH48" s="13">
        <f t="shared" si="14"/>
        <v>0</v>
      </c>
      <c r="BI48" s="7">
        <f t="shared" si="18"/>
        <v>8</v>
      </c>
      <c r="BJ48" s="7">
        <f t="shared" si="19"/>
        <v>8</v>
      </c>
      <c r="BK48" s="7">
        <f t="shared" si="8"/>
        <v>1</v>
      </c>
      <c r="BL48" s="8">
        <f t="shared" si="20"/>
        <v>17</v>
      </c>
    </row>
    <row r="49" spans="1:64">
      <c r="A49">
        <v>46</v>
      </c>
      <c r="B49" t="s">
        <v>1778</v>
      </c>
      <c r="C49" t="s">
        <v>1779</v>
      </c>
      <c r="D49" t="s">
        <v>77</v>
      </c>
      <c r="E49" t="s">
        <v>78</v>
      </c>
      <c r="F49" t="s">
        <v>1775</v>
      </c>
      <c r="G49" s="15" t="s">
        <v>1780</v>
      </c>
      <c r="H49" t="s">
        <v>1394</v>
      </c>
      <c r="I49" t="s">
        <v>1394</v>
      </c>
      <c r="J49" t="s">
        <v>1781</v>
      </c>
      <c r="K49">
        <v>1</v>
      </c>
      <c r="L49">
        <v>4</v>
      </c>
      <c r="M49" t="s">
        <v>1782</v>
      </c>
      <c r="N49">
        <v>1</v>
      </c>
      <c r="O49">
        <v>3</v>
      </c>
      <c r="P49">
        <v>-1</v>
      </c>
      <c r="Q49">
        <v>3</v>
      </c>
      <c r="R49">
        <v>1</v>
      </c>
      <c r="S49">
        <v>3</v>
      </c>
      <c r="T49">
        <v>4</v>
      </c>
      <c r="U49">
        <v>3</v>
      </c>
      <c r="V49">
        <v>2</v>
      </c>
      <c r="W49">
        <v>0</v>
      </c>
      <c r="X49">
        <v>2</v>
      </c>
      <c r="Y49">
        <v>4</v>
      </c>
      <c r="Z49">
        <v>0</v>
      </c>
      <c r="AA49">
        <v>1</v>
      </c>
      <c r="AB49">
        <v>0</v>
      </c>
      <c r="AC49">
        <v>0</v>
      </c>
      <c r="AD49">
        <v>2</v>
      </c>
      <c r="AE49">
        <v>0</v>
      </c>
      <c r="AF49">
        <v>1</v>
      </c>
      <c r="AG49">
        <v>1</v>
      </c>
      <c r="AH49">
        <v>1</v>
      </c>
      <c r="AI49">
        <v>0</v>
      </c>
      <c r="AJ49">
        <v>2</v>
      </c>
      <c r="AK49">
        <v>1</v>
      </c>
      <c r="AL49">
        <v>0</v>
      </c>
      <c r="AM49">
        <v>0</v>
      </c>
      <c r="AN49">
        <v>1</v>
      </c>
      <c r="AO49">
        <v>1</v>
      </c>
      <c r="AP49">
        <v>2</v>
      </c>
      <c r="AQ49">
        <v>2</v>
      </c>
      <c r="AR49">
        <v>0</v>
      </c>
      <c r="AS49">
        <v>1</v>
      </c>
      <c r="AT49">
        <v>2</v>
      </c>
      <c r="AU49">
        <v>1</v>
      </c>
      <c r="AV49">
        <v>0</v>
      </c>
      <c r="AW49">
        <v>2</v>
      </c>
      <c r="AX49">
        <v>2</v>
      </c>
      <c r="AY49">
        <v>1</v>
      </c>
      <c r="AZ49">
        <v>49</v>
      </c>
      <c r="BA49" s="10">
        <f t="shared" si="10"/>
        <v>7</v>
      </c>
      <c r="BB49" s="4">
        <f t="shared" si="11"/>
        <v>11</v>
      </c>
      <c r="BC49" s="4">
        <f t="shared" si="12"/>
        <v>8</v>
      </c>
      <c r="BD49" s="5">
        <f t="shared" si="13"/>
        <v>19</v>
      </c>
      <c r="BE49" s="40" t="s">
        <v>1781</v>
      </c>
      <c r="BH49" s="13">
        <f t="shared" si="14"/>
        <v>-3</v>
      </c>
      <c r="BI49" s="7">
        <f t="shared" si="18"/>
        <v>8</v>
      </c>
      <c r="BJ49" s="7">
        <f t="shared" si="19"/>
        <v>3</v>
      </c>
      <c r="BK49" s="7">
        <f t="shared" si="8"/>
        <v>3</v>
      </c>
      <c r="BL49" s="8">
        <f t="shared" si="20"/>
        <v>14</v>
      </c>
    </row>
    <row r="50" spans="1:64">
      <c r="A50">
        <v>45</v>
      </c>
      <c r="B50" t="s">
        <v>1773</v>
      </c>
      <c r="C50" t="s">
        <v>1774</v>
      </c>
      <c r="D50" t="s">
        <v>77</v>
      </c>
      <c r="E50" t="s">
        <v>78</v>
      </c>
      <c r="F50" t="s">
        <v>1775</v>
      </c>
      <c r="G50" s="15" t="s">
        <v>1776</v>
      </c>
      <c r="H50" t="s">
        <v>1394</v>
      </c>
      <c r="I50" t="s">
        <v>1394</v>
      </c>
      <c r="J50" t="s">
        <v>1707</v>
      </c>
      <c r="K50">
        <v>2</v>
      </c>
      <c r="L50">
        <v>2</v>
      </c>
      <c r="M50" t="s">
        <v>1777</v>
      </c>
      <c r="N50">
        <v>1</v>
      </c>
      <c r="O50">
        <v>4</v>
      </c>
      <c r="P50">
        <v>1</v>
      </c>
      <c r="Q50">
        <v>3</v>
      </c>
      <c r="R50">
        <v>-1</v>
      </c>
      <c r="S50">
        <v>4</v>
      </c>
      <c r="T50">
        <v>4</v>
      </c>
      <c r="U50">
        <v>4</v>
      </c>
      <c r="V50">
        <v>2</v>
      </c>
      <c r="W50">
        <v>0</v>
      </c>
      <c r="X50">
        <v>0</v>
      </c>
      <c r="Y50">
        <v>0</v>
      </c>
      <c r="Z50">
        <v>0</v>
      </c>
      <c r="AA50">
        <v>0</v>
      </c>
      <c r="AB50">
        <v>0</v>
      </c>
      <c r="AC50">
        <v>0</v>
      </c>
      <c r="AD50">
        <v>3</v>
      </c>
      <c r="AE50">
        <v>0</v>
      </c>
      <c r="AF50">
        <v>2</v>
      </c>
      <c r="AG50">
        <v>0</v>
      </c>
      <c r="AH50">
        <v>2</v>
      </c>
      <c r="AI50">
        <v>1</v>
      </c>
      <c r="AJ50">
        <v>1</v>
      </c>
      <c r="AK50">
        <v>2</v>
      </c>
      <c r="AL50">
        <v>1</v>
      </c>
      <c r="AM50">
        <v>0</v>
      </c>
      <c r="AN50">
        <v>2</v>
      </c>
      <c r="AO50">
        <v>1</v>
      </c>
      <c r="AP50">
        <v>2</v>
      </c>
      <c r="AQ50">
        <v>1</v>
      </c>
      <c r="AR50">
        <v>0</v>
      </c>
      <c r="AS50">
        <v>1</v>
      </c>
      <c r="AT50">
        <v>1</v>
      </c>
      <c r="AU50">
        <v>0</v>
      </c>
      <c r="AV50">
        <v>0</v>
      </c>
      <c r="AW50">
        <v>1</v>
      </c>
      <c r="AX50">
        <v>0</v>
      </c>
      <c r="AY50">
        <v>1</v>
      </c>
      <c r="AZ50">
        <v>44</v>
      </c>
      <c r="BA50" s="10">
        <f t="shared" si="10"/>
        <v>0</v>
      </c>
      <c r="BB50" s="4">
        <f t="shared" si="11"/>
        <v>12</v>
      </c>
      <c r="BC50" s="4">
        <f t="shared" si="12"/>
        <v>10</v>
      </c>
      <c r="BD50" s="5">
        <f t="shared" si="13"/>
        <v>22</v>
      </c>
      <c r="BE50" s="40" t="s">
        <v>1707</v>
      </c>
      <c r="BH50" s="13">
        <f t="shared" si="14"/>
        <v>0</v>
      </c>
      <c r="BI50" s="7">
        <f t="shared" si="18"/>
        <v>9</v>
      </c>
      <c r="BJ50" s="7">
        <f t="shared" si="19"/>
        <v>8</v>
      </c>
      <c r="BK50" s="7">
        <f t="shared" si="8"/>
        <v>9</v>
      </c>
      <c r="BL50" s="8">
        <f t="shared" si="20"/>
        <v>26</v>
      </c>
    </row>
    <row r="51" spans="1:64">
      <c r="A51">
        <v>48</v>
      </c>
      <c r="B51" t="s">
        <v>1787</v>
      </c>
      <c r="C51" t="s">
        <v>1788</v>
      </c>
      <c r="D51" t="s">
        <v>77</v>
      </c>
      <c r="E51" t="s">
        <v>78</v>
      </c>
      <c r="F51" t="s">
        <v>1747</v>
      </c>
      <c r="G51" s="15" t="s">
        <v>1789</v>
      </c>
      <c r="H51" t="s">
        <v>1394</v>
      </c>
      <c r="I51" t="s">
        <v>1394</v>
      </c>
      <c r="J51" t="s">
        <v>1790</v>
      </c>
      <c r="K51">
        <v>4</v>
      </c>
      <c r="L51">
        <v>4</v>
      </c>
      <c r="M51" t="s">
        <v>1791</v>
      </c>
      <c r="N51">
        <v>1</v>
      </c>
      <c r="O51">
        <v>3</v>
      </c>
      <c r="P51">
        <v>1</v>
      </c>
      <c r="Q51">
        <v>3</v>
      </c>
      <c r="R51">
        <v>1</v>
      </c>
      <c r="S51">
        <v>3</v>
      </c>
      <c r="T51">
        <v>2</v>
      </c>
      <c r="U51">
        <v>3</v>
      </c>
      <c r="V51">
        <v>4</v>
      </c>
      <c r="W51">
        <v>1</v>
      </c>
      <c r="X51">
        <v>1</v>
      </c>
      <c r="Y51">
        <v>1</v>
      </c>
      <c r="Z51">
        <v>2</v>
      </c>
      <c r="AA51">
        <v>2</v>
      </c>
      <c r="AB51">
        <v>2</v>
      </c>
      <c r="AC51">
        <v>2</v>
      </c>
      <c r="AD51">
        <v>1</v>
      </c>
      <c r="AE51">
        <v>1</v>
      </c>
      <c r="AF51">
        <v>2</v>
      </c>
      <c r="AG51">
        <v>2</v>
      </c>
      <c r="AH51">
        <v>2</v>
      </c>
      <c r="AI51">
        <v>2</v>
      </c>
      <c r="AJ51">
        <v>2</v>
      </c>
      <c r="AK51">
        <v>2</v>
      </c>
      <c r="AL51">
        <v>2</v>
      </c>
      <c r="AM51">
        <v>2</v>
      </c>
      <c r="AN51">
        <v>2</v>
      </c>
      <c r="AO51">
        <v>2</v>
      </c>
      <c r="AP51">
        <v>2</v>
      </c>
      <c r="AQ51">
        <v>2</v>
      </c>
      <c r="AR51">
        <v>2</v>
      </c>
      <c r="AS51">
        <v>2</v>
      </c>
      <c r="AT51">
        <v>2</v>
      </c>
      <c r="AU51">
        <v>2</v>
      </c>
      <c r="AV51">
        <v>2</v>
      </c>
      <c r="AW51">
        <v>2</v>
      </c>
      <c r="AX51">
        <v>2</v>
      </c>
      <c r="AY51">
        <v>2</v>
      </c>
      <c r="AZ51">
        <v>74</v>
      </c>
      <c r="BA51" s="10">
        <f t="shared" si="10"/>
        <v>11</v>
      </c>
      <c r="BB51" s="4">
        <f t="shared" si="11"/>
        <v>16</v>
      </c>
      <c r="BC51" s="4">
        <f t="shared" si="12"/>
        <v>14</v>
      </c>
      <c r="BD51" s="5">
        <f t="shared" si="13"/>
        <v>30</v>
      </c>
      <c r="BE51" s="40" t="s">
        <v>1790</v>
      </c>
      <c r="BH51" s="13">
        <f t="shared" si="14"/>
        <v>0</v>
      </c>
      <c r="BI51" s="7">
        <f t="shared" si="18"/>
        <v>8</v>
      </c>
      <c r="BJ51" s="7">
        <f t="shared" si="19"/>
        <v>8</v>
      </c>
      <c r="BK51" s="7">
        <f t="shared" si="8"/>
        <v>3</v>
      </c>
      <c r="BL51" s="8">
        <f t="shared" si="20"/>
        <v>19</v>
      </c>
    </row>
    <row r="52" spans="1:64">
      <c r="A52">
        <v>50</v>
      </c>
      <c r="B52" t="s">
        <v>1796</v>
      </c>
      <c r="C52" t="s">
        <v>1797</v>
      </c>
      <c r="D52" t="s">
        <v>77</v>
      </c>
      <c r="E52" t="s">
        <v>78</v>
      </c>
      <c r="F52" t="s">
        <v>1747</v>
      </c>
      <c r="G52" s="15" t="s">
        <v>1798</v>
      </c>
      <c r="H52" t="s">
        <v>1394</v>
      </c>
      <c r="I52" t="s">
        <v>1394</v>
      </c>
      <c r="J52" t="s">
        <v>1799</v>
      </c>
      <c r="K52">
        <v>3</v>
      </c>
      <c r="L52">
        <v>3</v>
      </c>
      <c r="M52" t="s">
        <v>1800</v>
      </c>
      <c r="N52">
        <v>-1</v>
      </c>
      <c r="O52">
        <v>2</v>
      </c>
      <c r="P52">
        <v>1</v>
      </c>
      <c r="Q52">
        <v>3</v>
      </c>
      <c r="R52">
        <v>1</v>
      </c>
      <c r="S52">
        <v>2</v>
      </c>
      <c r="T52">
        <v>1</v>
      </c>
      <c r="U52">
        <v>1</v>
      </c>
      <c r="V52">
        <v>2</v>
      </c>
      <c r="W52">
        <v>0</v>
      </c>
      <c r="X52">
        <v>0</v>
      </c>
      <c r="Y52">
        <v>0</v>
      </c>
      <c r="Z52">
        <v>2</v>
      </c>
      <c r="AA52">
        <v>3</v>
      </c>
      <c r="AB52">
        <v>2</v>
      </c>
      <c r="AC52">
        <v>2</v>
      </c>
      <c r="AD52">
        <v>2</v>
      </c>
      <c r="AE52">
        <v>0</v>
      </c>
      <c r="AF52">
        <v>0</v>
      </c>
      <c r="AG52">
        <v>0</v>
      </c>
      <c r="AH52">
        <v>2</v>
      </c>
      <c r="AI52">
        <v>1</v>
      </c>
      <c r="AJ52">
        <v>0</v>
      </c>
      <c r="AK52">
        <v>0</v>
      </c>
      <c r="AL52">
        <v>0</v>
      </c>
      <c r="AM52">
        <v>0</v>
      </c>
      <c r="AN52">
        <v>1</v>
      </c>
      <c r="AO52">
        <v>2</v>
      </c>
      <c r="AP52">
        <v>4</v>
      </c>
      <c r="AQ52">
        <v>3</v>
      </c>
      <c r="AR52">
        <v>0</v>
      </c>
      <c r="AS52">
        <v>0</v>
      </c>
      <c r="AT52">
        <v>0</v>
      </c>
      <c r="AU52">
        <v>0</v>
      </c>
      <c r="AV52">
        <v>0</v>
      </c>
      <c r="AW52">
        <v>0</v>
      </c>
      <c r="AX52">
        <v>0</v>
      </c>
      <c r="AY52">
        <v>0</v>
      </c>
      <c r="AZ52">
        <v>36</v>
      </c>
      <c r="BA52" s="10">
        <f t="shared" si="10"/>
        <v>9</v>
      </c>
      <c r="BB52" s="4">
        <f t="shared" si="11"/>
        <v>9</v>
      </c>
      <c r="BC52" s="4">
        <f t="shared" si="12"/>
        <v>6</v>
      </c>
      <c r="BD52" s="5">
        <f t="shared" si="13"/>
        <v>15</v>
      </c>
      <c r="BE52" s="40" t="s">
        <v>1799</v>
      </c>
      <c r="BH52" s="13">
        <f t="shared" si="14"/>
        <v>0</v>
      </c>
      <c r="BI52" s="7">
        <f t="shared" si="18"/>
        <v>2</v>
      </c>
      <c r="BJ52" s="7">
        <f t="shared" si="19"/>
        <v>8</v>
      </c>
      <c r="BK52" s="7">
        <f t="shared" si="8"/>
        <v>2</v>
      </c>
      <c r="BL52" s="8">
        <f t="shared" si="20"/>
        <v>12</v>
      </c>
    </row>
    <row r="53" spans="1:64">
      <c r="A53">
        <v>52</v>
      </c>
      <c r="B53" t="s">
        <v>1806</v>
      </c>
      <c r="C53" t="s">
        <v>1807</v>
      </c>
      <c r="D53" t="s">
        <v>77</v>
      </c>
      <c r="E53" t="s">
        <v>78</v>
      </c>
      <c r="F53" t="s">
        <v>1747</v>
      </c>
      <c r="G53" s="15" t="s">
        <v>1808</v>
      </c>
      <c r="H53" t="s">
        <v>1394</v>
      </c>
      <c r="I53" t="s">
        <v>1394</v>
      </c>
      <c r="J53" t="s">
        <v>1809</v>
      </c>
      <c r="K53">
        <v>4</v>
      </c>
      <c r="L53">
        <v>4</v>
      </c>
      <c r="M53" t="s">
        <v>1810</v>
      </c>
      <c r="N53">
        <v>1</v>
      </c>
      <c r="O53">
        <v>4</v>
      </c>
      <c r="P53">
        <v>1</v>
      </c>
      <c r="Q53">
        <v>4</v>
      </c>
      <c r="R53">
        <v>1</v>
      </c>
      <c r="S53">
        <v>3</v>
      </c>
      <c r="T53">
        <v>3</v>
      </c>
      <c r="U53">
        <v>4</v>
      </c>
      <c r="V53">
        <v>4</v>
      </c>
      <c r="W53">
        <v>1</v>
      </c>
      <c r="X53">
        <v>1</v>
      </c>
      <c r="Y53">
        <v>1</v>
      </c>
      <c r="Z53">
        <v>1</v>
      </c>
      <c r="AA53">
        <v>2</v>
      </c>
      <c r="AB53">
        <v>1</v>
      </c>
      <c r="AC53">
        <v>1</v>
      </c>
      <c r="AD53">
        <v>2</v>
      </c>
      <c r="AE53">
        <v>1</v>
      </c>
      <c r="AF53">
        <v>1</v>
      </c>
      <c r="AG53">
        <v>1</v>
      </c>
      <c r="AH53">
        <v>2</v>
      </c>
      <c r="AI53">
        <v>1</v>
      </c>
      <c r="AJ53">
        <v>3</v>
      </c>
      <c r="AK53">
        <v>1</v>
      </c>
      <c r="AL53">
        <v>1</v>
      </c>
      <c r="AM53">
        <v>3</v>
      </c>
      <c r="AN53">
        <v>2</v>
      </c>
      <c r="AO53">
        <v>2</v>
      </c>
      <c r="AP53">
        <v>1</v>
      </c>
      <c r="AQ53">
        <v>2</v>
      </c>
      <c r="AR53">
        <v>1</v>
      </c>
      <c r="AS53">
        <v>3</v>
      </c>
      <c r="AT53">
        <v>1</v>
      </c>
      <c r="AU53">
        <v>3</v>
      </c>
      <c r="AV53">
        <v>1</v>
      </c>
      <c r="AW53">
        <v>3</v>
      </c>
      <c r="AX53">
        <v>3</v>
      </c>
      <c r="AY53">
        <v>1</v>
      </c>
      <c r="AZ53">
        <v>72</v>
      </c>
      <c r="BA53" s="10">
        <f t="shared" si="10"/>
        <v>8</v>
      </c>
      <c r="BB53" s="4">
        <f t="shared" si="11"/>
        <v>13</v>
      </c>
      <c r="BC53" s="4">
        <f t="shared" si="12"/>
        <v>14</v>
      </c>
      <c r="BD53" s="5">
        <f t="shared" si="13"/>
        <v>27</v>
      </c>
      <c r="BE53" s="40" t="s">
        <v>1809</v>
      </c>
      <c r="BH53" s="13">
        <f t="shared" si="14"/>
        <v>0</v>
      </c>
      <c r="BI53" s="7">
        <f t="shared" si="18"/>
        <v>9</v>
      </c>
      <c r="BJ53" s="7">
        <f t="shared" si="19"/>
        <v>9</v>
      </c>
      <c r="BK53" s="7">
        <f t="shared" si="8"/>
        <v>3</v>
      </c>
      <c r="BL53" s="8">
        <f t="shared" si="20"/>
        <v>21</v>
      </c>
    </row>
    <row r="54" spans="1:64">
      <c r="A54">
        <v>54</v>
      </c>
      <c r="B54" t="s">
        <v>2049</v>
      </c>
      <c r="C54" t="s">
        <v>2050</v>
      </c>
      <c r="D54" t="s">
        <v>77</v>
      </c>
      <c r="E54" t="s">
        <v>78</v>
      </c>
      <c r="F54" t="s">
        <v>1747</v>
      </c>
      <c r="G54" s="15" t="s">
        <v>2051</v>
      </c>
      <c r="H54" t="s">
        <v>1213</v>
      </c>
      <c r="I54" t="s">
        <v>1394</v>
      </c>
      <c r="J54" t="s">
        <v>2052</v>
      </c>
      <c r="K54">
        <v>4</v>
      </c>
      <c r="L54">
        <v>4</v>
      </c>
      <c r="M54" t="s">
        <v>2053</v>
      </c>
      <c r="N54">
        <v>1</v>
      </c>
      <c r="O54">
        <v>4</v>
      </c>
      <c r="P54">
        <v>-1</v>
      </c>
      <c r="Q54">
        <v>3</v>
      </c>
      <c r="R54">
        <v>-1</v>
      </c>
      <c r="S54">
        <v>3</v>
      </c>
      <c r="T54">
        <v>3</v>
      </c>
      <c r="U54">
        <v>4</v>
      </c>
      <c r="V54">
        <v>3</v>
      </c>
      <c r="W54">
        <v>2</v>
      </c>
      <c r="X54">
        <v>2</v>
      </c>
      <c r="Y54">
        <v>2</v>
      </c>
      <c r="Z54">
        <v>3</v>
      </c>
      <c r="AA54">
        <v>3</v>
      </c>
      <c r="AB54">
        <v>3</v>
      </c>
      <c r="AC54">
        <v>3</v>
      </c>
      <c r="AD54">
        <v>1</v>
      </c>
      <c r="AE54">
        <v>0</v>
      </c>
      <c r="AF54">
        <v>0</v>
      </c>
      <c r="AG54">
        <v>0</v>
      </c>
      <c r="AH54">
        <v>0</v>
      </c>
      <c r="AI54">
        <v>0</v>
      </c>
      <c r="AJ54">
        <v>0</v>
      </c>
      <c r="AK54">
        <v>0</v>
      </c>
      <c r="AL54">
        <v>0</v>
      </c>
      <c r="AM54">
        <v>0</v>
      </c>
      <c r="AN54">
        <v>0</v>
      </c>
      <c r="AO54">
        <v>0</v>
      </c>
      <c r="AP54">
        <v>0</v>
      </c>
      <c r="AQ54">
        <v>0</v>
      </c>
      <c r="AR54">
        <v>1</v>
      </c>
      <c r="AS54">
        <v>0</v>
      </c>
      <c r="AT54">
        <v>0</v>
      </c>
      <c r="AU54">
        <v>0</v>
      </c>
      <c r="AV54">
        <v>0</v>
      </c>
      <c r="AW54">
        <v>0</v>
      </c>
      <c r="AX54">
        <v>0</v>
      </c>
      <c r="AY54">
        <v>0</v>
      </c>
      <c r="AZ54">
        <v>39</v>
      </c>
      <c r="BA54" s="10">
        <f t="shared" ref="BA54" si="21">SUM(W54:AC54)</f>
        <v>18</v>
      </c>
      <c r="BB54" s="4">
        <f t="shared" ref="BB54:BB55" si="22">SUM(AH54,AJ54:AK54,AN54:AP54,AT54,AY54)</f>
        <v>0</v>
      </c>
      <c r="BC54" s="4">
        <f t="shared" ref="BC54:BC55" si="23">SUM(AD54:AF54,AI54,AL54,AQ54,AS54,AW54)</f>
        <v>1</v>
      </c>
      <c r="BD54" s="5">
        <f t="shared" ref="BD54:BD55" si="24">SUM(BB54:BC54)</f>
        <v>1</v>
      </c>
      <c r="BE54" s="40" t="s">
        <v>2052</v>
      </c>
      <c r="BH54" s="13">
        <f t="shared" ref="BH54:BH55" si="25">K54-L54</f>
        <v>0</v>
      </c>
      <c r="BI54" s="7">
        <f t="shared" ref="BI54:BI55" si="26">IF(N54=1,O54+5,O54)</f>
        <v>9</v>
      </c>
      <c r="BJ54" s="7">
        <f t="shared" ref="BJ54:BJ55" si="27">IF(P54=1,Q54+5,Q54)</f>
        <v>3</v>
      </c>
      <c r="BK54" s="7">
        <f t="shared" si="8"/>
        <v>8</v>
      </c>
      <c r="BL54" s="8">
        <f t="shared" ref="BL54:BL55" si="28">BI54+BJ54+BK54</f>
        <v>20</v>
      </c>
    </row>
    <row r="55" spans="1:64" ht="13" customHeight="1">
      <c r="A55">
        <v>53</v>
      </c>
      <c r="B55" t="s">
        <v>2044</v>
      </c>
      <c r="C55" t="s">
        <v>2045</v>
      </c>
      <c r="D55" t="s">
        <v>77</v>
      </c>
      <c r="E55" t="s">
        <v>78</v>
      </c>
      <c r="F55" t="s">
        <v>1747</v>
      </c>
      <c r="G55" s="15" t="s">
        <v>2046</v>
      </c>
      <c r="H55" t="s">
        <v>1394</v>
      </c>
      <c r="I55" t="s">
        <v>1394</v>
      </c>
      <c r="J55" t="s">
        <v>2047</v>
      </c>
      <c r="K55">
        <v>4</v>
      </c>
      <c r="L55">
        <v>3</v>
      </c>
      <c r="M55" t="s">
        <v>2048</v>
      </c>
      <c r="N55">
        <v>1</v>
      </c>
      <c r="O55">
        <v>4</v>
      </c>
      <c r="P55">
        <v>1</v>
      </c>
      <c r="Q55">
        <v>4</v>
      </c>
      <c r="R55">
        <v>-1</v>
      </c>
      <c r="S55">
        <v>4</v>
      </c>
      <c r="T55">
        <v>4</v>
      </c>
      <c r="U55">
        <v>2</v>
      </c>
      <c r="V55">
        <v>3</v>
      </c>
      <c r="W55">
        <v>1</v>
      </c>
      <c r="X55">
        <v>1</v>
      </c>
      <c r="Y55">
        <v>0</v>
      </c>
      <c r="Z55">
        <v>2</v>
      </c>
      <c r="AA55">
        <v>2</v>
      </c>
      <c r="AB55">
        <v>1</v>
      </c>
      <c r="AC55">
        <v>1</v>
      </c>
      <c r="AD55">
        <v>3</v>
      </c>
      <c r="AE55">
        <v>1</v>
      </c>
      <c r="AF55">
        <v>1</v>
      </c>
      <c r="AG55">
        <v>0</v>
      </c>
      <c r="AH55">
        <v>2</v>
      </c>
      <c r="AI55">
        <v>1</v>
      </c>
      <c r="AJ55">
        <v>2</v>
      </c>
      <c r="AK55">
        <v>2</v>
      </c>
      <c r="AL55">
        <v>1</v>
      </c>
      <c r="AM55">
        <v>1</v>
      </c>
      <c r="AN55">
        <v>1</v>
      </c>
      <c r="AO55">
        <v>2</v>
      </c>
      <c r="AP55">
        <v>2</v>
      </c>
      <c r="AQ55">
        <v>2</v>
      </c>
      <c r="AR55">
        <v>1</v>
      </c>
      <c r="AS55">
        <v>2</v>
      </c>
      <c r="AT55">
        <v>1</v>
      </c>
      <c r="AU55">
        <v>0</v>
      </c>
      <c r="AV55">
        <v>0</v>
      </c>
      <c r="AW55">
        <v>1</v>
      </c>
      <c r="AX55">
        <v>2</v>
      </c>
      <c r="AY55">
        <v>3</v>
      </c>
      <c r="AZ55">
        <v>61</v>
      </c>
      <c r="BA55" s="10">
        <f t="shared" ref="BA55" si="29">SUM(W55:AC55)</f>
        <v>8</v>
      </c>
      <c r="BB55" s="4">
        <f t="shared" si="22"/>
        <v>15</v>
      </c>
      <c r="BC55" s="4">
        <f t="shared" si="23"/>
        <v>12</v>
      </c>
      <c r="BD55" s="5">
        <f t="shared" si="24"/>
        <v>27</v>
      </c>
      <c r="BE55" s="40" t="s">
        <v>2290</v>
      </c>
      <c r="BH55" s="13">
        <f t="shared" si="25"/>
        <v>1</v>
      </c>
      <c r="BI55" s="7">
        <f t="shared" si="26"/>
        <v>9</v>
      </c>
      <c r="BJ55" s="7">
        <f t="shared" si="27"/>
        <v>9</v>
      </c>
      <c r="BK55" s="7">
        <f t="shared" si="8"/>
        <v>9</v>
      </c>
      <c r="BL55" s="8">
        <f t="shared" si="28"/>
        <v>27</v>
      </c>
    </row>
    <row r="56" spans="1:64" s="148" customFormat="1">
      <c r="A56" s="147">
        <v>70</v>
      </c>
      <c r="B56" s="148" t="s">
        <v>2295</v>
      </c>
      <c r="C56" s="148" t="s">
        <v>2296</v>
      </c>
      <c r="D56" s="148" t="s">
        <v>77</v>
      </c>
      <c r="E56" s="148" t="s">
        <v>78</v>
      </c>
      <c r="F56" s="148" t="s">
        <v>1747</v>
      </c>
      <c r="G56" s="148" t="s">
        <v>2294</v>
      </c>
      <c r="H56" s="148" t="s">
        <v>1394</v>
      </c>
      <c r="I56" s="148" t="s">
        <v>1213</v>
      </c>
      <c r="J56" s="148">
        <v>0</v>
      </c>
      <c r="K56" s="148">
        <v>4</v>
      </c>
      <c r="L56" s="148">
        <v>2</v>
      </c>
      <c r="M56" s="148" t="s">
        <v>2297</v>
      </c>
      <c r="N56" s="148">
        <v>1</v>
      </c>
      <c r="O56" s="148">
        <v>5</v>
      </c>
      <c r="P56" s="148">
        <v>-1</v>
      </c>
      <c r="Q56" s="148">
        <v>1</v>
      </c>
      <c r="R56" s="148">
        <v>1</v>
      </c>
      <c r="S56" s="148">
        <v>1</v>
      </c>
      <c r="T56" s="148">
        <v>5</v>
      </c>
      <c r="U56" s="148">
        <v>1</v>
      </c>
      <c r="V56" s="148">
        <v>5</v>
      </c>
      <c r="W56" s="148">
        <v>4</v>
      </c>
      <c r="X56" s="148">
        <v>0</v>
      </c>
      <c r="Y56" s="148">
        <v>0</v>
      </c>
      <c r="Z56" s="148">
        <v>0</v>
      </c>
      <c r="AA56" s="148">
        <v>4</v>
      </c>
      <c r="AB56" s="148">
        <v>4</v>
      </c>
      <c r="AC56" s="148">
        <v>4</v>
      </c>
      <c r="AD56" s="148">
        <v>4</v>
      </c>
      <c r="AE56" s="148">
        <v>4</v>
      </c>
      <c r="AF56" s="148">
        <v>4</v>
      </c>
      <c r="AG56" s="148">
        <v>4</v>
      </c>
      <c r="AH56" s="148">
        <v>4</v>
      </c>
      <c r="AI56" s="148">
        <v>4</v>
      </c>
      <c r="AJ56" s="148">
        <v>4</v>
      </c>
      <c r="AK56" s="148">
        <v>4</v>
      </c>
      <c r="AL56" s="148">
        <v>4</v>
      </c>
      <c r="AM56" s="148">
        <v>4</v>
      </c>
      <c r="AN56" s="148">
        <v>4</v>
      </c>
      <c r="AO56" s="148">
        <v>4</v>
      </c>
      <c r="AP56" s="148">
        <v>4</v>
      </c>
      <c r="AQ56" s="148">
        <v>4</v>
      </c>
      <c r="AR56" s="148">
        <v>4</v>
      </c>
      <c r="AS56" s="148">
        <v>4</v>
      </c>
      <c r="AT56" s="148">
        <v>4</v>
      </c>
      <c r="AU56" s="148">
        <v>4</v>
      </c>
      <c r="AV56" s="148">
        <v>0</v>
      </c>
      <c r="AW56" s="148">
        <v>4</v>
      </c>
      <c r="AX56" s="148">
        <v>4</v>
      </c>
      <c r="AY56" s="148">
        <v>0</v>
      </c>
      <c r="AZ56" s="148">
        <v>115</v>
      </c>
      <c r="BA56" s="150">
        <f t="shared" ref="BA56" si="30">SUM(W56:AC56)</f>
        <v>16</v>
      </c>
      <c r="BB56" s="151">
        <f t="shared" ref="BB56" si="31">SUM(AH56,AJ56:AK56,AN56:AP56,AT56,AY56)</f>
        <v>28</v>
      </c>
      <c r="BC56" s="151">
        <f t="shared" ref="BC56" si="32">SUM(AD56:AF56,AI56,AL56,AQ56,AS56,AW56)</f>
        <v>32</v>
      </c>
      <c r="BD56" s="152">
        <f t="shared" ref="BD56" si="33">SUM(BB56:BC56)</f>
        <v>60</v>
      </c>
      <c r="BE56" s="153" t="s">
        <v>2291</v>
      </c>
      <c r="BF56" s="154"/>
      <c r="BH56" s="155">
        <f t="shared" ref="BH56:BH58" si="34">K56-L56</f>
        <v>2</v>
      </c>
      <c r="BI56" s="156">
        <f t="shared" ref="BI56:BI58" si="35">IF(N56=1,O56+5,O56)</f>
        <v>10</v>
      </c>
      <c r="BJ56" s="156">
        <f t="shared" ref="BJ56:BJ58" si="36">IF(P56=1,Q56+5,Q56)</f>
        <v>1</v>
      </c>
      <c r="BK56" s="156">
        <f t="shared" si="8"/>
        <v>1</v>
      </c>
      <c r="BL56" s="157">
        <f t="shared" ref="BL56:BL58" si="37">BI56+BJ56+BK56</f>
        <v>12</v>
      </c>
    </row>
    <row r="57" spans="1:64">
      <c r="A57">
        <v>57</v>
      </c>
      <c r="B57" t="s">
        <v>2086</v>
      </c>
      <c r="C57" t="s">
        <v>2087</v>
      </c>
      <c r="D57" t="s">
        <v>77</v>
      </c>
      <c r="E57" t="s">
        <v>78</v>
      </c>
      <c r="F57" t="s">
        <v>1747</v>
      </c>
      <c r="G57" s="117" t="s">
        <v>2088</v>
      </c>
      <c r="H57" t="s">
        <v>1394</v>
      </c>
      <c r="I57" t="s">
        <v>1394</v>
      </c>
      <c r="J57" t="s">
        <v>2089</v>
      </c>
      <c r="K57">
        <v>3</v>
      </c>
      <c r="L57">
        <v>3</v>
      </c>
      <c r="M57" t="s">
        <v>2090</v>
      </c>
      <c r="N57">
        <v>1</v>
      </c>
      <c r="O57">
        <v>5</v>
      </c>
      <c r="P57">
        <v>1</v>
      </c>
      <c r="Q57">
        <v>5</v>
      </c>
      <c r="R57">
        <v>-1</v>
      </c>
      <c r="S57">
        <v>5</v>
      </c>
      <c r="T57">
        <v>2</v>
      </c>
      <c r="U57">
        <v>4</v>
      </c>
      <c r="V57">
        <v>2</v>
      </c>
      <c r="W57">
        <v>0</v>
      </c>
      <c r="X57">
        <v>0</v>
      </c>
      <c r="Y57">
        <v>0</v>
      </c>
      <c r="Z57">
        <v>1</v>
      </c>
      <c r="AA57">
        <v>1</v>
      </c>
      <c r="AB57">
        <v>0</v>
      </c>
      <c r="AC57">
        <v>0</v>
      </c>
      <c r="AD57">
        <v>1</v>
      </c>
      <c r="AE57">
        <v>0</v>
      </c>
      <c r="AF57">
        <v>1</v>
      </c>
      <c r="AG57">
        <v>0</v>
      </c>
      <c r="AH57">
        <v>1</v>
      </c>
      <c r="AI57">
        <v>0</v>
      </c>
      <c r="AJ57">
        <v>0</v>
      </c>
      <c r="AK57">
        <v>0</v>
      </c>
      <c r="AL57">
        <v>0</v>
      </c>
      <c r="AM57">
        <v>0</v>
      </c>
      <c r="AN57">
        <v>1</v>
      </c>
      <c r="AO57">
        <v>1</v>
      </c>
      <c r="AP57">
        <v>1</v>
      </c>
      <c r="AQ57">
        <v>2</v>
      </c>
      <c r="AR57">
        <v>0</v>
      </c>
      <c r="AS57">
        <v>0</v>
      </c>
      <c r="AT57">
        <v>1</v>
      </c>
      <c r="AU57">
        <v>0</v>
      </c>
      <c r="AV57">
        <v>0</v>
      </c>
      <c r="AW57">
        <v>0</v>
      </c>
      <c r="AX57">
        <v>0</v>
      </c>
      <c r="AY57">
        <v>1</v>
      </c>
      <c r="AZ57">
        <v>36</v>
      </c>
      <c r="BA57" s="10">
        <f t="shared" ref="BA57:BA59" si="38">SUM(W57:AC57)</f>
        <v>2</v>
      </c>
      <c r="BB57" s="4">
        <f t="shared" ref="BB57:BB59" si="39">SUM(AH57,AJ57:AK57,AN57:AP57,AT57,AY57)</f>
        <v>6</v>
      </c>
      <c r="BC57" s="4">
        <f t="shared" ref="BC57:BC59" si="40">SUM(AD57:AF57,AI57,AL57,AQ57,AS57,AW57)</f>
        <v>4</v>
      </c>
      <c r="BD57" s="5">
        <f t="shared" ref="BD57:BD59" si="41">SUM(BB57:BC57)</f>
        <v>10</v>
      </c>
      <c r="BE57" s="40" t="s">
        <v>2142</v>
      </c>
      <c r="BH57" s="13">
        <f t="shared" si="34"/>
        <v>0</v>
      </c>
      <c r="BI57" s="7">
        <f t="shared" si="35"/>
        <v>10</v>
      </c>
      <c r="BJ57" s="7">
        <f t="shared" si="36"/>
        <v>10</v>
      </c>
      <c r="BK57" s="7">
        <f t="shared" si="8"/>
        <v>10</v>
      </c>
      <c r="BL57" s="8">
        <f t="shared" si="37"/>
        <v>30</v>
      </c>
    </row>
    <row r="58" spans="1:64">
      <c r="A58">
        <v>59</v>
      </c>
      <c r="B58" t="s">
        <v>2095</v>
      </c>
      <c r="C58" t="s">
        <v>2096</v>
      </c>
      <c r="D58" t="s">
        <v>77</v>
      </c>
      <c r="E58" t="s">
        <v>78</v>
      </c>
      <c r="F58" t="s">
        <v>1747</v>
      </c>
      <c r="G58" s="117" t="s">
        <v>2097</v>
      </c>
      <c r="H58" t="s">
        <v>1394</v>
      </c>
      <c r="I58" t="s">
        <v>1394</v>
      </c>
      <c r="J58" t="s">
        <v>2098</v>
      </c>
      <c r="K58">
        <v>4</v>
      </c>
      <c r="L58">
        <v>4</v>
      </c>
      <c r="M58" t="s">
        <v>2099</v>
      </c>
      <c r="N58">
        <v>1</v>
      </c>
      <c r="O58">
        <v>4</v>
      </c>
      <c r="P58">
        <v>1</v>
      </c>
      <c r="Q58">
        <v>4</v>
      </c>
      <c r="R58">
        <v>-1</v>
      </c>
      <c r="S58">
        <v>4</v>
      </c>
      <c r="T58">
        <v>3</v>
      </c>
      <c r="U58">
        <v>4</v>
      </c>
      <c r="V58">
        <v>4</v>
      </c>
      <c r="W58">
        <v>1</v>
      </c>
      <c r="X58">
        <v>0</v>
      </c>
      <c r="Y58">
        <v>0</v>
      </c>
      <c r="Z58">
        <v>1</v>
      </c>
      <c r="AA58">
        <v>1</v>
      </c>
      <c r="AB58">
        <v>0</v>
      </c>
      <c r="AC58">
        <v>1</v>
      </c>
      <c r="AD58">
        <v>1</v>
      </c>
      <c r="AE58">
        <v>1</v>
      </c>
      <c r="AF58">
        <v>1</v>
      </c>
      <c r="AG58">
        <v>2</v>
      </c>
      <c r="AH58">
        <v>1</v>
      </c>
      <c r="AI58">
        <v>1</v>
      </c>
      <c r="AJ58">
        <v>1</v>
      </c>
      <c r="AK58">
        <v>1</v>
      </c>
      <c r="AL58">
        <v>1</v>
      </c>
      <c r="AM58">
        <v>1</v>
      </c>
      <c r="AN58">
        <v>1</v>
      </c>
      <c r="AO58">
        <v>1</v>
      </c>
      <c r="AP58">
        <v>1</v>
      </c>
      <c r="AQ58">
        <v>0</v>
      </c>
      <c r="AR58">
        <v>1</v>
      </c>
      <c r="AS58">
        <v>1</v>
      </c>
      <c r="AT58">
        <v>0</v>
      </c>
      <c r="AU58">
        <v>2</v>
      </c>
      <c r="AV58">
        <v>0</v>
      </c>
      <c r="AW58">
        <v>0</v>
      </c>
      <c r="AX58">
        <v>0</v>
      </c>
      <c r="AY58">
        <v>0</v>
      </c>
      <c r="AZ58">
        <v>46</v>
      </c>
      <c r="BA58" s="10">
        <f t="shared" si="38"/>
        <v>4</v>
      </c>
      <c r="BB58" s="4">
        <f t="shared" si="39"/>
        <v>6</v>
      </c>
      <c r="BC58" s="4">
        <f t="shared" si="40"/>
        <v>6</v>
      </c>
      <c r="BD58" s="5">
        <f t="shared" si="41"/>
        <v>12</v>
      </c>
      <c r="BE58" s="40" t="s">
        <v>1723</v>
      </c>
      <c r="BH58" s="13">
        <f t="shared" si="34"/>
        <v>0</v>
      </c>
      <c r="BI58" s="7">
        <f t="shared" si="35"/>
        <v>9</v>
      </c>
      <c r="BJ58" s="7">
        <f t="shared" si="36"/>
        <v>9</v>
      </c>
      <c r="BK58" s="7">
        <f t="shared" si="8"/>
        <v>9</v>
      </c>
      <c r="BL58" s="8">
        <f t="shared" si="37"/>
        <v>27</v>
      </c>
    </row>
    <row r="59" spans="1:64">
      <c r="A59">
        <v>72</v>
      </c>
      <c r="B59" t="s">
        <v>2312</v>
      </c>
      <c r="C59" t="s">
        <v>1533</v>
      </c>
      <c r="D59" t="s">
        <v>1058</v>
      </c>
      <c r="E59" t="s">
        <v>1059</v>
      </c>
      <c r="F59" t="s">
        <v>2313</v>
      </c>
      <c r="G59" t="s">
        <v>2314</v>
      </c>
      <c r="H59" t="s">
        <v>1394</v>
      </c>
      <c r="I59" t="s">
        <v>1394</v>
      </c>
      <c r="J59" t="s">
        <v>2315</v>
      </c>
      <c r="K59">
        <v>3</v>
      </c>
      <c r="L59">
        <v>3</v>
      </c>
      <c r="M59" t="s">
        <v>1423</v>
      </c>
      <c r="N59">
        <v>1</v>
      </c>
      <c r="O59">
        <v>4</v>
      </c>
      <c r="P59">
        <v>-1</v>
      </c>
      <c r="Q59">
        <v>2</v>
      </c>
      <c r="R59">
        <v>-1</v>
      </c>
      <c r="S59">
        <v>3</v>
      </c>
      <c r="T59">
        <v>2</v>
      </c>
      <c r="U59">
        <v>4</v>
      </c>
      <c r="V59">
        <v>3</v>
      </c>
      <c r="W59">
        <v>1</v>
      </c>
      <c r="X59">
        <v>0</v>
      </c>
      <c r="Y59">
        <v>0</v>
      </c>
      <c r="Z59">
        <v>1</v>
      </c>
      <c r="AA59">
        <v>1</v>
      </c>
      <c r="AB59">
        <v>1</v>
      </c>
      <c r="AC59">
        <v>1</v>
      </c>
      <c r="AD59">
        <v>1</v>
      </c>
      <c r="AE59">
        <v>1</v>
      </c>
      <c r="AF59">
        <v>1</v>
      </c>
      <c r="AG59">
        <v>0</v>
      </c>
      <c r="AH59">
        <v>2</v>
      </c>
      <c r="AI59">
        <v>1</v>
      </c>
      <c r="AJ59">
        <v>1</v>
      </c>
      <c r="AK59">
        <v>0</v>
      </c>
      <c r="AL59">
        <v>1</v>
      </c>
      <c r="AM59">
        <v>0</v>
      </c>
      <c r="AN59">
        <v>0</v>
      </c>
      <c r="AO59">
        <v>1</v>
      </c>
      <c r="AP59">
        <v>2</v>
      </c>
      <c r="AQ59">
        <v>1</v>
      </c>
      <c r="AR59">
        <v>1</v>
      </c>
      <c r="AS59">
        <v>0</v>
      </c>
      <c r="AT59">
        <v>1</v>
      </c>
      <c r="AU59">
        <v>1</v>
      </c>
      <c r="AV59">
        <v>1</v>
      </c>
      <c r="AW59">
        <v>1</v>
      </c>
      <c r="AX59">
        <v>0</v>
      </c>
      <c r="AY59">
        <v>1</v>
      </c>
      <c r="AZ59">
        <v>40</v>
      </c>
      <c r="BA59" s="10">
        <f t="shared" si="38"/>
        <v>5</v>
      </c>
      <c r="BB59" s="4">
        <f t="shared" si="39"/>
        <v>8</v>
      </c>
      <c r="BC59" s="4">
        <f t="shared" si="40"/>
        <v>7</v>
      </c>
      <c r="BD59" s="5">
        <f t="shared" si="41"/>
        <v>15</v>
      </c>
      <c r="BE59" s="40" t="s">
        <v>1743</v>
      </c>
      <c r="BH59" s="13">
        <f t="shared" ref="BH59:BH74" si="42">K59-L59</f>
        <v>0</v>
      </c>
      <c r="BI59" s="7">
        <f t="shared" ref="BI59:BI74" si="43">IF(N59=1,O59+5,O59)</f>
        <v>9</v>
      </c>
      <c r="BJ59" s="7">
        <f t="shared" ref="BJ59:BJ74" si="44">IF(P59=1,Q59+5,Q59)</f>
        <v>2</v>
      </c>
      <c r="BK59" s="7">
        <f t="shared" si="8"/>
        <v>8</v>
      </c>
      <c r="BL59" s="8">
        <f t="shared" ref="BL59:BL74" si="45">BI59+BJ59+BK59</f>
        <v>19</v>
      </c>
    </row>
    <row r="60" spans="1:64">
      <c r="A60">
        <v>64</v>
      </c>
      <c r="B60" t="s">
        <v>2116</v>
      </c>
      <c r="C60" t="s">
        <v>2117</v>
      </c>
      <c r="D60" t="s">
        <v>77</v>
      </c>
      <c r="E60" t="s">
        <v>78</v>
      </c>
      <c r="F60" t="s">
        <v>1747</v>
      </c>
      <c r="G60" s="117" t="s">
        <v>2118</v>
      </c>
      <c r="H60" t="s">
        <v>1394</v>
      </c>
      <c r="I60" t="s">
        <v>1213</v>
      </c>
      <c r="J60">
        <v>0</v>
      </c>
      <c r="K60">
        <v>4</v>
      </c>
      <c r="L60">
        <v>2</v>
      </c>
      <c r="M60" t="s">
        <v>2119</v>
      </c>
      <c r="N60">
        <v>1</v>
      </c>
      <c r="O60">
        <v>4</v>
      </c>
      <c r="P60">
        <v>1</v>
      </c>
      <c r="Q60">
        <v>4</v>
      </c>
      <c r="R60">
        <v>1</v>
      </c>
      <c r="S60">
        <v>2</v>
      </c>
      <c r="T60">
        <v>1</v>
      </c>
      <c r="U60">
        <v>5</v>
      </c>
      <c r="V60">
        <v>4</v>
      </c>
      <c r="W60">
        <v>0</v>
      </c>
      <c r="X60">
        <v>3</v>
      </c>
      <c r="Y60">
        <v>3</v>
      </c>
      <c r="Z60">
        <v>2</v>
      </c>
      <c r="AA60">
        <v>3</v>
      </c>
      <c r="AB60">
        <v>2</v>
      </c>
      <c r="AC60">
        <v>2</v>
      </c>
      <c r="AD60">
        <v>3</v>
      </c>
      <c r="AE60">
        <v>1</v>
      </c>
      <c r="AF60">
        <v>1</v>
      </c>
      <c r="AG60">
        <v>2</v>
      </c>
      <c r="AH60">
        <v>3</v>
      </c>
      <c r="AI60">
        <v>3</v>
      </c>
      <c r="AJ60">
        <v>0</v>
      </c>
      <c r="AK60">
        <v>0</v>
      </c>
      <c r="AL60">
        <v>3</v>
      </c>
      <c r="AM60">
        <v>1</v>
      </c>
      <c r="AN60">
        <v>4</v>
      </c>
      <c r="AO60">
        <v>2</v>
      </c>
      <c r="AP60">
        <v>3</v>
      </c>
      <c r="AQ60">
        <v>1</v>
      </c>
      <c r="AR60">
        <v>1</v>
      </c>
      <c r="AS60">
        <v>3</v>
      </c>
      <c r="AT60">
        <v>4</v>
      </c>
      <c r="AU60">
        <v>3</v>
      </c>
      <c r="AV60">
        <v>0</v>
      </c>
      <c r="AW60">
        <v>0</v>
      </c>
      <c r="AX60">
        <v>2</v>
      </c>
      <c r="AY60">
        <v>4</v>
      </c>
      <c r="AZ60">
        <v>82</v>
      </c>
      <c r="BA60" s="10">
        <f t="shared" ref="BA60:BA74" si="46">SUM(W60:AC60)</f>
        <v>15</v>
      </c>
      <c r="BB60" s="4">
        <f t="shared" ref="BB60:BB74" si="47">SUM(AH60,AJ60:AK60,AN60:AP60,AT60,AY60)</f>
        <v>20</v>
      </c>
      <c r="BC60" s="4">
        <f t="shared" ref="BC60:BC74" si="48">SUM(AD60:AF60,AI60,AL60,AQ60,AS60,AW60)</f>
        <v>15</v>
      </c>
      <c r="BD60" s="5">
        <f t="shared" ref="BD60:BD74" si="49">SUM(BB60:BC60)</f>
        <v>35</v>
      </c>
      <c r="BE60" s="40" t="s">
        <v>2143</v>
      </c>
      <c r="BH60" s="13">
        <f t="shared" si="42"/>
        <v>2</v>
      </c>
      <c r="BI60" s="7">
        <f t="shared" si="43"/>
        <v>9</v>
      </c>
      <c r="BJ60" s="7">
        <f t="shared" si="44"/>
        <v>9</v>
      </c>
      <c r="BK60" s="7">
        <f t="shared" si="8"/>
        <v>2</v>
      </c>
      <c r="BL60" s="8">
        <f t="shared" si="45"/>
        <v>20</v>
      </c>
    </row>
    <row r="61" spans="1:64">
      <c r="A61">
        <v>69</v>
      </c>
      <c r="B61" t="s">
        <v>2138</v>
      </c>
      <c r="C61" t="s">
        <v>2139</v>
      </c>
      <c r="D61" t="s">
        <v>77</v>
      </c>
      <c r="E61" t="s">
        <v>78</v>
      </c>
      <c r="F61" t="s">
        <v>1747</v>
      </c>
      <c r="G61" s="117" t="s">
        <v>2140</v>
      </c>
      <c r="H61" t="s">
        <v>1394</v>
      </c>
      <c r="I61" t="s">
        <v>1394</v>
      </c>
      <c r="J61" t="s">
        <v>2098</v>
      </c>
      <c r="K61">
        <v>4</v>
      </c>
      <c r="L61">
        <v>1</v>
      </c>
      <c r="M61" t="s">
        <v>2141</v>
      </c>
      <c r="N61">
        <v>-1</v>
      </c>
      <c r="O61">
        <v>2</v>
      </c>
      <c r="P61">
        <v>-1</v>
      </c>
      <c r="Q61">
        <v>3</v>
      </c>
      <c r="R61">
        <v>1</v>
      </c>
      <c r="S61">
        <v>1</v>
      </c>
      <c r="T61">
        <v>2</v>
      </c>
      <c r="U61">
        <v>5</v>
      </c>
      <c r="V61">
        <v>3</v>
      </c>
      <c r="W61">
        <v>0</v>
      </c>
      <c r="X61">
        <v>1</v>
      </c>
      <c r="Y61">
        <v>2</v>
      </c>
      <c r="Z61">
        <v>3</v>
      </c>
      <c r="AA61">
        <v>2</v>
      </c>
      <c r="AB61">
        <v>2</v>
      </c>
      <c r="AC61">
        <v>2</v>
      </c>
      <c r="AD61">
        <v>2</v>
      </c>
      <c r="AE61">
        <v>1</v>
      </c>
      <c r="AF61">
        <v>1</v>
      </c>
      <c r="AG61">
        <v>2</v>
      </c>
      <c r="AH61">
        <v>2</v>
      </c>
      <c r="AI61">
        <v>2</v>
      </c>
      <c r="AJ61">
        <v>1</v>
      </c>
      <c r="AK61">
        <v>1</v>
      </c>
      <c r="AL61">
        <v>1</v>
      </c>
      <c r="AM61">
        <v>2</v>
      </c>
      <c r="AN61">
        <v>3</v>
      </c>
      <c r="AO61">
        <v>2</v>
      </c>
      <c r="AP61">
        <v>2</v>
      </c>
      <c r="AQ61">
        <v>2</v>
      </c>
      <c r="AR61">
        <v>1</v>
      </c>
      <c r="AS61">
        <v>2</v>
      </c>
      <c r="AT61">
        <v>2</v>
      </c>
      <c r="AU61">
        <v>2</v>
      </c>
      <c r="AV61">
        <v>1</v>
      </c>
      <c r="AW61">
        <v>1</v>
      </c>
      <c r="AX61">
        <v>2</v>
      </c>
      <c r="AY61">
        <v>2</v>
      </c>
      <c r="AZ61">
        <v>64</v>
      </c>
      <c r="BA61" s="10">
        <f t="shared" si="46"/>
        <v>12</v>
      </c>
      <c r="BB61" s="4">
        <f t="shared" si="47"/>
        <v>15</v>
      </c>
      <c r="BC61" s="4">
        <f t="shared" si="48"/>
        <v>12</v>
      </c>
      <c r="BD61" s="5">
        <f t="shared" si="49"/>
        <v>27</v>
      </c>
      <c r="BE61" s="40" t="s">
        <v>2292</v>
      </c>
      <c r="BH61" s="13">
        <f t="shared" si="42"/>
        <v>3</v>
      </c>
      <c r="BI61" s="7">
        <f t="shared" si="43"/>
        <v>2</v>
      </c>
      <c r="BJ61" s="7">
        <f t="shared" si="44"/>
        <v>3</v>
      </c>
      <c r="BK61" s="7">
        <f t="shared" si="8"/>
        <v>1</v>
      </c>
      <c r="BL61" s="8">
        <f t="shared" si="45"/>
        <v>6</v>
      </c>
    </row>
    <row r="62" spans="1:64">
      <c r="A62">
        <v>60</v>
      </c>
      <c r="B62" t="s">
        <v>2100</v>
      </c>
      <c r="C62" t="s">
        <v>2101</v>
      </c>
      <c r="D62" t="s">
        <v>77</v>
      </c>
      <c r="E62" t="s">
        <v>78</v>
      </c>
      <c r="F62" t="s">
        <v>1747</v>
      </c>
      <c r="G62" s="117" t="s">
        <v>2102</v>
      </c>
      <c r="H62" t="s">
        <v>1394</v>
      </c>
      <c r="I62" t="s">
        <v>1213</v>
      </c>
      <c r="J62">
        <v>0</v>
      </c>
      <c r="K62">
        <v>4</v>
      </c>
      <c r="L62">
        <v>3</v>
      </c>
      <c r="M62" t="s">
        <v>2103</v>
      </c>
      <c r="N62">
        <v>1</v>
      </c>
      <c r="O62">
        <v>5</v>
      </c>
      <c r="P62">
        <v>1</v>
      </c>
      <c r="Q62">
        <v>5</v>
      </c>
      <c r="R62">
        <v>1</v>
      </c>
      <c r="S62">
        <v>3</v>
      </c>
      <c r="T62">
        <v>4</v>
      </c>
      <c r="U62">
        <v>2</v>
      </c>
      <c r="V62">
        <v>3</v>
      </c>
      <c r="W62">
        <v>0</v>
      </c>
      <c r="X62">
        <v>2</v>
      </c>
      <c r="Y62">
        <v>2</v>
      </c>
      <c r="Z62">
        <v>1</v>
      </c>
      <c r="AA62">
        <v>0</v>
      </c>
      <c r="AB62">
        <v>0</v>
      </c>
      <c r="AC62">
        <v>0</v>
      </c>
      <c r="AD62">
        <v>1</v>
      </c>
      <c r="AE62">
        <v>0</v>
      </c>
      <c r="AF62">
        <v>1</v>
      </c>
      <c r="AG62">
        <v>2</v>
      </c>
      <c r="AH62">
        <v>1</v>
      </c>
      <c r="AI62">
        <v>0</v>
      </c>
      <c r="AJ62">
        <v>2</v>
      </c>
      <c r="AK62">
        <v>0</v>
      </c>
      <c r="AL62">
        <v>1</v>
      </c>
      <c r="AM62">
        <v>1</v>
      </c>
      <c r="AN62">
        <v>0</v>
      </c>
      <c r="AO62">
        <v>2</v>
      </c>
      <c r="AP62">
        <v>4</v>
      </c>
      <c r="AQ62">
        <v>2</v>
      </c>
      <c r="AR62">
        <v>0</v>
      </c>
      <c r="AS62">
        <v>0</v>
      </c>
      <c r="AT62">
        <v>0</v>
      </c>
      <c r="AU62">
        <v>1</v>
      </c>
      <c r="AV62">
        <v>0</v>
      </c>
      <c r="AW62">
        <v>0</v>
      </c>
      <c r="AX62">
        <v>0</v>
      </c>
      <c r="AY62">
        <v>3</v>
      </c>
      <c r="AZ62">
        <v>51</v>
      </c>
      <c r="BA62" s="10">
        <f t="shared" si="46"/>
        <v>5</v>
      </c>
      <c r="BB62" s="4">
        <f t="shared" si="47"/>
        <v>12</v>
      </c>
      <c r="BC62" s="4">
        <f t="shared" si="48"/>
        <v>5</v>
      </c>
      <c r="BD62" s="5">
        <f t="shared" si="49"/>
        <v>17</v>
      </c>
      <c r="BE62" s="40" t="s">
        <v>1738</v>
      </c>
      <c r="BH62" s="13">
        <f t="shared" si="42"/>
        <v>1</v>
      </c>
      <c r="BI62" s="7">
        <f t="shared" si="43"/>
        <v>10</v>
      </c>
      <c r="BJ62" s="7">
        <f t="shared" si="44"/>
        <v>10</v>
      </c>
      <c r="BK62" s="7">
        <f t="shared" si="8"/>
        <v>3</v>
      </c>
      <c r="BL62" s="8">
        <f t="shared" si="45"/>
        <v>23</v>
      </c>
    </row>
    <row r="63" spans="1:64">
      <c r="A63">
        <v>66</v>
      </c>
      <c r="B63" t="s">
        <v>2125</v>
      </c>
      <c r="C63" t="s">
        <v>2126</v>
      </c>
      <c r="D63" t="s">
        <v>77</v>
      </c>
      <c r="E63" t="s">
        <v>78</v>
      </c>
      <c r="F63" t="s">
        <v>1747</v>
      </c>
      <c r="G63" s="117" t="s">
        <v>2127</v>
      </c>
      <c r="H63" t="s">
        <v>1394</v>
      </c>
      <c r="I63" t="s">
        <v>1213</v>
      </c>
      <c r="J63">
        <v>0</v>
      </c>
      <c r="K63">
        <v>4</v>
      </c>
      <c r="L63">
        <v>0</v>
      </c>
      <c r="M63" t="s">
        <v>2128</v>
      </c>
      <c r="N63">
        <v>1</v>
      </c>
      <c r="O63">
        <v>3</v>
      </c>
      <c r="P63">
        <v>1</v>
      </c>
      <c r="Q63">
        <v>4</v>
      </c>
      <c r="R63">
        <v>1</v>
      </c>
      <c r="S63">
        <v>2</v>
      </c>
      <c r="T63">
        <v>2</v>
      </c>
      <c r="U63">
        <v>2</v>
      </c>
      <c r="V63">
        <v>5</v>
      </c>
      <c r="W63">
        <v>0</v>
      </c>
      <c r="X63">
        <v>2</v>
      </c>
      <c r="Y63">
        <v>2</v>
      </c>
      <c r="Z63">
        <v>4</v>
      </c>
      <c r="AA63">
        <v>4</v>
      </c>
      <c r="AB63">
        <v>3</v>
      </c>
      <c r="AC63">
        <v>3</v>
      </c>
      <c r="AD63">
        <v>3</v>
      </c>
      <c r="AE63">
        <v>2</v>
      </c>
      <c r="AF63">
        <v>2</v>
      </c>
      <c r="AG63">
        <v>2</v>
      </c>
      <c r="AH63">
        <v>2</v>
      </c>
      <c r="AI63">
        <v>3</v>
      </c>
      <c r="AJ63">
        <v>4</v>
      </c>
      <c r="AK63">
        <v>3</v>
      </c>
      <c r="AL63">
        <v>2</v>
      </c>
      <c r="AM63">
        <v>0</v>
      </c>
      <c r="AN63">
        <v>4</v>
      </c>
      <c r="AO63">
        <v>4</v>
      </c>
      <c r="AP63">
        <v>4</v>
      </c>
      <c r="AQ63">
        <v>3</v>
      </c>
      <c r="AR63">
        <v>0</v>
      </c>
      <c r="AS63">
        <v>1</v>
      </c>
      <c r="AT63">
        <v>2</v>
      </c>
      <c r="AU63">
        <v>3</v>
      </c>
      <c r="AV63">
        <v>0</v>
      </c>
      <c r="AW63">
        <v>3</v>
      </c>
      <c r="AX63">
        <v>0</v>
      </c>
      <c r="AY63">
        <v>0</v>
      </c>
      <c r="AZ63">
        <v>86</v>
      </c>
      <c r="BA63" s="10">
        <f t="shared" si="46"/>
        <v>18</v>
      </c>
      <c r="BB63" s="4">
        <f t="shared" si="47"/>
        <v>23</v>
      </c>
      <c r="BC63" s="4">
        <f t="shared" si="48"/>
        <v>19</v>
      </c>
      <c r="BD63" s="5">
        <f t="shared" si="49"/>
        <v>42</v>
      </c>
      <c r="BE63" s="40" t="s">
        <v>2144</v>
      </c>
      <c r="BH63" s="13">
        <f t="shared" si="42"/>
        <v>4</v>
      </c>
      <c r="BI63" s="7">
        <f t="shared" si="43"/>
        <v>8</v>
      </c>
      <c r="BJ63" s="7">
        <f t="shared" si="44"/>
        <v>9</v>
      </c>
      <c r="BK63" s="7">
        <f t="shared" si="8"/>
        <v>2</v>
      </c>
      <c r="BL63" s="8">
        <f t="shared" si="45"/>
        <v>19</v>
      </c>
    </row>
    <row r="64" spans="1:64">
      <c r="A64">
        <v>63</v>
      </c>
      <c r="B64" t="s">
        <v>2112</v>
      </c>
      <c r="C64" t="s">
        <v>2113</v>
      </c>
      <c r="D64" t="s">
        <v>77</v>
      </c>
      <c r="E64" t="s">
        <v>78</v>
      </c>
      <c r="F64" t="s">
        <v>1747</v>
      </c>
      <c r="G64" s="117" t="s">
        <v>2114</v>
      </c>
      <c r="H64" t="s">
        <v>1394</v>
      </c>
      <c r="I64" t="s">
        <v>1213</v>
      </c>
      <c r="J64">
        <v>0</v>
      </c>
      <c r="K64">
        <v>4</v>
      </c>
      <c r="L64">
        <v>2</v>
      </c>
      <c r="M64" t="s">
        <v>2115</v>
      </c>
      <c r="N64">
        <v>1</v>
      </c>
      <c r="O64">
        <v>5</v>
      </c>
      <c r="P64">
        <v>1</v>
      </c>
      <c r="Q64">
        <v>5</v>
      </c>
      <c r="R64">
        <v>-1</v>
      </c>
      <c r="S64">
        <v>4</v>
      </c>
      <c r="T64">
        <v>1</v>
      </c>
      <c r="U64">
        <v>3</v>
      </c>
      <c r="V64">
        <v>2</v>
      </c>
      <c r="W64">
        <v>2</v>
      </c>
      <c r="X64">
        <v>0</v>
      </c>
      <c r="Y64">
        <v>0</v>
      </c>
      <c r="Z64">
        <v>2</v>
      </c>
      <c r="AA64">
        <v>1</v>
      </c>
      <c r="AB64">
        <v>1</v>
      </c>
      <c r="AC64">
        <v>2</v>
      </c>
      <c r="AD64">
        <v>1</v>
      </c>
      <c r="AE64">
        <v>1</v>
      </c>
      <c r="AF64">
        <v>1</v>
      </c>
      <c r="AG64">
        <v>1</v>
      </c>
      <c r="AH64">
        <v>1</v>
      </c>
      <c r="AI64">
        <v>1</v>
      </c>
      <c r="AJ64">
        <v>1</v>
      </c>
      <c r="AK64">
        <v>1</v>
      </c>
      <c r="AL64">
        <v>1</v>
      </c>
      <c r="AM64">
        <v>1</v>
      </c>
      <c r="AN64">
        <v>0</v>
      </c>
      <c r="AO64">
        <v>0</v>
      </c>
      <c r="AP64">
        <v>0</v>
      </c>
      <c r="AQ64">
        <v>0</v>
      </c>
      <c r="AR64">
        <v>0</v>
      </c>
      <c r="AS64">
        <v>0</v>
      </c>
      <c r="AT64">
        <v>0</v>
      </c>
      <c r="AU64">
        <v>0</v>
      </c>
      <c r="AV64">
        <v>0</v>
      </c>
      <c r="AW64">
        <v>0</v>
      </c>
      <c r="AX64">
        <v>0</v>
      </c>
      <c r="AY64">
        <v>0</v>
      </c>
      <c r="AZ64">
        <v>39</v>
      </c>
      <c r="BA64" s="10">
        <f t="shared" si="46"/>
        <v>8</v>
      </c>
      <c r="BB64" s="4">
        <f t="shared" si="47"/>
        <v>3</v>
      </c>
      <c r="BC64" s="4">
        <f t="shared" si="48"/>
        <v>5</v>
      </c>
      <c r="BD64" s="5">
        <f t="shared" si="49"/>
        <v>8</v>
      </c>
      <c r="BE64" s="40" t="s">
        <v>1729</v>
      </c>
      <c r="BH64" s="13">
        <f t="shared" si="42"/>
        <v>2</v>
      </c>
      <c r="BI64" s="7">
        <f t="shared" si="43"/>
        <v>10</v>
      </c>
      <c r="BJ64" s="7">
        <f t="shared" si="44"/>
        <v>10</v>
      </c>
      <c r="BK64" s="7">
        <f t="shared" si="8"/>
        <v>9</v>
      </c>
      <c r="BL64" s="8">
        <f t="shared" si="45"/>
        <v>29</v>
      </c>
    </row>
    <row r="65" spans="1:64">
      <c r="A65">
        <v>55</v>
      </c>
      <c r="B65" t="s">
        <v>2076</v>
      </c>
      <c r="C65" t="s">
        <v>2077</v>
      </c>
      <c r="D65" t="s">
        <v>77</v>
      </c>
      <c r="E65" t="s">
        <v>78</v>
      </c>
      <c r="F65" t="s">
        <v>1747</v>
      </c>
      <c r="G65" s="117" t="s">
        <v>2078</v>
      </c>
      <c r="H65" t="s">
        <v>1394</v>
      </c>
      <c r="I65" t="s">
        <v>1394</v>
      </c>
      <c r="J65" t="s">
        <v>2079</v>
      </c>
      <c r="K65">
        <v>4</v>
      </c>
      <c r="L65">
        <v>4</v>
      </c>
      <c r="M65" t="s">
        <v>2080</v>
      </c>
      <c r="N65">
        <v>1</v>
      </c>
      <c r="O65">
        <v>5</v>
      </c>
      <c r="P65">
        <v>1</v>
      </c>
      <c r="Q65">
        <v>5</v>
      </c>
      <c r="R65">
        <v>-1</v>
      </c>
      <c r="S65">
        <v>5</v>
      </c>
      <c r="T65">
        <v>3</v>
      </c>
      <c r="U65">
        <v>1</v>
      </c>
      <c r="V65">
        <v>2</v>
      </c>
      <c r="W65">
        <v>0</v>
      </c>
      <c r="X65">
        <v>0</v>
      </c>
      <c r="Y65">
        <v>0</v>
      </c>
      <c r="Z65">
        <v>1</v>
      </c>
      <c r="AA65">
        <v>1</v>
      </c>
      <c r="AB65">
        <v>0</v>
      </c>
      <c r="AC65">
        <v>1</v>
      </c>
      <c r="AD65">
        <v>0</v>
      </c>
      <c r="AE65">
        <v>0</v>
      </c>
      <c r="AF65">
        <v>0</v>
      </c>
      <c r="AG65">
        <v>1</v>
      </c>
      <c r="AH65">
        <v>1</v>
      </c>
      <c r="AI65">
        <v>0</v>
      </c>
      <c r="AJ65">
        <v>0</v>
      </c>
      <c r="AK65">
        <v>0</v>
      </c>
      <c r="AL65">
        <v>0</v>
      </c>
      <c r="AM65">
        <v>0</v>
      </c>
      <c r="AN65">
        <v>1</v>
      </c>
      <c r="AO65">
        <v>0</v>
      </c>
      <c r="AP65">
        <v>3</v>
      </c>
      <c r="AQ65">
        <v>1</v>
      </c>
      <c r="AR65">
        <v>0</v>
      </c>
      <c r="AS65">
        <v>0</v>
      </c>
      <c r="AT65">
        <v>0</v>
      </c>
      <c r="AU65">
        <v>0</v>
      </c>
      <c r="AV65">
        <v>0</v>
      </c>
      <c r="AW65">
        <v>0</v>
      </c>
      <c r="AX65">
        <v>0</v>
      </c>
      <c r="AY65">
        <v>0</v>
      </c>
      <c r="AZ65">
        <v>32</v>
      </c>
      <c r="BA65" s="10">
        <f t="shared" si="46"/>
        <v>3</v>
      </c>
      <c r="BB65" s="4">
        <f t="shared" si="47"/>
        <v>5</v>
      </c>
      <c r="BC65" s="4">
        <f t="shared" si="48"/>
        <v>1</v>
      </c>
      <c r="BD65" s="5">
        <f t="shared" si="49"/>
        <v>6</v>
      </c>
      <c r="BE65" s="40" t="s">
        <v>2293</v>
      </c>
      <c r="BH65" s="13">
        <f t="shared" si="42"/>
        <v>0</v>
      </c>
      <c r="BI65" s="7">
        <f t="shared" si="43"/>
        <v>10</v>
      </c>
      <c r="BJ65" s="7">
        <f t="shared" si="44"/>
        <v>10</v>
      </c>
      <c r="BK65" s="7">
        <f t="shared" si="8"/>
        <v>10</v>
      </c>
      <c r="BL65" s="8">
        <f t="shared" si="45"/>
        <v>30</v>
      </c>
    </row>
    <row r="66" spans="1:64">
      <c r="A66">
        <v>58</v>
      </c>
      <c r="B66" t="s">
        <v>2091</v>
      </c>
      <c r="C66" t="s">
        <v>2092</v>
      </c>
      <c r="D66" t="s">
        <v>77</v>
      </c>
      <c r="E66" t="s">
        <v>78</v>
      </c>
      <c r="F66" t="s">
        <v>1747</v>
      </c>
      <c r="G66" s="117" t="s">
        <v>2093</v>
      </c>
      <c r="H66" t="s">
        <v>1394</v>
      </c>
      <c r="I66" t="s">
        <v>1394</v>
      </c>
      <c r="J66" t="s">
        <v>2089</v>
      </c>
      <c r="K66">
        <v>4</v>
      </c>
      <c r="L66">
        <v>3</v>
      </c>
      <c r="M66" t="s">
        <v>2094</v>
      </c>
      <c r="N66">
        <v>1</v>
      </c>
      <c r="O66">
        <v>3</v>
      </c>
      <c r="P66">
        <v>-1</v>
      </c>
      <c r="Q66">
        <v>2</v>
      </c>
      <c r="R66">
        <v>1</v>
      </c>
      <c r="S66">
        <v>4</v>
      </c>
      <c r="T66">
        <v>2</v>
      </c>
      <c r="U66">
        <v>4</v>
      </c>
      <c r="V66">
        <v>1</v>
      </c>
      <c r="W66">
        <v>0</v>
      </c>
      <c r="X66">
        <v>0</v>
      </c>
      <c r="Y66">
        <v>3</v>
      </c>
      <c r="Z66">
        <v>1</v>
      </c>
      <c r="AA66">
        <v>0</v>
      </c>
      <c r="AB66">
        <v>0</v>
      </c>
      <c r="AC66">
        <v>0</v>
      </c>
      <c r="AD66">
        <v>2</v>
      </c>
      <c r="AE66">
        <v>0</v>
      </c>
      <c r="AF66">
        <v>3</v>
      </c>
      <c r="AG66">
        <v>1</v>
      </c>
      <c r="AH66">
        <v>3</v>
      </c>
      <c r="AI66">
        <v>2</v>
      </c>
      <c r="AJ66">
        <v>1</v>
      </c>
      <c r="AK66">
        <v>1</v>
      </c>
      <c r="AL66">
        <v>1</v>
      </c>
      <c r="AM66">
        <v>0</v>
      </c>
      <c r="AN66">
        <v>0</v>
      </c>
      <c r="AO66">
        <v>3</v>
      </c>
      <c r="AP66">
        <v>1</v>
      </c>
      <c r="AQ66">
        <v>1</v>
      </c>
      <c r="AR66">
        <v>0</v>
      </c>
      <c r="AS66">
        <v>2</v>
      </c>
      <c r="AT66">
        <v>0</v>
      </c>
      <c r="AU66">
        <v>0</v>
      </c>
      <c r="AV66">
        <v>0</v>
      </c>
      <c r="AW66">
        <v>0</v>
      </c>
      <c r="AX66">
        <v>1</v>
      </c>
      <c r="AY66">
        <v>3</v>
      </c>
      <c r="AZ66">
        <v>46</v>
      </c>
      <c r="BA66" s="10">
        <f t="shared" si="46"/>
        <v>4</v>
      </c>
      <c r="BB66" s="4">
        <f t="shared" si="47"/>
        <v>12</v>
      </c>
      <c r="BC66" s="4">
        <f t="shared" si="48"/>
        <v>11</v>
      </c>
      <c r="BD66" s="5">
        <f t="shared" si="49"/>
        <v>23</v>
      </c>
      <c r="BE66" s="40" t="s">
        <v>2145</v>
      </c>
      <c r="BH66" s="13">
        <f t="shared" si="42"/>
        <v>1</v>
      </c>
      <c r="BI66" s="7">
        <f t="shared" si="43"/>
        <v>8</v>
      </c>
      <c r="BJ66" s="7">
        <f t="shared" si="44"/>
        <v>2</v>
      </c>
      <c r="BK66" s="7">
        <f t="shared" si="8"/>
        <v>4</v>
      </c>
      <c r="BL66" s="8">
        <f t="shared" si="45"/>
        <v>14</v>
      </c>
    </row>
    <row r="67" spans="1:64">
      <c r="A67">
        <v>62</v>
      </c>
      <c r="B67" t="s">
        <v>2109</v>
      </c>
      <c r="C67" t="s">
        <v>2000</v>
      </c>
      <c r="D67" t="s">
        <v>77</v>
      </c>
      <c r="E67" t="s">
        <v>78</v>
      </c>
      <c r="F67" t="s">
        <v>1747</v>
      </c>
      <c r="G67" s="117" t="s">
        <v>2110</v>
      </c>
      <c r="H67" t="s">
        <v>1394</v>
      </c>
      <c r="I67" t="s">
        <v>1213</v>
      </c>
      <c r="J67">
        <v>0</v>
      </c>
      <c r="K67">
        <v>4</v>
      </c>
      <c r="L67">
        <v>0</v>
      </c>
      <c r="M67" t="s">
        <v>2111</v>
      </c>
      <c r="N67">
        <v>1</v>
      </c>
      <c r="O67">
        <v>4</v>
      </c>
      <c r="P67">
        <v>1</v>
      </c>
      <c r="Q67">
        <v>4</v>
      </c>
      <c r="R67">
        <v>1</v>
      </c>
      <c r="S67">
        <v>3</v>
      </c>
      <c r="T67">
        <v>4</v>
      </c>
      <c r="U67">
        <v>3</v>
      </c>
      <c r="V67">
        <v>4</v>
      </c>
      <c r="W67">
        <v>0</v>
      </c>
      <c r="X67">
        <v>0</v>
      </c>
      <c r="Y67">
        <v>0</v>
      </c>
      <c r="Z67">
        <v>3</v>
      </c>
      <c r="AA67">
        <v>0</v>
      </c>
      <c r="AB67">
        <v>0</v>
      </c>
      <c r="AC67">
        <v>0</v>
      </c>
      <c r="AD67">
        <v>2</v>
      </c>
      <c r="AE67">
        <v>0</v>
      </c>
      <c r="AF67">
        <v>1</v>
      </c>
      <c r="AG67">
        <v>0</v>
      </c>
      <c r="AH67">
        <v>1</v>
      </c>
      <c r="AI67">
        <v>1</v>
      </c>
      <c r="AJ67">
        <v>3</v>
      </c>
      <c r="AK67">
        <v>1</v>
      </c>
      <c r="AL67">
        <v>1</v>
      </c>
      <c r="AM67">
        <v>0</v>
      </c>
      <c r="AN67">
        <v>1</v>
      </c>
      <c r="AO67">
        <v>1</v>
      </c>
      <c r="AP67">
        <v>3</v>
      </c>
      <c r="AQ67">
        <v>1</v>
      </c>
      <c r="AR67">
        <v>0</v>
      </c>
      <c r="AS67">
        <v>1</v>
      </c>
      <c r="AT67">
        <v>3</v>
      </c>
      <c r="AU67">
        <v>2</v>
      </c>
      <c r="AV67">
        <v>0</v>
      </c>
      <c r="AW67">
        <v>0</v>
      </c>
      <c r="AX67">
        <v>1</v>
      </c>
      <c r="AY67">
        <v>1</v>
      </c>
      <c r="AZ67">
        <v>52</v>
      </c>
      <c r="BA67" s="10">
        <f t="shared" si="46"/>
        <v>3</v>
      </c>
      <c r="BB67" s="4">
        <f t="shared" si="47"/>
        <v>14</v>
      </c>
      <c r="BC67" s="4">
        <f t="shared" si="48"/>
        <v>7</v>
      </c>
      <c r="BD67" s="5">
        <f t="shared" si="49"/>
        <v>21</v>
      </c>
      <c r="BE67" s="40" t="s">
        <v>2345</v>
      </c>
      <c r="BH67" s="13">
        <f t="shared" si="42"/>
        <v>4</v>
      </c>
      <c r="BI67" s="7">
        <f t="shared" si="43"/>
        <v>9</v>
      </c>
      <c r="BJ67" s="7">
        <f t="shared" si="44"/>
        <v>9</v>
      </c>
      <c r="BK67" s="7">
        <f t="shared" ref="BK67:BK74" si="50">IF(R67=-1,S67+5,S67)</f>
        <v>3</v>
      </c>
      <c r="BL67" s="8">
        <f t="shared" si="45"/>
        <v>21</v>
      </c>
    </row>
    <row r="68" spans="1:64">
      <c r="A68">
        <v>67</v>
      </c>
      <c r="B68" t="s">
        <v>2129</v>
      </c>
      <c r="C68" t="s">
        <v>2130</v>
      </c>
      <c r="D68" t="s">
        <v>77</v>
      </c>
      <c r="E68" t="s">
        <v>78</v>
      </c>
      <c r="F68" t="s">
        <v>1747</v>
      </c>
      <c r="G68" s="117" t="s">
        <v>2131</v>
      </c>
      <c r="H68" t="s">
        <v>1394</v>
      </c>
      <c r="I68" t="s">
        <v>1394</v>
      </c>
      <c r="J68" t="s">
        <v>2132</v>
      </c>
      <c r="K68">
        <v>4</v>
      </c>
      <c r="L68">
        <v>3</v>
      </c>
      <c r="M68" t="s">
        <v>2133</v>
      </c>
      <c r="N68">
        <v>1</v>
      </c>
      <c r="O68">
        <v>4</v>
      </c>
      <c r="P68">
        <v>1</v>
      </c>
      <c r="Q68">
        <v>4</v>
      </c>
      <c r="R68">
        <v>1</v>
      </c>
      <c r="S68">
        <v>2</v>
      </c>
      <c r="T68">
        <v>3</v>
      </c>
      <c r="U68">
        <v>4</v>
      </c>
      <c r="V68">
        <v>3</v>
      </c>
      <c r="W68">
        <v>0</v>
      </c>
      <c r="X68">
        <v>0</v>
      </c>
      <c r="Y68">
        <v>1</v>
      </c>
      <c r="Z68">
        <v>1</v>
      </c>
      <c r="AA68">
        <v>1</v>
      </c>
      <c r="AB68">
        <v>0</v>
      </c>
      <c r="AC68">
        <v>1</v>
      </c>
      <c r="AD68">
        <v>2</v>
      </c>
      <c r="AE68">
        <v>1</v>
      </c>
      <c r="AF68">
        <v>2</v>
      </c>
      <c r="AG68">
        <v>1</v>
      </c>
      <c r="AH68">
        <v>2</v>
      </c>
      <c r="AI68">
        <v>2</v>
      </c>
      <c r="AJ68">
        <v>1</v>
      </c>
      <c r="AK68">
        <v>1</v>
      </c>
      <c r="AL68">
        <v>2</v>
      </c>
      <c r="AM68">
        <v>2</v>
      </c>
      <c r="AN68">
        <v>3</v>
      </c>
      <c r="AO68">
        <v>2</v>
      </c>
      <c r="AP68">
        <v>3</v>
      </c>
      <c r="AQ68">
        <v>3</v>
      </c>
      <c r="AR68">
        <v>1</v>
      </c>
      <c r="AS68">
        <v>1</v>
      </c>
      <c r="AT68">
        <v>2</v>
      </c>
      <c r="AU68">
        <v>1</v>
      </c>
      <c r="AV68">
        <v>1</v>
      </c>
      <c r="AW68">
        <v>1</v>
      </c>
      <c r="AX68">
        <v>1</v>
      </c>
      <c r="AY68">
        <v>3</v>
      </c>
      <c r="AZ68">
        <v>65</v>
      </c>
      <c r="BA68" s="10">
        <f t="shared" si="46"/>
        <v>4</v>
      </c>
      <c r="BB68" s="4">
        <f t="shared" si="47"/>
        <v>17</v>
      </c>
      <c r="BC68" s="4">
        <f t="shared" si="48"/>
        <v>14</v>
      </c>
      <c r="BD68" s="5">
        <f t="shared" si="49"/>
        <v>31</v>
      </c>
      <c r="BE68" s="40" t="s">
        <v>2346</v>
      </c>
      <c r="BH68" s="13">
        <f t="shared" si="42"/>
        <v>1</v>
      </c>
      <c r="BI68" s="7">
        <f t="shared" si="43"/>
        <v>9</v>
      </c>
      <c r="BJ68" s="7">
        <f t="shared" si="44"/>
        <v>9</v>
      </c>
      <c r="BK68" s="7">
        <f t="shared" si="50"/>
        <v>2</v>
      </c>
      <c r="BL68" s="8">
        <f t="shared" si="45"/>
        <v>20</v>
      </c>
    </row>
    <row r="69" spans="1:64">
      <c r="A69">
        <v>56</v>
      </c>
      <c r="B69" t="s">
        <v>2081</v>
      </c>
      <c r="C69" t="s">
        <v>2082</v>
      </c>
      <c r="D69" t="s">
        <v>77</v>
      </c>
      <c r="E69" t="s">
        <v>78</v>
      </c>
      <c r="F69" t="s">
        <v>1747</v>
      </c>
      <c r="G69" s="117" t="s">
        <v>2083</v>
      </c>
      <c r="H69" t="s">
        <v>1213</v>
      </c>
      <c r="I69" t="s">
        <v>1394</v>
      </c>
      <c r="J69" t="s">
        <v>2084</v>
      </c>
      <c r="K69">
        <v>4</v>
      </c>
      <c r="L69">
        <v>4</v>
      </c>
      <c r="M69" t="s">
        <v>2085</v>
      </c>
      <c r="N69">
        <v>1</v>
      </c>
      <c r="O69">
        <v>4</v>
      </c>
      <c r="P69">
        <v>1</v>
      </c>
      <c r="Q69">
        <v>4</v>
      </c>
      <c r="R69">
        <v>-1</v>
      </c>
      <c r="S69">
        <v>3</v>
      </c>
      <c r="T69">
        <v>3</v>
      </c>
      <c r="U69">
        <v>4</v>
      </c>
      <c r="V69">
        <v>2</v>
      </c>
      <c r="W69">
        <v>0</v>
      </c>
      <c r="X69">
        <v>0</v>
      </c>
      <c r="Y69">
        <v>0</v>
      </c>
      <c r="Z69">
        <v>0</v>
      </c>
      <c r="AA69">
        <v>0</v>
      </c>
      <c r="AB69">
        <v>0</v>
      </c>
      <c r="AC69">
        <v>0</v>
      </c>
      <c r="AD69">
        <v>2</v>
      </c>
      <c r="AE69">
        <v>0</v>
      </c>
      <c r="AF69">
        <v>2</v>
      </c>
      <c r="AG69">
        <v>1</v>
      </c>
      <c r="AH69">
        <v>0</v>
      </c>
      <c r="AI69">
        <v>0</v>
      </c>
      <c r="AJ69">
        <v>2</v>
      </c>
      <c r="AK69">
        <v>0</v>
      </c>
      <c r="AL69">
        <v>0</v>
      </c>
      <c r="AM69">
        <v>1</v>
      </c>
      <c r="AN69">
        <v>2</v>
      </c>
      <c r="AO69">
        <v>2</v>
      </c>
      <c r="AP69">
        <v>3</v>
      </c>
      <c r="AQ69">
        <v>0</v>
      </c>
      <c r="AR69">
        <v>0</v>
      </c>
      <c r="AS69">
        <v>1</v>
      </c>
      <c r="AT69">
        <v>0</v>
      </c>
      <c r="AU69">
        <v>0</v>
      </c>
      <c r="AV69">
        <v>0</v>
      </c>
      <c r="AW69">
        <v>2</v>
      </c>
      <c r="AX69">
        <v>0</v>
      </c>
      <c r="AY69">
        <v>3</v>
      </c>
      <c r="AZ69">
        <v>42</v>
      </c>
      <c r="BA69" s="10">
        <f t="shared" si="46"/>
        <v>0</v>
      </c>
      <c r="BB69" s="4">
        <f t="shared" si="47"/>
        <v>12</v>
      </c>
      <c r="BC69" s="4">
        <f t="shared" si="48"/>
        <v>7</v>
      </c>
      <c r="BD69" s="5">
        <f t="shared" si="49"/>
        <v>19</v>
      </c>
      <c r="BE69" s="40" t="s">
        <v>2146</v>
      </c>
      <c r="BH69" s="13">
        <f t="shared" si="42"/>
        <v>0</v>
      </c>
      <c r="BI69" s="7">
        <f t="shared" si="43"/>
        <v>9</v>
      </c>
      <c r="BJ69" s="7">
        <f t="shared" si="44"/>
        <v>9</v>
      </c>
      <c r="BK69" s="7">
        <f t="shared" si="50"/>
        <v>8</v>
      </c>
      <c r="BL69" s="8">
        <f t="shared" si="45"/>
        <v>26</v>
      </c>
    </row>
    <row r="70" spans="1:64">
      <c r="A70">
        <v>71</v>
      </c>
      <c r="B70" t="s">
        <v>2307</v>
      </c>
      <c r="C70" t="s">
        <v>2308</v>
      </c>
      <c r="D70" t="s">
        <v>1058</v>
      </c>
      <c r="E70" t="s">
        <v>1059</v>
      </c>
      <c r="F70" t="s">
        <v>2309</v>
      </c>
      <c r="G70" t="s">
        <v>2310</v>
      </c>
      <c r="H70" t="s">
        <v>1394</v>
      </c>
      <c r="I70" t="s">
        <v>1213</v>
      </c>
      <c r="J70">
        <v>0</v>
      </c>
      <c r="K70">
        <v>2</v>
      </c>
      <c r="L70">
        <v>1</v>
      </c>
      <c r="M70" t="s">
        <v>2311</v>
      </c>
      <c r="N70">
        <v>1</v>
      </c>
      <c r="O70">
        <v>5</v>
      </c>
      <c r="P70">
        <v>1</v>
      </c>
      <c r="Q70">
        <v>5</v>
      </c>
      <c r="R70">
        <v>1</v>
      </c>
      <c r="S70">
        <v>5</v>
      </c>
      <c r="T70">
        <v>1</v>
      </c>
      <c r="U70">
        <v>3</v>
      </c>
      <c r="V70">
        <v>1</v>
      </c>
      <c r="W70">
        <v>0</v>
      </c>
      <c r="X70">
        <v>0</v>
      </c>
      <c r="Y70">
        <v>0</v>
      </c>
      <c r="Z70">
        <v>0</v>
      </c>
      <c r="AA70">
        <v>1</v>
      </c>
      <c r="AB70">
        <v>1</v>
      </c>
      <c r="AC70">
        <v>0</v>
      </c>
      <c r="AD70">
        <v>0</v>
      </c>
      <c r="AE70">
        <v>0</v>
      </c>
      <c r="AF70">
        <v>0</v>
      </c>
      <c r="AG70">
        <v>0</v>
      </c>
      <c r="AH70">
        <v>0</v>
      </c>
      <c r="AI70">
        <v>1</v>
      </c>
      <c r="AJ70">
        <v>1</v>
      </c>
      <c r="AK70">
        <v>0</v>
      </c>
      <c r="AL70">
        <v>1</v>
      </c>
      <c r="AM70">
        <v>1</v>
      </c>
      <c r="AN70">
        <v>1</v>
      </c>
      <c r="AO70">
        <v>1</v>
      </c>
      <c r="AP70">
        <v>3</v>
      </c>
      <c r="AQ70">
        <v>2</v>
      </c>
      <c r="AR70">
        <v>0</v>
      </c>
      <c r="AS70">
        <v>0</v>
      </c>
      <c r="AT70">
        <v>0</v>
      </c>
      <c r="AU70">
        <v>1</v>
      </c>
      <c r="AV70">
        <v>0</v>
      </c>
      <c r="AW70">
        <v>0</v>
      </c>
      <c r="AX70">
        <v>0</v>
      </c>
      <c r="AY70">
        <v>0</v>
      </c>
      <c r="AZ70">
        <v>37</v>
      </c>
      <c r="BA70" s="10">
        <f t="shared" si="46"/>
        <v>2</v>
      </c>
      <c r="BB70" s="4">
        <f t="shared" si="47"/>
        <v>6</v>
      </c>
      <c r="BC70" s="4">
        <f t="shared" si="48"/>
        <v>4</v>
      </c>
      <c r="BD70" s="5">
        <f t="shared" si="49"/>
        <v>10</v>
      </c>
      <c r="BE70" s="40" t="s">
        <v>2347</v>
      </c>
      <c r="BH70" s="13">
        <f t="shared" si="42"/>
        <v>1</v>
      </c>
      <c r="BI70" s="7">
        <f t="shared" si="43"/>
        <v>10</v>
      </c>
      <c r="BJ70" s="7">
        <f t="shared" si="44"/>
        <v>10</v>
      </c>
      <c r="BK70" s="7">
        <f t="shared" si="50"/>
        <v>5</v>
      </c>
      <c r="BL70" s="8">
        <f t="shared" si="45"/>
        <v>25</v>
      </c>
    </row>
    <row r="71" spans="1:64">
      <c r="A71">
        <v>73</v>
      </c>
      <c r="B71" t="s">
        <v>2316</v>
      </c>
      <c r="C71" t="s">
        <v>2317</v>
      </c>
      <c r="D71" t="s">
        <v>1058</v>
      </c>
      <c r="E71" t="s">
        <v>1059</v>
      </c>
      <c r="F71" t="s">
        <v>2318</v>
      </c>
      <c r="G71" t="s">
        <v>2319</v>
      </c>
      <c r="H71" t="s">
        <v>1394</v>
      </c>
      <c r="I71" t="s">
        <v>1394</v>
      </c>
      <c r="J71" t="s">
        <v>2320</v>
      </c>
      <c r="K71">
        <v>2</v>
      </c>
      <c r="L71">
        <v>1</v>
      </c>
      <c r="M71" t="s">
        <v>2321</v>
      </c>
      <c r="N71">
        <v>1</v>
      </c>
      <c r="O71">
        <v>4</v>
      </c>
      <c r="P71">
        <v>-1</v>
      </c>
      <c r="Q71">
        <v>2</v>
      </c>
      <c r="R71">
        <v>-1</v>
      </c>
      <c r="S71">
        <v>4</v>
      </c>
      <c r="T71">
        <v>3</v>
      </c>
      <c r="U71">
        <v>5</v>
      </c>
      <c r="V71">
        <v>2</v>
      </c>
      <c r="W71">
        <v>0</v>
      </c>
      <c r="X71">
        <v>0</v>
      </c>
      <c r="Y71">
        <v>1</v>
      </c>
      <c r="Z71">
        <v>0</v>
      </c>
      <c r="AA71">
        <v>0</v>
      </c>
      <c r="AB71">
        <v>0</v>
      </c>
      <c r="AC71">
        <v>0</v>
      </c>
      <c r="AD71">
        <v>2</v>
      </c>
      <c r="AE71">
        <v>1</v>
      </c>
      <c r="AF71">
        <v>1</v>
      </c>
      <c r="AG71">
        <v>0</v>
      </c>
      <c r="AH71">
        <v>1</v>
      </c>
      <c r="AI71">
        <v>1</v>
      </c>
      <c r="AJ71">
        <v>2</v>
      </c>
      <c r="AK71">
        <v>2</v>
      </c>
      <c r="AL71">
        <v>1</v>
      </c>
      <c r="AM71">
        <v>0</v>
      </c>
      <c r="AN71">
        <v>2</v>
      </c>
      <c r="AO71">
        <v>1</v>
      </c>
      <c r="AP71">
        <v>1</v>
      </c>
      <c r="AQ71">
        <v>0</v>
      </c>
      <c r="AR71">
        <v>0</v>
      </c>
      <c r="AS71">
        <v>0</v>
      </c>
      <c r="AT71">
        <v>0</v>
      </c>
      <c r="AU71">
        <v>0</v>
      </c>
      <c r="AV71">
        <v>0</v>
      </c>
      <c r="AW71">
        <v>1</v>
      </c>
      <c r="AX71">
        <v>1</v>
      </c>
      <c r="AY71">
        <v>1</v>
      </c>
      <c r="AZ71">
        <v>38</v>
      </c>
      <c r="BA71" s="10">
        <f t="shared" si="46"/>
        <v>1</v>
      </c>
      <c r="BB71" s="4">
        <f t="shared" si="47"/>
        <v>10</v>
      </c>
      <c r="BC71" s="4">
        <f t="shared" si="48"/>
        <v>7</v>
      </c>
      <c r="BD71" s="5">
        <f t="shared" si="49"/>
        <v>17</v>
      </c>
      <c r="BE71" s="40" t="s">
        <v>2348</v>
      </c>
      <c r="BH71" s="13">
        <f t="shared" si="42"/>
        <v>1</v>
      </c>
      <c r="BI71" s="7">
        <f t="shared" si="43"/>
        <v>9</v>
      </c>
      <c r="BJ71" s="7">
        <f t="shared" si="44"/>
        <v>2</v>
      </c>
      <c r="BK71" s="7">
        <f t="shared" si="50"/>
        <v>9</v>
      </c>
      <c r="BL71" s="8">
        <f t="shared" si="45"/>
        <v>20</v>
      </c>
    </row>
    <row r="72" spans="1:64">
      <c r="A72">
        <v>68</v>
      </c>
      <c r="B72" t="s">
        <v>2134</v>
      </c>
      <c r="C72" t="s">
        <v>2135</v>
      </c>
      <c r="D72" t="s">
        <v>77</v>
      </c>
      <c r="E72" t="s">
        <v>78</v>
      </c>
      <c r="F72" t="s">
        <v>1747</v>
      </c>
      <c r="G72" s="117" t="s">
        <v>2136</v>
      </c>
      <c r="H72" t="s">
        <v>1394</v>
      </c>
      <c r="I72" t="s">
        <v>1213</v>
      </c>
      <c r="J72">
        <v>0</v>
      </c>
      <c r="K72">
        <v>4</v>
      </c>
      <c r="L72">
        <v>3</v>
      </c>
      <c r="M72" t="s">
        <v>2137</v>
      </c>
      <c r="N72">
        <v>1</v>
      </c>
      <c r="O72">
        <v>5</v>
      </c>
      <c r="P72">
        <v>1</v>
      </c>
      <c r="Q72">
        <v>5</v>
      </c>
      <c r="R72">
        <v>1</v>
      </c>
      <c r="S72">
        <v>4</v>
      </c>
      <c r="T72">
        <v>3</v>
      </c>
      <c r="U72">
        <v>5</v>
      </c>
      <c r="V72">
        <v>2</v>
      </c>
      <c r="W72">
        <v>2</v>
      </c>
      <c r="X72">
        <v>2</v>
      </c>
      <c r="Y72">
        <v>0</v>
      </c>
      <c r="Z72">
        <v>1</v>
      </c>
      <c r="AA72">
        <v>1</v>
      </c>
      <c r="AB72">
        <v>1</v>
      </c>
      <c r="AC72">
        <v>2</v>
      </c>
      <c r="AD72">
        <v>0</v>
      </c>
      <c r="AE72">
        <v>0</v>
      </c>
      <c r="AF72">
        <v>0</v>
      </c>
      <c r="AG72">
        <v>1</v>
      </c>
      <c r="AH72">
        <v>0</v>
      </c>
      <c r="AI72">
        <v>0</v>
      </c>
      <c r="AJ72">
        <v>2</v>
      </c>
      <c r="AK72">
        <v>0</v>
      </c>
      <c r="AL72">
        <v>1</v>
      </c>
      <c r="AM72">
        <v>3</v>
      </c>
      <c r="AN72">
        <v>0</v>
      </c>
      <c r="AO72">
        <v>2</v>
      </c>
      <c r="AP72">
        <v>1</v>
      </c>
      <c r="AQ72">
        <v>0</v>
      </c>
      <c r="AR72">
        <v>3</v>
      </c>
      <c r="AS72">
        <v>1</v>
      </c>
      <c r="AT72">
        <v>1</v>
      </c>
      <c r="AU72">
        <v>1</v>
      </c>
      <c r="AV72">
        <v>0</v>
      </c>
      <c r="AW72">
        <v>2</v>
      </c>
      <c r="AX72">
        <v>1</v>
      </c>
      <c r="AY72">
        <v>1</v>
      </c>
      <c r="AZ72">
        <v>56</v>
      </c>
      <c r="BA72" s="10">
        <f t="shared" si="46"/>
        <v>9</v>
      </c>
      <c r="BB72" s="4">
        <f t="shared" si="47"/>
        <v>7</v>
      </c>
      <c r="BC72" s="4">
        <f t="shared" si="48"/>
        <v>4</v>
      </c>
      <c r="BD72" s="5">
        <f t="shared" si="49"/>
        <v>11</v>
      </c>
      <c r="BE72" s="40" t="s">
        <v>2147</v>
      </c>
      <c r="BH72" s="13">
        <f t="shared" si="42"/>
        <v>1</v>
      </c>
      <c r="BI72" s="7">
        <f t="shared" si="43"/>
        <v>10</v>
      </c>
      <c r="BJ72" s="7">
        <f t="shared" si="44"/>
        <v>10</v>
      </c>
      <c r="BK72" s="7">
        <f t="shared" si="50"/>
        <v>4</v>
      </c>
      <c r="BL72" s="8">
        <f t="shared" si="45"/>
        <v>24</v>
      </c>
    </row>
    <row r="73" spans="1:64">
      <c r="A73">
        <v>65</v>
      </c>
      <c r="B73" t="s">
        <v>2120</v>
      </c>
      <c r="C73" t="s">
        <v>2121</v>
      </c>
      <c r="D73" t="s">
        <v>77</v>
      </c>
      <c r="E73" t="s">
        <v>78</v>
      </c>
      <c r="F73" t="s">
        <v>1747</v>
      </c>
      <c r="G73" s="117" t="s">
        <v>2122</v>
      </c>
      <c r="H73" t="s">
        <v>1213</v>
      </c>
      <c r="I73" t="s">
        <v>1394</v>
      </c>
      <c r="J73" t="s">
        <v>2123</v>
      </c>
      <c r="K73">
        <v>4</v>
      </c>
      <c r="L73">
        <v>1</v>
      </c>
      <c r="M73" t="s">
        <v>2124</v>
      </c>
      <c r="N73">
        <v>1</v>
      </c>
      <c r="O73">
        <v>5</v>
      </c>
      <c r="P73">
        <v>1</v>
      </c>
      <c r="Q73">
        <v>3</v>
      </c>
      <c r="R73">
        <v>1</v>
      </c>
      <c r="S73">
        <v>3</v>
      </c>
      <c r="T73">
        <v>3</v>
      </c>
      <c r="U73">
        <v>1</v>
      </c>
      <c r="V73">
        <v>2</v>
      </c>
      <c r="W73">
        <v>2</v>
      </c>
      <c r="X73">
        <v>1</v>
      </c>
      <c r="Y73">
        <v>1</v>
      </c>
      <c r="Z73">
        <v>2</v>
      </c>
      <c r="AA73">
        <v>2</v>
      </c>
      <c r="AB73">
        <v>1</v>
      </c>
      <c r="AC73">
        <v>1</v>
      </c>
      <c r="AD73">
        <v>2</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32</v>
      </c>
      <c r="BA73" s="10">
        <f t="shared" si="46"/>
        <v>10</v>
      </c>
      <c r="BB73" s="4">
        <f t="shared" si="47"/>
        <v>0</v>
      </c>
      <c r="BC73" s="4">
        <f t="shared" si="48"/>
        <v>2</v>
      </c>
      <c r="BD73" s="5">
        <f t="shared" si="49"/>
        <v>2</v>
      </c>
      <c r="BE73" s="40" t="s">
        <v>2349</v>
      </c>
      <c r="BH73" s="13">
        <f t="shared" si="42"/>
        <v>3</v>
      </c>
      <c r="BI73" s="7">
        <f t="shared" si="43"/>
        <v>10</v>
      </c>
      <c r="BJ73" s="7">
        <f t="shared" si="44"/>
        <v>8</v>
      </c>
      <c r="BK73" s="7">
        <f t="shared" si="50"/>
        <v>3</v>
      </c>
      <c r="BL73" s="8">
        <f t="shared" si="45"/>
        <v>21</v>
      </c>
    </row>
    <row r="74" spans="1:64">
      <c r="A74">
        <v>61</v>
      </c>
      <c r="B74" t="s">
        <v>2104</v>
      </c>
      <c r="C74" t="s">
        <v>2105</v>
      </c>
      <c r="D74" t="s">
        <v>77</v>
      </c>
      <c r="E74" t="s">
        <v>78</v>
      </c>
      <c r="F74" t="s">
        <v>1747</v>
      </c>
      <c r="G74" s="117" t="s">
        <v>2106</v>
      </c>
      <c r="H74" t="s">
        <v>1394</v>
      </c>
      <c r="I74" t="s">
        <v>1394</v>
      </c>
      <c r="J74" t="s">
        <v>2107</v>
      </c>
      <c r="K74">
        <v>3</v>
      </c>
      <c r="L74">
        <v>1</v>
      </c>
      <c r="M74" t="s">
        <v>2108</v>
      </c>
      <c r="N74">
        <v>1</v>
      </c>
      <c r="O74">
        <v>5</v>
      </c>
      <c r="P74">
        <v>1</v>
      </c>
      <c r="Q74">
        <v>5</v>
      </c>
      <c r="R74">
        <v>-1</v>
      </c>
      <c r="S74">
        <v>5</v>
      </c>
      <c r="T74">
        <v>2</v>
      </c>
      <c r="U74">
        <v>3</v>
      </c>
      <c r="V74">
        <v>2</v>
      </c>
      <c r="W74">
        <v>1</v>
      </c>
      <c r="X74">
        <v>0</v>
      </c>
      <c r="Y74">
        <v>0</v>
      </c>
      <c r="Z74">
        <v>1</v>
      </c>
      <c r="AA74">
        <v>3</v>
      </c>
      <c r="AB74">
        <v>2</v>
      </c>
      <c r="AC74">
        <v>2</v>
      </c>
      <c r="AD74">
        <v>2</v>
      </c>
      <c r="AE74">
        <v>1</v>
      </c>
      <c r="AF74">
        <v>2</v>
      </c>
      <c r="AG74">
        <v>0</v>
      </c>
      <c r="AH74">
        <v>2</v>
      </c>
      <c r="AI74">
        <v>3</v>
      </c>
      <c r="AJ74">
        <v>2</v>
      </c>
      <c r="AK74">
        <v>4</v>
      </c>
      <c r="AL74">
        <v>1</v>
      </c>
      <c r="AM74">
        <v>0</v>
      </c>
      <c r="AN74">
        <v>3</v>
      </c>
      <c r="AO74">
        <v>3</v>
      </c>
      <c r="AP74">
        <v>2</v>
      </c>
      <c r="AQ74">
        <v>2</v>
      </c>
      <c r="AR74">
        <v>2</v>
      </c>
      <c r="AS74">
        <v>1</v>
      </c>
      <c r="AT74">
        <v>2</v>
      </c>
      <c r="AU74">
        <v>3</v>
      </c>
      <c r="AV74">
        <v>1</v>
      </c>
      <c r="AW74">
        <v>3</v>
      </c>
      <c r="AX74">
        <v>0</v>
      </c>
      <c r="AY74">
        <v>3</v>
      </c>
      <c r="AZ74">
        <v>74</v>
      </c>
      <c r="BA74" s="10">
        <f t="shared" si="46"/>
        <v>9</v>
      </c>
      <c r="BB74" s="4">
        <f t="shared" si="47"/>
        <v>21</v>
      </c>
      <c r="BC74" s="4">
        <f t="shared" si="48"/>
        <v>15</v>
      </c>
      <c r="BD74" s="5">
        <f t="shared" si="49"/>
        <v>36</v>
      </c>
      <c r="BE74" s="40" t="s">
        <v>2350</v>
      </c>
      <c r="BH74" s="13">
        <f t="shared" si="42"/>
        <v>2</v>
      </c>
      <c r="BI74" s="7">
        <f t="shared" si="43"/>
        <v>10</v>
      </c>
      <c r="BJ74" s="7">
        <f t="shared" si="44"/>
        <v>10</v>
      </c>
      <c r="BK74" s="7">
        <f t="shared" si="50"/>
        <v>10</v>
      </c>
      <c r="BL74" s="8">
        <f t="shared" si="45"/>
        <v>30</v>
      </c>
    </row>
    <row r="78" spans="1:64">
      <c r="BA78"/>
      <c r="BB78"/>
      <c r="BC78"/>
      <c r="BD78"/>
      <c r="BE78"/>
      <c r="BF78"/>
      <c r="BH78"/>
    </row>
    <row r="79" spans="1:64">
      <c r="BA79"/>
      <c r="BB79"/>
      <c r="BC79"/>
      <c r="BD79"/>
      <c r="BE79"/>
      <c r="BF79"/>
      <c r="BH79"/>
    </row>
    <row r="80" spans="1:64">
      <c r="BA80"/>
      <c r="BB80"/>
      <c r="BC80"/>
      <c r="BD80"/>
      <c r="BE80"/>
      <c r="BF80"/>
      <c r="BH80"/>
    </row>
    <row r="81" spans="53:60">
      <c r="BA81"/>
      <c r="BB81"/>
      <c r="BC81"/>
      <c r="BD81"/>
      <c r="BE81"/>
      <c r="BF81"/>
      <c r="BH81"/>
    </row>
    <row r="82" spans="53:60">
      <c r="BA82"/>
      <c r="BB82"/>
      <c r="BC82"/>
      <c r="BD82"/>
      <c r="BE82"/>
      <c r="BF82"/>
      <c r="BH82"/>
    </row>
    <row r="83" spans="53:60">
      <c r="BA83"/>
      <c r="BB83"/>
      <c r="BC83"/>
      <c r="BD83"/>
      <c r="BE83"/>
      <c r="BF83"/>
      <c r="BH83"/>
    </row>
    <row r="84" spans="53:60">
      <c r="BA84"/>
      <c r="BB84"/>
      <c r="BC84"/>
      <c r="BD84"/>
      <c r="BE84"/>
      <c r="BF84"/>
      <c r="BH84"/>
    </row>
    <row r="85" spans="53:60">
      <c r="BA85"/>
      <c r="BB85"/>
      <c r="BC85"/>
      <c r="BD85"/>
      <c r="BE85"/>
      <c r="BF85"/>
      <c r="BH85"/>
    </row>
    <row r="86" spans="53:60">
      <c r="BA86"/>
      <c r="BB86"/>
      <c r="BC86"/>
      <c r="BD86"/>
      <c r="BE86"/>
      <c r="BF86"/>
      <c r="BH86"/>
    </row>
    <row r="87" spans="53:60">
      <c r="BA87"/>
      <c r="BB87"/>
      <c r="BC87"/>
      <c r="BD87"/>
      <c r="BE87"/>
      <c r="BF87"/>
      <c r="BH87"/>
    </row>
    <row r="88" spans="53:60">
      <c r="BA88"/>
      <c r="BB88"/>
      <c r="BC88"/>
      <c r="BD88"/>
      <c r="BE88"/>
      <c r="BF88"/>
      <c r="BH88"/>
    </row>
    <row r="89" spans="53:60">
      <c r="BA89"/>
      <c r="BB89"/>
      <c r="BC89"/>
      <c r="BD89"/>
      <c r="BE89"/>
      <c r="BF89"/>
      <c r="BH89"/>
    </row>
    <row r="90" spans="53:60">
      <c r="BA90"/>
      <c r="BB90"/>
      <c r="BC90"/>
      <c r="BD90"/>
      <c r="BE90"/>
      <c r="BF90"/>
      <c r="BH90"/>
    </row>
    <row r="91" spans="53:60">
      <c r="BA91"/>
      <c r="BB91"/>
      <c r="BC91"/>
      <c r="BD91"/>
      <c r="BE91"/>
      <c r="BF91"/>
      <c r="BH91"/>
    </row>
    <row r="92" spans="53:60">
      <c r="BA92"/>
      <c r="BB92"/>
      <c r="BC92"/>
      <c r="BD92"/>
      <c r="BE92"/>
      <c r="BF92"/>
      <c r="BH92"/>
    </row>
  </sheetData>
  <sortState xmlns:xlrd2="http://schemas.microsoft.com/office/spreadsheetml/2017/richdata2" ref="A57:BE69">
    <sortCondition ref="G57:G69"/>
  </sortState>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9388-0787-45C0-956F-1500968978A0}">
  <dimension ref="A1:BY110"/>
  <sheetViews>
    <sheetView zoomScale="125" zoomScaleNormal="85" workbookViewId="0">
      <pane ySplit="1" topLeftCell="A85" activePane="bottomLeft" state="frozen"/>
      <selection pane="bottomLeft" activeCell="A95" sqref="A95"/>
    </sheetView>
  </sheetViews>
  <sheetFormatPr defaultColWidth="9.1796875" defaultRowHeight="12.5"/>
  <cols>
    <col min="1" max="1" width="8.453125" customWidth="1"/>
    <col min="2" max="2" width="18.1796875" hidden="1" customWidth="1"/>
    <col min="3" max="3" width="7.6328125" hidden="1" customWidth="1"/>
    <col min="4" max="4" width="4.1796875" hidden="1" customWidth="1"/>
    <col min="5" max="5" width="16.453125" hidden="1" customWidth="1"/>
    <col min="6" max="6" width="22.453125" hidden="1" customWidth="1"/>
    <col min="7" max="7" width="13.453125" customWidth="1"/>
    <col min="8" max="31" width="6.6328125" customWidth="1"/>
    <col min="32" max="32" width="6.6328125" style="16" customWidth="1"/>
    <col min="33" max="46" width="6.6328125" customWidth="1"/>
    <col min="47" max="47" width="4.1796875" hidden="1" customWidth="1"/>
    <col min="48" max="48" width="9.1796875" style="5"/>
    <col min="49" max="49" width="9.1796875" style="11"/>
    <col min="50" max="61" width="9.1796875" style="7"/>
    <col min="62" max="73" width="9.1796875" style="13"/>
    <col min="74" max="74" width="9.1796875" style="14"/>
    <col min="75" max="75" width="9.1796875" style="15"/>
    <col min="76" max="76" width="9.1796875" style="14"/>
    <col min="77" max="77" width="9.1796875" style="15"/>
  </cols>
  <sheetData>
    <row r="1" spans="1:77" ht="15.5">
      <c r="A1" s="12" t="s">
        <v>520</v>
      </c>
      <c r="B1" t="s">
        <v>0</v>
      </c>
      <c r="C1" t="s">
        <v>1</v>
      </c>
      <c r="D1" t="s">
        <v>2</v>
      </c>
      <c r="E1" t="s">
        <v>3</v>
      </c>
      <c r="F1" t="s">
        <v>4</v>
      </c>
      <c r="G1" t="s">
        <v>360</v>
      </c>
      <c r="H1" t="s">
        <v>359</v>
      </c>
      <c r="I1" t="s">
        <v>358</v>
      </c>
      <c r="J1" t="s">
        <v>357</v>
      </c>
      <c r="K1" t="s">
        <v>356</v>
      </c>
      <c r="L1" t="s">
        <v>355</v>
      </c>
      <c r="M1" t="s">
        <v>354</v>
      </c>
      <c r="N1" t="s">
        <v>353</v>
      </c>
      <c r="O1" t="s">
        <v>352</v>
      </c>
      <c r="P1" t="s">
        <v>349</v>
      </c>
      <c r="Q1" t="s">
        <v>351</v>
      </c>
      <c r="R1" t="s">
        <v>349</v>
      </c>
      <c r="S1" t="s">
        <v>350</v>
      </c>
      <c r="T1" t="s">
        <v>349</v>
      </c>
      <c r="U1" t="s">
        <v>348</v>
      </c>
      <c r="V1" t="s">
        <v>347</v>
      </c>
      <c r="W1" t="s">
        <v>346</v>
      </c>
      <c r="X1" t="s">
        <v>345</v>
      </c>
      <c r="Y1" t="s">
        <v>344</v>
      </c>
      <c r="Z1" t="s">
        <v>343</v>
      </c>
      <c r="AA1" t="s">
        <v>342</v>
      </c>
      <c r="AB1" t="s">
        <v>341</v>
      </c>
      <c r="AC1" t="s">
        <v>340</v>
      </c>
      <c r="AD1" t="s">
        <v>339</v>
      </c>
      <c r="AE1" t="s">
        <v>338</v>
      </c>
      <c r="AF1" s="93" t="s">
        <v>464</v>
      </c>
      <c r="AG1" t="s">
        <v>337</v>
      </c>
      <c r="AH1" s="12" t="s">
        <v>1392</v>
      </c>
      <c r="AI1" s="12" t="s">
        <v>465</v>
      </c>
      <c r="AJ1" s="12" t="s">
        <v>466</v>
      </c>
      <c r="AK1" s="12" t="s">
        <v>467</v>
      </c>
      <c r="AL1" s="12" t="s">
        <v>468</v>
      </c>
      <c r="AM1" s="12" t="s">
        <v>469</v>
      </c>
      <c r="AN1" s="12" t="s">
        <v>470</v>
      </c>
      <c r="AO1" s="12" t="s">
        <v>471</v>
      </c>
      <c r="AP1" s="12" t="s">
        <v>472</v>
      </c>
      <c r="AQ1" s="12" t="s">
        <v>473</v>
      </c>
      <c r="AR1" s="12" t="s">
        <v>474</v>
      </c>
      <c r="AS1" s="12" t="s">
        <v>475</v>
      </c>
      <c r="AT1" t="s">
        <v>336</v>
      </c>
      <c r="AU1" t="s">
        <v>74</v>
      </c>
      <c r="AV1" s="5" t="s">
        <v>361</v>
      </c>
      <c r="AW1" s="11" t="s">
        <v>362</v>
      </c>
      <c r="AX1" s="7" t="s">
        <v>476</v>
      </c>
      <c r="AY1" s="7" t="s">
        <v>477</v>
      </c>
      <c r="AZ1" s="7" t="s">
        <v>478</v>
      </c>
      <c r="BA1" s="7" t="s">
        <v>479</v>
      </c>
      <c r="BB1" s="7" t="s">
        <v>480</v>
      </c>
      <c r="BC1" s="7" t="s">
        <v>481</v>
      </c>
      <c r="BD1" s="7" t="s">
        <v>482</v>
      </c>
      <c r="BE1" s="7" t="s">
        <v>483</v>
      </c>
      <c r="BF1" s="7" t="s">
        <v>484</v>
      </c>
      <c r="BG1" s="7" t="s">
        <v>485</v>
      </c>
      <c r="BH1" s="7" t="s">
        <v>486</v>
      </c>
      <c r="BI1" s="7" t="s">
        <v>487</v>
      </c>
      <c r="BJ1" s="13" t="s">
        <v>488</v>
      </c>
      <c r="BK1" s="13" t="s">
        <v>489</v>
      </c>
      <c r="BL1" s="13" t="s">
        <v>490</v>
      </c>
      <c r="BM1" s="13" t="s">
        <v>491</v>
      </c>
      <c r="BN1" s="13" t="s">
        <v>492</v>
      </c>
      <c r="BO1" s="13" t="s">
        <v>493</v>
      </c>
      <c r="BP1" s="13" t="s">
        <v>494</v>
      </c>
      <c r="BQ1" s="13" t="s">
        <v>495</v>
      </c>
      <c r="BR1" s="13" t="s">
        <v>496</v>
      </c>
      <c r="BS1" s="13" t="s">
        <v>497</v>
      </c>
      <c r="BT1" s="13" t="s">
        <v>498</v>
      </c>
      <c r="BU1" s="13" t="s">
        <v>499</v>
      </c>
      <c r="BV1" s="14" t="s">
        <v>500</v>
      </c>
      <c r="BW1" s="15" t="s">
        <v>501</v>
      </c>
      <c r="BX1" s="14" t="s">
        <v>502</v>
      </c>
      <c r="BY1" s="15" t="s">
        <v>503</v>
      </c>
    </row>
    <row r="2" spans="1:77">
      <c r="A2">
        <v>2</v>
      </c>
      <c r="B2" t="s">
        <v>507</v>
      </c>
      <c r="C2" t="s">
        <v>508</v>
      </c>
      <c r="D2" t="s">
        <v>77</v>
      </c>
      <c r="E2" t="s">
        <v>83</v>
      </c>
      <c r="F2" t="s">
        <v>506</v>
      </c>
      <c r="G2" t="s">
        <v>509</v>
      </c>
      <c r="H2">
        <v>1</v>
      </c>
      <c r="I2">
        <v>5</v>
      </c>
      <c r="J2" t="s">
        <v>510</v>
      </c>
      <c r="K2">
        <v>1</v>
      </c>
      <c r="L2">
        <v>6</v>
      </c>
      <c r="M2" t="s">
        <v>511</v>
      </c>
      <c r="N2">
        <v>5</v>
      </c>
      <c r="O2">
        <v>3</v>
      </c>
      <c r="P2" t="s">
        <v>512</v>
      </c>
      <c r="Q2">
        <v>6</v>
      </c>
      <c r="R2" t="s">
        <v>513</v>
      </c>
      <c r="S2">
        <v>1</v>
      </c>
      <c r="T2">
        <v>-3</v>
      </c>
      <c r="U2">
        <v>3</v>
      </c>
      <c r="V2" t="s">
        <v>514</v>
      </c>
      <c r="W2">
        <v>3</v>
      </c>
      <c r="X2">
        <v>4</v>
      </c>
      <c r="Y2">
        <v>4</v>
      </c>
      <c r="Z2">
        <v>2</v>
      </c>
      <c r="AA2">
        <v>2</v>
      </c>
      <c r="AB2">
        <v>1</v>
      </c>
      <c r="AC2">
        <v>1</v>
      </c>
      <c r="AD2">
        <v>1</v>
      </c>
      <c r="AE2">
        <v>1</v>
      </c>
      <c r="AF2" s="16">
        <v>4</v>
      </c>
      <c r="AG2">
        <v>2</v>
      </c>
      <c r="AH2">
        <v>-3</v>
      </c>
      <c r="AI2">
        <v>3</v>
      </c>
      <c r="AJ2">
        <v>3</v>
      </c>
      <c r="AK2">
        <v>2</v>
      </c>
      <c r="AL2">
        <v>2</v>
      </c>
      <c r="AM2">
        <v>1</v>
      </c>
      <c r="AN2">
        <v>2</v>
      </c>
      <c r="AO2">
        <v>2</v>
      </c>
      <c r="AP2">
        <v>2</v>
      </c>
      <c r="AQ2">
        <v>4</v>
      </c>
      <c r="AR2">
        <v>4</v>
      </c>
      <c r="AS2">
        <v>4</v>
      </c>
      <c r="AT2">
        <v>5</v>
      </c>
      <c r="AU2">
        <v>19</v>
      </c>
      <c r="AV2" s="5">
        <f t="shared" ref="AV2:AV37" si="0">SUM(H2:I2,K2:L2,N2:O2,Q2,S2,U2)</f>
        <v>31</v>
      </c>
      <c r="AW2" s="11">
        <f t="shared" ref="AW2:AW33" si="1">SUM(1*W2,2*X2,2*Y2,3*Z2,4*AA2,5*AB2,5*AC2,5*AD2,5*AE2)</f>
        <v>53</v>
      </c>
      <c r="AX2" s="7">
        <f t="shared" ref="AX2:AX33" si="2">IF(AF2=1,0,IF(AF2=2,-1.31872,IF(AF2=3,-3.02396,IF(AF2=4,-5.56461,IF(AF2=5,-8.37399)))))</f>
        <v>-5.5646100000000001</v>
      </c>
      <c r="AY2" s="7">
        <f>IF(AI2=1,-7.23216,IF(AI2=2,-3.4555531872,IF(AI2=3,0)))</f>
        <v>0</v>
      </c>
      <c r="AZ2" s="7">
        <f t="shared" ref="AZ2:AZ33" si="3">IF(AJ2=1,-6.24397,IF(AJ2=2,-2.73557,IF(AJ2=3,0)))</f>
        <v>0</v>
      </c>
      <c r="BA2" s="7">
        <f t="shared" ref="BA2:BA33" si="4">IF(AK2=1,-4.61617,IF(AK2=2,0))</f>
        <v>0</v>
      </c>
      <c r="BB2" s="7">
        <f t="shared" ref="BB2:BB33" si="5">IF(AL2=1,-5.51747,IF(AL2=2,0))</f>
        <v>0</v>
      </c>
      <c r="BC2" s="7">
        <f t="shared" ref="BC2:BC33" si="6">IF(AM2=1,3.04365,IF(AM2=2,0))</f>
        <v>3.04365</v>
      </c>
      <c r="BD2" s="7">
        <f t="shared" ref="BD2:BD33" si="7">IF(AN2=1,2.32091,IF(AN2=2,0))</f>
        <v>0</v>
      </c>
      <c r="BE2" s="7">
        <f t="shared" ref="BE2:BE33" si="8">IF(AO2=1,0,IF(AO2=2,-3.8013,IF(AO2=3,-6.50522,IF(AO2=4,-8.38063,IF(AO2=5,-11.25544,IF(AO2=6,0))))))</f>
        <v>-3.8012999999999999</v>
      </c>
      <c r="BF2" s="7">
        <f t="shared" ref="BF2:BF33" si="9">IF(AP2=1,0,IF(AP2=2,0.66514,IF(AP2=3,1.36689,IF(AP2=4,2.37241,IF(AP2=5,2.90426,IF(AP2=6,3.46638))))))</f>
        <v>0.66513999999999995</v>
      </c>
      <c r="BG2" s="7">
        <f t="shared" ref="BG2:BG33" si="10">IF(AQ2=1,0,IF(AQ2=2,-0.42251,IF(AQ2=3,-1.14387,IF(AQ2=4,-1.6185,IF(AQ2=5,-2.02168,IF(AQ2=6,-2.44706))))))</f>
        <v>-1.6185</v>
      </c>
      <c r="BH2" s="7">
        <f t="shared" ref="BH2:BH33" si="11">IF(AR2=1,4.61446,IF(AR2=2,3.41593,IF(AR2=3,2.34247,IF(AR2=4,1.28044,IF(AR2=5,0.41188,IF(AR2=6,0))))))</f>
        <v>1.28044</v>
      </c>
      <c r="BI2" s="7">
        <f t="shared" ref="BI2:BI33" si="12">IF(AS2=1,-0.33682,IF(AS2=2,-0.94342,IF(AS2=3,-0.18043,IF(AS2=4,0.11038,IF(AS2=5,0)))))</f>
        <v>0.11038000000000001</v>
      </c>
      <c r="BJ2" s="13">
        <f t="shared" ref="BJ2:BJ33" si="13">IF(AF2=1,0,IF(AF2=2,-0.06064,IF(AF2=3,-0.03482,IF(AF2=4,-0.16891,IF(AF2=5,-1.71175)))))</f>
        <v>-0.16891</v>
      </c>
      <c r="BK2" s="13">
        <f t="shared" ref="BK2:BK33" si="14">IF(AI2=1,3.93115,IF(AI2=2,1.8684,IF(AI2=3,0)))</f>
        <v>0</v>
      </c>
      <c r="BL2" s="13">
        <f t="shared" ref="BL2:BL33" si="15">IF(AJ2=1,2.68282,IF(AJ2=2,1.43103,IF(AJ2=3,0)))</f>
        <v>0</v>
      </c>
      <c r="BM2" s="13">
        <f t="shared" ref="BM2:BM33" si="16">IF(AK2=1,1.4406,IF(AK2=2,0))</f>
        <v>0</v>
      </c>
      <c r="BN2" s="13">
        <f t="shared" ref="BN2:BN33" si="17">IF(AL2=1,1.66968,IF(AL2=2,0))</f>
        <v>0</v>
      </c>
      <c r="BO2" s="13">
        <f t="shared" ref="BO2:BO33" si="18">IF(AM2=1,-6.82672,IF(AM2=2,0))</f>
        <v>-6.8267199999999999</v>
      </c>
      <c r="BP2" s="13">
        <f t="shared" ref="BP2:BP33" si="19">IF(AN2=1,-5.69921,IF(AN2=2,0))</f>
        <v>0</v>
      </c>
      <c r="BQ2" s="13">
        <f t="shared" ref="BQ2:BQ33" si="20">IF(AO2=1,0,IF(AO2=2,0.90384,IF(AO2=3,1.49384,IF(AO2=4,1.76691,IF(AO2=5,1.48619,IF(AO2=6,0))))))</f>
        <v>0.90383999999999998</v>
      </c>
      <c r="BR2" s="13">
        <f t="shared" ref="BR2:BR33" si="21">IF(AP2=1,0,IF(AP2=2,-1.94949,IF(AP2=3,-4.09842,IF(AP2=4,-6.31121,IF(AP2=5,-7.92717,IF(AP2=6,-10.19085))))))</f>
        <v>-1.9494899999999999</v>
      </c>
      <c r="BS2" s="13">
        <f t="shared" ref="BS2:BS33" si="22">IF(AQ2=1,0,IF(AQ2=2,-0.92057,IF(AQ2=3,-1.65178,IF(AQ2=4,-3.29805,IF(AQ2=5,-4.88962,IF(AQ2=6,-6.02409))))))</f>
        <v>-3.2980499999999999</v>
      </c>
      <c r="BT2" s="13">
        <f t="shared" ref="BT2:BT33" si="23">IF(AR2=1,-16.15395,IF(AR2=2,-10.77911,IF(AR2=3,-8.09914,IF(AR2=4,-4.59055,IF(AR2=5,-1.95934,IF(AR2=6,0))))))</f>
        <v>-4.5905500000000004</v>
      </c>
      <c r="BU2" s="13">
        <f t="shared" ref="BU2:BU33" si="24">IF(AS2=1,-6.29724,IF(AS2=2,-8.26066,IF(AS2=3,-5.63286,IF(AS2=4,-3.13896,IF(AS2=5,0)))))</f>
        <v>-3.13896</v>
      </c>
      <c r="BV2" s="14">
        <f t="shared" ref="BV2:BV33" si="25">SUM(AX2:BI2)+56.57706</f>
        <v>50.692260000000005</v>
      </c>
      <c r="BW2" s="15">
        <f t="shared" ref="BW2:BW33" si="26">SUM(BJ2:BU2)+60.75781</f>
        <v>41.688969999999998</v>
      </c>
      <c r="BX2" s="14">
        <f t="shared" ref="BX2:BX33" si="27">BV2-50</f>
        <v>0.69226000000000454</v>
      </c>
      <c r="BY2" s="15">
        <f t="shared" ref="BY2:BY33" si="28">BW2-50</f>
        <v>-8.3110300000000024</v>
      </c>
    </row>
    <row r="3" spans="1:77">
      <c r="A3">
        <v>4</v>
      </c>
      <c r="B3" t="s">
        <v>329</v>
      </c>
      <c r="C3" t="s">
        <v>328</v>
      </c>
      <c r="D3" t="s">
        <v>77</v>
      </c>
      <c r="E3" t="s">
        <v>83</v>
      </c>
      <c r="F3" t="s">
        <v>79</v>
      </c>
      <c r="G3" t="s">
        <v>84</v>
      </c>
      <c r="H3">
        <v>1</v>
      </c>
      <c r="I3">
        <v>6</v>
      </c>
      <c r="J3" t="s">
        <v>327</v>
      </c>
      <c r="K3">
        <v>2</v>
      </c>
      <c r="L3">
        <v>5</v>
      </c>
      <c r="M3" t="s">
        <v>326</v>
      </c>
      <c r="N3">
        <v>6</v>
      </c>
      <c r="O3">
        <v>4</v>
      </c>
      <c r="P3" t="s">
        <v>325</v>
      </c>
      <c r="Q3">
        <v>6</v>
      </c>
      <c r="R3" t="s">
        <v>324</v>
      </c>
      <c r="S3">
        <v>1</v>
      </c>
      <c r="T3">
        <v>-3</v>
      </c>
      <c r="U3">
        <v>4</v>
      </c>
      <c r="V3" t="s">
        <v>323</v>
      </c>
      <c r="W3">
        <v>4</v>
      </c>
      <c r="X3">
        <v>4</v>
      </c>
      <c r="Y3">
        <v>4</v>
      </c>
      <c r="Z3">
        <v>4</v>
      </c>
      <c r="AA3">
        <v>4</v>
      </c>
      <c r="AB3">
        <v>1</v>
      </c>
      <c r="AC3">
        <v>1</v>
      </c>
      <c r="AD3">
        <v>1</v>
      </c>
      <c r="AE3">
        <v>1</v>
      </c>
      <c r="AF3" s="16">
        <v>2</v>
      </c>
      <c r="AG3">
        <v>2</v>
      </c>
      <c r="AH3">
        <v>-3</v>
      </c>
      <c r="AI3">
        <v>3</v>
      </c>
      <c r="AJ3">
        <v>3</v>
      </c>
      <c r="AK3">
        <v>2</v>
      </c>
      <c r="AL3">
        <v>2</v>
      </c>
      <c r="AM3">
        <v>2</v>
      </c>
      <c r="AN3">
        <v>2</v>
      </c>
      <c r="AO3">
        <v>2</v>
      </c>
      <c r="AP3">
        <v>3</v>
      </c>
      <c r="AQ3">
        <v>3</v>
      </c>
      <c r="AR3">
        <v>4</v>
      </c>
      <c r="AS3">
        <v>5</v>
      </c>
      <c r="AT3">
        <v>3</v>
      </c>
      <c r="AU3">
        <v>24</v>
      </c>
      <c r="AV3" s="5">
        <f t="shared" si="0"/>
        <v>35</v>
      </c>
      <c r="AW3" s="11">
        <f t="shared" si="1"/>
        <v>68</v>
      </c>
      <c r="AX3" s="7">
        <f t="shared" si="2"/>
        <v>-1.3187199999999999</v>
      </c>
      <c r="AY3" s="7">
        <f>IF(AI3=1,-7.23216,IF(AI3=2,-3.4555531872,IF(AI3=3,0)))</f>
        <v>0</v>
      </c>
      <c r="AZ3" s="7">
        <f t="shared" si="3"/>
        <v>0</v>
      </c>
      <c r="BA3" s="7">
        <f t="shared" si="4"/>
        <v>0</v>
      </c>
      <c r="BB3" s="7">
        <f t="shared" si="5"/>
        <v>0</v>
      </c>
      <c r="BC3" s="7">
        <f t="shared" si="6"/>
        <v>0</v>
      </c>
      <c r="BD3" s="7">
        <f t="shared" si="7"/>
        <v>0</v>
      </c>
      <c r="BE3" s="7">
        <f t="shared" si="8"/>
        <v>-3.8012999999999999</v>
      </c>
      <c r="BF3" s="7">
        <f t="shared" si="9"/>
        <v>1.3668899999999999</v>
      </c>
      <c r="BG3" s="7">
        <f t="shared" si="10"/>
        <v>-1.1438699999999999</v>
      </c>
      <c r="BH3" s="7">
        <f t="shared" si="11"/>
        <v>1.28044</v>
      </c>
      <c r="BI3" s="7">
        <f t="shared" si="12"/>
        <v>0</v>
      </c>
      <c r="BJ3" s="13">
        <f t="shared" si="13"/>
        <v>-6.0639999999999999E-2</v>
      </c>
      <c r="BK3" s="13">
        <f t="shared" si="14"/>
        <v>0</v>
      </c>
      <c r="BL3" s="13">
        <f t="shared" si="15"/>
        <v>0</v>
      </c>
      <c r="BM3" s="13">
        <f t="shared" si="16"/>
        <v>0</v>
      </c>
      <c r="BN3" s="13">
        <f t="shared" si="17"/>
        <v>0</v>
      </c>
      <c r="BO3" s="13">
        <f t="shared" si="18"/>
        <v>0</v>
      </c>
      <c r="BP3" s="13">
        <f t="shared" si="19"/>
        <v>0</v>
      </c>
      <c r="BQ3" s="13">
        <f t="shared" si="20"/>
        <v>0.90383999999999998</v>
      </c>
      <c r="BR3" s="13">
        <f t="shared" si="21"/>
        <v>-4.09842</v>
      </c>
      <c r="BS3" s="13">
        <f t="shared" si="22"/>
        <v>-1.65178</v>
      </c>
      <c r="BT3" s="13">
        <f t="shared" si="23"/>
        <v>-4.5905500000000004</v>
      </c>
      <c r="BU3" s="13">
        <f t="shared" si="24"/>
        <v>0</v>
      </c>
      <c r="BV3" s="14">
        <f t="shared" si="25"/>
        <v>52.960500000000003</v>
      </c>
      <c r="BW3" s="15">
        <f t="shared" si="26"/>
        <v>51.260260000000002</v>
      </c>
      <c r="BX3" s="14">
        <f t="shared" si="27"/>
        <v>2.9605000000000032</v>
      </c>
      <c r="BY3" s="15">
        <f t="shared" si="28"/>
        <v>1.2602600000000024</v>
      </c>
    </row>
    <row r="4" spans="1:77">
      <c r="A4">
        <v>3</v>
      </c>
      <c r="B4" t="s">
        <v>335</v>
      </c>
      <c r="C4" t="s">
        <v>334</v>
      </c>
      <c r="D4" t="s">
        <v>77</v>
      </c>
      <c r="E4" t="s">
        <v>78</v>
      </c>
      <c r="F4" t="s">
        <v>79</v>
      </c>
      <c r="G4" t="s">
        <v>80</v>
      </c>
      <c r="H4">
        <v>1</v>
      </c>
      <c r="I4">
        <v>3</v>
      </c>
      <c r="J4" t="s">
        <v>333</v>
      </c>
      <c r="K4">
        <v>1</v>
      </c>
      <c r="L4">
        <v>5</v>
      </c>
      <c r="M4" t="s">
        <v>332</v>
      </c>
      <c r="N4">
        <v>4</v>
      </c>
      <c r="O4">
        <v>2</v>
      </c>
      <c r="P4" t="s">
        <v>331</v>
      </c>
      <c r="Q4">
        <v>2</v>
      </c>
      <c r="R4" t="s">
        <v>330</v>
      </c>
      <c r="S4">
        <v>1</v>
      </c>
      <c r="T4">
        <v>-3</v>
      </c>
      <c r="U4">
        <v>1</v>
      </c>
      <c r="V4">
        <v>-3</v>
      </c>
      <c r="W4">
        <v>1</v>
      </c>
      <c r="X4">
        <v>4</v>
      </c>
      <c r="Y4">
        <v>4</v>
      </c>
      <c r="Z4">
        <v>4</v>
      </c>
      <c r="AA4">
        <v>2</v>
      </c>
      <c r="AB4">
        <v>2</v>
      </c>
      <c r="AC4">
        <v>1</v>
      </c>
      <c r="AD4">
        <v>1</v>
      </c>
      <c r="AE4">
        <v>1</v>
      </c>
      <c r="AF4" s="16">
        <v>3</v>
      </c>
      <c r="AG4">
        <v>2</v>
      </c>
      <c r="AH4">
        <v>-3</v>
      </c>
      <c r="AI4">
        <v>2</v>
      </c>
      <c r="AJ4">
        <v>3</v>
      </c>
      <c r="AK4">
        <v>2</v>
      </c>
      <c r="AL4">
        <v>2</v>
      </c>
      <c r="AM4">
        <v>1</v>
      </c>
      <c r="AN4">
        <v>1</v>
      </c>
      <c r="AO4">
        <v>2</v>
      </c>
      <c r="AP4">
        <v>4</v>
      </c>
      <c r="AQ4">
        <v>3</v>
      </c>
      <c r="AR4">
        <v>4</v>
      </c>
      <c r="AS4">
        <v>4</v>
      </c>
      <c r="AT4">
        <v>3</v>
      </c>
      <c r="AU4">
        <v>20</v>
      </c>
      <c r="AV4" s="5">
        <f t="shared" si="0"/>
        <v>20</v>
      </c>
      <c r="AW4" s="11">
        <f t="shared" si="1"/>
        <v>62</v>
      </c>
      <c r="AX4" s="7">
        <f t="shared" si="2"/>
        <v>-3.0239600000000002</v>
      </c>
      <c r="AY4" s="7">
        <f>IF(AI4=1,-7.23216,IF(AI4=2,-3.45555,IF(AI4=3,0)))</f>
        <v>-3.4555500000000001</v>
      </c>
      <c r="AZ4" s="7">
        <f t="shared" si="3"/>
        <v>0</v>
      </c>
      <c r="BA4" s="7">
        <f t="shared" si="4"/>
        <v>0</v>
      </c>
      <c r="BB4" s="7">
        <f t="shared" si="5"/>
        <v>0</v>
      </c>
      <c r="BC4" s="7">
        <f t="shared" si="6"/>
        <v>3.04365</v>
      </c>
      <c r="BD4" s="7">
        <f t="shared" si="7"/>
        <v>2.32091</v>
      </c>
      <c r="BE4" s="7">
        <f t="shared" si="8"/>
        <v>-3.8012999999999999</v>
      </c>
      <c r="BF4" s="7">
        <f t="shared" si="9"/>
        <v>2.3724099999999999</v>
      </c>
      <c r="BG4" s="7">
        <f t="shared" si="10"/>
        <v>-1.1438699999999999</v>
      </c>
      <c r="BH4" s="7">
        <f t="shared" si="11"/>
        <v>1.28044</v>
      </c>
      <c r="BI4" s="7">
        <f t="shared" si="12"/>
        <v>0.11038000000000001</v>
      </c>
      <c r="BJ4" s="13">
        <f t="shared" si="13"/>
        <v>-3.4819999999999997E-2</v>
      </c>
      <c r="BK4" s="13">
        <f t="shared" si="14"/>
        <v>1.8684000000000001</v>
      </c>
      <c r="BL4" s="13">
        <f t="shared" si="15"/>
        <v>0</v>
      </c>
      <c r="BM4" s="13">
        <f t="shared" si="16"/>
        <v>0</v>
      </c>
      <c r="BN4" s="13">
        <f t="shared" si="17"/>
        <v>0</v>
      </c>
      <c r="BO4" s="13">
        <f t="shared" si="18"/>
        <v>-6.8267199999999999</v>
      </c>
      <c r="BP4" s="13">
        <f t="shared" si="19"/>
        <v>-5.6992099999999999</v>
      </c>
      <c r="BQ4" s="13">
        <f t="shared" si="20"/>
        <v>0.90383999999999998</v>
      </c>
      <c r="BR4" s="13">
        <f t="shared" si="21"/>
        <v>-6.31121</v>
      </c>
      <c r="BS4" s="13">
        <f t="shared" si="22"/>
        <v>-1.65178</v>
      </c>
      <c r="BT4" s="13">
        <f t="shared" si="23"/>
        <v>-4.5905500000000004</v>
      </c>
      <c r="BU4" s="13">
        <f t="shared" si="24"/>
        <v>-3.13896</v>
      </c>
      <c r="BV4" s="14">
        <f t="shared" si="25"/>
        <v>54.280170000000005</v>
      </c>
      <c r="BW4" s="15">
        <f t="shared" si="26"/>
        <v>35.276799999999994</v>
      </c>
      <c r="BX4" s="14">
        <f t="shared" si="27"/>
        <v>4.2801700000000054</v>
      </c>
      <c r="BY4" s="15">
        <f t="shared" si="28"/>
        <v>-14.723200000000006</v>
      </c>
    </row>
    <row r="5" spans="1:77">
      <c r="A5">
        <v>6</v>
      </c>
      <c r="B5" t="s">
        <v>316</v>
      </c>
      <c r="C5" t="s">
        <v>315</v>
      </c>
      <c r="D5" t="s">
        <v>77</v>
      </c>
      <c r="E5" t="s">
        <v>78</v>
      </c>
      <c r="F5" t="s">
        <v>79</v>
      </c>
      <c r="G5" t="s">
        <v>90</v>
      </c>
      <c r="H5">
        <v>1</v>
      </c>
      <c r="I5">
        <v>4</v>
      </c>
      <c r="J5" t="s">
        <v>314</v>
      </c>
      <c r="K5">
        <v>2</v>
      </c>
      <c r="L5">
        <v>5</v>
      </c>
      <c r="M5" t="s">
        <v>313</v>
      </c>
      <c r="N5">
        <v>4</v>
      </c>
      <c r="O5">
        <v>2</v>
      </c>
      <c r="P5" t="s">
        <v>312</v>
      </c>
      <c r="Q5">
        <v>5</v>
      </c>
      <c r="R5" t="s">
        <v>311</v>
      </c>
      <c r="S5">
        <v>1</v>
      </c>
      <c r="T5">
        <v>-3</v>
      </c>
      <c r="U5">
        <v>1</v>
      </c>
      <c r="V5">
        <v>-3</v>
      </c>
      <c r="W5">
        <v>1</v>
      </c>
      <c r="X5">
        <v>4</v>
      </c>
      <c r="Y5">
        <v>4</v>
      </c>
      <c r="Z5">
        <v>4</v>
      </c>
      <c r="AA5">
        <v>1</v>
      </c>
      <c r="AB5">
        <v>1</v>
      </c>
      <c r="AC5">
        <v>1</v>
      </c>
      <c r="AD5">
        <v>1</v>
      </c>
      <c r="AE5">
        <v>1</v>
      </c>
      <c r="AF5" s="16">
        <v>2</v>
      </c>
      <c r="AG5">
        <v>2</v>
      </c>
      <c r="AH5">
        <v>-3</v>
      </c>
      <c r="AI5">
        <v>3</v>
      </c>
      <c r="AJ5">
        <v>3</v>
      </c>
      <c r="AK5">
        <v>2</v>
      </c>
      <c r="AL5">
        <v>2</v>
      </c>
      <c r="AM5">
        <v>1</v>
      </c>
      <c r="AN5">
        <v>1</v>
      </c>
      <c r="AO5">
        <v>3</v>
      </c>
      <c r="AP5">
        <v>2</v>
      </c>
      <c r="AQ5">
        <v>2</v>
      </c>
      <c r="AR5">
        <v>5</v>
      </c>
      <c r="AS5">
        <v>3</v>
      </c>
      <c r="AT5">
        <v>5</v>
      </c>
      <c r="AU5">
        <v>18</v>
      </c>
      <c r="AV5" s="5">
        <f t="shared" si="0"/>
        <v>25</v>
      </c>
      <c r="AW5" s="11">
        <f t="shared" si="1"/>
        <v>53</v>
      </c>
      <c r="AX5" s="7">
        <f t="shared" si="2"/>
        <v>-1.3187199999999999</v>
      </c>
      <c r="AY5" s="7">
        <f t="shared" ref="AY5:AY36" si="29">IF(AI5=1,-7.23216,IF(AI5=2,-3.4555531872,IF(AI5=3,0)))</f>
        <v>0</v>
      </c>
      <c r="AZ5" s="7">
        <f t="shared" si="3"/>
        <v>0</v>
      </c>
      <c r="BA5" s="7">
        <f t="shared" si="4"/>
        <v>0</v>
      </c>
      <c r="BB5" s="7">
        <f t="shared" si="5"/>
        <v>0</v>
      </c>
      <c r="BC5" s="7">
        <f t="shared" si="6"/>
        <v>3.04365</v>
      </c>
      <c r="BD5" s="7">
        <f t="shared" si="7"/>
        <v>2.32091</v>
      </c>
      <c r="BE5" s="7">
        <f t="shared" si="8"/>
        <v>-6.5052199999999996</v>
      </c>
      <c r="BF5" s="7">
        <f t="shared" si="9"/>
        <v>0.66513999999999995</v>
      </c>
      <c r="BG5" s="7">
        <f t="shared" si="10"/>
        <v>-0.42251</v>
      </c>
      <c r="BH5" s="7">
        <f t="shared" si="11"/>
        <v>0.41188000000000002</v>
      </c>
      <c r="BI5" s="7">
        <f t="shared" si="12"/>
        <v>-0.18043000000000001</v>
      </c>
      <c r="BJ5" s="13">
        <f t="shared" si="13"/>
        <v>-6.0639999999999999E-2</v>
      </c>
      <c r="BK5" s="13">
        <f t="shared" si="14"/>
        <v>0</v>
      </c>
      <c r="BL5" s="13">
        <f t="shared" si="15"/>
        <v>0</v>
      </c>
      <c r="BM5" s="13">
        <f t="shared" si="16"/>
        <v>0</v>
      </c>
      <c r="BN5" s="13">
        <f t="shared" si="17"/>
        <v>0</v>
      </c>
      <c r="BO5" s="13">
        <f t="shared" si="18"/>
        <v>-6.8267199999999999</v>
      </c>
      <c r="BP5" s="13">
        <f t="shared" si="19"/>
        <v>-5.6992099999999999</v>
      </c>
      <c r="BQ5" s="13">
        <f t="shared" si="20"/>
        <v>1.4938400000000001</v>
      </c>
      <c r="BR5" s="13">
        <f t="shared" si="21"/>
        <v>-1.9494899999999999</v>
      </c>
      <c r="BS5" s="13">
        <f t="shared" si="22"/>
        <v>-0.92057</v>
      </c>
      <c r="BT5" s="13">
        <f t="shared" si="23"/>
        <v>-1.9593400000000001</v>
      </c>
      <c r="BU5" s="13">
        <f t="shared" si="24"/>
        <v>-5.63286</v>
      </c>
      <c r="BV5" s="14">
        <f t="shared" si="25"/>
        <v>54.591760000000001</v>
      </c>
      <c r="BW5" s="15">
        <f t="shared" si="26"/>
        <v>39.202820000000003</v>
      </c>
      <c r="BX5" s="14">
        <f t="shared" si="27"/>
        <v>4.5917600000000007</v>
      </c>
      <c r="BY5" s="15">
        <f t="shared" si="28"/>
        <v>-10.797179999999997</v>
      </c>
    </row>
    <row r="6" spans="1:77">
      <c r="A6">
        <v>5</v>
      </c>
      <c r="B6" t="s">
        <v>322</v>
      </c>
      <c r="C6" t="s">
        <v>321</v>
      </c>
      <c r="D6" t="s">
        <v>77</v>
      </c>
      <c r="E6" t="s">
        <v>78</v>
      </c>
      <c r="F6" t="s">
        <v>79</v>
      </c>
      <c r="G6" t="s">
        <v>87</v>
      </c>
      <c r="H6">
        <v>1</v>
      </c>
      <c r="I6">
        <v>3</v>
      </c>
      <c r="J6" t="s">
        <v>320</v>
      </c>
      <c r="K6">
        <v>1</v>
      </c>
      <c r="L6">
        <v>5</v>
      </c>
      <c r="M6" t="s">
        <v>319</v>
      </c>
      <c r="N6">
        <v>1</v>
      </c>
      <c r="O6">
        <v>1</v>
      </c>
      <c r="P6">
        <v>-3</v>
      </c>
      <c r="Q6">
        <v>5</v>
      </c>
      <c r="R6" t="s">
        <v>318</v>
      </c>
      <c r="S6">
        <v>1</v>
      </c>
      <c r="T6">
        <v>-3</v>
      </c>
      <c r="U6">
        <v>2</v>
      </c>
      <c r="V6" t="s">
        <v>317</v>
      </c>
      <c r="W6">
        <v>4</v>
      </c>
      <c r="X6">
        <v>1</v>
      </c>
      <c r="Y6">
        <v>2</v>
      </c>
      <c r="Z6">
        <v>1</v>
      </c>
      <c r="AA6">
        <v>2</v>
      </c>
      <c r="AB6">
        <v>3</v>
      </c>
      <c r="AC6">
        <v>1</v>
      </c>
      <c r="AD6">
        <v>1</v>
      </c>
      <c r="AE6">
        <v>1</v>
      </c>
      <c r="AF6" s="16">
        <v>4</v>
      </c>
      <c r="AG6">
        <v>1</v>
      </c>
      <c r="AH6">
        <v>2</v>
      </c>
      <c r="AI6">
        <v>2</v>
      </c>
      <c r="AJ6">
        <v>3</v>
      </c>
      <c r="AK6">
        <v>1</v>
      </c>
      <c r="AL6">
        <v>1</v>
      </c>
      <c r="AM6">
        <v>1</v>
      </c>
      <c r="AN6">
        <v>2</v>
      </c>
      <c r="AO6">
        <v>3</v>
      </c>
      <c r="AP6">
        <v>4</v>
      </c>
      <c r="AQ6">
        <v>4</v>
      </c>
      <c r="AR6">
        <v>4</v>
      </c>
      <c r="AS6">
        <v>3</v>
      </c>
      <c r="AT6">
        <v>5</v>
      </c>
      <c r="AU6">
        <v>16</v>
      </c>
      <c r="AV6" s="5">
        <f t="shared" si="0"/>
        <v>20</v>
      </c>
      <c r="AW6" s="11">
        <f t="shared" si="1"/>
        <v>51</v>
      </c>
      <c r="AX6" s="7">
        <f t="shared" si="2"/>
        <v>-5.5646100000000001</v>
      </c>
      <c r="AY6" s="7">
        <f t="shared" si="29"/>
        <v>-3.4555531872</v>
      </c>
      <c r="AZ6" s="7">
        <f t="shared" si="3"/>
        <v>0</v>
      </c>
      <c r="BA6" s="7">
        <f t="shared" si="4"/>
        <v>-4.6161700000000003</v>
      </c>
      <c r="BB6" s="7">
        <f t="shared" si="5"/>
        <v>-5.5174700000000003</v>
      </c>
      <c r="BC6" s="7">
        <f t="shared" si="6"/>
        <v>3.04365</v>
      </c>
      <c r="BD6" s="7">
        <f t="shared" si="7"/>
        <v>0</v>
      </c>
      <c r="BE6" s="7">
        <f t="shared" si="8"/>
        <v>-6.5052199999999996</v>
      </c>
      <c r="BF6" s="7">
        <f t="shared" si="9"/>
        <v>2.3724099999999999</v>
      </c>
      <c r="BG6" s="7">
        <f t="shared" si="10"/>
        <v>-1.6185</v>
      </c>
      <c r="BH6" s="7">
        <f t="shared" si="11"/>
        <v>1.28044</v>
      </c>
      <c r="BI6" s="7">
        <f t="shared" si="12"/>
        <v>-0.18043000000000001</v>
      </c>
      <c r="BJ6" s="13">
        <f t="shared" si="13"/>
        <v>-0.16891</v>
      </c>
      <c r="BK6" s="13">
        <f t="shared" si="14"/>
        <v>1.8684000000000001</v>
      </c>
      <c r="BL6" s="13">
        <f t="shared" si="15"/>
        <v>0</v>
      </c>
      <c r="BM6" s="13">
        <f t="shared" si="16"/>
        <v>1.4406000000000001</v>
      </c>
      <c r="BN6" s="13">
        <f t="shared" si="17"/>
        <v>1.6696800000000001</v>
      </c>
      <c r="BO6" s="13">
        <f t="shared" si="18"/>
        <v>-6.8267199999999999</v>
      </c>
      <c r="BP6" s="13">
        <f t="shared" si="19"/>
        <v>0</v>
      </c>
      <c r="BQ6" s="13">
        <f t="shared" si="20"/>
        <v>1.4938400000000001</v>
      </c>
      <c r="BR6" s="13">
        <f t="shared" si="21"/>
        <v>-6.31121</v>
      </c>
      <c r="BS6" s="13">
        <f t="shared" si="22"/>
        <v>-3.2980499999999999</v>
      </c>
      <c r="BT6" s="13">
        <f t="shared" si="23"/>
        <v>-4.5905500000000004</v>
      </c>
      <c r="BU6" s="13">
        <f t="shared" si="24"/>
        <v>-5.63286</v>
      </c>
      <c r="BV6" s="14">
        <f t="shared" si="25"/>
        <v>35.815606812799999</v>
      </c>
      <c r="BW6" s="15">
        <f t="shared" si="26"/>
        <v>40.402029999999996</v>
      </c>
      <c r="BX6" s="14">
        <f t="shared" si="27"/>
        <v>-14.184393187200001</v>
      </c>
      <c r="BY6" s="15">
        <f t="shared" si="28"/>
        <v>-9.5979700000000037</v>
      </c>
    </row>
    <row r="7" spans="1:77">
      <c r="A7">
        <v>8</v>
      </c>
      <c r="B7" t="s">
        <v>304</v>
      </c>
      <c r="C7" t="s">
        <v>303</v>
      </c>
      <c r="D7" t="s">
        <v>77</v>
      </c>
      <c r="E7" t="s">
        <v>78</v>
      </c>
      <c r="F7" t="s">
        <v>79</v>
      </c>
      <c r="G7" t="s">
        <v>96</v>
      </c>
      <c r="H7">
        <v>1</v>
      </c>
      <c r="I7">
        <v>4</v>
      </c>
      <c r="J7" t="s">
        <v>302</v>
      </c>
      <c r="K7">
        <v>3</v>
      </c>
      <c r="L7">
        <v>6</v>
      </c>
      <c r="M7" t="s">
        <v>301</v>
      </c>
      <c r="N7">
        <v>5</v>
      </c>
      <c r="O7">
        <v>5</v>
      </c>
      <c r="P7" t="s">
        <v>300</v>
      </c>
      <c r="Q7">
        <v>5</v>
      </c>
      <c r="R7" t="s">
        <v>299</v>
      </c>
      <c r="S7">
        <v>1</v>
      </c>
      <c r="T7">
        <v>-3</v>
      </c>
      <c r="U7">
        <v>1</v>
      </c>
      <c r="V7">
        <v>-3</v>
      </c>
      <c r="W7">
        <v>4</v>
      </c>
      <c r="X7">
        <v>2</v>
      </c>
      <c r="Y7">
        <v>4</v>
      </c>
      <c r="Z7">
        <v>2</v>
      </c>
      <c r="AA7">
        <v>2</v>
      </c>
      <c r="AB7">
        <v>1</v>
      </c>
      <c r="AC7">
        <v>1</v>
      </c>
      <c r="AD7">
        <v>1</v>
      </c>
      <c r="AE7">
        <v>1</v>
      </c>
      <c r="AF7" s="16">
        <v>1</v>
      </c>
      <c r="AG7">
        <v>2</v>
      </c>
      <c r="AH7">
        <v>-3</v>
      </c>
      <c r="AI7">
        <v>3</v>
      </c>
      <c r="AJ7">
        <v>3</v>
      </c>
      <c r="AK7">
        <v>2</v>
      </c>
      <c r="AL7">
        <v>2</v>
      </c>
      <c r="AM7">
        <v>2</v>
      </c>
      <c r="AN7">
        <v>2</v>
      </c>
      <c r="AO7">
        <v>1</v>
      </c>
      <c r="AP7">
        <v>1</v>
      </c>
      <c r="AQ7">
        <v>3</v>
      </c>
      <c r="AR7">
        <v>5</v>
      </c>
      <c r="AS7">
        <v>4</v>
      </c>
      <c r="AT7">
        <v>6</v>
      </c>
      <c r="AU7">
        <v>18</v>
      </c>
      <c r="AV7" s="5">
        <f t="shared" si="0"/>
        <v>31</v>
      </c>
      <c r="AW7" s="11">
        <f t="shared" si="1"/>
        <v>50</v>
      </c>
      <c r="AX7" s="7">
        <f t="shared" si="2"/>
        <v>0</v>
      </c>
      <c r="AY7" s="7">
        <f t="shared" si="29"/>
        <v>0</v>
      </c>
      <c r="AZ7" s="7">
        <f t="shared" si="3"/>
        <v>0</v>
      </c>
      <c r="BA7" s="7">
        <f t="shared" si="4"/>
        <v>0</v>
      </c>
      <c r="BB7" s="7">
        <f t="shared" si="5"/>
        <v>0</v>
      </c>
      <c r="BC7" s="7">
        <f t="shared" si="6"/>
        <v>0</v>
      </c>
      <c r="BD7" s="7">
        <f t="shared" si="7"/>
        <v>0</v>
      </c>
      <c r="BE7" s="7">
        <f t="shared" si="8"/>
        <v>0</v>
      </c>
      <c r="BF7" s="7">
        <f t="shared" si="9"/>
        <v>0</v>
      </c>
      <c r="BG7" s="7">
        <f t="shared" si="10"/>
        <v>-1.1438699999999999</v>
      </c>
      <c r="BH7" s="7">
        <f t="shared" si="11"/>
        <v>0.41188000000000002</v>
      </c>
      <c r="BI7" s="7">
        <f t="shared" si="12"/>
        <v>0.11038000000000001</v>
      </c>
      <c r="BJ7" s="13">
        <f t="shared" si="13"/>
        <v>0</v>
      </c>
      <c r="BK7" s="13">
        <f t="shared" si="14"/>
        <v>0</v>
      </c>
      <c r="BL7" s="13">
        <f t="shared" si="15"/>
        <v>0</v>
      </c>
      <c r="BM7" s="13">
        <f t="shared" si="16"/>
        <v>0</v>
      </c>
      <c r="BN7" s="13">
        <f t="shared" si="17"/>
        <v>0</v>
      </c>
      <c r="BO7" s="13">
        <f t="shared" si="18"/>
        <v>0</v>
      </c>
      <c r="BP7" s="13">
        <f t="shared" si="19"/>
        <v>0</v>
      </c>
      <c r="BQ7" s="13">
        <f t="shared" si="20"/>
        <v>0</v>
      </c>
      <c r="BR7" s="13">
        <f t="shared" si="21"/>
        <v>0</v>
      </c>
      <c r="BS7" s="13">
        <f t="shared" si="22"/>
        <v>-1.65178</v>
      </c>
      <c r="BT7" s="13">
        <f t="shared" si="23"/>
        <v>-1.9593400000000001</v>
      </c>
      <c r="BU7" s="13">
        <f t="shared" si="24"/>
        <v>-3.13896</v>
      </c>
      <c r="BV7" s="14">
        <f t="shared" si="25"/>
        <v>55.955450000000006</v>
      </c>
      <c r="BW7" s="15">
        <f t="shared" si="26"/>
        <v>54.007729999999995</v>
      </c>
      <c r="BX7" s="14">
        <f t="shared" si="27"/>
        <v>5.9554500000000061</v>
      </c>
      <c r="BY7" s="15">
        <f t="shared" si="28"/>
        <v>4.0077299999999951</v>
      </c>
    </row>
    <row r="8" spans="1:77">
      <c r="A8">
        <v>7</v>
      </c>
      <c r="B8" t="s">
        <v>310</v>
      </c>
      <c r="C8" t="s">
        <v>309</v>
      </c>
      <c r="D8" t="s">
        <v>77</v>
      </c>
      <c r="E8" t="s">
        <v>78</v>
      </c>
      <c r="F8" t="s">
        <v>79</v>
      </c>
      <c r="G8" t="s">
        <v>93</v>
      </c>
      <c r="H8">
        <v>1</v>
      </c>
      <c r="I8">
        <v>5</v>
      </c>
      <c r="J8" t="s">
        <v>308</v>
      </c>
      <c r="K8">
        <v>5</v>
      </c>
      <c r="L8">
        <v>5</v>
      </c>
      <c r="M8" t="s">
        <v>307</v>
      </c>
      <c r="N8">
        <v>6</v>
      </c>
      <c r="O8">
        <v>5</v>
      </c>
      <c r="P8" t="s">
        <v>306</v>
      </c>
      <c r="Q8">
        <v>6</v>
      </c>
      <c r="R8" t="s">
        <v>271</v>
      </c>
      <c r="S8">
        <v>2</v>
      </c>
      <c r="T8" t="s">
        <v>305</v>
      </c>
      <c r="U8">
        <v>1</v>
      </c>
      <c r="V8">
        <v>-3</v>
      </c>
      <c r="W8">
        <v>1</v>
      </c>
      <c r="X8">
        <v>1</v>
      </c>
      <c r="Y8">
        <v>1</v>
      </c>
      <c r="Z8">
        <v>1</v>
      </c>
      <c r="AA8">
        <v>3</v>
      </c>
      <c r="AB8">
        <v>2</v>
      </c>
      <c r="AC8">
        <v>1</v>
      </c>
      <c r="AD8">
        <v>1</v>
      </c>
      <c r="AE8">
        <v>1</v>
      </c>
      <c r="AF8" s="16">
        <v>1</v>
      </c>
      <c r="AG8">
        <v>2</v>
      </c>
      <c r="AH8">
        <v>-3</v>
      </c>
      <c r="AI8">
        <v>3</v>
      </c>
      <c r="AJ8">
        <v>3</v>
      </c>
      <c r="AK8">
        <v>2</v>
      </c>
      <c r="AL8">
        <v>2</v>
      </c>
      <c r="AM8">
        <v>1</v>
      </c>
      <c r="AN8">
        <v>1</v>
      </c>
      <c r="AO8">
        <v>1</v>
      </c>
      <c r="AP8">
        <v>2</v>
      </c>
      <c r="AQ8">
        <v>2</v>
      </c>
      <c r="AR8">
        <v>5</v>
      </c>
      <c r="AS8">
        <v>4</v>
      </c>
      <c r="AT8">
        <v>6</v>
      </c>
      <c r="AU8">
        <v>12</v>
      </c>
      <c r="AV8" s="5">
        <f t="shared" si="0"/>
        <v>36</v>
      </c>
      <c r="AW8" s="11">
        <f t="shared" si="1"/>
        <v>45</v>
      </c>
      <c r="AX8" s="7">
        <f t="shared" si="2"/>
        <v>0</v>
      </c>
      <c r="AY8" s="7">
        <f t="shared" si="29"/>
        <v>0</v>
      </c>
      <c r="AZ8" s="7">
        <f t="shared" si="3"/>
        <v>0</v>
      </c>
      <c r="BA8" s="7">
        <f t="shared" si="4"/>
        <v>0</v>
      </c>
      <c r="BB8" s="7">
        <f t="shared" si="5"/>
        <v>0</v>
      </c>
      <c r="BC8" s="7">
        <f t="shared" si="6"/>
        <v>3.04365</v>
      </c>
      <c r="BD8" s="7">
        <f t="shared" si="7"/>
        <v>2.32091</v>
      </c>
      <c r="BE8" s="7">
        <f t="shared" si="8"/>
        <v>0</v>
      </c>
      <c r="BF8" s="7">
        <f t="shared" si="9"/>
        <v>0.66513999999999995</v>
      </c>
      <c r="BG8" s="7">
        <f t="shared" si="10"/>
        <v>-0.42251</v>
      </c>
      <c r="BH8" s="7">
        <f t="shared" si="11"/>
        <v>0.41188000000000002</v>
      </c>
      <c r="BI8" s="7">
        <f t="shared" si="12"/>
        <v>0.11038000000000001</v>
      </c>
      <c r="BJ8" s="13">
        <f t="shared" si="13"/>
        <v>0</v>
      </c>
      <c r="BK8" s="13">
        <f t="shared" si="14"/>
        <v>0</v>
      </c>
      <c r="BL8" s="13">
        <f t="shared" si="15"/>
        <v>0</v>
      </c>
      <c r="BM8" s="13">
        <f t="shared" si="16"/>
        <v>0</v>
      </c>
      <c r="BN8" s="13">
        <f t="shared" si="17"/>
        <v>0</v>
      </c>
      <c r="BO8" s="13">
        <f t="shared" si="18"/>
        <v>-6.8267199999999999</v>
      </c>
      <c r="BP8" s="13">
        <f t="shared" si="19"/>
        <v>-5.6992099999999999</v>
      </c>
      <c r="BQ8" s="13">
        <f t="shared" si="20"/>
        <v>0</v>
      </c>
      <c r="BR8" s="13">
        <f t="shared" si="21"/>
        <v>-1.9494899999999999</v>
      </c>
      <c r="BS8" s="13">
        <f t="shared" si="22"/>
        <v>-0.92057</v>
      </c>
      <c r="BT8" s="13">
        <f t="shared" si="23"/>
        <v>-1.9593400000000001</v>
      </c>
      <c r="BU8" s="13">
        <f t="shared" si="24"/>
        <v>-3.13896</v>
      </c>
      <c r="BV8" s="14">
        <f t="shared" si="25"/>
        <v>62.706510000000002</v>
      </c>
      <c r="BW8" s="15">
        <f t="shared" si="26"/>
        <v>40.26352</v>
      </c>
      <c r="BX8" s="14">
        <f t="shared" si="27"/>
        <v>12.706510000000002</v>
      </c>
      <c r="BY8" s="15">
        <f t="shared" si="28"/>
        <v>-9.7364800000000002</v>
      </c>
    </row>
    <row r="9" spans="1:77">
      <c r="A9">
        <v>10</v>
      </c>
      <c r="B9" t="s">
        <v>293</v>
      </c>
      <c r="C9" t="s">
        <v>292</v>
      </c>
      <c r="D9" t="s">
        <v>77</v>
      </c>
      <c r="E9" t="s">
        <v>83</v>
      </c>
      <c r="F9" t="s">
        <v>99</v>
      </c>
      <c r="G9" t="s">
        <v>103</v>
      </c>
      <c r="H9">
        <v>1</v>
      </c>
      <c r="I9">
        <v>5</v>
      </c>
      <c r="J9" t="s">
        <v>291</v>
      </c>
      <c r="K9">
        <v>5</v>
      </c>
      <c r="L9">
        <v>6</v>
      </c>
      <c r="M9" t="s">
        <v>290</v>
      </c>
      <c r="N9">
        <v>3</v>
      </c>
      <c r="O9">
        <v>1</v>
      </c>
      <c r="P9">
        <v>-3</v>
      </c>
      <c r="Q9">
        <v>6</v>
      </c>
      <c r="R9" t="s">
        <v>289</v>
      </c>
      <c r="S9">
        <v>3</v>
      </c>
      <c r="T9" t="s">
        <v>288</v>
      </c>
      <c r="U9">
        <v>5</v>
      </c>
      <c r="V9" t="s">
        <v>287</v>
      </c>
      <c r="W9">
        <v>4</v>
      </c>
      <c r="X9">
        <v>4</v>
      </c>
      <c r="Y9">
        <v>4</v>
      </c>
      <c r="Z9">
        <v>4</v>
      </c>
      <c r="AA9">
        <v>2</v>
      </c>
      <c r="AB9">
        <v>1</v>
      </c>
      <c r="AC9">
        <v>1</v>
      </c>
      <c r="AD9">
        <v>1</v>
      </c>
      <c r="AE9">
        <v>1</v>
      </c>
      <c r="AF9" s="16">
        <v>1</v>
      </c>
      <c r="AG9">
        <v>2</v>
      </c>
      <c r="AH9">
        <v>-3</v>
      </c>
      <c r="AI9">
        <v>3</v>
      </c>
      <c r="AJ9">
        <v>3</v>
      </c>
      <c r="AK9">
        <v>2</v>
      </c>
      <c r="AL9">
        <v>2</v>
      </c>
      <c r="AM9">
        <v>1</v>
      </c>
      <c r="AN9">
        <v>1</v>
      </c>
      <c r="AO9">
        <v>1</v>
      </c>
      <c r="AP9">
        <v>1</v>
      </c>
      <c r="AQ9">
        <v>1</v>
      </c>
      <c r="AR9">
        <v>5</v>
      </c>
      <c r="AS9">
        <v>3</v>
      </c>
      <c r="AT9">
        <v>6</v>
      </c>
      <c r="AU9">
        <v>22</v>
      </c>
      <c r="AV9" s="5">
        <f t="shared" si="0"/>
        <v>35</v>
      </c>
      <c r="AW9" s="11">
        <f t="shared" si="1"/>
        <v>60</v>
      </c>
      <c r="AX9" s="7">
        <f t="shared" si="2"/>
        <v>0</v>
      </c>
      <c r="AY9" s="7">
        <f t="shared" si="29"/>
        <v>0</v>
      </c>
      <c r="AZ9" s="7">
        <f t="shared" si="3"/>
        <v>0</v>
      </c>
      <c r="BA9" s="7">
        <f t="shared" si="4"/>
        <v>0</v>
      </c>
      <c r="BB9" s="7">
        <f t="shared" si="5"/>
        <v>0</v>
      </c>
      <c r="BC9" s="7">
        <f t="shared" si="6"/>
        <v>3.04365</v>
      </c>
      <c r="BD9" s="7">
        <f t="shared" si="7"/>
        <v>2.32091</v>
      </c>
      <c r="BE9" s="7">
        <f t="shared" si="8"/>
        <v>0</v>
      </c>
      <c r="BF9" s="7">
        <f t="shared" si="9"/>
        <v>0</v>
      </c>
      <c r="BG9" s="7">
        <f t="shared" si="10"/>
        <v>0</v>
      </c>
      <c r="BH9" s="7">
        <f t="shared" si="11"/>
        <v>0.41188000000000002</v>
      </c>
      <c r="BI9" s="7">
        <f t="shared" si="12"/>
        <v>-0.18043000000000001</v>
      </c>
      <c r="BJ9" s="13">
        <f t="shared" si="13"/>
        <v>0</v>
      </c>
      <c r="BK9" s="13">
        <f t="shared" si="14"/>
        <v>0</v>
      </c>
      <c r="BL9" s="13">
        <f t="shared" si="15"/>
        <v>0</v>
      </c>
      <c r="BM9" s="13">
        <f t="shared" si="16"/>
        <v>0</v>
      </c>
      <c r="BN9" s="13">
        <f t="shared" si="17"/>
        <v>0</v>
      </c>
      <c r="BO9" s="13">
        <f t="shared" si="18"/>
        <v>-6.8267199999999999</v>
      </c>
      <c r="BP9" s="13">
        <f t="shared" si="19"/>
        <v>-5.6992099999999999</v>
      </c>
      <c r="BQ9" s="13">
        <f t="shared" si="20"/>
        <v>0</v>
      </c>
      <c r="BR9" s="13">
        <f t="shared" si="21"/>
        <v>0</v>
      </c>
      <c r="BS9" s="13">
        <f t="shared" si="22"/>
        <v>0</v>
      </c>
      <c r="BT9" s="13">
        <f t="shared" si="23"/>
        <v>-1.9593400000000001</v>
      </c>
      <c r="BU9" s="13">
        <f t="shared" si="24"/>
        <v>-5.63286</v>
      </c>
      <c r="BV9" s="14">
        <f t="shared" si="25"/>
        <v>62.173070000000003</v>
      </c>
      <c r="BW9" s="15">
        <f t="shared" si="26"/>
        <v>40.639679999999998</v>
      </c>
      <c r="BX9" s="14">
        <f t="shared" si="27"/>
        <v>12.173070000000003</v>
      </c>
      <c r="BY9" s="15">
        <f t="shared" si="28"/>
        <v>-9.3603200000000015</v>
      </c>
    </row>
    <row r="10" spans="1:77">
      <c r="A10">
        <v>9</v>
      </c>
      <c r="B10" t="s">
        <v>298</v>
      </c>
      <c r="C10" t="s">
        <v>297</v>
      </c>
      <c r="D10" t="s">
        <v>77</v>
      </c>
      <c r="E10" t="s">
        <v>78</v>
      </c>
      <c r="F10" t="s">
        <v>99</v>
      </c>
      <c r="G10" t="s">
        <v>100</v>
      </c>
      <c r="H10">
        <v>1</v>
      </c>
      <c r="I10">
        <v>5</v>
      </c>
      <c r="J10" t="s">
        <v>296</v>
      </c>
      <c r="K10">
        <v>4</v>
      </c>
      <c r="L10">
        <v>6</v>
      </c>
      <c r="M10" t="s">
        <v>295</v>
      </c>
      <c r="N10">
        <v>1</v>
      </c>
      <c r="O10">
        <v>1</v>
      </c>
      <c r="P10">
        <v>-3</v>
      </c>
      <c r="Q10">
        <v>3</v>
      </c>
      <c r="R10" t="s">
        <v>294</v>
      </c>
      <c r="S10">
        <v>1</v>
      </c>
      <c r="T10">
        <v>-3</v>
      </c>
      <c r="U10">
        <v>1</v>
      </c>
      <c r="V10">
        <v>-3</v>
      </c>
      <c r="W10">
        <v>4</v>
      </c>
      <c r="X10">
        <v>4</v>
      </c>
      <c r="Y10">
        <v>4</v>
      </c>
      <c r="Z10">
        <v>3</v>
      </c>
      <c r="AA10">
        <v>3</v>
      </c>
      <c r="AB10">
        <v>1</v>
      </c>
      <c r="AC10">
        <v>1</v>
      </c>
      <c r="AD10">
        <v>1</v>
      </c>
      <c r="AE10">
        <v>1</v>
      </c>
      <c r="AF10" s="16">
        <v>4</v>
      </c>
      <c r="AG10">
        <v>2</v>
      </c>
      <c r="AH10">
        <v>-3</v>
      </c>
      <c r="AI10">
        <v>2</v>
      </c>
      <c r="AJ10">
        <v>3</v>
      </c>
      <c r="AK10">
        <v>2</v>
      </c>
      <c r="AL10">
        <v>2</v>
      </c>
      <c r="AM10">
        <v>1</v>
      </c>
      <c r="AN10">
        <v>1</v>
      </c>
      <c r="AO10">
        <v>1</v>
      </c>
      <c r="AP10">
        <v>4</v>
      </c>
      <c r="AQ10">
        <v>5</v>
      </c>
      <c r="AR10">
        <v>2</v>
      </c>
      <c r="AS10">
        <v>2</v>
      </c>
      <c r="AT10">
        <v>5</v>
      </c>
      <c r="AU10">
        <v>22</v>
      </c>
      <c r="AV10" s="5">
        <f t="shared" si="0"/>
        <v>23</v>
      </c>
      <c r="AW10" s="11">
        <f t="shared" si="1"/>
        <v>61</v>
      </c>
      <c r="AX10" s="7">
        <f t="shared" si="2"/>
        <v>-5.5646100000000001</v>
      </c>
      <c r="AY10" s="7">
        <f t="shared" si="29"/>
        <v>-3.4555531872</v>
      </c>
      <c r="AZ10" s="7">
        <f t="shared" si="3"/>
        <v>0</v>
      </c>
      <c r="BA10" s="7">
        <f t="shared" si="4"/>
        <v>0</v>
      </c>
      <c r="BB10" s="7">
        <f t="shared" si="5"/>
        <v>0</v>
      </c>
      <c r="BC10" s="7">
        <f t="shared" si="6"/>
        <v>3.04365</v>
      </c>
      <c r="BD10" s="7">
        <f t="shared" si="7"/>
        <v>2.32091</v>
      </c>
      <c r="BE10" s="7">
        <f t="shared" si="8"/>
        <v>0</v>
      </c>
      <c r="BF10" s="7">
        <f t="shared" si="9"/>
        <v>2.3724099999999999</v>
      </c>
      <c r="BG10" s="7">
        <f t="shared" si="10"/>
        <v>-2.0216799999999999</v>
      </c>
      <c r="BH10" s="7">
        <f t="shared" si="11"/>
        <v>3.4159299999999999</v>
      </c>
      <c r="BI10" s="7">
        <f t="shared" si="12"/>
        <v>-0.94342000000000004</v>
      </c>
      <c r="BJ10" s="13">
        <f t="shared" si="13"/>
        <v>-0.16891</v>
      </c>
      <c r="BK10" s="13">
        <f t="shared" si="14"/>
        <v>1.8684000000000001</v>
      </c>
      <c r="BL10" s="13">
        <f t="shared" si="15"/>
        <v>0</v>
      </c>
      <c r="BM10" s="13">
        <f t="shared" si="16"/>
        <v>0</v>
      </c>
      <c r="BN10" s="13">
        <f t="shared" si="17"/>
        <v>0</v>
      </c>
      <c r="BO10" s="13">
        <f t="shared" si="18"/>
        <v>-6.8267199999999999</v>
      </c>
      <c r="BP10" s="13">
        <f t="shared" si="19"/>
        <v>-5.6992099999999999</v>
      </c>
      <c r="BQ10" s="13">
        <f t="shared" si="20"/>
        <v>0</v>
      </c>
      <c r="BR10" s="13">
        <f t="shared" si="21"/>
        <v>-6.31121</v>
      </c>
      <c r="BS10" s="13">
        <f t="shared" si="22"/>
        <v>-4.8896199999999999</v>
      </c>
      <c r="BT10" s="13">
        <f t="shared" si="23"/>
        <v>-10.779109999999999</v>
      </c>
      <c r="BU10" s="13">
        <f t="shared" si="24"/>
        <v>-8.2606599999999997</v>
      </c>
      <c r="BV10" s="14">
        <f t="shared" si="25"/>
        <v>55.744696812800001</v>
      </c>
      <c r="BW10" s="15">
        <f t="shared" si="26"/>
        <v>19.690769999999993</v>
      </c>
      <c r="BX10" s="14">
        <f t="shared" si="27"/>
        <v>5.7446968128000009</v>
      </c>
      <c r="BY10" s="15">
        <f t="shared" si="28"/>
        <v>-30.309230000000007</v>
      </c>
    </row>
    <row r="11" spans="1:77">
      <c r="A11">
        <v>12</v>
      </c>
      <c r="B11" t="s">
        <v>280</v>
      </c>
      <c r="C11" t="s">
        <v>279</v>
      </c>
      <c r="D11" t="s">
        <v>77</v>
      </c>
      <c r="E11" t="s">
        <v>78</v>
      </c>
      <c r="F11" t="s">
        <v>99</v>
      </c>
      <c r="G11" t="s">
        <v>109</v>
      </c>
      <c r="H11">
        <v>1</v>
      </c>
      <c r="I11">
        <v>4</v>
      </c>
      <c r="J11" t="s">
        <v>278</v>
      </c>
      <c r="K11">
        <v>1</v>
      </c>
      <c r="L11">
        <v>5</v>
      </c>
      <c r="M11" t="s">
        <v>277</v>
      </c>
      <c r="N11">
        <v>1</v>
      </c>
      <c r="O11">
        <v>1</v>
      </c>
      <c r="P11">
        <v>-3</v>
      </c>
      <c r="Q11">
        <v>3</v>
      </c>
      <c r="R11" t="s">
        <v>276</v>
      </c>
      <c r="S11">
        <v>1</v>
      </c>
      <c r="T11">
        <v>-3</v>
      </c>
      <c r="U11">
        <v>1</v>
      </c>
      <c r="V11">
        <v>-3</v>
      </c>
      <c r="W11">
        <v>1</v>
      </c>
      <c r="X11">
        <v>1</v>
      </c>
      <c r="Y11">
        <v>1</v>
      </c>
      <c r="Z11">
        <v>1</v>
      </c>
      <c r="AA11">
        <v>1</v>
      </c>
      <c r="AB11">
        <v>1</v>
      </c>
      <c r="AC11">
        <v>1</v>
      </c>
      <c r="AD11">
        <v>1</v>
      </c>
      <c r="AE11">
        <v>1</v>
      </c>
      <c r="AF11" s="16">
        <v>4</v>
      </c>
      <c r="AG11">
        <v>2</v>
      </c>
      <c r="AH11">
        <v>-3</v>
      </c>
      <c r="AI11">
        <v>3</v>
      </c>
      <c r="AJ11">
        <v>3</v>
      </c>
      <c r="AK11">
        <v>2</v>
      </c>
      <c r="AL11">
        <v>2</v>
      </c>
      <c r="AM11">
        <v>1</v>
      </c>
      <c r="AN11">
        <v>1</v>
      </c>
      <c r="AO11">
        <v>2</v>
      </c>
      <c r="AP11">
        <v>5</v>
      </c>
      <c r="AQ11">
        <v>5</v>
      </c>
      <c r="AR11">
        <v>3</v>
      </c>
      <c r="AS11">
        <v>2</v>
      </c>
      <c r="AT11">
        <v>4</v>
      </c>
      <c r="AU11">
        <v>9</v>
      </c>
      <c r="AV11" s="5">
        <f t="shared" si="0"/>
        <v>18</v>
      </c>
      <c r="AW11" s="11">
        <f t="shared" si="1"/>
        <v>32</v>
      </c>
      <c r="AX11" s="7">
        <f t="shared" si="2"/>
        <v>-5.5646100000000001</v>
      </c>
      <c r="AY11" s="7">
        <f t="shared" si="29"/>
        <v>0</v>
      </c>
      <c r="AZ11" s="7">
        <f t="shared" si="3"/>
        <v>0</v>
      </c>
      <c r="BA11" s="7">
        <f t="shared" si="4"/>
        <v>0</v>
      </c>
      <c r="BB11" s="7">
        <f t="shared" si="5"/>
        <v>0</v>
      </c>
      <c r="BC11" s="7">
        <f t="shared" si="6"/>
        <v>3.04365</v>
      </c>
      <c r="BD11" s="7">
        <f t="shared" si="7"/>
        <v>2.32091</v>
      </c>
      <c r="BE11" s="7">
        <f t="shared" si="8"/>
        <v>-3.8012999999999999</v>
      </c>
      <c r="BF11" s="7">
        <f t="shared" si="9"/>
        <v>2.9042599999999998</v>
      </c>
      <c r="BG11" s="7">
        <f t="shared" si="10"/>
        <v>-2.0216799999999999</v>
      </c>
      <c r="BH11" s="7">
        <f t="shared" si="11"/>
        <v>2.3424700000000001</v>
      </c>
      <c r="BI11" s="7">
        <f t="shared" si="12"/>
        <v>-0.94342000000000004</v>
      </c>
      <c r="BJ11" s="13">
        <f t="shared" si="13"/>
        <v>-0.16891</v>
      </c>
      <c r="BK11" s="13">
        <f t="shared" si="14"/>
        <v>0</v>
      </c>
      <c r="BL11" s="13">
        <f t="shared" si="15"/>
        <v>0</v>
      </c>
      <c r="BM11" s="13">
        <f t="shared" si="16"/>
        <v>0</v>
      </c>
      <c r="BN11" s="13">
        <f t="shared" si="17"/>
        <v>0</v>
      </c>
      <c r="BO11" s="13">
        <f t="shared" si="18"/>
        <v>-6.8267199999999999</v>
      </c>
      <c r="BP11" s="13">
        <f t="shared" si="19"/>
        <v>-5.6992099999999999</v>
      </c>
      <c r="BQ11" s="13">
        <f t="shared" si="20"/>
        <v>0.90383999999999998</v>
      </c>
      <c r="BR11" s="13">
        <f t="shared" si="21"/>
        <v>-7.9271700000000003</v>
      </c>
      <c r="BS11" s="13">
        <f t="shared" si="22"/>
        <v>-4.8896199999999999</v>
      </c>
      <c r="BT11" s="13">
        <f t="shared" si="23"/>
        <v>-8.0991400000000002</v>
      </c>
      <c r="BU11" s="13">
        <f t="shared" si="24"/>
        <v>-8.2606599999999997</v>
      </c>
      <c r="BV11" s="14">
        <f t="shared" si="25"/>
        <v>54.857340000000001</v>
      </c>
      <c r="BW11" s="15">
        <f t="shared" si="26"/>
        <v>19.790219999999998</v>
      </c>
      <c r="BX11" s="14">
        <f t="shared" si="27"/>
        <v>4.8573400000000007</v>
      </c>
      <c r="BY11" s="15">
        <f t="shared" si="28"/>
        <v>-30.209780000000002</v>
      </c>
    </row>
    <row r="12" spans="1:77">
      <c r="A12">
        <v>11</v>
      </c>
      <c r="B12" t="s">
        <v>286</v>
      </c>
      <c r="C12" t="s">
        <v>285</v>
      </c>
      <c r="D12" t="s">
        <v>77</v>
      </c>
      <c r="E12" t="s">
        <v>78</v>
      </c>
      <c r="F12" t="s">
        <v>99</v>
      </c>
      <c r="G12" t="s">
        <v>106</v>
      </c>
      <c r="H12">
        <v>1</v>
      </c>
      <c r="I12">
        <v>4</v>
      </c>
      <c r="J12" t="s">
        <v>284</v>
      </c>
      <c r="K12">
        <v>5</v>
      </c>
      <c r="L12">
        <v>6</v>
      </c>
      <c r="M12" t="s">
        <v>283</v>
      </c>
      <c r="N12">
        <v>3</v>
      </c>
      <c r="O12">
        <v>3</v>
      </c>
      <c r="P12" t="s">
        <v>282</v>
      </c>
      <c r="Q12">
        <v>6</v>
      </c>
      <c r="R12" t="s">
        <v>281</v>
      </c>
      <c r="S12">
        <v>1</v>
      </c>
      <c r="T12">
        <v>-3</v>
      </c>
      <c r="U12">
        <v>1</v>
      </c>
      <c r="V12">
        <v>-3</v>
      </c>
      <c r="W12">
        <v>4</v>
      </c>
      <c r="X12">
        <v>4</v>
      </c>
      <c r="Y12">
        <v>4</v>
      </c>
      <c r="Z12">
        <v>4</v>
      </c>
      <c r="AA12">
        <v>2</v>
      </c>
      <c r="AB12">
        <v>1</v>
      </c>
      <c r="AC12">
        <v>1</v>
      </c>
      <c r="AD12">
        <v>1</v>
      </c>
      <c r="AE12">
        <v>1</v>
      </c>
      <c r="AF12" s="16">
        <v>2</v>
      </c>
      <c r="AG12">
        <v>2</v>
      </c>
      <c r="AH12">
        <v>-3</v>
      </c>
      <c r="AI12">
        <v>3</v>
      </c>
      <c r="AJ12">
        <v>3</v>
      </c>
      <c r="AK12">
        <v>2</v>
      </c>
      <c r="AL12">
        <v>2</v>
      </c>
      <c r="AM12">
        <v>1</v>
      </c>
      <c r="AN12">
        <v>1</v>
      </c>
      <c r="AO12">
        <v>3</v>
      </c>
      <c r="AP12">
        <v>3</v>
      </c>
      <c r="AQ12">
        <v>3</v>
      </c>
      <c r="AR12">
        <v>5</v>
      </c>
      <c r="AS12">
        <v>4</v>
      </c>
      <c r="AT12">
        <v>6</v>
      </c>
      <c r="AU12">
        <v>22</v>
      </c>
      <c r="AV12" s="5">
        <f t="shared" si="0"/>
        <v>30</v>
      </c>
      <c r="AW12" s="11">
        <f t="shared" si="1"/>
        <v>60</v>
      </c>
      <c r="AX12" s="7">
        <f t="shared" si="2"/>
        <v>-1.3187199999999999</v>
      </c>
      <c r="AY12" s="7">
        <f t="shared" si="29"/>
        <v>0</v>
      </c>
      <c r="AZ12" s="7">
        <f t="shared" si="3"/>
        <v>0</v>
      </c>
      <c r="BA12" s="7">
        <f t="shared" si="4"/>
        <v>0</v>
      </c>
      <c r="BB12" s="7">
        <f t="shared" si="5"/>
        <v>0</v>
      </c>
      <c r="BC12" s="7">
        <f t="shared" si="6"/>
        <v>3.04365</v>
      </c>
      <c r="BD12" s="7">
        <f t="shared" si="7"/>
        <v>2.32091</v>
      </c>
      <c r="BE12" s="7">
        <f t="shared" si="8"/>
        <v>-6.5052199999999996</v>
      </c>
      <c r="BF12" s="7">
        <f t="shared" si="9"/>
        <v>1.3668899999999999</v>
      </c>
      <c r="BG12" s="7">
        <f t="shared" si="10"/>
        <v>-1.1438699999999999</v>
      </c>
      <c r="BH12" s="7">
        <f t="shared" si="11"/>
        <v>0.41188000000000002</v>
      </c>
      <c r="BI12" s="7">
        <f t="shared" si="12"/>
        <v>0.11038000000000001</v>
      </c>
      <c r="BJ12" s="13">
        <f t="shared" si="13"/>
        <v>-6.0639999999999999E-2</v>
      </c>
      <c r="BK12" s="13">
        <f t="shared" si="14"/>
        <v>0</v>
      </c>
      <c r="BL12" s="13">
        <f t="shared" si="15"/>
        <v>0</v>
      </c>
      <c r="BM12" s="13">
        <f t="shared" si="16"/>
        <v>0</v>
      </c>
      <c r="BN12" s="13">
        <f t="shared" si="17"/>
        <v>0</v>
      </c>
      <c r="BO12" s="13">
        <f t="shared" si="18"/>
        <v>-6.8267199999999999</v>
      </c>
      <c r="BP12" s="13">
        <f t="shared" si="19"/>
        <v>-5.6992099999999999</v>
      </c>
      <c r="BQ12" s="13">
        <f t="shared" si="20"/>
        <v>1.4938400000000001</v>
      </c>
      <c r="BR12" s="13">
        <f t="shared" si="21"/>
        <v>-4.09842</v>
      </c>
      <c r="BS12" s="13">
        <f t="shared" si="22"/>
        <v>-1.65178</v>
      </c>
      <c r="BT12" s="13">
        <f t="shared" si="23"/>
        <v>-1.9593400000000001</v>
      </c>
      <c r="BU12" s="13">
        <f t="shared" si="24"/>
        <v>-3.13896</v>
      </c>
      <c r="BV12" s="14">
        <f t="shared" si="25"/>
        <v>54.862960000000001</v>
      </c>
      <c r="BW12" s="15">
        <f t="shared" si="26"/>
        <v>38.816580000000002</v>
      </c>
      <c r="BX12" s="14">
        <f t="shared" si="27"/>
        <v>4.8629600000000011</v>
      </c>
      <c r="BY12" s="15">
        <f t="shared" si="28"/>
        <v>-11.183419999999998</v>
      </c>
    </row>
    <row r="13" spans="1:77">
      <c r="A13">
        <v>14</v>
      </c>
      <c r="B13" t="s">
        <v>269</v>
      </c>
      <c r="C13" t="s">
        <v>268</v>
      </c>
      <c r="D13" t="s">
        <v>77</v>
      </c>
      <c r="E13" t="s">
        <v>78</v>
      </c>
      <c r="F13" t="s">
        <v>99</v>
      </c>
      <c r="G13" t="s">
        <v>115</v>
      </c>
      <c r="H13">
        <v>1</v>
      </c>
      <c r="I13">
        <v>4</v>
      </c>
      <c r="J13" t="s">
        <v>267</v>
      </c>
      <c r="K13">
        <v>3</v>
      </c>
      <c r="L13">
        <v>6</v>
      </c>
      <c r="M13" t="s">
        <v>266</v>
      </c>
      <c r="N13">
        <v>2</v>
      </c>
      <c r="O13">
        <v>4</v>
      </c>
      <c r="P13" t="s">
        <v>265</v>
      </c>
      <c r="Q13">
        <v>2</v>
      </c>
      <c r="R13" t="s">
        <v>264</v>
      </c>
      <c r="S13">
        <v>2</v>
      </c>
      <c r="T13" t="s">
        <v>263</v>
      </c>
      <c r="U13">
        <v>5</v>
      </c>
      <c r="V13" t="s">
        <v>262</v>
      </c>
      <c r="W13">
        <v>1</v>
      </c>
      <c r="X13">
        <v>2</v>
      </c>
      <c r="Y13">
        <v>2</v>
      </c>
      <c r="Z13">
        <v>2</v>
      </c>
      <c r="AA13">
        <v>1</v>
      </c>
      <c r="AB13">
        <v>1</v>
      </c>
      <c r="AC13">
        <v>1</v>
      </c>
      <c r="AD13">
        <v>1</v>
      </c>
      <c r="AE13">
        <v>1</v>
      </c>
      <c r="AF13" s="16">
        <v>2</v>
      </c>
      <c r="AG13">
        <v>2</v>
      </c>
      <c r="AH13">
        <v>-3</v>
      </c>
      <c r="AI13">
        <v>3</v>
      </c>
      <c r="AJ13">
        <v>3</v>
      </c>
      <c r="AK13">
        <v>2</v>
      </c>
      <c r="AL13">
        <v>2</v>
      </c>
      <c r="AM13">
        <v>2</v>
      </c>
      <c r="AN13">
        <v>2</v>
      </c>
      <c r="AO13">
        <v>1</v>
      </c>
      <c r="AP13">
        <v>2</v>
      </c>
      <c r="AQ13">
        <v>2</v>
      </c>
      <c r="AR13">
        <v>5</v>
      </c>
      <c r="AS13">
        <v>5</v>
      </c>
      <c r="AT13">
        <v>4</v>
      </c>
      <c r="AU13">
        <v>12</v>
      </c>
      <c r="AV13" s="5">
        <f t="shared" si="0"/>
        <v>29</v>
      </c>
      <c r="AW13" s="11">
        <f t="shared" si="1"/>
        <v>39</v>
      </c>
      <c r="AX13" s="7">
        <f t="shared" si="2"/>
        <v>-1.3187199999999999</v>
      </c>
      <c r="AY13" s="7">
        <f t="shared" si="29"/>
        <v>0</v>
      </c>
      <c r="AZ13" s="7">
        <f t="shared" si="3"/>
        <v>0</v>
      </c>
      <c r="BA13" s="7">
        <f t="shared" si="4"/>
        <v>0</v>
      </c>
      <c r="BB13" s="7">
        <f t="shared" si="5"/>
        <v>0</v>
      </c>
      <c r="BC13" s="7">
        <f t="shared" si="6"/>
        <v>0</v>
      </c>
      <c r="BD13" s="7">
        <f t="shared" si="7"/>
        <v>0</v>
      </c>
      <c r="BE13" s="7">
        <f t="shared" si="8"/>
        <v>0</v>
      </c>
      <c r="BF13" s="7">
        <f t="shared" si="9"/>
        <v>0.66513999999999995</v>
      </c>
      <c r="BG13" s="7">
        <f t="shared" si="10"/>
        <v>-0.42251</v>
      </c>
      <c r="BH13" s="7">
        <f t="shared" si="11"/>
        <v>0.41188000000000002</v>
      </c>
      <c r="BI13" s="7">
        <f t="shared" si="12"/>
        <v>0</v>
      </c>
      <c r="BJ13" s="13">
        <f t="shared" si="13"/>
        <v>-6.0639999999999999E-2</v>
      </c>
      <c r="BK13" s="13">
        <f t="shared" si="14"/>
        <v>0</v>
      </c>
      <c r="BL13" s="13">
        <f t="shared" si="15"/>
        <v>0</v>
      </c>
      <c r="BM13" s="13">
        <f t="shared" si="16"/>
        <v>0</v>
      </c>
      <c r="BN13" s="13">
        <f t="shared" si="17"/>
        <v>0</v>
      </c>
      <c r="BO13" s="13">
        <f t="shared" si="18"/>
        <v>0</v>
      </c>
      <c r="BP13" s="13">
        <f t="shared" si="19"/>
        <v>0</v>
      </c>
      <c r="BQ13" s="13">
        <f t="shared" si="20"/>
        <v>0</v>
      </c>
      <c r="BR13" s="13">
        <f t="shared" si="21"/>
        <v>-1.9494899999999999</v>
      </c>
      <c r="BS13" s="13">
        <f t="shared" si="22"/>
        <v>-0.92057</v>
      </c>
      <c r="BT13" s="13">
        <f t="shared" si="23"/>
        <v>-1.9593400000000001</v>
      </c>
      <c r="BU13" s="13">
        <f t="shared" si="24"/>
        <v>0</v>
      </c>
      <c r="BV13" s="14">
        <f t="shared" si="25"/>
        <v>55.912850000000006</v>
      </c>
      <c r="BW13" s="15">
        <f t="shared" si="26"/>
        <v>55.86777</v>
      </c>
      <c r="BX13" s="14">
        <f t="shared" si="27"/>
        <v>5.9128500000000059</v>
      </c>
      <c r="BY13" s="15">
        <f t="shared" si="28"/>
        <v>5.8677700000000002</v>
      </c>
    </row>
    <row r="14" spans="1:77">
      <c r="A14">
        <v>13</v>
      </c>
      <c r="B14" t="s">
        <v>275</v>
      </c>
      <c r="C14" t="s">
        <v>274</v>
      </c>
      <c r="D14" t="s">
        <v>77</v>
      </c>
      <c r="E14" t="s">
        <v>78</v>
      </c>
      <c r="F14" t="s">
        <v>99</v>
      </c>
      <c r="G14" t="s">
        <v>112</v>
      </c>
      <c r="H14">
        <v>1</v>
      </c>
      <c r="I14">
        <v>3</v>
      </c>
      <c r="J14" t="s">
        <v>273</v>
      </c>
      <c r="K14">
        <v>2</v>
      </c>
      <c r="L14">
        <v>6</v>
      </c>
      <c r="M14" t="s">
        <v>272</v>
      </c>
      <c r="N14">
        <v>1</v>
      </c>
      <c r="O14">
        <v>1</v>
      </c>
      <c r="P14">
        <v>-3</v>
      </c>
      <c r="Q14">
        <v>6</v>
      </c>
      <c r="R14" t="s">
        <v>271</v>
      </c>
      <c r="S14">
        <v>2</v>
      </c>
      <c r="T14" t="s">
        <v>270</v>
      </c>
      <c r="U14">
        <v>1</v>
      </c>
      <c r="V14">
        <v>-3</v>
      </c>
      <c r="W14">
        <v>1</v>
      </c>
      <c r="X14">
        <v>2</v>
      </c>
      <c r="Y14">
        <v>1</v>
      </c>
      <c r="Z14">
        <v>2</v>
      </c>
      <c r="AA14">
        <v>1</v>
      </c>
      <c r="AB14">
        <v>1</v>
      </c>
      <c r="AC14">
        <v>1</v>
      </c>
      <c r="AD14">
        <v>1</v>
      </c>
      <c r="AE14">
        <v>1</v>
      </c>
      <c r="AF14" s="16">
        <v>2</v>
      </c>
      <c r="AG14">
        <v>2</v>
      </c>
      <c r="AH14">
        <v>-3</v>
      </c>
      <c r="AI14">
        <v>3</v>
      </c>
      <c r="AJ14">
        <v>3</v>
      </c>
      <c r="AK14">
        <v>2</v>
      </c>
      <c r="AL14">
        <v>2</v>
      </c>
      <c r="AM14">
        <v>1</v>
      </c>
      <c r="AN14">
        <v>2</v>
      </c>
      <c r="AO14">
        <v>1</v>
      </c>
      <c r="AP14">
        <v>2</v>
      </c>
      <c r="AQ14">
        <v>2</v>
      </c>
      <c r="AR14">
        <v>5</v>
      </c>
      <c r="AS14">
        <v>4</v>
      </c>
      <c r="AT14">
        <v>3</v>
      </c>
      <c r="AU14">
        <v>11</v>
      </c>
      <c r="AV14" s="5">
        <f t="shared" si="0"/>
        <v>23</v>
      </c>
      <c r="AW14" s="11">
        <f t="shared" si="1"/>
        <v>37</v>
      </c>
      <c r="AX14" s="7">
        <f t="shared" si="2"/>
        <v>-1.3187199999999999</v>
      </c>
      <c r="AY14" s="7">
        <f t="shared" si="29"/>
        <v>0</v>
      </c>
      <c r="AZ14" s="7">
        <f t="shared" si="3"/>
        <v>0</v>
      </c>
      <c r="BA14" s="7">
        <f t="shared" si="4"/>
        <v>0</v>
      </c>
      <c r="BB14" s="7">
        <f t="shared" si="5"/>
        <v>0</v>
      </c>
      <c r="BC14" s="7">
        <f t="shared" si="6"/>
        <v>3.04365</v>
      </c>
      <c r="BD14" s="7">
        <f t="shared" si="7"/>
        <v>0</v>
      </c>
      <c r="BE14" s="7">
        <f t="shared" si="8"/>
        <v>0</v>
      </c>
      <c r="BF14" s="7">
        <f t="shared" si="9"/>
        <v>0.66513999999999995</v>
      </c>
      <c r="BG14" s="7">
        <f t="shared" si="10"/>
        <v>-0.42251</v>
      </c>
      <c r="BH14" s="7">
        <f t="shared" si="11"/>
        <v>0.41188000000000002</v>
      </c>
      <c r="BI14" s="7">
        <f t="shared" si="12"/>
        <v>0.11038000000000001</v>
      </c>
      <c r="BJ14" s="13">
        <f t="shared" si="13"/>
        <v>-6.0639999999999999E-2</v>
      </c>
      <c r="BK14" s="13">
        <f t="shared" si="14"/>
        <v>0</v>
      </c>
      <c r="BL14" s="13">
        <f t="shared" si="15"/>
        <v>0</v>
      </c>
      <c r="BM14" s="13">
        <f t="shared" si="16"/>
        <v>0</v>
      </c>
      <c r="BN14" s="13">
        <f t="shared" si="17"/>
        <v>0</v>
      </c>
      <c r="BO14" s="13">
        <f t="shared" si="18"/>
        <v>-6.8267199999999999</v>
      </c>
      <c r="BP14" s="13">
        <f t="shared" si="19"/>
        <v>0</v>
      </c>
      <c r="BQ14" s="13">
        <f t="shared" si="20"/>
        <v>0</v>
      </c>
      <c r="BR14" s="13">
        <f t="shared" si="21"/>
        <v>-1.9494899999999999</v>
      </c>
      <c r="BS14" s="13">
        <f t="shared" si="22"/>
        <v>-0.92057</v>
      </c>
      <c r="BT14" s="13">
        <f t="shared" si="23"/>
        <v>-1.9593400000000001</v>
      </c>
      <c r="BU14" s="13">
        <f t="shared" si="24"/>
        <v>-3.13896</v>
      </c>
      <c r="BV14" s="14">
        <f t="shared" si="25"/>
        <v>59.066880000000005</v>
      </c>
      <c r="BW14" s="15">
        <f t="shared" si="26"/>
        <v>45.902090000000001</v>
      </c>
      <c r="BX14" s="14">
        <f t="shared" si="27"/>
        <v>9.0668800000000047</v>
      </c>
      <c r="BY14" s="15">
        <f t="shared" si="28"/>
        <v>-4.0979099999999988</v>
      </c>
    </row>
    <row r="15" spans="1:77">
      <c r="A15">
        <v>16</v>
      </c>
      <c r="B15" t="s">
        <v>375</v>
      </c>
      <c r="C15" t="s">
        <v>376</v>
      </c>
      <c r="D15" t="s">
        <v>77</v>
      </c>
      <c r="E15" t="s">
        <v>78</v>
      </c>
      <c r="F15" t="s">
        <v>377</v>
      </c>
      <c r="G15" t="s">
        <v>378</v>
      </c>
      <c r="H15">
        <v>1</v>
      </c>
      <c r="I15">
        <v>3</v>
      </c>
      <c r="J15" t="s">
        <v>379</v>
      </c>
      <c r="K15">
        <v>3</v>
      </c>
      <c r="L15">
        <v>6</v>
      </c>
      <c r="M15" t="s">
        <v>380</v>
      </c>
      <c r="N15">
        <v>5</v>
      </c>
      <c r="O15">
        <v>4</v>
      </c>
      <c r="P15" t="s">
        <v>381</v>
      </c>
      <c r="Q15">
        <v>6</v>
      </c>
      <c r="R15" t="s">
        <v>271</v>
      </c>
      <c r="S15">
        <v>1</v>
      </c>
      <c r="T15">
        <v>-3</v>
      </c>
      <c r="U15">
        <v>1</v>
      </c>
      <c r="V15">
        <v>-3</v>
      </c>
      <c r="W15">
        <v>4</v>
      </c>
      <c r="X15">
        <v>4</v>
      </c>
      <c r="Y15">
        <v>4</v>
      </c>
      <c r="Z15">
        <v>4</v>
      </c>
      <c r="AA15">
        <v>4</v>
      </c>
      <c r="AB15">
        <v>1</v>
      </c>
      <c r="AC15">
        <v>1</v>
      </c>
      <c r="AD15">
        <v>1</v>
      </c>
      <c r="AE15">
        <v>1</v>
      </c>
      <c r="AF15" s="16">
        <v>3</v>
      </c>
      <c r="AG15">
        <v>2</v>
      </c>
      <c r="AH15">
        <v>-3</v>
      </c>
      <c r="AI15">
        <v>3</v>
      </c>
      <c r="AJ15">
        <v>3</v>
      </c>
      <c r="AK15">
        <v>2</v>
      </c>
      <c r="AL15">
        <v>2</v>
      </c>
      <c r="AM15">
        <v>2</v>
      </c>
      <c r="AN15">
        <v>2</v>
      </c>
      <c r="AO15">
        <v>1</v>
      </c>
      <c r="AP15">
        <v>4</v>
      </c>
      <c r="AQ15">
        <v>2</v>
      </c>
      <c r="AR15">
        <v>5</v>
      </c>
      <c r="AS15">
        <v>5</v>
      </c>
      <c r="AT15">
        <v>4</v>
      </c>
      <c r="AU15">
        <v>24</v>
      </c>
      <c r="AV15" s="5">
        <f t="shared" si="0"/>
        <v>30</v>
      </c>
      <c r="AW15" s="11">
        <f t="shared" si="1"/>
        <v>68</v>
      </c>
      <c r="AX15" s="7">
        <f t="shared" si="2"/>
        <v>-3.0239600000000002</v>
      </c>
      <c r="AY15" s="7">
        <f t="shared" si="29"/>
        <v>0</v>
      </c>
      <c r="AZ15" s="7">
        <f t="shared" si="3"/>
        <v>0</v>
      </c>
      <c r="BA15" s="7">
        <f t="shared" si="4"/>
        <v>0</v>
      </c>
      <c r="BB15" s="7">
        <f t="shared" si="5"/>
        <v>0</v>
      </c>
      <c r="BC15" s="7">
        <f t="shared" si="6"/>
        <v>0</v>
      </c>
      <c r="BD15" s="7">
        <f t="shared" si="7"/>
        <v>0</v>
      </c>
      <c r="BE15" s="7">
        <f t="shared" si="8"/>
        <v>0</v>
      </c>
      <c r="BF15" s="7">
        <f t="shared" si="9"/>
        <v>2.3724099999999999</v>
      </c>
      <c r="BG15" s="7">
        <f t="shared" si="10"/>
        <v>-0.42251</v>
      </c>
      <c r="BH15" s="7">
        <f t="shared" si="11"/>
        <v>0.41188000000000002</v>
      </c>
      <c r="BI15" s="7">
        <f t="shared" si="12"/>
        <v>0</v>
      </c>
      <c r="BJ15" s="13">
        <f t="shared" si="13"/>
        <v>-3.4819999999999997E-2</v>
      </c>
      <c r="BK15" s="13">
        <f t="shared" si="14"/>
        <v>0</v>
      </c>
      <c r="BL15" s="13">
        <f t="shared" si="15"/>
        <v>0</v>
      </c>
      <c r="BM15" s="13">
        <f t="shared" si="16"/>
        <v>0</v>
      </c>
      <c r="BN15" s="13">
        <f t="shared" si="17"/>
        <v>0</v>
      </c>
      <c r="BO15" s="13">
        <f t="shared" si="18"/>
        <v>0</v>
      </c>
      <c r="BP15" s="13">
        <f t="shared" si="19"/>
        <v>0</v>
      </c>
      <c r="BQ15" s="13">
        <f t="shared" si="20"/>
        <v>0</v>
      </c>
      <c r="BR15" s="13">
        <f t="shared" si="21"/>
        <v>-6.31121</v>
      </c>
      <c r="BS15" s="13">
        <f t="shared" si="22"/>
        <v>-0.92057</v>
      </c>
      <c r="BT15" s="13">
        <f t="shared" si="23"/>
        <v>-1.9593400000000001</v>
      </c>
      <c r="BU15" s="13">
        <f t="shared" si="24"/>
        <v>0</v>
      </c>
      <c r="BV15" s="14">
        <f t="shared" si="25"/>
        <v>55.914880000000004</v>
      </c>
      <c r="BW15" s="15">
        <f t="shared" si="26"/>
        <v>51.531869999999998</v>
      </c>
      <c r="BX15" s="14">
        <f t="shared" si="27"/>
        <v>5.9148800000000037</v>
      </c>
      <c r="BY15" s="15">
        <f t="shared" si="28"/>
        <v>1.5318699999999978</v>
      </c>
    </row>
    <row r="16" spans="1:77">
      <c r="A16">
        <v>15</v>
      </c>
      <c r="B16" t="s">
        <v>366</v>
      </c>
      <c r="C16" t="s">
        <v>367</v>
      </c>
      <c r="D16" t="s">
        <v>77</v>
      </c>
      <c r="E16" t="s">
        <v>368</v>
      </c>
      <c r="F16" t="s">
        <v>369</v>
      </c>
      <c r="G16" t="s">
        <v>370</v>
      </c>
      <c r="H16">
        <v>1</v>
      </c>
      <c r="I16">
        <v>5</v>
      </c>
      <c r="J16" t="s">
        <v>371</v>
      </c>
      <c r="K16">
        <v>3</v>
      </c>
      <c r="L16">
        <v>6</v>
      </c>
      <c r="M16" t="s">
        <v>372</v>
      </c>
      <c r="N16">
        <v>4</v>
      </c>
      <c r="O16">
        <v>2</v>
      </c>
      <c r="P16" t="s">
        <v>373</v>
      </c>
      <c r="Q16">
        <v>6</v>
      </c>
      <c r="R16" t="s">
        <v>271</v>
      </c>
      <c r="S16">
        <v>1</v>
      </c>
      <c r="T16">
        <v>-3</v>
      </c>
      <c r="U16">
        <v>3</v>
      </c>
      <c r="V16" t="s">
        <v>374</v>
      </c>
      <c r="W16">
        <v>2</v>
      </c>
      <c r="X16">
        <v>4</v>
      </c>
      <c r="Y16">
        <v>1</v>
      </c>
      <c r="Z16">
        <v>2</v>
      </c>
      <c r="AA16">
        <v>2</v>
      </c>
      <c r="AB16">
        <v>1</v>
      </c>
      <c r="AC16">
        <v>1</v>
      </c>
      <c r="AD16">
        <v>1</v>
      </c>
      <c r="AE16">
        <v>1</v>
      </c>
      <c r="AF16" s="16">
        <v>4</v>
      </c>
      <c r="AG16">
        <v>1</v>
      </c>
      <c r="AH16">
        <v>1</v>
      </c>
      <c r="AI16">
        <v>3</v>
      </c>
      <c r="AJ16">
        <v>3</v>
      </c>
      <c r="AK16">
        <v>1</v>
      </c>
      <c r="AL16">
        <v>2</v>
      </c>
      <c r="AM16">
        <v>1</v>
      </c>
      <c r="AN16">
        <v>1</v>
      </c>
      <c r="AO16">
        <v>3</v>
      </c>
      <c r="AP16">
        <v>5</v>
      </c>
      <c r="AQ16">
        <v>5</v>
      </c>
      <c r="AR16">
        <v>4</v>
      </c>
      <c r="AS16">
        <v>5</v>
      </c>
      <c r="AT16">
        <v>5</v>
      </c>
      <c r="AU16">
        <v>15</v>
      </c>
      <c r="AV16" s="5">
        <f t="shared" si="0"/>
        <v>31</v>
      </c>
      <c r="AW16" s="11">
        <f t="shared" si="1"/>
        <v>46</v>
      </c>
      <c r="AX16" s="7">
        <f t="shared" si="2"/>
        <v>-5.5646100000000001</v>
      </c>
      <c r="AY16" s="7">
        <f t="shared" si="29"/>
        <v>0</v>
      </c>
      <c r="AZ16" s="7">
        <f t="shared" si="3"/>
        <v>0</v>
      </c>
      <c r="BA16" s="7">
        <f t="shared" si="4"/>
        <v>-4.6161700000000003</v>
      </c>
      <c r="BB16" s="7">
        <f t="shared" si="5"/>
        <v>0</v>
      </c>
      <c r="BC16" s="7">
        <f t="shared" si="6"/>
        <v>3.04365</v>
      </c>
      <c r="BD16" s="7">
        <f t="shared" si="7"/>
        <v>2.32091</v>
      </c>
      <c r="BE16" s="7">
        <f t="shared" si="8"/>
        <v>-6.5052199999999996</v>
      </c>
      <c r="BF16" s="7">
        <f t="shared" si="9"/>
        <v>2.9042599999999998</v>
      </c>
      <c r="BG16" s="7">
        <f t="shared" si="10"/>
        <v>-2.0216799999999999</v>
      </c>
      <c r="BH16" s="7">
        <f t="shared" si="11"/>
        <v>1.28044</v>
      </c>
      <c r="BI16" s="7">
        <f t="shared" si="12"/>
        <v>0</v>
      </c>
      <c r="BJ16" s="13">
        <f t="shared" si="13"/>
        <v>-0.16891</v>
      </c>
      <c r="BK16" s="13">
        <f t="shared" si="14"/>
        <v>0</v>
      </c>
      <c r="BL16" s="13">
        <f t="shared" si="15"/>
        <v>0</v>
      </c>
      <c r="BM16" s="13">
        <f t="shared" si="16"/>
        <v>1.4406000000000001</v>
      </c>
      <c r="BN16" s="13">
        <f t="shared" si="17"/>
        <v>0</v>
      </c>
      <c r="BO16" s="13">
        <f t="shared" si="18"/>
        <v>-6.8267199999999999</v>
      </c>
      <c r="BP16" s="13">
        <f t="shared" si="19"/>
        <v>-5.6992099999999999</v>
      </c>
      <c r="BQ16" s="13">
        <f t="shared" si="20"/>
        <v>1.4938400000000001</v>
      </c>
      <c r="BR16" s="13">
        <f t="shared" si="21"/>
        <v>-7.9271700000000003</v>
      </c>
      <c r="BS16" s="13">
        <f t="shared" si="22"/>
        <v>-4.8896199999999999</v>
      </c>
      <c r="BT16" s="13">
        <f t="shared" si="23"/>
        <v>-4.5905500000000004</v>
      </c>
      <c r="BU16" s="13">
        <f t="shared" si="24"/>
        <v>0</v>
      </c>
      <c r="BV16" s="14">
        <f t="shared" si="25"/>
        <v>47.418640000000003</v>
      </c>
      <c r="BW16" s="15">
        <f t="shared" si="26"/>
        <v>33.590069999999997</v>
      </c>
      <c r="BX16" s="14">
        <f t="shared" si="27"/>
        <v>-2.5813599999999965</v>
      </c>
      <c r="BY16" s="15">
        <f t="shared" si="28"/>
        <v>-16.409930000000003</v>
      </c>
    </row>
    <row r="17" spans="1:77">
      <c r="A17">
        <v>18</v>
      </c>
      <c r="B17" t="s">
        <v>389</v>
      </c>
      <c r="C17" t="s">
        <v>390</v>
      </c>
      <c r="D17" t="s">
        <v>77</v>
      </c>
      <c r="E17" t="s">
        <v>78</v>
      </c>
      <c r="F17" t="s">
        <v>384</v>
      </c>
      <c r="G17" t="s">
        <v>391</v>
      </c>
      <c r="H17">
        <v>1</v>
      </c>
      <c r="I17">
        <v>6</v>
      </c>
      <c r="J17" t="s">
        <v>392</v>
      </c>
      <c r="K17">
        <v>4</v>
      </c>
      <c r="L17">
        <v>6</v>
      </c>
      <c r="M17" t="s">
        <v>393</v>
      </c>
      <c r="N17">
        <v>5</v>
      </c>
      <c r="O17">
        <v>1</v>
      </c>
      <c r="P17">
        <v>-3</v>
      </c>
      <c r="Q17">
        <v>5</v>
      </c>
      <c r="R17" t="s">
        <v>394</v>
      </c>
      <c r="S17">
        <v>1</v>
      </c>
      <c r="T17">
        <v>-3</v>
      </c>
      <c r="U17">
        <v>1</v>
      </c>
      <c r="V17">
        <v>-3</v>
      </c>
      <c r="W17">
        <v>2</v>
      </c>
      <c r="X17">
        <v>4</v>
      </c>
      <c r="Y17">
        <v>2</v>
      </c>
      <c r="Z17">
        <v>3</v>
      </c>
      <c r="AA17">
        <v>3</v>
      </c>
      <c r="AB17">
        <v>3</v>
      </c>
      <c r="AC17">
        <v>3</v>
      </c>
      <c r="AD17">
        <v>1</v>
      </c>
      <c r="AE17">
        <v>1</v>
      </c>
      <c r="AF17" s="16">
        <v>3</v>
      </c>
      <c r="AG17">
        <v>2</v>
      </c>
      <c r="AH17">
        <v>-3</v>
      </c>
      <c r="AI17">
        <v>3</v>
      </c>
      <c r="AJ17">
        <v>3</v>
      </c>
      <c r="AK17">
        <v>2</v>
      </c>
      <c r="AL17">
        <v>2</v>
      </c>
      <c r="AM17">
        <v>1</v>
      </c>
      <c r="AN17">
        <v>1</v>
      </c>
      <c r="AO17">
        <v>2</v>
      </c>
      <c r="AP17">
        <v>5</v>
      </c>
      <c r="AQ17">
        <v>4</v>
      </c>
      <c r="AR17">
        <v>3</v>
      </c>
      <c r="AS17">
        <v>1</v>
      </c>
      <c r="AT17">
        <v>6</v>
      </c>
      <c r="AU17">
        <v>22</v>
      </c>
      <c r="AV17" s="5">
        <f t="shared" si="0"/>
        <v>30</v>
      </c>
      <c r="AW17" s="11">
        <f t="shared" si="1"/>
        <v>75</v>
      </c>
      <c r="AX17" s="7">
        <f t="shared" si="2"/>
        <v>-3.0239600000000002</v>
      </c>
      <c r="AY17" s="7">
        <f t="shared" si="29"/>
        <v>0</v>
      </c>
      <c r="AZ17" s="7">
        <f t="shared" si="3"/>
        <v>0</v>
      </c>
      <c r="BA17" s="7">
        <f t="shared" si="4"/>
        <v>0</v>
      </c>
      <c r="BB17" s="7">
        <f t="shared" si="5"/>
        <v>0</v>
      </c>
      <c r="BC17" s="7">
        <f t="shared" si="6"/>
        <v>3.04365</v>
      </c>
      <c r="BD17" s="7">
        <f t="shared" si="7"/>
        <v>2.32091</v>
      </c>
      <c r="BE17" s="7">
        <f t="shared" si="8"/>
        <v>-3.8012999999999999</v>
      </c>
      <c r="BF17" s="7">
        <f t="shared" si="9"/>
        <v>2.9042599999999998</v>
      </c>
      <c r="BG17" s="7">
        <f t="shared" si="10"/>
        <v>-1.6185</v>
      </c>
      <c r="BH17" s="7">
        <f t="shared" si="11"/>
        <v>2.3424700000000001</v>
      </c>
      <c r="BI17" s="7">
        <f t="shared" si="12"/>
        <v>-0.33682000000000001</v>
      </c>
      <c r="BJ17" s="13">
        <f t="shared" si="13"/>
        <v>-3.4819999999999997E-2</v>
      </c>
      <c r="BK17" s="13">
        <f t="shared" si="14"/>
        <v>0</v>
      </c>
      <c r="BL17" s="13">
        <f t="shared" si="15"/>
        <v>0</v>
      </c>
      <c r="BM17" s="13">
        <f t="shared" si="16"/>
        <v>0</v>
      </c>
      <c r="BN17" s="13">
        <f t="shared" si="17"/>
        <v>0</v>
      </c>
      <c r="BO17" s="13">
        <f t="shared" si="18"/>
        <v>-6.8267199999999999</v>
      </c>
      <c r="BP17" s="13">
        <f t="shared" si="19"/>
        <v>-5.6992099999999999</v>
      </c>
      <c r="BQ17" s="13">
        <f t="shared" si="20"/>
        <v>0.90383999999999998</v>
      </c>
      <c r="BR17" s="13">
        <f t="shared" si="21"/>
        <v>-7.9271700000000003</v>
      </c>
      <c r="BS17" s="13">
        <f t="shared" si="22"/>
        <v>-3.2980499999999999</v>
      </c>
      <c r="BT17" s="13">
        <f t="shared" si="23"/>
        <v>-8.0991400000000002</v>
      </c>
      <c r="BU17" s="13">
        <f t="shared" si="24"/>
        <v>-6.2972400000000004</v>
      </c>
      <c r="BV17" s="14">
        <f t="shared" si="25"/>
        <v>58.407769999999999</v>
      </c>
      <c r="BW17" s="15">
        <f t="shared" si="26"/>
        <v>23.479299999999995</v>
      </c>
      <c r="BX17" s="14">
        <f t="shared" si="27"/>
        <v>8.4077699999999993</v>
      </c>
      <c r="BY17" s="15">
        <f t="shared" si="28"/>
        <v>-26.520700000000005</v>
      </c>
    </row>
    <row r="18" spans="1:77">
      <c r="A18">
        <v>17</v>
      </c>
      <c r="B18" t="s">
        <v>382</v>
      </c>
      <c r="C18" t="s">
        <v>383</v>
      </c>
      <c r="D18" t="s">
        <v>77</v>
      </c>
      <c r="E18" t="s">
        <v>368</v>
      </c>
      <c r="F18" t="s">
        <v>384</v>
      </c>
      <c r="G18" t="s">
        <v>385</v>
      </c>
      <c r="H18">
        <v>1</v>
      </c>
      <c r="I18">
        <v>6</v>
      </c>
      <c r="J18" t="s">
        <v>386</v>
      </c>
      <c r="K18">
        <v>1</v>
      </c>
      <c r="L18">
        <v>6</v>
      </c>
      <c r="M18" t="s">
        <v>387</v>
      </c>
      <c r="N18">
        <v>1</v>
      </c>
      <c r="O18">
        <v>1</v>
      </c>
      <c r="P18">
        <v>-3</v>
      </c>
      <c r="Q18">
        <v>6</v>
      </c>
      <c r="R18" t="s">
        <v>388</v>
      </c>
      <c r="S18">
        <v>1</v>
      </c>
      <c r="T18">
        <v>-3</v>
      </c>
      <c r="U18">
        <v>1</v>
      </c>
      <c r="V18">
        <v>-3</v>
      </c>
      <c r="W18">
        <v>4</v>
      </c>
      <c r="X18">
        <v>4</v>
      </c>
      <c r="Y18">
        <v>4</v>
      </c>
      <c r="Z18">
        <v>1</v>
      </c>
      <c r="AA18">
        <v>1</v>
      </c>
      <c r="AB18">
        <v>1</v>
      </c>
      <c r="AC18">
        <v>1</v>
      </c>
      <c r="AD18">
        <v>1</v>
      </c>
      <c r="AE18">
        <v>1</v>
      </c>
      <c r="AF18" s="16">
        <v>2</v>
      </c>
      <c r="AG18">
        <v>2</v>
      </c>
      <c r="AH18">
        <v>-3</v>
      </c>
      <c r="AI18">
        <v>3</v>
      </c>
      <c r="AJ18">
        <v>3</v>
      </c>
      <c r="AK18">
        <v>2</v>
      </c>
      <c r="AL18">
        <v>2</v>
      </c>
      <c r="AM18">
        <v>1</v>
      </c>
      <c r="AN18">
        <v>2</v>
      </c>
      <c r="AO18">
        <v>1</v>
      </c>
      <c r="AP18">
        <v>1</v>
      </c>
      <c r="AQ18">
        <v>4</v>
      </c>
      <c r="AR18">
        <v>5</v>
      </c>
      <c r="AS18">
        <v>5</v>
      </c>
      <c r="AT18">
        <v>4</v>
      </c>
      <c r="AU18">
        <v>18</v>
      </c>
      <c r="AV18" s="5">
        <f t="shared" si="0"/>
        <v>24</v>
      </c>
      <c r="AW18" s="11">
        <f t="shared" si="1"/>
        <v>47</v>
      </c>
      <c r="AX18" s="7">
        <f t="shared" si="2"/>
        <v>-1.3187199999999999</v>
      </c>
      <c r="AY18" s="7">
        <f t="shared" si="29"/>
        <v>0</v>
      </c>
      <c r="AZ18" s="7">
        <f t="shared" si="3"/>
        <v>0</v>
      </c>
      <c r="BA18" s="7">
        <f t="shared" si="4"/>
        <v>0</v>
      </c>
      <c r="BB18" s="7">
        <f t="shared" si="5"/>
        <v>0</v>
      </c>
      <c r="BC18" s="7">
        <f t="shared" si="6"/>
        <v>3.04365</v>
      </c>
      <c r="BD18" s="7">
        <f t="shared" si="7"/>
        <v>0</v>
      </c>
      <c r="BE18" s="7">
        <f t="shared" si="8"/>
        <v>0</v>
      </c>
      <c r="BF18" s="7">
        <f t="shared" si="9"/>
        <v>0</v>
      </c>
      <c r="BG18" s="7">
        <f t="shared" si="10"/>
        <v>-1.6185</v>
      </c>
      <c r="BH18" s="7">
        <f t="shared" si="11"/>
        <v>0.41188000000000002</v>
      </c>
      <c r="BI18" s="7">
        <f t="shared" si="12"/>
        <v>0</v>
      </c>
      <c r="BJ18" s="13">
        <f t="shared" si="13"/>
        <v>-6.0639999999999999E-2</v>
      </c>
      <c r="BK18" s="13">
        <f t="shared" si="14"/>
        <v>0</v>
      </c>
      <c r="BL18" s="13">
        <f t="shared" si="15"/>
        <v>0</v>
      </c>
      <c r="BM18" s="13">
        <f t="shared" si="16"/>
        <v>0</v>
      </c>
      <c r="BN18" s="13">
        <f t="shared" si="17"/>
        <v>0</v>
      </c>
      <c r="BO18" s="13">
        <f t="shared" si="18"/>
        <v>-6.8267199999999999</v>
      </c>
      <c r="BP18" s="13">
        <f t="shared" si="19"/>
        <v>0</v>
      </c>
      <c r="BQ18" s="13">
        <f t="shared" si="20"/>
        <v>0</v>
      </c>
      <c r="BR18" s="13">
        <f t="shared" si="21"/>
        <v>0</v>
      </c>
      <c r="BS18" s="13">
        <f t="shared" si="22"/>
        <v>-3.2980499999999999</v>
      </c>
      <c r="BT18" s="13">
        <f t="shared" si="23"/>
        <v>-1.9593400000000001</v>
      </c>
      <c r="BU18" s="13">
        <f t="shared" si="24"/>
        <v>0</v>
      </c>
      <c r="BV18" s="14">
        <f t="shared" si="25"/>
        <v>57.095370000000003</v>
      </c>
      <c r="BW18" s="15">
        <f t="shared" si="26"/>
        <v>48.613059999999997</v>
      </c>
      <c r="BX18" s="14">
        <f t="shared" si="27"/>
        <v>7.0953700000000026</v>
      </c>
      <c r="BY18" s="15">
        <f t="shared" si="28"/>
        <v>-1.3869400000000027</v>
      </c>
    </row>
    <row r="19" spans="1:77">
      <c r="A19">
        <v>20</v>
      </c>
      <c r="B19" t="s">
        <v>403</v>
      </c>
      <c r="C19" t="s">
        <v>404</v>
      </c>
      <c r="D19" t="s">
        <v>77</v>
      </c>
      <c r="E19" t="s">
        <v>78</v>
      </c>
      <c r="F19" t="s">
        <v>397</v>
      </c>
      <c r="G19" t="s">
        <v>405</v>
      </c>
      <c r="H19">
        <v>1</v>
      </c>
      <c r="I19">
        <v>3</v>
      </c>
      <c r="J19" t="s">
        <v>406</v>
      </c>
      <c r="K19">
        <v>2</v>
      </c>
      <c r="L19">
        <v>6</v>
      </c>
      <c r="M19" t="s">
        <v>407</v>
      </c>
      <c r="N19">
        <v>2</v>
      </c>
      <c r="O19">
        <v>1</v>
      </c>
      <c r="P19">
        <v>-3</v>
      </c>
      <c r="Q19">
        <v>1</v>
      </c>
      <c r="R19">
        <v>-3</v>
      </c>
      <c r="S19">
        <v>7</v>
      </c>
      <c r="T19">
        <v>-3</v>
      </c>
      <c r="U19">
        <v>3</v>
      </c>
      <c r="V19" t="s">
        <v>408</v>
      </c>
      <c r="W19">
        <v>4</v>
      </c>
      <c r="X19">
        <v>4</v>
      </c>
      <c r="Y19">
        <v>4</v>
      </c>
      <c r="Z19">
        <v>3</v>
      </c>
      <c r="AA19">
        <v>2</v>
      </c>
      <c r="AB19">
        <v>1</v>
      </c>
      <c r="AC19">
        <v>1</v>
      </c>
      <c r="AD19">
        <v>1</v>
      </c>
      <c r="AE19">
        <v>1</v>
      </c>
      <c r="AF19" s="16">
        <v>4</v>
      </c>
      <c r="AG19">
        <v>2</v>
      </c>
      <c r="AH19">
        <v>-3</v>
      </c>
      <c r="AI19">
        <v>2</v>
      </c>
      <c r="AJ19">
        <v>2</v>
      </c>
      <c r="AK19">
        <v>1</v>
      </c>
      <c r="AL19">
        <v>1</v>
      </c>
      <c r="AM19">
        <v>1</v>
      </c>
      <c r="AN19">
        <v>1</v>
      </c>
      <c r="AO19">
        <v>2</v>
      </c>
      <c r="AP19">
        <v>4</v>
      </c>
      <c r="AQ19">
        <v>4</v>
      </c>
      <c r="AR19">
        <v>4</v>
      </c>
      <c r="AS19">
        <v>4</v>
      </c>
      <c r="AT19">
        <v>4</v>
      </c>
      <c r="AU19">
        <v>21</v>
      </c>
      <c r="AV19" s="5">
        <f t="shared" si="0"/>
        <v>26</v>
      </c>
      <c r="AW19" s="11">
        <f t="shared" si="1"/>
        <v>57</v>
      </c>
      <c r="AX19" s="7">
        <f t="shared" si="2"/>
        <v>-5.5646100000000001</v>
      </c>
      <c r="AY19" s="7">
        <f t="shared" si="29"/>
        <v>-3.4555531872</v>
      </c>
      <c r="AZ19" s="7">
        <f t="shared" si="3"/>
        <v>-2.7355700000000001</v>
      </c>
      <c r="BA19" s="7">
        <f t="shared" si="4"/>
        <v>-4.6161700000000003</v>
      </c>
      <c r="BB19" s="7">
        <f t="shared" si="5"/>
        <v>-5.5174700000000003</v>
      </c>
      <c r="BC19" s="7">
        <f t="shared" si="6"/>
        <v>3.04365</v>
      </c>
      <c r="BD19" s="7">
        <f t="shared" si="7"/>
        <v>2.32091</v>
      </c>
      <c r="BE19" s="7">
        <f t="shared" si="8"/>
        <v>-3.8012999999999999</v>
      </c>
      <c r="BF19" s="7">
        <f t="shared" si="9"/>
        <v>2.3724099999999999</v>
      </c>
      <c r="BG19" s="7">
        <f t="shared" si="10"/>
        <v>-1.6185</v>
      </c>
      <c r="BH19" s="7">
        <f t="shared" si="11"/>
        <v>1.28044</v>
      </c>
      <c r="BI19" s="7">
        <f t="shared" si="12"/>
        <v>0.11038000000000001</v>
      </c>
      <c r="BJ19" s="13">
        <f t="shared" si="13"/>
        <v>-0.16891</v>
      </c>
      <c r="BK19" s="13">
        <f t="shared" si="14"/>
        <v>1.8684000000000001</v>
      </c>
      <c r="BL19" s="13">
        <f t="shared" si="15"/>
        <v>1.43103</v>
      </c>
      <c r="BM19" s="13">
        <f t="shared" si="16"/>
        <v>1.4406000000000001</v>
      </c>
      <c r="BN19" s="13">
        <f t="shared" si="17"/>
        <v>1.6696800000000001</v>
      </c>
      <c r="BO19" s="13">
        <f t="shared" si="18"/>
        <v>-6.8267199999999999</v>
      </c>
      <c r="BP19" s="13">
        <f t="shared" si="19"/>
        <v>-5.6992099999999999</v>
      </c>
      <c r="BQ19" s="13">
        <f t="shared" si="20"/>
        <v>0.90383999999999998</v>
      </c>
      <c r="BR19" s="13">
        <f t="shared" si="21"/>
        <v>-6.31121</v>
      </c>
      <c r="BS19" s="13">
        <f t="shared" si="22"/>
        <v>-3.2980499999999999</v>
      </c>
      <c r="BT19" s="13">
        <f t="shared" si="23"/>
        <v>-4.5905500000000004</v>
      </c>
      <c r="BU19" s="13">
        <f t="shared" si="24"/>
        <v>-3.13896</v>
      </c>
      <c r="BV19" s="14">
        <f t="shared" si="25"/>
        <v>38.395676812799998</v>
      </c>
      <c r="BW19" s="15">
        <f t="shared" si="26"/>
        <v>38.037750000000003</v>
      </c>
      <c r="BX19" s="14">
        <f t="shared" si="27"/>
        <v>-11.604323187200002</v>
      </c>
      <c r="BY19" s="15">
        <f t="shared" si="28"/>
        <v>-11.962249999999997</v>
      </c>
    </row>
    <row r="20" spans="1:77">
      <c r="A20">
        <v>19</v>
      </c>
      <c r="B20" t="s">
        <v>395</v>
      </c>
      <c r="C20" t="s">
        <v>396</v>
      </c>
      <c r="D20" t="s">
        <v>77</v>
      </c>
      <c r="E20" t="s">
        <v>368</v>
      </c>
      <c r="F20" t="s">
        <v>397</v>
      </c>
      <c r="G20" t="s">
        <v>398</v>
      </c>
      <c r="H20">
        <v>1</v>
      </c>
      <c r="I20">
        <v>5</v>
      </c>
      <c r="J20" t="s">
        <v>399</v>
      </c>
      <c r="K20">
        <v>3</v>
      </c>
      <c r="L20">
        <v>6</v>
      </c>
      <c r="M20" t="s">
        <v>400</v>
      </c>
      <c r="N20">
        <v>6</v>
      </c>
      <c r="O20">
        <v>1</v>
      </c>
      <c r="P20">
        <v>-3</v>
      </c>
      <c r="Q20">
        <v>5</v>
      </c>
      <c r="R20" t="s">
        <v>401</v>
      </c>
      <c r="S20">
        <v>2</v>
      </c>
      <c r="T20" t="s">
        <v>402</v>
      </c>
      <c r="U20">
        <v>1</v>
      </c>
      <c r="V20">
        <v>-3</v>
      </c>
      <c r="W20">
        <v>4</v>
      </c>
      <c r="X20">
        <v>2</v>
      </c>
      <c r="Y20">
        <v>2</v>
      </c>
      <c r="Z20">
        <v>1</v>
      </c>
      <c r="AA20">
        <v>2</v>
      </c>
      <c r="AB20">
        <v>2</v>
      </c>
      <c r="AC20">
        <v>2</v>
      </c>
      <c r="AD20">
        <v>1</v>
      </c>
      <c r="AE20">
        <v>1</v>
      </c>
      <c r="AF20" s="16">
        <v>3</v>
      </c>
      <c r="AG20">
        <v>1</v>
      </c>
      <c r="AH20">
        <v>2</v>
      </c>
      <c r="AI20">
        <v>2</v>
      </c>
      <c r="AJ20">
        <v>2</v>
      </c>
      <c r="AK20">
        <v>2</v>
      </c>
      <c r="AL20">
        <v>2</v>
      </c>
      <c r="AM20">
        <v>1</v>
      </c>
      <c r="AN20">
        <v>1</v>
      </c>
      <c r="AO20">
        <v>2</v>
      </c>
      <c r="AP20">
        <v>3</v>
      </c>
      <c r="AQ20">
        <v>5</v>
      </c>
      <c r="AR20">
        <v>5</v>
      </c>
      <c r="AS20">
        <v>5</v>
      </c>
      <c r="AT20">
        <v>7</v>
      </c>
      <c r="AU20">
        <v>17</v>
      </c>
      <c r="AV20" s="5">
        <f t="shared" si="0"/>
        <v>30</v>
      </c>
      <c r="AW20" s="11">
        <f t="shared" si="1"/>
        <v>53</v>
      </c>
      <c r="AX20" s="7">
        <f t="shared" si="2"/>
        <v>-3.0239600000000002</v>
      </c>
      <c r="AY20" s="7">
        <f t="shared" si="29"/>
        <v>-3.4555531872</v>
      </c>
      <c r="AZ20" s="7">
        <f t="shared" si="3"/>
        <v>-2.7355700000000001</v>
      </c>
      <c r="BA20" s="7">
        <f t="shared" si="4"/>
        <v>0</v>
      </c>
      <c r="BB20" s="7">
        <f t="shared" si="5"/>
        <v>0</v>
      </c>
      <c r="BC20" s="7">
        <f t="shared" si="6"/>
        <v>3.04365</v>
      </c>
      <c r="BD20" s="7">
        <f t="shared" si="7"/>
        <v>2.32091</v>
      </c>
      <c r="BE20" s="7">
        <f t="shared" si="8"/>
        <v>-3.8012999999999999</v>
      </c>
      <c r="BF20" s="7">
        <f t="shared" si="9"/>
        <v>1.3668899999999999</v>
      </c>
      <c r="BG20" s="7">
        <f t="shared" si="10"/>
        <v>-2.0216799999999999</v>
      </c>
      <c r="BH20" s="7">
        <f t="shared" si="11"/>
        <v>0.41188000000000002</v>
      </c>
      <c r="BI20" s="7">
        <f t="shared" si="12"/>
        <v>0</v>
      </c>
      <c r="BJ20" s="13">
        <f t="shared" si="13"/>
        <v>-3.4819999999999997E-2</v>
      </c>
      <c r="BK20" s="13">
        <f t="shared" si="14"/>
        <v>1.8684000000000001</v>
      </c>
      <c r="BL20" s="13">
        <f t="shared" si="15"/>
        <v>1.43103</v>
      </c>
      <c r="BM20" s="13">
        <f t="shared" si="16"/>
        <v>0</v>
      </c>
      <c r="BN20" s="13">
        <f t="shared" si="17"/>
        <v>0</v>
      </c>
      <c r="BO20" s="13">
        <f t="shared" si="18"/>
        <v>-6.8267199999999999</v>
      </c>
      <c r="BP20" s="13">
        <f t="shared" si="19"/>
        <v>-5.6992099999999999</v>
      </c>
      <c r="BQ20" s="13">
        <f t="shared" si="20"/>
        <v>0.90383999999999998</v>
      </c>
      <c r="BR20" s="13">
        <f t="shared" si="21"/>
        <v>-4.09842</v>
      </c>
      <c r="BS20" s="13">
        <f t="shared" si="22"/>
        <v>-4.8896199999999999</v>
      </c>
      <c r="BT20" s="13">
        <f t="shared" si="23"/>
        <v>-1.9593400000000001</v>
      </c>
      <c r="BU20" s="13">
        <f t="shared" si="24"/>
        <v>0</v>
      </c>
      <c r="BV20" s="14">
        <f t="shared" si="25"/>
        <v>48.6823268128</v>
      </c>
      <c r="BW20" s="15">
        <f t="shared" si="26"/>
        <v>41.452950000000001</v>
      </c>
      <c r="BX20" s="14">
        <f t="shared" si="27"/>
        <v>-1.3176731872000005</v>
      </c>
      <c r="BY20" s="15">
        <f t="shared" si="28"/>
        <v>-8.5470499999999987</v>
      </c>
    </row>
    <row r="21" spans="1:77">
      <c r="A21">
        <v>21</v>
      </c>
      <c r="B21" t="s">
        <v>409</v>
      </c>
      <c r="C21" t="s">
        <v>410</v>
      </c>
      <c r="D21" t="s">
        <v>77</v>
      </c>
      <c r="E21" t="s">
        <v>368</v>
      </c>
      <c r="F21" t="s">
        <v>397</v>
      </c>
      <c r="G21" t="s">
        <v>411</v>
      </c>
      <c r="H21">
        <v>1</v>
      </c>
      <c r="I21">
        <v>6</v>
      </c>
      <c r="J21" t="s">
        <v>412</v>
      </c>
      <c r="K21">
        <v>5</v>
      </c>
      <c r="L21">
        <v>6</v>
      </c>
      <c r="M21" t="s">
        <v>413</v>
      </c>
      <c r="N21">
        <v>5</v>
      </c>
      <c r="O21">
        <v>3</v>
      </c>
      <c r="P21" t="s">
        <v>414</v>
      </c>
      <c r="Q21">
        <v>5</v>
      </c>
      <c r="R21" t="s">
        <v>415</v>
      </c>
      <c r="S21">
        <v>1</v>
      </c>
      <c r="T21">
        <v>-3</v>
      </c>
      <c r="U21">
        <v>1</v>
      </c>
      <c r="V21">
        <v>-3</v>
      </c>
      <c r="W21">
        <v>3</v>
      </c>
      <c r="X21">
        <v>4</v>
      </c>
      <c r="Y21">
        <v>4</v>
      </c>
      <c r="Z21">
        <v>4</v>
      </c>
      <c r="AA21">
        <v>3</v>
      </c>
      <c r="AB21">
        <v>2</v>
      </c>
      <c r="AC21">
        <v>1</v>
      </c>
      <c r="AD21">
        <v>1</v>
      </c>
      <c r="AE21">
        <v>1</v>
      </c>
      <c r="AF21" s="16">
        <v>4</v>
      </c>
      <c r="AG21">
        <v>2</v>
      </c>
      <c r="AH21">
        <v>-3</v>
      </c>
      <c r="AI21">
        <v>3</v>
      </c>
      <c r="AJ21">
        <v>3</v>
      </c>
      <c r="AK21">
        <v>2</v>
      </c>
      <c r="AL21">
        <v>2</v>
      </c>
      <c r="AM21">
        <v>1</v>
      </c>
      <c r="AN21">
        <v>2</v>
      </c>
      <c r="AO21">
        <v>2</v>
      </c>
      <c r="AP21">
        <v>5</v>
      </c>
      <c r="AQ21">
        <v>4</v>
      </c>
      <c r="AR21">
        <v>3</v>
      </c>
      <c r="AS21">
        <v>3</v>
      </c>
      <c r="AT21">
        <v>4</v>
      </c>
      <c r="AU21">
        <v>23</v>
      </c>
      <c r="AV21" s="5">
        <f t="shared" si="0"/>
        <v>33</v>
      </c>
      <c r="AW21" s="11">
        <f t="shared" si="1"/>
        <v>68</v>
      </c>
      <c r="AX21" s="7">
        <f t="shared" si="2"/>
        <v>-5.5646100000000001</v>
      </c>
      <c r="AY21" s="7">
        <f t="shared" si="29"/>
        <v>0</v>
      </c>
      <c r="AZ21" s="7">
        <f t="shared" si="3"/>
        <v>0</v>
      </c>
      <c r="BA21" s="7">
        <f t="shared" si="4"/>
        <v>0</v>
      </c>
      <c r="BB21" s="7">
        <f t="shared" si="5"/>
        <v>0</v>
      </c>
      <c r="BC21" s="7">
        <f t="shared" si="6"/>
        <v>3.04365</v>
      </c>
      <c r="BD21" s="7">
        <f t="shared" si="7"/>
        <v>0</v>
      </c>
      <c r="BE21" s="7">
        <f t="shared" si="8"/>
        <v>-3.8012999999999999</v>
      </c>
      <c r="BF21" s="7">
        <f t="shared" si="9"/>
        <v>2.9042599999999998</v>
      </c>
      <c r="BG21" s="7">
        <f t="shared" si="10"/>
        <v>-1.6185</v>
      </c>
      <c r="BH21" s="7">
        <f t="shared" si="11"/>
        <v>2.3424700000000001</v>
      </c>
      <c r="BI21" s="7">
        <f t="shared" si="12"/>
        <v>-0.18043000000000001</v>
      </c>
      <c r="BJ21" s="13">
        <f t="shared" si="13"/>
        <v>-0.16891</v>
      </c>
      <c r="BK21" s="13">
        <f t="shared" si="14"/>
        <v>0</v>
      </c>
      <c r="BL21" s="13">
        <f t="shared" si="15"/>
        <v>0</v>
      </c>
      <c r="BM21" s="13">
        <f t="shared" si="16"/>
        <v>0</v>
      </c>
      <c r="BN21" s="13">
        <f t="shared" si="17"/>
        <v>0</v>
      </c>
      <c r="BO21" s="13">
        <f t="shared" si="18"/>
        <v>-6.8267199999999999</v>
      </c>
      <c r="BP21" s="13">
        <f t="shared" si="19"/>
        <v>0</v>
      </c>
      <c r="BQ21" s="13">
        <f t="shared" si="20"/>
        <v>0.90383999999999998</v>
      </c>
      <c r="BR21" s="13">
        <f t="shared" si="21"/>
        <v>-7.9271700000000003</v>
      </c>
      <c r="BS21" s="13">
        <f t="shared" si="22"/>
        <v>-3.2980499999999999</v>
      </c>
      <c r="BT21" s="13">
        <f t="shared" si="23"/>
        <v>-8.0991400000000002</v>
      </c>
      <c r="BU21" s="13">
        <f t="shared" si="24"/>
        <v>-5.63286</v>
      </c>
      <c r="BV21" s="14">
        <f t="shared" si="25"/>
        <v>53.702600000000004</v>
      </c>
      <c r="BW21" s="15">
        <f t="shared" si="26"/>
        <v>29.708799999999997</v>
      </c>
      <c r="BX21" s="14">
        <f t="shared" si="27"/>
        <v>3.7026000000000039</v>
      </c>
      <c r="BY21" s="15">
        <f t="shared" si="28"/>
        <v>-20.291200000000003</v>
      </c>
    </row>
    <row r="22" spans="1:77">
      <c r="A22">
        <v>24</v>
      </c>
      <c r="B22" t="s">
        <v>421</v>
      </c>
      <c r="C22" t="s">
        <v>422</v>
      </c>
      <c r="D22" t="s">
        <v>77</v>
      </c>
      <c r="E22" t="s">
        <v>78</v>
      </c>
      <c r="F22" t="s">
        <v>397</v>
      </c>
      <c r="G22" t="s">
        <v>423</v>
      </c>
      <c r="H22">
        <v>1</v>
      </c>
      <c r="I22">
        <v>4</v>
      </c>
      <c r="J22" t="s">
        <v>424</v>
      </c>
      <c r="K22">
        <v>4</v>
      </c>
      <c r="L22">
        <v>5</v>
      </c>
      <c r="M22" t="s">
        <v>425</v>
      </c>
      <c r="N22">
        <v>2</v>
      </c>
      <c r="O22">
        <v>1</v>
      </c>
      <c r="P22">
        <v>-3</v>
      </c>
      <c r="Q22">
        <v>5</v>
      </c>
      <c r="R22" t="s">
        <v>426</v>
      </c>
      <c r="S22">
        <v>1</v>
      </c>
      <c r="T22">
        <v>-3</v>
      </c>
      <c r="U22">
        <v>3</v>
      </c>
      <c r="V22" t="s">
        <v>427</v>
      </c>
      <c r="W22">
        <v>1</v>
      </c>
      <c r="X22">
        <v>3</v>
      </c>
      <c r="Y22">
        <v>1</v>
      </c>
      <c r="Z22">
        <v>2</v>
      </c>
      <c r="AA22">
        <v>1</v>
      </c>
      <c r="AB22">
        <v>1</v>
      </c>
      <c r="AC22">
        <v>1</v>
      </c>
      <c r="AD22">
        <v>1</v>
      </c>
      <c r="AE22">
        <v>1</v>
      </c>
      <c r="AF22" s="16">
        <v>2</v>
      </c>
      <c r="AG22">
        <v>2</v>
      </c>
      <c r="AH22">
        <v>-3</v>
      </c>
      <c r="AI22">
        <v>3</v>
      </c>
      <c r="AJ22">
        <v>3</v>
      </c>
      <c r="AK22">
        <v>2</v>
      </c>
      <c r="AL22">
        <v>2</v>
      </c>
      <c r="AM22">
        <v>1</v>
      </c>
      <c r="AN22">
        <v>1</v>
      </c>
      <c r="AO22">
        <v>6</v>
      </c>
      <c r="AP22">
        <v>2</v>
      </c>
      <c r="AQ22">
        <v>3</v>
      </c>
      <c r="AR22">
        <v>5</v>
      </c>
      <c r="AS22">
        <v>4</v>
      </c>
      <c r="AT22">
        <v>4</v>
      </c>
      <c r="AU22">
        <v>12</v>
      </c>
      <c r="AV22" s="5">
        <f t="shared" si="0"/>
        <v>26</v>
      </c>
      <c r="AW22" s="11">
        <f t="shared" si="1"/>
        <v>39</v>
      </c>
      <c r="AX22" s="7">
        <f t="shared" si="2"/>
        <v>-1.3187199999999999</v>
      </c>
      <c r="AY22" s="7">
        <f t="shared" si="29"/>
        <v>0</v>
      </c>
      <c r="AZ22" s="7">
        <f t="shared" si="3"/>
        <v>0</v>
      </c>
      <c r="BA22" s="7">
        <f t="shared" si="4"/>
        <v>0</v>
      </c>
      <c r="BB22" s="7">
        <f t="shared" si="5"/>
        <v>0</v>
      </c>
      <c r="BC22" s="7">
        <f t="shared" si="6"/>
        <v>3.04365</v>
      </c>
      <c r="BD22" s="7">
        <f t="shared" si="7"/>
        <v>2.32091</v>
      </c>
      <c r="BE22" s="7">
        <f t="shared" si="8"/>
        <v>0</v>
      </c>
      <c r="BF22" s="7">
        <f t="shared" si="9"/>
        <v>0.66513999999999995</v>
      </c>
      <c r="BG22" s="7">
        <f t="shared" si="10"/>
        <v>-1.1438699999999999</v>
      </c>
      <c r="BH22" s="7">
        <f t="shared" si="11"/>
        <v>0.41188000000000002</v>
      </c>
      <c r="BI22" s="7">
        <f t="shared" si="12"/>
        <v>0.11038000000000001</v>
      </c>
      <c r="BJ22" s="13">
        <f t="shared" si="13"/>
        <v>-6.0639999999999999E-2</v>
      </c>
      <c r="BK22" s="13">
        <f t="shared" si="14"/>
        <v>0</v>
      </c>
      <c r="BL22" s="13">
        <f t="shared" si="15"/>
        <v>0</v>
      </c>
      <c r="BM22" s="13">
        <f t="shared" si="16"/>
        <v>0</v>
      </c>
      <c r="BN22" s="13">
        <f t="shared" si="17"/>
        <v>0</v>
      </c>
      <c r="BO22" s="13">
        <f t="shared" si="18"/>
        <v>-6.8267199999999999</v>
      </c>
      <c r="BP22" s="13">
        <f t="shared" si="19"/>
        <v>-5.6992099999999999</v>
      </c>
      <c r="BQ22" s="13">
        <f t="shared" si="20"/>
        <v>0</v>
      </c>
      <c r="BR22" s="13">
        <f t="shared" si="21"/>
        <v>-1.9494899999999999</v>
      </c>
      <c r="BS22" s="13">
        <f t="shared" si="22"/>
        <v>-1.65178</v>
      </c>
      <c r="BT22" s="13">
        <f t="shared" si="23"/>
        <v>-1.9593400000000001</v>
      </c>
      <c r="BU22" s="13">
        <f t="shared" si="24"/>
        <v>-3.13896</v>
      </c>
      <c r="BV22" s="14">
        <f t="shared" si="25"/>
        <v>60.666430000000005</v>
      </c>
      <c r="BW22" s="15">
        <f t="shared" si="26"/>
        <v>39.471670000000003</v>
      </c>
      <c r="BX22" s="14">
        <f t="shared" si="27"/>
        <v>10.666430000000005</v>
      </c>
      <c r="BY22" s="15">
        <f t="shared" si="28"/>
        <v>-10.528329999999997</v>
      </c>
    </row>
    <row r="23" spans="1:77">
      <c r="A23">
        <v>23</v>
      </c>
      <c r="B23" t="s">
        <v>416</v>
      </c>
      <c r="C23" t="s">
        <v>417</v>
      </c>
      <c r="D23" t="s">
        <v>77</v>
      </c>
      <c r="E23" t="s">
        <v>78</v>
      </c>
      <c r="F23" t="s">
        <v>397</v>
      </c>
      <c r="G23" t="s">
        <v>418</v>
      </c>
      <c r="H23">
        <v>1</v>
      </c>
      <c r="I23">
        <v>5</v>
      </c>
      <c r="J23" t="s">
        <v>419</v>
      </c>
      <c r="K23">
        <v>2</v>
      </c>
      <c r="L23">
        <v>6</v>
      </c>
      <c r="M23" t="s">
        <v>420</v>
      </c>
      <c r="N23">
        <v>3</v>
      </c>
      <c r="O23">
        <v>1</v>
      </c>
      <c r="P23">
        <v>-3</v>
      </c>
      <c r="Q23">
        <v>1</v>
      </c>
      <c r="R23">
        <v>-3</v>
      </c>
      <c r="S23">
        <v>1</v>
      </c>
      <c r="T23">
        <v>-3</v>
      </c>
      <c r="U23">
        <v>1</v>
      </c>
      <c r="V23">
        <v>-3</v>
      </c>
      <c r="W23">
        <v>1</v>
      </c>
      <c r="X23">
        <v>1</v>
      </c>
      <c r="Y23">
        <v>1</v>
      </c>
      <c r="Z23">
        <v>1</v>
      </c>
      <c r="AA23">
        <v>1</v>
      </c>
      <c r="AB23">
        <v>2</v>
      </c>
      <c r="AC23">
        <v>1</v>
      </c>
      <c r="AD23">
        <v>1</v>
      </c>
      <c r="AE23">
        <v>1</v>
      </c>
      <c r="AF23" s="16">
        <v>5</v>
      </c>
      <c r="AG23">
        <v>1</v>
      </c>
      <c r="AH23">
        <v>1</v>
      </c>
      <c r="AI23">
        <v>3</v>
      </c>
      <c r="AJ23">
        <v>3</v>
      </c>
      <c r="AK23">
        <v>1</v>
      </c>
      <c r="AL23">
        <v>1</v>
      </c>
      <c r="AM23">
        <v>1</v>
      </c>
      <c r="AN23">
        <v>1</v>
      </c>
      <c r="AO23">
        <v>5</v>
      </c>
      <c r="AP23">
        <v>6</v>
      </c>
      <c r="AQ23">
        <v>6</v>
      </c>
      <c r="AR23">
        <v>2</v>
      </c>
      <c r="AS23">
        <v>1</v>
      </c>
      <c r="AT23">
        <v>3</v>
      </c>
      <c r="AU23">
        <v>10</v>
      </c>
      <c r="AV23" s="5">
        <f t="shared" si="0"/>
        <v>21</v>
      </c>
      <c r="AW23" s="11">
        <f t="shared" si="1"/>
        <v>37</v>
      </c>
      <c r="AX23" s="7">
        <f t="shared" si="2"/>
        <v>-8.3739899999999992</v>
      </c>
      <c r="AY23" s="7">
        <f t="shared" si="29"/>
        <v>0</v>
      </c>
      <c r="AZ23" s="7">
        <f t="shared" si="3"/>
        <v>0</v>
      </c>
      <c r="BA23" s="7">
        <f t="shared" si="4"/>
        <v>-4.6161700000000003</v>
      </c>
      <c r="BB23" s="7">
        <f t="shared" si="5"/>
        <v>-5.5174700000000003</v>
      </c>
      <c r="BC23" s="7">
        <f t="shared" si="6"/>
        <v>3.04365</v>
      </c>
      <c r="BD23" s="7">
        <f t="shared" si="7"/>
        <v>2.32091</v>
      </c>
      <c r="BE23" s="7">
        <f t="shared" si="8"/>
        <v>-11.25544</v>
      </c>
      <c r="BF23" s="7">
        <f t="shared" si="9"/>
        <v>3.46638</v>
      </c>
      <c r="BG23" s="7">
        <f t="shared" si="10"/>
        <v>-2.44706</v>
      </c>
      <c r="BH23" s="7">
        <f t="shared" si="11"/>
        <v>3.4159299999999999</v>
      </c>
      <c r="BI23" s="7">
        <f t="shared" si="12"/>
        <v>-0.33682000000000001</v>
      </c>
      <c r="BJ23" s="13">
        <f t="shared" si="13"/>
        <v>-1.7117500000000001</v>
      </c>
      <c r="BK23" s="13">
        <f t="shared" si="14"/>
        <v>0</v>
      </c>
      <c r="BL23" s="13">
        <f t="shared" si="15"/>
        <v>0</v>
      </c>
      <c r="BM23" s="13">
        <f t="shared" si="16"/>
        <v>1.4406000000000001</v>
      </c>
      <c r="BN23" s="13">
        <f t="shared" si="17"/>
        <v>1.6696800000000001</v>
      </c>
      <c r="BO23" s="13">
        <f t="shared" si="18"/>
        <v>-6.8267199999999999</v>
      </c>
      <c r="BP23" s="13">
        <f t="shared" si="19"/>
        <v>-5.6992099999999999</v>
      </c>
      <c r="BQ23" s="13">
        <f t="shared" si="20"/>
        <v>1.4861899999999999</v>
      </c>
      <c r="BR23" s="13">
        <f t="shared" si="21"/>
        <v>-10.190849999999999</v>
      </c>
      <c r="BS23" s="13">
        <f t="shared" si="22"/>
        <v>-6.0240900000000002</v>
      </c>
      <c r="BT23" s="13">
        <f t="shared" si="23"/>
        <v>-10.779109999999999</v>
      </c>
      <c r="BU23" s="13">
        <f t="shared" si="24"/>
        <v>-6.2972400000000004</v>
      </c>
      <c r="BV23" s="14">
        <f t="shared" si="25"/>
        <v>36.276980000000002</v>
      </c>
      <c r="BW23" s="15">
        <f t="shared" si="26"/>
        <v>17.825309999999995</v>
      </c>
      <c r="BX23" s="14">
        <f t="shared" si="27"/>
        <v>-13.723019999999998</v>
      </c>
      <c r="BY23" s="15">
        <f t="shared" si="28"/>
        <v>-32.174690000000005</v>
      </c>
    </row>
    <row r="24" spans="1:77">
      <c r="A24">
        <v>36</v>
      </c>
      <c r="B24" t="s">
        <v>983</v>
      </c>
      <c r="C24" t="s">
        <v>984</v>
      </c>
      <c r="D24" t="s">
        <v>77</v>
      </c>
      <c r="E24" t="s">
        <v>78</v>
      </c>
      <c r="F24" t="s">
        <v>976</v>
      </c>
      <c r="G24" s="17" t="s">
        <v>985</v>
      </c>
      <c r="H24">
        <v>1</v>
      </c>
      <c r="I24">
        <v>4</v>
      </c>
      <c r="J24" t="s">
        <v>986</v>
      </c>
      <c r="K24">
        <v>3</v>
      </c>
      <c r="L24">
        <v>6</v>
      </c>
      <c r="M24" t="s">
        <v>987</v>
      </c>
      <c r="N24">
        <v>5</v>
      </c>
      <c r="O24">
        <v>5</v>
      </c>
      <c r="P24" t="s">
        <v>988</v>
      </c>
      <c r="Q24">
        <v>5</v>
      </c>
      <c r="R24" t="s">
        <v>989</v>
      </c>
      <c r="S24">
        <v>1</v>
      </c>
      <c r="T24">
        <v>-3</v>
      </c>
      <c r="U24">
        <v>1</v>
      </c>
      <c r="V24">
        <v>-3</v>
      </c>
      <c r="W24">
        <v>4</v>
      </c>
      <c r="X24">
        <v>2</v>
      </c>
      <c r="Y24">
        <v>4</v>
      </c>
      <c r="Z24">
        <v>1</v>
      </c>
      <c r="AA24">
        <v>1</v>
      </c>
      <c r="AB24">
        <v>1</v>
      </c>
      <c r="AC24">
        <v>1</v>
      </c>
      <c r="AD24">
        <v>1</v>
      </c>
      <c r="AE24">
        <v>1</v>
      </c>
      <c r="AF24" s="16">
        <v>1</v>
      </c>
      <c r="AG24">
        <v>2</v>
      </c>
      <c r="AH24">
        <v>-3</v>
      </c>
      <c r="AI24">
        <v>3</v>
      </c>
      <c r="AJ24">
        <v>3</v>
      </c>
      <c r="AK24">
        <v>2</v>
      </c>
      <c r="AL24">
        <v>2</v>
      </c>
      <c r="AM24">
        <v>2</v>
      </c>
      <c r="AN24">
        <v>2</v>
      </c>
      <c r="AO24">
        <v>2</v>
      </c>
      <c r="AP24">
        <v>3</v>
      </c>
      <c r="AQ24">
        <v>3</v>
      </c>
      <c r="AR24">
        <v>4</v>
      </c>
      <c r="AS24">
        <v>5</v>
      </c>
      <c r="AT24">
        <v>6</v>
      </c>
      <c r="AU24">
        <v>16</v>
      </c>
      <c r="AV24" s="5">
        <f t="shared" si="0"/>
        <v>31</v>
      </c>
      <c r="AW24" s="11">
        <f t="shared" si="1"/>
        <v>43</v>
      </c>
      <c r="AX24" s="7">
        <f t="shared" si="2"/>
        <v>0</v>
      </c>
      <c r="AY24" s="7">
        <f t="shared" si="29"/>
        <v>0</v>
      </c>
      <c r="AZ24" s="7">
        <f t="shared" si="3"/>
        <v>0</v>
      </c>
      <c r="BA24" s="7">
        <f t="shared" si="4"/>
        <v>0</v>
      </c>
      <c r="BB24" s="7">
        <f t="shared" si="5"/>
        <v>0</v>
      </c>
      <c r="BC24" s="7">
        <f t="shared" si="6"/>
        <v>0</v>
      </c>
      <c r="BD24" s="7">
        <f t="shared" si="7"/>
        <v>0</v>
      </c>
      <c r="BE24" s="7">
        <f t="shared" si="8"/>
        <v>-3.8012999999999999</v>
      </c>
      <c r="BF24" s="7">
        <f t="shared" si="9"/>
        <v>1.3668899999999999</v>
      </c>
      <c r="BG24" s="7">
        <f t="shared" si="10"/>
        <v>-1.1438699999999999</v>
      </c>
      <c r="BH24" s="7">
        <f t="shared" si="11"/>
        <v>1.28044</v>
      </c>
      <c r="BI24" s="7">
        <f t="shared" si="12"/>
        <v>0</v>
      </c>
      <c r="BJ24" s="13">
        <f t="shared" si="13"/>
        <v>0</v>
      </c>
      <c r="BK24" s="13">
        <f t="shared" si="14"/>
        <v>0</v>
      </c>
      <c r="BL24" s="13">
        <f t="shared" si="15"/>
        <v>0</v>
      </c>
      <c r="BM24" s="13">
        <f t="shared" si="16"/>
        <v>0</v>
      </c>
      <c r="BN24" s="13">
        <f t="shared" si="17"/>
        <v>0</v>
      </c>
      <c r="BO24" s="13">
        <f t="shared" si="18"/>
        <v>0</v>
      </c>
      <c r="BP24" s="13">
        <f t="shared" si="19"/>
        <v>0</v>
      </c>
      <c r="BQ24" s="13">
        <f t="shared" si="20"/>
        <v>0.90383999999999998</v>
      </c>
      <c r="BR24" s="13">
        <f t="shared" si="21"/>
        <v>-4.09842</v>
      </c>
      <c r="BS24" s="13">
        <f t="shared" si="22"/>
        <v>-1.65178</v>
      </c>
      <c r="BT24" s="13">
        <f t="shared" si="23"/>
        <v>-4.5905500000000004</v>
      </c>
      <c r="BU24" s="13">
        <f t="shared" si="24"/>
        <v>0</v>
      </c>
      <c r="BV24" s="14">
        <f t="shared" si="25"/>
        <v>54.279220000000002</v>
      </c>
      <c r="BW24" s="15">
        <f t="shared" si="26"/>
        <v>51.320899999999995</v>
      </c>
      <c r="BX24" s="14">
        <f t="shared" si="27"/>
        <v>4.2792200000000022</v>
      </c>
      <c r="BY24" s="15">
        <f t="shared" si="28"/>
        <v>1.3208999999999946</v>
      </c>
    </row>
    <row r="25" spans="1:77">
      <c r="A25">
        <v>35</v>
      </c>
      <c r="B25" t="s">
        <v>974</v>
      </c>
      <c r="C25" t="s">
        <v>975</v>
      </c>
      <c r="D25" t="s">
        <v>77</v>
      </c>
      <c r="E25" t="s">
        <v>78</v>
      </c>
      <c r="F25" t="s">
        <v>976</v>
      </c>
      <c r="G25" s="17" t="s">
        <v>977</v>
      </c>
      <c r="H25">
        <v>1</v>
      </c>
      <c r="I25">
        <v>5</v>
      </c>
      <c r="J25" t="s">
        <v>978</v>
      </c>
      <c r="K25">
        <v>6</v>
      </c>
      <c r="L25">
        <v>6</v>
      </c>
      <c r="M25" t="s">
        <v>979</v>
      </c>
      <c r="N25">
        <v>5</v>
      </c>
      <c r="O25">
        <v>5</v>
      </c>
      <c r="P25" t="s">
        <v>980</v>
      </c>
      <c r="Q25">
        <v>6</v>
      </c>
      <c r="R25" t="s">
        <v>981</v>
      </c>
      <c r="S25">
        <v>4</v>
      </c>
      <c r="T25" t="s">
        <v>982</v>
      </c>
      <c r="U25">
        <v>1</v>
      </c>
      <c r="V25">
        <v>-3</v>
      </c>
      <c r="W25">
        <v>4</v>
      </c>
      <c r="X25">
        <v>4</v>
      </c>
      <c r="Y25">
        <v>4</v>
      </c>
      <c r="Z25">
        <v>4</v>
      </c>
      <c r="AA25">
        <v>1</v>
      </c>
      <c r="AB25">
        <v>1</v>
      </c>
      <c r="AC25">
        <v>1</v>
      </c>
      <c r="AD25">
        <v>1</v>
      </c>
      <c r="AE25">
        <v>1</v>
      </c>
      <c r="AF25" s="16">
        <v>1</v>
      </c>
      <c r="AG25">
        <v>2</v>
      </c>
      <c r="AH25">
        <v>-3</v>
      </c>
      <c r="AI25">
        <v>3</v>
      </c>
      <c r="AJ25">
        <v>3</v>
      </c>
      <c r="AK25">
        <v>2</v>
      </c>
      <c r="AL25">
        <v>2</v>
      </c>
      <c r="AM25">
        <v>1</v>
      </c>
      <c r="AN25">
        <v>1</v>
      </c>
      <c r="AO25">
        <v>6</v>
      </c>
      <c r="AP25">
        <v>1</v>
      </c>
      <c r="AQ25">
        <v>2</v>
      </c>
      <c r="AR25">
        <v>5</v>
      </c>
      <c r="AS25">
        <v>5</v>
      </c>
      <c r="AT25">
        <v>5</v>
      </c>
      <c r="AU25">
        <v>21</v>
      </c>
      <c r="AV25" s="5">
        <f t="shared" si="0"/>
        <v>39</v>
      </c>
      <c r="AW25" s="11">
        <f t="shared" si="1"/>
        <v>56</v>
      </c>
      <c r="AX25" s="7">
        <f t="shared" si="2"/>
        <v>0</v>
      </c>
      <c r="AY25" s="7">
        <f t="shared" si="29"/>
        <v>0</v>
      </c>
      <c r="AZ25" s="7">
        <f t="shared" si="3"/>
        <v>0</v>
      </c>
      <c r="BA25" s="7">
        <f t="shared" si="4"/>
        <v>0</v>
      </c>
      <c r="BB25" s="7">
        <f t="shared" si="5"/>
        <v>0</v>
      </c>
      <c r="BC25" s="7">
        <f t="shared" si="6"/>
        <v>3.04365</v>
      </c>
      <c r="BD25" s="7">
        <f t="shared" si="7"/>
        <v>2.32091</v>
      </c>
      <c r="BE25" s="7">
        <f t="shared" si="8"/>
        <v>0</v>
      </c>
      <c r="BF25" s="7">
        <f t="shared" si="9"/>
        <v>0</v>
      </c>
      <c r="BG25" s="7">
        <f t="shared" si="10"/>
        <v>-0.42251</v>
      </c>
      <c r="BH25" s="7">
        <f t="shared" si="11"/>
        <v>0.41188000000000002</v>
      </c>
      <c r="BI25" s="7">
        <f t="shared" si="12"/>
        <v>0</v>
      </c>
      <c r="BJ25" s="13">
        <f t="shared" si="13"/>
        <v>0</v>
      </c>
      <c r="BK25" s="13">
        <f t="shared" si="14"/>
        <v>0</v>
      </c>
      <c r="BL25" s="13">
        <f t="shared" si="15"/>
        <v>0</v>
      </c>
      <c r="BM25" s="13">
        <f t="shared" si="16"/>
        <v>0</v>
      </c>
      <c r="BN25" s="13">
        <f t="shared" si="17"/>
        <v>0</v>
      </c>
      <c r="BO25" s="13">
        <f t="shared" si="18"/>
        <v>-6.8267199999999999</v>
      </c>
      <c r="BP25" s="13">
        <f t="shared" si="19"/>
        <v>-5.6992099999999999</v>
      </c>
      <c r="BQ25" s="13">
        <f t="shared" si="20"/>
        <v>0</v>
      </c>
      <c r="BR25" s="13">
        <f t="shared" si="21"/>
        <v>0</v>
      </c>
      <c r="BS25" s="13">
        <f t="shared" si="22"/>
        <v>-0.92057</v>
      </c>
      <c r="BT25" s="13">
        <f t="shared" si="23"/>
        <v>-1.9593400000000001</v>
      </c>
      <c r="BU25" s="13">
        <f t="shared" si="24"/>
        <v>0</v>
      </c>
      <c r="BV25" s="14">
        <f t="shared" si="25"/>
        <v>61.930990000000001</v>
      </c>
      <c r="BW25" s="15">
        <f t="shared" si="26"/>
        <v>45.351970000000001</v>
      </c>
      <c r="BX25" s="14">
        <f t="shared" si="27"/>
        <v>11.930990000000001</v>
      </c>
      <c r="BY25" s="15">
        <f t="shared" si="28"/>
        <v>-4.6480299999999986</v>
      </c>
    </row>
    <row r="26" spans="1:77">
      <c r="A26">
        <v>32</v>
      </c>
      <c r="B26" t="s">
        <v>952</v>
      </c>
      <c r="C26" t="s">
        <v>953</v>
      </c>
      <c r="D26" t="s">
        <v>77</v>
      </c>
      <c r="E26" t="s">
        <v>368</v>
      </c>
      <c r="F26" t="s">
        <v>934</v>
      </c>
      <c r="G26" s="17" t="s">
        <v>954</v>
      </c>
      <c r="H26">
        <v>1</v>
      </c>
      <c r="I26">
        <v>5</v>
      </c>
      <c r="J26" t="s">
        <v>955</v>
      </c>
      <c r="K26">
        <v>5</v>
      </c>
      <c r="L26">
        <v>6</v>
      </c>
      <c r="M26" t="s">
        <v>956</v>
      </c>
      <c r="N26">
        <v>2</v>
      </c>
      <c r="O26">
        <v>3</v>
      </c>
      <c r="P26" t="s">
        <v>957</v>
      </c>
      <c r="Q26">
        <v>6</v>
      </c>
      <c r="R26" t="s">
        <v>958</v>
      </c>
      <c r="S26">
        <v>1</v>
      </c>
      <c r="T26">
        <v>-3</v>
      </c>
      <c r="U26">
        <v>3</v>
      </c>
      <c r="V26" t="s">
        <v>959</v>
      </c>
      <c r="W26">
        <v>4</v>
      </c>
      <c r="X26">
        <v>4</v>
      </c>
      <c r="Y26">
        <v>4</v>
      </c>
      <c r="Z26">
        <v>4</v>
      </c>
      <c r="AA26">
        <v>4</v>
      </c>
      <c r="AB26">
        <v>4</v>
      </c>
      <c r="AC26">
        <v>4</v>
      </c>
      <c r="AD26">
        <v>1</v>
      </c>
      <c r="AE26">
        <v>1</v>
      </c>
      <c r="AF26" s="16">
        <v>1</v>
      </c>
      <c r="AG26">
        <v>2</v>
      </c>
      <c r="AH26">
        <v>-3</v>
      </c>
      <c r="AI26">
        <v>3</v>
      </c>
      <c r="AJ26">
        <v>3</v>
      </c>
      <c r="AK26">
        <v>2</v>
      </c>
      <c r="AL26">
        <v>2</v>
      </c>
      <c r="AM26">
        <v>2</v>
      </c>
      <c r="AN26">
        <v>2</v>
      </c>
      <c r="AO26">
        <v>1</v>
      </c>
      <c r="AP26">
        <v>1</v>
      </c>
      <c r="AQ26">
        <v>1</v>
      </c>
      <c r="AR26">
        <v>6</v>
      </c>
      <c r="AS26">
        <v>5</v>
      </c>
      <c r="AT26">
        <v>6</v>
      </c>
      <c r="AU26">
        <v>30</v>
      </c>
      <c r="AV26" s="5">
        <f t="shared" si="0"/>
        <v>32</v>
      </c>
      <c r="AW26" s="11">
        <f t="shared" si="1"/>
        <v>98</v>
      </c>
      <c r="AX26" s="7">
        <f t="shared" si="2"/>
        <v>0</v>
      </c>
      <c r="AY26" s="7">
        <f t="shared" si="29"/>
        <v>0</v>
      </c>
      <c r="AZ26" s="7">
        <f t="shared" si="3"/>
        <v>0</v>
      </c>
      <c r="BA26" s="7">
        <f t="shared" si="4"/>
        <v>0</v>
      </c>
      <c r="BB26" s="7">
        <f t="shared" si="5"/>
        <v>0</v>
      </c>
      <c r="BC26" s="7">
        <f t="shared" si="6"/>
        <v>0</v>
      </c>
      <c r="BD26" s="7">
        <f t="shared" si="7"/>
        <v>0</v>
      </c>
      <c r="BE26" s="7">
        <f t="shared" si="8"/>
        <v>0</v>
      </c>
      <c r="BF26" s="7">
        <f t="shared" si="9"/>
        <v>0</v>
      </c>
      <c r="BG26" s="7">
        <f t="shared" si="10"/>
        <v>0</v>
      </c>
      <c r="BH26" s="7">
        <f t="shared" si="11"/>
        <v>0</v>
      </c>
      <c r="BI26" s="7">
        <f t="shared" si="12"/>
        <v>0</v>
      </c>
      <c r="BJ26" s="13">
        <f t="shared" si="13"/>
        <v>0</v>
      </c>
      <c r="BK26" s="13">
        <f t="shared" si="14"/>
        <v>0</v>
      </c>
      <c r="BL26" s="13">
        <f t="shared" si="15"/>
        <v>0</v>
      </c>
      <c r="BM26" s="13">
        <f t="shared" si="16"/>
        <v>0</v>
      </c>
      <c r="BN26" s="13">
        <f t="shared" si="17"/>
        <v>0</v>
      </c>
      <c r="BO26" s="13">
        <f t="shared" si="18"/>
        <v>0</v>
      </c>
      <c r="BP26" s="13">
        <f t="shared" si="19"/>
        <v>0</v>
      </c>
      <c r="BQ26" s="13">
        <f t="shared" si="20"/>
        <v>0</v>
      </c>
      <c r="BR26" s="13">
        <f t="shared" si="21"/>
        <v>0</v>
      </c>
      <c r="BS26" s="13">
        <f t="shared" si="22"/>
        <v>0</v>
      </c>
      <c r="BT26" s="13">
        <f t="shared" si="23"/>
        <v>0</v>
      </c>
      <c r="BU26" s="13">
        <f t="shared" si="24"/>
        <v>0</v>
      </c>
      <c r="BV26" s="14">
        <f t="shared" si="25"/>
        <v>56.577060000000003</v>
      </c>
      <c r="BW26" s="15">
        <f t="shared" si="26"/>
        <v>60.757809999999999</v>
      </c>
      <c r="BX26" s="14">
        <f t="shared" si="27"/>
        <v>6.577060000000003</v>
      </c>
      <c r="BY26" s="15">
        <f t="shared" si="28"/>
        <v>10.757809999999999</v>
      </c>
    </row>
    <row r="27" spans="1:77">
      <c r="A27">
        <v>31</v>
      </c>
      <c r="B27" t="s">
        <v>946</v>
      </c>
      <c r="C27" t="s">
        <v>947</v>
      </c>
      <c r="D27" t="s">
        <v>77</v>
      </c>
      <c r="E27" t="s">
        <v>78</v>
      </c>
      <c r="F27" t="s">
        <v>934</v>
      </c>
      <c r="G27" s="17" t="s">
        <v>948</v>
      </c>
      <c r="H27">
        <v>1</v>
      </c>
      <c r="I27">
        <v>4</v>
      </c>
      <c r="J27" t="s">
        <v>949</v>
      </c>
      <c r="K27">
        <v>3</v>
      </c>
      <c r="L27">
        <v>5</v>
      </c>
      <c r="M27" t="s">
        <v>950</v>
      </c>
      <c r="N27">
        <v>2</v>
      </c>
      <c r="O27">
        <v>1</v>
      </c>
      <c r="P27">
        <v>-3</v>
      </c>
      <c r="Q27">
        <v>3</v>
      </c>
      <c r="R27" t="s">
        <v>951</v>
      </c>
      <c r="S27">
        <v>1</v>
      </c>
      <c r="T27">
        <v>-3</v>
      </c>
      <c r="U27">
        <v>1</v>
      </c>
      <c r="V27">
        <v>-3</v>
      </c>
      <c r="W27">
        <v>4</v>
      </c>
      <c r="X27">
        <v>2</v>
      </c>
      <c r="Y27">
        <v>2</v>
      </c>
      <c r="Z27">
        <v>2</v>
      </c>
      <c r="AA27">
        <v>2</v>
      </c>
      <c r="AB27">
        <v>1</v>
      </c>
      <c r="AC27">
        <v>1</v>
      </c>
      <c r="AD27">
        <v>1</v>
      </c>
      <c r="AE27">
        <v>1</v>
      </c>
      <c r="AF27" s="16">
        <v>4</v>
      </c>
      <c r="AG27">
        <v>1</v>
      </c>
      <c r="AH27">
        <v>2</v>
      </c>
      <c r="AI27">
        <v>3</v>
      </c>
      <c r="AJ27">
        <v>3</v>
      </c>
      <c r="AK27">
        <v>2</v>
      </c>
      <c r="AL27">
        <v>2</v>
      </c>
      <c r="AM27">
        <v>1</v>
      </c>
      <c r="AN27">
        <v>1</v>
      </c>
      <c r="AO27">
        <v>1</v>
      </c>
      <c r="AP27">
        <v>3</v>
      </c>
      <c r="AQ27">
        <v>5</v>
      </c>
      <c r="AR27">
        <v>3</v>
      </c>
      <c r="AS27">
        <v>5</v>
      </c>
      <c r="AT27">
        <v>5</v>
      </c>
      <c r="AU27">
        <v>16</v>
      </c>
      <c r="AV27" s="5">
        <f t="shared" si="0"/>
        <v>21</v>
      </c>
      <c r="AW27" s="11">
        <f t="shared" si="1"/>
        <v>46</v>
      </c>
      <c r="AX27" s="7">
        <f t="shared" si="2"/>
        <v>-5.5646100000000001</v>
      </c>
      <c r="AY27" s="7">
        <f t="shared" si="29"/>
        <v>0</v>
      </c>
      <c r="AZ27" s="7">
        <f t="shared" si="3"/>
        <v>0</v>
      </c>
      <c r="BA27" s="7">
        <f t="shared" si="4"/>
        <v>0</v>
      </c>
      <c r="BB27" s="7">
        <f t="shared" si="5"/>
        <v>0</v>
      </c>
      <c r="BC27" s="7">
        <f t="shared" si="6"/>
        <v>3.04365</v>
      </c>
      <c r="BD27" s="7">
        <f t="shared" si="7"/>
        <v>2.32091</v>
      </c>
      <c r="BE27" s="7">
        <f t="shared" si="8"/>
        <v>0</v>
      </c>
      <c r="BF27" s="7">
        <f t="shared" si="9"/>
        <v>1.3668899999999999</v>
      </c>
      <c r="BG27" s="7">
        <f t="shared" si="10"/>
        <v>-2.0216799999999999</v>
      </c>
      <c r="BH27" s="7">
        <f t="shared" si="11"/>
        <v>2.3424700000000001</v>
      </c>
      <c r="BI27" s="7">
        <f t="shared" si="12"/>
        <v>0</v>
      </c>
      <c r="BJ27" s="13">
        <f t="shared" si="13"/>
        <v>-0.16891</v>
      </c>
      <c r="BK27" s="13">
        <f t="shared" si="14"/>
        <v>0</v>
      </c>
      <c r="BL27" s="13">
        <f t="shared" si="15"/>
        <v>0</v>
      </c>
      <c r="BM27" s="13">
        <f t="shared" si="16"/>
        <v>0</v>
      </c>
      <c r="BN27" s="13">
        <f t="shared" si="17"/>
        <v>0</v>
      </c>
      <c r="BO27" s="13">
        <f t="shared" si="18"/>
        <v>-6.8267199999999999</v>
      </c>
      <c r="BP27" s="13">
        <f t="shared" si="19"/>
        <v>-5.6992099999999999</v>
      </c>
      <c r="BQ27" s="13">
        <f t="shared" si="20"/>
        <v>0</v>
      </c>
      <c r="BR27" s="13">
        <f t="shared" si="21"/>
        <v>-4.09842</v>
      </c>
      <c r="BS27" s="13">
        <f t="shared" si="22"/>
        <v>-4.8896199999999999</v>
      </c>
      <c r="BT27" s="13">
        <f t="shared" si="23"/>
        <v>-8.0991400000000002</v>
      </c>
      <c r="BU27" s="13">
        <f t="shared" si="24"/>
        <v>0</v>
      </c>
      <c r="BV27" s="14">
        <f t="shared" si="25"/>
        <v>58.064690000000006</v>
      </c>
      <c r="BW27" s="15">
        <f t="shared" si="26"/>
        <v>30.975789999999996</v>
      </c>
      <c r="BX27" s="14">
        <f t="shared" si="27"/>
        <v>8.0646900000000059</v>
      </c>
      <c r="BY27" s="15">
        <f t="shared" si="28"/>
        <v>-19.024210000000004</v>
      </c>
    </row>
    <row r="28" spans="1:77">
      <c r="A28">
        <v>26</v>
      </c>
      <c r="B28" t="s">
        <v>913</v>
      </c>
      <c r="C28" t="s">
        <v>914</v>
      </c>
      <c r="D28" t="s">
        <v>77</v>
      </c>
      <c r="E28" t="s">
        <v>78</v>
      </c>
      <c r="F28" t="s">
        <v>907</v>
      </c>
      <c r="G28" s="17" t="s">
        <v>915</v>
      </c>
      <c r="H28">
        <v>1</v>
      </c>
      <c r="I28">
        <v>5</v>
      </c>
      <c r="J28" t="s">
        <v>916</v>
      </c>
      <c r="K28">
        <v>5</v>
      </c>
      <c r="L28">
        <v>6</v>
      </c>
      <c r="M28" t="s">
        <v>917</v>
      </c>
      <c r="N28">
        <v>5</v>
      </c>
      <c r="O28">
        <v>1</v>
      </c>
      <c r="P28">
        <v>-3</v>
      </c>
      <c r="Q28">
        <v>5</v>
      </c>
      <c r="R28" t="s">
        <v>918</v>
      </c>
      <c r="S28">
        <v>1</v>
      </c>
      <c r="T28">
        <v>-3</v>
      </c>
      <c r="U28">
        <v>1</v>
      </c>
      <c r="V28">
        <v>-3</v>
      </c>
      <c r="W28">
        <v>4</v>
      </c>
      <c r="X28">
        <v>1</v>
      </c>
      <c r="Y28">
        <v>1</v>
      </c>
      <c r="Z28">
        <v>1</v>
      </c>
      <c r="AA28">
        <v>2</v>
      </c>
      <c r="AB28">
        <v>1</v>
      </c>
      <c r="AC28">
        <v>1</v>
      </c>
      <c r="AD28">
        <v>1</v>
      </c>
      <c r="AE28">
        <v>1</v>
      </c>
      <c r="AF28" s="16">
        <v>3</v>
      </c>
      <c r="AG28">
        <v>2</v>
      </c>
      <c r="AH28">
        <v>-3</v>
      </c>
      <c r="AI28">
        <v>3</v>
      </c>
      <c r="AJ28">
        <v>3</v>
      </c>
      <c r="AK28">
        <v>2</v>
      </c>
      <c r="AL28">
        <v>2</v>
      </c>
      <c r="AM28">
        <v>1</v>
      </c>
      <c r="AN28">
        <v>1</v>
      </c>
      <c r="AO28">
        <v>1</v>
      </c>
      <c r="AP28">
        <v>4</v>
      </c>
      <c r="AQ28">
        <v>4</v>
      </c>
      <c r="AR28">
        <v>4</v>
      </c>
      <c r="AS28">
        <v>4</v>
      </c>
      <c r="AT28">
        <v>5</v>
      </c>
      <c r="AU28">
        <v>13</v>
      </c>
      <c r="AV28" s="5">
        <f t="shared" si="0"/>
        <v>30</v>
      </c>
      <c r="AW28" s="11">
        <f t="shared" si="1"/>
        <v>39</v>
      </c>
      <c r="AX28" s="7">
        <f t="shared" si="2"/>
        <v>-3.0239600000000002</v>
      </c>
      <c r="AY28" s="7">
        <f t="shared" si="29"/>
        <v>0</v>
      </c>
      <c r="AZ28" s="7">
        <f t="shared" si="3"/>
        <v>0</v>
      </c>
      <c r="BA28" s="7">
        <f t="shared" si="4"/>
        <v>0</v>
      </c>
      <c r="BB28" s="7">
        <f t="shared" si="5"/>
        <v>0</v>
      </c>
      <c r="BC28" s="7">
        <f t="shared" si="6"/>
        <v>3.04365</v>
      </c>
      <c r="BD28" s="7">
        <f t="shared" si="7"/>
        <v>2.32091</v>
      </c>
      <c r="BE28" s="7">
        <f t="shared" si="8"/>
        <v>0</v>
      </c>
      <c r="BF28" s="7">
        <f t="shared" si="9"/>
        <v>2.3724099999999999</v>
      </c>
      <c r="BG28" s="7">
        <f t="shared" si="10"/>
        <v>-1.6185</v>
      </c>
      <c r="BH28" s="7">
        <f t="shared" si="11"/>
        <v>1.28044</v>
      </c>
      <c r="BI28" s="7">
        <f t="shared" si="12"/>
        <v>0.11038000000000001</v>
      </c>
      <c r="BJ28" s="13">
        <f t="shared" si="13"/>
        <v>-3.4819999999999997E-2</v>
      </c>
      <c r="BK28" s="13">
        <f t="shared" si="14"/>
        <v>0</v>
      </c>
      <c r="BL28" s="13">
        <f t="shared" si="15"/>
        <v>0</v>
      </c>
      <c r="BM28" s="13">
        <f t="shared" si="16"/>
        <v>0</v>
      </c>
      <c r="BN28" s="13">
        <f t="shared" si="17"/>
        <v>0</v>
      </c>
      <c r="BO28" s="13">
        <f t="shared" si="18"/>
        <v>-6.8267199999999999</v>
      </c>
      <c r="BP28" s="13">
        <f t="shared" si="19"/>
        <v>-5.6992099999999999</v>
      </c>
      <c r="BQ28" s="13">
        <f t="shared" si="20"/>
        <v>0</v>
      </c>
      <c r="BR28" s="13">
        <f t="shared" si="21"/>
        <v>-6.31121</v>
      </c>
      <c r="BS28" s="13">
        <f t="shared" si="22"/>
        <v>-3.2980499999999999</v>
      </c>
      <c r="BT28" s="13">
        <f t="shared" si="23"/>
        <v>-4.5905500000000004</v>
      </c>
      <c r="BU28" s="13">
        <f t="shared" si="24"/>
        <v>-3.13896</v>
      </c>
      <c r="BV28" s="14">
        <f t="shared" si="25"/>
        <v>61.062390000000001</v>
      </c>
      <c r="BW28" s="15">
        <f t="shared" si="26"/>
        <v>30.85829</v>
      </c>
      <c r="BX28" s="14">
        <f t="shared" si="27"/>
        <v>11.062390000000001</v>
      </c>
      <c r="BY28" s="15">
        <f t="shared" si="28"/>
        <v>-19.14171</v>
      </c>
    </row>
    <row r="29" spans="1:77">
      <c r="A29">
        <v>25</v>
      </c>
      <c r="B29" t="s">
        <v>905</v>
      </c>
      <c r="C29" t="s">
        <v>906</v>
      </c>
      <c r="D29" t="s">
        <v>77</v>
      </c>
      <c r="E29" t="s">
        <v>368</v>
      </c>
      <c r="F29" t="s">
        <v>907</v>
      </c>
      <c r="G29" s="17" t="s">
        <v>908</v>
      </c>
      <c r="H29">
        <v>1</v>
      </c>
      <c r="I29">
        <v>4</v>
      </c>
      <c r="J29" t="s">
        <v>909</v>
      </c>
      <c r="K29">
        <v>4</v>
      </c>
      <c r="L29">
        <v>6</v>
      </c>
      <c r="M29" t="s">
        <v>910</v>
      </c>
      <c r="N29">
        <v>4</v>
      </c>
      <c r="O29">
        <v>4</v>
      </c>
      <c r="P29" t="s">
        <v>911</v>
      </c>
      <c r="Q29">
        <v>3</v>
      </c>
      <c r="R29" t="s">
        <v>912</v>
      </c>
      <c r="S29">
        <v>1</v>
      </c>
      <c r="T29">
        <v>-3</v>
      </c>
      <c r="U29">
        <v>1</v>
      </c>
      <c r="V29">
        <v>-3</v>
      </c>
      <c r="W29">
        <v>3</v>
      </c>
      <c r="X29">
        <v>3</v>
      </c>
      <c r="Y29">
        <v>3</v>
      </c>
      <c r="Z29">
        <v>3</v>
      </c>
      <c r="AA29">
        <v>2</v>
      </c>
      <c r="AB29">
        <v>2</v>
      </c>
      <c r="AC29">
        <v>2</v>
      </c>
      <c r="AD29">
        <v>1</v>
      </c>
      <c r="AE29">
        <v>1</v>
      </c>
      <c r="AF29" s="16">
        <v>1</v>
      </c>
      <c r="AG29">
        <v>2</v>
      </c>
      <c r="AH29">
        <v>-3</v>
      </c>
      <c r="AI29">
        <v>3</v>
      </c>
      <c r="AJ29">
        <v>3</v>
      </c>
      <c r="AK29">
        <v>2</v>
      </c>
      <c r="AL29">
        <v>2</v>
      </c>
      <c r="AM29">
        <v>2</v>
      </c>
      <c r="AN29">
        <v>2</v>
      </c>
      <c r="AO29">
        <v>6</v>
      </c>
      <c r="AP29">
        <v>2</v>
      </c>
      <c r="AQ29">
        <v>3</v>
      </c>
      <c r="AR29">
        <v>5</v>
      </c>
      <c r="AS29">
        <v>5</v>
      </c>
      <c r="AT29">
        <v>5</v>
      </c>
      <c r="AU29">
        <v>20</v>
      </c>
      <c r="AV29" s="5">
        <f t="shared" si="0"/>
        <v>28</v>
      </c>
      <c r="AW29" s="11">
        <f t="shared" si="1"/>
        <v>62</v>
      </c>
      <c r="AX29" s="7">
        <f t="shared" si="2"/>
        <v>0</v>
      </c>
      <c r="AY29" s="7">
        <f t="shared" si="29"/>
        <v>0</v>
      </c>
      <c r="AZ29" s="7">
        <f t="shared" si="3"/>
        <v>0</v>
      </c>
      <c r="BA29" s="7">
        <f t="shared" si="4"/>
        <v>0</v>
      </c>
      <c r="BB29" s="7">
        <f t="shared" si="5"/>
        <v>0</v>
      </c>
      <c r="BC29" s="7">
        <f t="shared" si="6"/>
        <v>0</v>
      </c>
      <c r="BD29" s="7">
        <f t="shared" si="7"/>
        <v>0</v>
      </c>
      <c r="BE29" s="7">
        <f t="shared" si="8"/>
        <v>0</v>
      </c>
      <c r="BF29" s="7">
        <f t="shared" si="9"/>
        <v>0.66513999999999995</v>
      </c>
      <c r="BG29" s="7">
        <f t="shared" si="10"/>
        <v>-1.1438699999999999</v>
      </c>
      <c r="BH29" s="7">
        <f t="shared" si="11"/>
        <v>0.41188000000000002</v>
      </c>
      <c r="BI29" s="7">
        <f t="shared" si="12"/>
        <v>0</v>
      </c>
      <c r="BJ29" s="13">
        <f t="shared" si="13"/>
        <v>0</v>
      </c>
      <c r="BK29" s="13">
        <f t="shared" si="14"/>
        <v>0</v>
      </c>
      <c r="BL29" s="13">
        <f t="shared" si="15"/>
        <v>0</v>
      </c>
      <c r="BM29" s="13">
        <f t="shared" si="16"/>
        <v>0</v>
      </c>
      <c r="BN29" s="13">
        <f t="shared" si="17"/>
        <v>0</v>
      </c>
      <c r="BO29" s="13">
        <f t="shared" si="18"/>
        <v>0</v>
      </c>
      <c r="BP29" s="13">
        <f t="shared" si="19"/>
        <v>0</v>
      </c>
      <c r="BQ29" s="13">
        <f t="shared" si="20"/>
        <v>0</v>
      </c>
      <c r="BR29" s="13">
        <f t="shared" si="21"/>
        <v>-1.9494899999999999</v>
      </c>
      <c r="BS29" s="13">
        <f t="shared" si="22"/>
        <v>-1.65178</v>
      </c>
      <c r="BT29" s="13">
        <f t="shared" si="23"/>
        <v>-1.9593400000000001</v>
      </c>
      <c r="BU29" s="13">
        <f t="shared" si="24"/>
        <v>0</v>
      </c>
      <c r="BV29" s="14">
        <f t="shared" si="25"/>
        <v>56.510210000000001</v>
      </c>
      <c r="BW29" s="15">
        <f t="shared" si="26"/>
        <v>55.197199999999995</v>
      </c>
      <c r="BX29" s="14">
        <f t="shared" si="27"/>
        <v>6.5102100000000007</v>
      </c>
      <c r="BY29" s="15">
        <f t="shared" si="28"/>
        <v>5.1971999999999952</v>
      </c>
    </row>
    <row r="30" spans="1:77">
      <c r="A30">
        <v>34</v>
      </c>
      <c r="B30" t="s">
        <v>967</v>
      </c>
      <c r="C30" t="s">
        <v>968</v>
      </c>
      <c r="D30" t="s">
        <v>77</v>
      </c>
      <c r="E30" t="s">
        <v>78</v>
      </c>
      <c r="F30" t="s">
        <v>962</v>
      </c>
      <c r="G30" s="17" t="s">
        <v>969</v>
      </c>
      <c r="H30">
        <v>1</v>
      </c>
      <c r="I30">
        <v>3</v>
      </c>
      <c r="J30" t="s">
        <v>970</v>
      </c>
      <c r="K30">
        <v>3</v>
      </c>
      <c r="L30">
        <v>6</v>
      </c>
      <c r="M30" t="s">
        <v>971</v>
      </c>
      <c r="N30">
        <v>3</v>
      </c>
      <c r="O30">
        <v>1</v>
      </c>
      <c r="P30">
        <v>-3</v>
      </c>
      <c r="Q30">
        <v>6</v>
      </c>
      <c r="R30" t="s">
        <v>972</v>
      </c>
      <c r="S30">
        <v>1</v>
      </c>
      <c r="T30">
        <v>-3</v>
      </c>
      <c r="U30">
        <v>5</v>
      </c>
      <c r="V30" t="s">
        <v>973</v>
      </c>
      <c r="W30">
        <v>4</v>
      </c>
      <c r="X30">
        <v>3</v>
      </c>
      <c r="Y30">
        <v>3</v>
      </c>
      <c r="Z30">
        <v>3</v>
      </c>
      <c r="AA30">
        <v>2</v>
      </c>
      <c r="AB30">
        <v>1</v>
      </c>
      <c r="AC30">
        <v>1</v>
      </c>
      <c r="AD30">
        <v>1</v>
      </c>
      <c r="AE30">
        <v>1</v>
      </c>
      <c r="AF30" s="16">
        <v>3</v>
      </c>
      <c r="AG30">
        <v>2</v>
      </c>
      <c r="AH30">
        <v>-3</v>
      </c>
      <c r="AI30">
        <v>3</v>
      </c>
      <c r="AJ30">
        <v>3</v>
      </c>
      <c r="AK30">
        <v>2</v>
      </c>
      <c r="AL30">
        <v>2</v>
      </c>
      <c r="AM30">
        <v>2</v>
      </c>
      <c r="AN30">
        <v>2</v>
      </c>
      <c r="AO30">
        <v>2</v>
      </c>
      <c r="AP30">
        <v>3</v>
      </c>
      <c r="AQ30">
        <v>3</v>
      </c>
      <c r="AR30">
        <v>5</v>
      </c>
      <c r="AS30">
        <v>5</v>
      </c>
      <c r="AT30">
        <v>6</v>
      </c>
      <c r="AU30">
        <v>19</v>
      </c>
      <c r="AV30" s="5">
        <f t="shared" si="0"/>
        <v>29</v>
      </c>
      <c r="AW30" s="11">
        <f t="shared" si="1"/>
        <v>53</v>
      </c>
      <c r="AX30" s="7">
        <f t="shared" si="2"/>
        <v>-3.0239600000000002</v>
      </c>
      <c r="AY30" s="7">
        <f t="shared" si="29"/>
        <v>0</v>
      </c>
      <c r="AZ30" s="7">
        <f t="shared" si="3"/>
        <v>0</v>
      </c>
      <c r="BA30" s="7">
        <f t="shared" si="4"/>
        <v>0</v>
      </c>
      <c r="BB30" s="7">
        <f t="shared" si="5"/>
        <v>0</v>
      </c>
      <c r="BC30" s="7">
        <f t="shared" si="6"/>
        <v>0</v>
      </c>
      <c r="BD30" s="7">
        <f t="shared" si="7"/>
        <v>0</v>
      </c>
      <c r="BE30" s="7">
        <f t="shared" si="8"/>
        <v>-3.8012999999999999</v>
      </c>
      <c r="BF30" s="7">
        <f t="shared" si="9"/>
        <v>1.3668899999999999</v>
      </c>
      <c r="BG30" s="7">
        <f t="shared" si="10"/>
        <v>-1.1438699999999999</v>
      </c>
      <c r="BH30" s="7">
        <f t="shared" si="11"/>
        <v>0.41188000000000002</v>
      </c>
      <c r="BI30" s="7">
        <f t="shared" si="12"/>
        <v>0</v>
      </c>
      <c r="BJ30" s="13">
        <f t="shared" si="13"/>
        <v>-3.4819999999999997E-2</v>
      </c>
      <c r="BK30" s="13">
        <f t="shared" si="14"/>
        <v>0</v>
      </c>
      <c r="BL30" s="13">
        <f t="shared" si="15"/>
        <v>0</v>
      </c>
      <c r="BM30" s="13">
        <f t="shared" si="16"/>
        <v>0</v>
      </c>
      <c r="BN30" s="13">
        <f t="shared" si="17"/>
        <v>0</v>
      </c>
      <c r="BO30" s="13">
        <f t="shared" si="18"/>
        <v>0</v>
      </c>
      <c r="BP30" s="13">
        <f t="shared" si="19"/>
        <v>0</v>
      </c>
      <c r="BQ30" s="13">
        <f t="shared" si="20"/>
        <v>0.90383999999999998</v>
      </c>
      <c r="BR30" s="13">
        <f t="shared" si="21"/>
        <v>-4.09842</v>
      </c>
      <c r="BS30" s="13">
        <f t="shared" si="22"/>
        <v>-1.65178</v>
      </c>
      <c r="BT30" s="13">
        <f t="shared" si="23"/>
        <v>-1.9593400000000001</v>
      </c>
      <c r="BU30" s="13">
        <f t="shared" si="24"/>
        <v>0</v>
      </c>
      <c r="BV30" s="14">
        <f t="shared" si="25"/>
        <v>50.386700000000005</v>
      </c>
      <c r="BW30" s="15">
        <f t="shared" si="26"/>
        <v>53.917290000000001</v>
      </c>
      <c r="BX30" s="14">
        <f t="shared" si="27"/>
        <v>0.38670000000000471</v>
      </c>
      <c r="BY30" s="15">
        <f t="shared" si="28"/>
        <v>3.9172900000000013</v>
      </c>
    </row>
    <row r="31" spans="1:77">
      <c r="A31">
        <v>33</v>
      </c>
      <c r="B31" t="s">
        <v>960</v>
      </c>
      <c r="C31" t="s">
        <v>961</v>
      </c>
      <c r="D31" t="s">
        <v>77</v>
      </c>
      <c r="E31" t="s">
        <v>78</v>
      </c>
      <c r="F31" t="s">
        <v>962</v>
      </c>
      <c r="G31" s="17" t="s">
        <v>963</v>
      </c>
      <c r="H31">
        <v>1</v>
      </c>
      <c r="I31">
        <v>4</v>
      </c>
      <c r="J31" t="s">
        <v>964</v>
      </c>
      <c r="K31">
        <v>4</v>
      </c>
      <c r="L31">
        <v>6</v>
      </c>
      <c r="M31" t="s">
        <v>965</v>
      </c>
      <c r="N31">
        <v>5</v>
      </c>
      <c r="O31">
        <v>4</v>
      </c>
      <c r="P31" t="s">
        <v>966</v>
      </c>
      <c r="Q31">
        <v>5</v>
      </c>
      <c r="R31" t="s">
        <v>271</v>
      </c>
      <c r="S31">
        <v>1</v>
      </c>
      <c r="T31">
        <v>-3</v>
      </c>
      <c r="U31">
        <v>1</v>
      </c>
      <c r="V31">
        <v>-3</v>
      </c>
      <c r="W31">
        <v>1</v>
      </c>
      <c r="X31">
        <v>4</v>
      </c>
      <c r="Y31">
        <v>1</v>
      </c>
      <c r="Z31">
        <v>2</v>
      </c>
      <c r="AA31">
        <v>2</v>
      </c>
      <c r="AB31">
        <v>2</v>
      </c>
      <c r="AC31">
        <v>2</v>
      </c>
      <c r="AD31">
        <v>1</v>
      </c>
      <c r="AE31">
        <v>1</v>
      </c>
      <c r="AF31" s="16">
        <v>3</v>
      </c>
      <c r="AG31">
        <v>1</v>
      </c>
      <c r="AH31">
        <v>2</v>
      </c>
      <c r="AI31">
        <v>3</v>
      </c>
      <c r="AJ31">
        <v>3</v>
      </c>
      <c r="AK31">
        <v>2</v>
      </c>
      <c r="AL31">
        <v>2</v>
      </c>
      <c r="AM31">
        <v>2</v>
      </c>
      <c r="AN31">
        <v>2</v>
      </c>
      <c r="AO31">
        <v>2</v>
      </c>
      <c r="AP31">
        <v>3</v>
      </c>
      <c r="AQ31">
        <v>3</v>
      </c>
      <c r="AR31">
        <v>5</v>
      </c>
      <c r="AS31">
        <v>4</v>
      </c>
      <c r="AT31">
        <v>3</v>
      </c>
      <c r="AU31">
        <v>16</v>
      </c>
      <c r="AV31" s="5">
        <f t="shared" si="0"/>
        <v>31</v>
      </c>
      <c r="AW31" s="11">
        <f t="shared" si="1"/>
        <v>55</v>
      </c>
      <c r="AX31" s="7">
        <f t="shared" si="2"/>
        <v>-3.0239600000000002</v>
      </c>
      <c r="AY31" s="7">
        <f t="shared" si="29"/>
        <v>0</v>
      </c>
      <c r="AZ31" s="7">
        <f t="shared" si="3"/>
        <v>0</v>
      </c>
      <c r="BA31" s="7">
        <f t="shared" si="4"/>
        <v>0</v>
      </c>
      <c r="BB31" s="7">
        <f t="shared" si="5"/>
        <v>0</v>
      </c>
      <c r="BC31" s="7">
        <f t="shared" si="6"/>
        <v>0</v>
      </c>
      <c r="BD31" s="7">
        <f t="shared" si="7"/>
        <v>0</v>
      </c>
      <c r="BE31" s="7">
        <f t="shared" si="8"/>
        <v>-3.8012999999999999</v>
      </c>
      <c r="BF31" s="7">
        <f t="shared" si="9"/>
        <v>1.3668899999999999</v>
      </c>
      <c r="BG31" s="7">
        <f t="shared" si="10"/>
        <v>-1.1438699999999999</v>
      </c>
      <c r="BH31" s="7">
        <f t="shared" si="11"/>
        <v>0.41188000000000002</v>
      </c>
      <c r="BI31" s="7">
        <f t="shared" si="12"/>
        <v>0.11038000000000001</v>
      </c>
      <c r="BJ31" s="13">
        <f t="shared" si="13"/>
        <v>-3.4819999999999997E-2</v>
      </c>
      <c r="BK31" s="13">
        <f t="shared" si="14"/>
        <v>0</v>
      </c>
      <c r="BL31" s="13">
        <f t="shared" si="15"/>
        <v>0</v>
      </c>
      <c r="BM31" s="13">
        <f t="shared" si="16"/>
        <v>0</v>
      </c>
      <c r="BN31" s="13">
        <f t="shared" si="17"/>
        <v>0</v>
      </c>
      <c r="BO31" s="13">
        <f t="shared" si="18"/>
        <v>0</v>
      </c>
      <c r="BP31" s="13">
        <f t="shared" si="19"/>
        <v>0</v>
      </c>
      <c r="BQ31" s="13">
        <f t="shared" si="20"/>
        <v>0.90383999999999998</v>
      </c>
      <c r="BR31" s="13">
        <f t="shared" si="21"/>
        <v>-4.09842</v>
      </c>
      <c r="BS31" s="13">
        <f t="shared" si="22"/>
        <v>-1.65178</v>
      </c>
      <c r="BT31" s="13">
        <f t="shared" si="23"/>
        <v>-1.9593400000000001</v>
      </c>
      <c r="BU31" s="13">
        <f t="shared" si="24"/>
        <v>-3.13896</v>
      </c>
      <c r="BV31" s="14">
        <f t="shared" si="25"/>
        <v>50.497080000000004</v>
      </c>
      <c r="BW31" s="15">
        <f t="shared" si="26"/>
        <v>50.778329999999997</v>
      </c>
      <c r="BX31" s="14">
        <f t="shared" si="27"/>
        <v>0.49708000000000396</v>
      </c>
      <c r="BY31" s="15">
        <f t="shared" si="28"/>
        <v>0.77832999999999686</v>
      </c>
    </row>
    <row r="32" spans="1:77">
      <c r="A32">
        <v>28</v>
      </c>
      <c r="B32" t="s">
        <v>923</v>
      </c>
      <c r="C32" t="s">
        <v>924</v>
      </c>
      <c r="D32" t="s">
        <v>77</v>
      </c>
      <c r="E32" t="s">
        <v>78</v>
      </c>
      <c r="F32" t="s">
        <v>907</v>
      </c>
      <c r="G32" s="17" t="s">
        <v>925</v>
      </c>
      <c r="H32">
        <v>1</v>
      </c>
      <c r="I32">
        <v>5</v>
      </c>
      <c r="J32" t="s">
        <v>926</v>
      </c>
      <c r="K32">
        <v>5</v>
      </c>
      <c r="L32">
        <v>6</v>
      </c>
      <c r="M32" t="s">
        <v>927</v>
      </c>
      <c r="N32">
        <v>5</v>
      </c>
      <c r="O32">
        <v>4</v>
      </c>
      <c r="P32" t="s">
        <v>928</v>
      </c>
      <c r="Q32">
        <v>5</v>
      </c>
      <c r="R32" t="s">
        <v>929</v>
      </c>
      <c r="S32">
        <v>3</v>
      </c>
      <c r="T32" t="s">
        <v>930</v>
      </c>
      <c r="U32">
        <v>3</v>
      </c>
      <c r="V32" t="s">
        <v>931</v>
      </c>
      <c r="W32">
        <v>4</v>
      </c>
      <c r="X32">
        <v>3</v>
      </c>
      <c r="Y32">
        <v>3</v>
      </c>
      <c r="Z32">
        <v>3</v>
      </c>
      <c r="AA32">
        <v>3</v>
      </c>
      <c r="AB32">
        <v>2</v>
      </c>
      <c r="AC32">
        <v>2</v>
      </c>
      <c r="AD32">
        <v>1</v>
      </c>
      <c r="AE32">
        <v>1</v>
      </c>
      <c r="AF32" s="16">
        <v>2</v>
      </c>
      <c r="AG32">
        <v>2</v>
      </c>
      <c r="AH32">
        <v>-3</v>
      </c>
      <c r="AI32">
        <v>3</v>
      </c>
      <c r="AJ32">
        <v>3</v>
      </c>
      <c r="AK32">
        <v>2</v>
      </c>
      <c r="AL32">
        <v>2</v>
      </c>
      <c r="AM32">
        <v>2</v>
      </c>
      <c r="AN32">
        <v>2</v>
      </c>
      <c r="AO32">
        <v>6</v>
      </c>
      <c r="AP32">
        <v>2</v>
      </c>
      <c r="AQ32">
        <v>2</v>
      </c>
      <c r="AR32">
        <v>5</v>
      </c>
      <c r="AS32">
        <v>4</v>
      </c>
      <c r="AT32">
        <v>5</v>
      </c>
      <c r="AU32">
        <v>22</v>
      </c>
      <c r="AV32" s="5">
        <f t="shared" si="0"/>
        <v>37</v>
      </c>
      <c r="AW32" s="11">
        <f t="shared" si="1"/>
        <v>67</v>
      </c>
      <c r="AX32" s="7">
        <f t="shared" si="2"/>
        <v>-1.3187199999999999</v>
      </c>
      <c r="AY32" s="7">
        <f t="shared" si="29"/>
        <v>0</v>
      </c>
      <c r="AZ32" s="7">
        <f t="shared" si="3"/>
        <v>0</v>
      </c>
      <c r="BA32" s="7">
        <f t="shared" si="4"/>
        <v>0</v>
      </c>
      <c r="BB32" s="7">
        <f t="shared" si="5"/>
        <v>0</v>
      </c>
      <c r="BC32" s="7">
        <f t="shared" si="6"/>
        <v>0</v>
      </c>
      <c r="BD32" s="7">
        <f t="shared" si="7"/>
        <v>0</v>
      </c>
      <c r="BE32" s="7">
        <f t="shared" si="8"/>
        <v>0</v>
      </c>
      <c r="BF32" s="7">
        <f t="shared" si="9"/>
        <v>0.66513999999999995</v>
      </c>
      <c r="BG32" s="7">
        <f t="shared" si="10"/>
        <v>-0.42251</v>
      </c>
      <c r="BH32" s="7">
        <f t="shared" si="11"/>
        <v>0.41188000000000002</v>
      </c>
      <c r="BI32" s="7">
        <f t="shared" si="12"/>
        <v>0.11038000000000001</v>
      </c>
      <c r="BJ32" s="13">
        <f t="shared" si="13"/>
        <v>-6.0639999999999999E-2</v>
      </c>
      <c r="BK32" s="13">
        <f t="shared" si="14"/>
        <v>0</v>
      </c>
      <c r="BL32" s="13">
        <f t="shared" si="15"/>
        <v>0</v>
      </c>
      <c r="BM32" s="13">
        <f t="shared" si="16"/>
        <v>0</v>
      </c>
      <c r="BN32" s="13">
        <f t="shared" si="17"/>
        <v>0</v>
      </c>
      <c r="BO32" s="13">
        <f t="shared" si="18"/>
        <v>0</v>
      </c>
      <c r="BP32" s="13">
        <f t="shared" si="19"/>
        <v>0</v>
      </c>
      <c r="BQ32" s="13">
        <f t="shared" si="20"/>
        <v>0</v>
      </c>
      <c r="BR32" s="13">
        <f t="shared" si="21"/>
        <v>-1.9494899999999999</v>
      </c>
      <c r="BS32" s="13">
        <f t="shared" si="22"/>
        <v>-0.92057</v>
      </c>
      <c r="BT32" s="13">
        <f t="shared" si="23"/>
        <v>-1.9593400000000001</v>
      </c>
      <c r="BU32" s="13">
        <f t="shared" si="24"/>
        <v>-3.13896</v>
      </c>
      <c r="BV32" s="14">
        <f t="shared" si="25"/>
        <v>56.023230000000005</v>
      </c>
      <c r="BW32" s="15">
        <f t="shared" si="26"/>
        <v>52.728809999999996</v>
      </c>
      <c r="BX32" s="14">
        <f t="shared" si="27"/>
        <v>6.0232300000000052</v>
      </c>
      <c r="BY32" s="15">
        <f t="shared" si="28"/>
        <v>2.7288099999999957</v>
      </c>
    </row>
    <row r="33" spans="1:77">
      <c r="A33">
        <v>27</v>
      </c>
      <c r="B33" t="s">
        <v>919</v>
      </c>
      <c r="C33" t="s">
        <v>920</v>
      </c>
      <c r="D33" t="s">
        <v>77</v>
      </c>
      <c r="E33" t="s">
        <v>368</v>
      </c>
      <c r="F33" t="s">
        <v>907</v>
      </c>
      <c r="G33" s="17" t="s">
        <v>921</v>
      </c>
      <c r="H33">
        <v>1</v>
      </c>
      <c r="I33">
        <v>1</v>
      </c>
      <c r="J33">
        <v>-3</v>
      </c>
      <c r="K33">
        <v>3</v>
      </c>
      <c r="L33">
        <v>6</v>
      </c>
      <c r="M33" t="s">
        <v>372</v>
      </c>
      <c r="N33">
        <v>4</v>
      </c>
      <c r="O33">
        <v>1</v>
      </c>
      <c r="P33">
        <v>-3</v>
      </c>
      <c r="Q33">
        <v>1</v>
      </c>
      <c r="R33">
        <v>-3</v>
      </c>
      <c r="S33">
        <v>1</v>
      </c>
      <c r="T33">
        <v>-3</v>
      </c>
      <c r="U33">
        <v>2</v>
      </c>
      <c r="V33" t="s">
        <v>922</v>
      </c>
      <c r="W33">
        <v>4</v>
      </c>
      <c r="X33">
        <v>2</v>
      </c>
      <c r="Y33">
        <v>2</v>
      </c>
      <c r="Z33">
        <v>1</v>
      </c>
      <c r="AA33">
        <v>1</v>
      </c>
      <c r="AB33">
        <v>1</v>
      </c>
      <c r="AC33">
        <v>1</v>
      </c>
      <c r="AD33">
        <v>1</v>
      </c>
      <c r="AE33">
        <v>1</v>
      </c>
      <c r="AF33" s="16">
        <v>3</v>
      </c>
      <c r="AG33">
        <v>2</v>
      </c>
      <c r="AH33">
        <v>-3</v>
      </c>
      <c r="AI33">
        <v>2</v>
      </c>
      <c r="AJ33">
        <v>3</v>
      </c>
      <c r="AK33">
        <v>1</v>
      </c>
      <c r="AL33">
        <v>2</v>
      </c>
      <c r="AM33">
        <v>2</v>
      </c>
      <c r="AN33">
        <v>2</v>
      </c>
      <c r="AO33">
        <v>2</v>
      </c>
      <c r="AP33">
        <v>3</v>
      </c>
      <c r="AQ33">
        <v>3</v>
      </c>
      <c r="AR33">
        <v>5</v>
      </c>
      <c r="AS33">
        <v>5</v>
      </c>
      <c r="AT33">
        <v>6</v>
      </c>
      <c r="AU33">
        <v>14</v>
      </c>
      <c r="AV33" s="5">
        <f t="shared" si="0"/>
        <v>20</v>
      </c>
      <c r="AW33" s="11">
        <f t="shared" si="1"/>
        <v>39</v>
      </c>
      <c r="AX33" s="7">
        <f t="shared" si="2"/>
        <v>-3.0239600000000002</v>
      </c>
      <c r="AY33" s="7">
        <f t="shared" si="29"/>
        <v>-3.4555531872</v>
      </c>
      <c r="AZ33" s="7">
        <f t="shared" si="3"/>
        <v>0</v>
      </c>
      <c r="BA33" s="7">
        <f t="shared" si="4"/>
        <v>-4.6161700000000003</v>
      </c>
      <c r="BB33" s="7">
        <f t="shared" si="5"/>
        <v>0</v>
      </c>
      <c r="BC33" s="7">
        <f t="shared" si="6"/>
        <v>0</v>
      </c>
      <c r="BD33" s="7">
        <f t="shared" si="7"/>
        <v>0</v>
      </c>
      <c r="BE33" s="7">
        <f t="shared" si="8"/>
        <v>-3.8012999999999999</v>
      </c>
      <c r="BF33" s="7">
        <f t="shared" si="9"/>
        <v>1.3668899999999999</v>
      </c>
      <c r="BG33" s="7">
        <f t="shared" si="10"/>
        <v>-1.1438699999999999</v>
      </c>
      <c r="BH33" s="7">
        <f t="shared" si="11"/>
        <v>0.41188000000000002</v>
      </c>
      <c r="BI33" s="7">
        <f t="shared" si="12"/>
        <v>0</v>
      </c>
      <c r="BJ33" s="13">
        <f t="shared" si="13"/>
        <v>-3.4819999999999997E-2</v>
      </c>
      <c r="BK33" s="13">
        <f t="shared" si="14"/>
        <v>1.8684000000000001</v>
      </c>
      <c r="BL33" s="13">
        <f t="shared" si="15"/>
        <v>0</v>
      </c>
      <c r="BM33" s="13">
        <f t="shared" si="16"/>
        <v>1.4406000000000001</v>
      </c>
      <c r="BN33" s="13">
        <f t="shared" si="17"/>
        <v>0</v>
      </c>
      <c r="BO33" s="13">
        <f t="shared" si="18"/>
        <v>0</v>
      </c>
      <c r="BP33" s="13">
        <f t="shared" si="19"/>
        <v>0</v>
      </c>
      <c r="BQ33" s="13">
        <f t="shared" si="20"/>
        <v>0.90383999999999998</v>
      </c>
      <c r="BR33" s="13">
        <f t="shared" si="21"/>
        <v>-4.09842</v>
      </c>
      <c r="BS33" s="13">
        <f t="shared" si="22"/>
        <v>-1.65178</v>
      </c>
      <c r="BT33" s="13">
        <f t="shared" si="23"/>
        <v>-1.9593400000000001</v>
      </c>
      <c r="BU33" s="13">
        <f t="shared" si="24"/>
        <v>0</v>
      </c>
      <c r="BV33" s="14">
        <f t="shared" si="25"/>
        <v>42.314976812800005</v>
      </c>
      <c r="BW33" s="15">
        <f t="shared" si="26"/>
        <v>57.226289999999999</v>
      </c>
      <c r="BX33" s="14">
        <f t="shared" si="27"/>
        <v>-7.6850231871999952</v>
      </c>
      <c r="BY33" s="15">
        <f t="shared" si="28"/>
        <v>7.2262899999999988</v>
      </c>
    </row>
    <row r="34" spans="1:77">
      <c r="A34">
        <v>30</v>
      </c>
      <c r="B34" t="s">
        <v>940</v>
      </c>
      <c r="C34" t="s">
        <v>941</v>
      </c>
      <c r="D34" t="s">
        <v>77</v>
      </c>
      <c r="E34" t="s">
        <v>78</v>
      </c>
      <c r="F34" t="s">
        <v>934</v>
      </c>
      <c r="G34" s="17" t="s">
        <v>942</v>
      </c>
      <c r="H34">
        <v>1</v>
      </c>
      <c r="I34">
        <v>3</v>
      </c>
      <c r="J34" t="s">
        <v>943</v>
      </c>
      <c r="K34">
        <v>3</v>
      </c>
      <c r="L34">
        <v>6</v>
      </c>
      <c r="M34" t="s">
        <v>944</v>
      </c>
      <c r="N34">
        <v>5</v>
      </c>
      <c r="O34">
        <v>1</v>
      </c>
      <c r="P34">
        <v>-3</v>
      </c>
      <c r="Q34">
        <v>2</v>
      </c>
      <c r="R34" t="s">
        <v>945</v>
      </c>
      <c r="S34">
        <v>1</v>
      </c>
      <c r="T34">
        <v>-3</v>
      </c>
      <c r="U34">
        <v>1</v>
      </c>
      <c r="V34">
        <v>-3</v>
      </c>
      <c r="W34">
        <v>4</v>
      </c>
      <c r="X34">
        <v>2</v>
      </c>
      <c r="Y34">
        <v>2</v>
      </c>
      <c r="Z34">
        <v>4</v>
      </c>
      <c r="AA34">
        <v>4</v>
      </c>
      <c r="AB34">
        <v>1</v>
      </c>
      <c r="AC34">
        <v>1</v>
      </c>
      <c r="AD34">
        <v>1</v>
      </c>
      <c r="AE34">
        <v>1</v>
      </c>
      <c r="AF34" s="16">
        <v>1</v>
      </c>
      <c r="AG34">
        <v>2</v>
      </c>
      <c r="AH34">
        <v>-3</v>
      </c>
      <c r="AI34">
        <v>3</v>
      </c>
      <c r="AJ34">
        <v>3</v>
      </c>
      <c r="AK34">
        <v>2</v>
      </c>
      <c r="AL34">
        <v>2</v>
      </c>
      <c r="AM34">
        <v>2</v>
      </c>
      <c r="AN34">
        <v>2</v>
      </c>
      <c r="AO34">
        <v>2</v>
      </c>
      <c r="AP34">
        <v>2</v>
      </c>
      <c r="AQ34">
        <v>4</v>
      </c>
      <c r="AR34">
        <v>5</v>
      </c>
      <c r="AS34">
        <v>5</v>
      </c>
      <c r="AT34">
        <v>6</v>
      </c>
      <c r="AU34">
        <v>20</v>
      </c>
      <c r="AV34" s="5">
        <f t="shared" si="0"/>
        <v>23</v>
      </c>
      <c r="AW34" s="11">
        <f t="shared" ref="AW34:AW65" si="30">SUM(1*W34,2*X34,2*Y34,3*Z34,4*AA34,5*AB34,5*AC34,5*AD34,5*AE34)</f>
        <v>60</v>
      </c>
      <c r="AX34" s="7">
        <f t="shared" ref="AX34:AX65" si="31">IF(AF34=1,0,IF(AF34=2,-1.31872,IF(AF34=3,-3.02396,IF(AF34=4,-5.56461,IF(AF34=5,-8.37399)))))</f>
        <v>0</v>
      </c>
      <c r="AY34" s="7">
        <f t="shared" si="29"/>
        <v>0</v>
      </c>
      <c r="AZ34" s="7">
        <f t="shared" ref="AZ34:AZ65" si="32">IF(AJ34=1,-6.24397,IF(AJ34=2,-2.73557,IF(AJ34=3,0)))</f>
        <v>0</v>
      </c>
      <c r="BA34" s="7">
        <f t="shared" ref="BA34:BA65" si="33">IF(AK34=1,-4.61617,IF(AK34=2,0))</f>
        <v>0</v>
      </c>
      <c r="BB34" s="7">
        <f t="shared" ref="BB34:BB65" si="34">IF(AL34=1,-5.51747,IF(AL34=2,0))</f>
        <v>0</v>
      </c>
      <c r="BC34" s="7">
        <f t="shared" ref="BC34:BC65" si="35">IF(AM34=1,3.04365,IF(AM34=2,0))</f>
        <v>0</v>
      </c>
      <c r="BD34" s="7">
        <f t="shared" ref="BD34:BD65" si="36">IF(AN34=1,2.32091,IF(AN34=2,0))</f>
        <v>0</v>
      </c>
      <c r="BE34" s="7">
        <f t="shared" ref="BE34:BE65" si="37">IF(AO34=1,0,IF(AO34=2,-3.8013,IF(AO34=3,-6.50522,IF(AO34=4,-8.38063,IF(AO34=5,-11.25544,IF(AO34=6,0))))))</f>
        <v>-3.8012999999999999</v>
      </c>
      <c r="BF34" s="7">
        <f t="shared" ref="BF34:BF65" si="38">IF(AP34=1,0,IF(AP34=2,0.66514,IF(AP34=3,1.36689,IF(AP34=4,2.37241,IF(AP34=5,2.90426,IF(AP34=6,3.46638))))))</f>
        <v>0.66513999999999995</v>
      </c>
      <c r="BG34" s="7">
        <f t="shared" ref="BG34:BG65" si="39">IF(AQ34=1,0,IF(AQ34=2,-0.42251,IF(AQ34=3,-1.14387,IF(AQ34=4,-1.6185,IF(AQ34=5,-2.02168,IF(AQ34=6,-2.44706))))))</f>
        <v>-1.6185</v>
      </c>
      <c r="BH34" s="7">
        <f t="shared" ref="BH34:BH65" si="40">IF(AR34=1,4.61446,IF(AR34=2,3.41593,IF(AR34=3,2.34247,IF(AR34=4,1.28044,IF(AR34=5,0.41188,IF(AR34=6,0))))))</f>
        <v>0.41188000000000002</v>
      </c>
      <c r="BI34" s="7">
        <f t="shared" ref="BI34:BI65" si="41">IF(AS34=1,-0.33682,IF(AS34=2,-0.94342,IF(AS34=3,-0.18043,IF(AS34=4,0.11038,IF(AS34=5,0)))))</f>
        <v>0</v>
      </c>
      <c r="BJ34" s="13">
        <f t="shared" ref="BJ34:BJ65" si="42">IF(AF34=1,0,IF(AF34=2,-0.06064,IF(AF34=3,-0.03482,IF(AF34=4,-0.16891,IF(AF34=5,-1.71175)))))</f>
        <v>0</v>
      </c>
      <c r="BK34" s="13">
        <f t="shared" ref="BK34:BK65" si="43">IF(AI34=1,3.93115,IF(AI34=2,1.8684,IF(AI34=3,0)))</f>
        <v>0</v>
      </c>
      <c r="BL34" s="13">
        <f t="shared" ref="BL34:BL65" si="44">IF(AJ34=1,2.68282,IF(AJ34=2,1.43103,IF(AJ34=3,0)))</f>
        <v>0</v>
      </c>
      <c r="BM34" s="13">
        <f t="shared" ref="BM34:BM65" si="45">IF(AK34=1,1.4406,IF(AK34=2,0))</f>
        <v>0</v>
      </c>
      <c r="BN34" s="13">
        <f t="shared" ref="BN34:BN65" si="46">IF(AL34=1,1.66968,IF(AL34=2,0))</f>
        <v>0</v>
      </c>
      <c r="BO34" s="13">
        <f t="shared" ref="BO34:BO65" si="47">IF(AM34=1,-6.82672,IF(AM34=2,0))</f>
        <v>0</v>
      </c>
      <c r="BP34" s="13">
        <f t="shared" ref="BP34:BP65" si="48">IF(AN34=1,-5.69921,IF(AN34=2,0))</f>
        <v>0</v>
      </c>
      <c r="BQ34" s="13">
        <f t="shared" ref="BQ34:BQ65" si="49">IF(AO34=1,0,IF(AO34=2,0.90384,IF(AO34=3,1.49384,IF(AO34=4,1.76691,IF(AO34=5,1.48619,IF(AO34=6,0))))))</f>
        <v>0.90383999999999998</v>
      </c>
      <c r="BR34" s="13">
        <f t="shared" ref="BR34:BR65" si="50">IF(AP34=1,0,IF(AP34=2,-1.94949,IF(AP34=3,-4.09842,IF(AP34=4,-6.31121,IF(AP34=5,-7.92717,IF(AP34=6,-10.19085))))))</f>
        <v>-1.9494899999999999</v>
      </c>
      <c r="BS34" s="13">
        <f t="shared" ref="BS34:BS65" si="51">IF(AQ34=1,0,IF(AQ34=2,-0.92057,IF(AQ34=3,-1.65178,IF(AQ34=4,-3.29805,IF(AQ34=5,-4.88962,IF(AQ34=6,-6.02409))))))</f>
        <v>-3.2980499999999999</v>
      </c>
      <c r="BT34" s="13">
        <f t="shared" ref="BT34:BT65" si="52">IF(AR34=1,-16.15395,IF(AR34=2,-10.77911,IF(AR34=3,-8.09914,IF(AR34=4,-4.59055,IF(AR34=5,-1.95934,IF(AR34=6,0))))))</f>
        <v>-1.9593400000000001</v>
      </c>
      <c r="BU34" s="13">
        <f t="shared" ref="BU34:BU65" si="53">IF(AS34=1,-6.29724,IF(AS34=2,-8.26066,IF(AS34=3,-5.63286,IF(AS34=4,-3.13896,IF(AS34=5,0)))))</f>
        <v>0</v>
      </c>
      <c r="BV34" s="14">
        <f t="shared" ref="BV34:BV65" si="54">SUM(AX34:BI34)+56.57706</f>
        <v>52.234280000000005</v>
      </c>
      <c r="BW34" s="15">
        <f t="shared" ref="BW34:BW65" si="55">SUM(BJ34:BU34)+60.75781</f>
        <v>54.454769999999996</v>
      </c>
      <c r="BX34" s="14">
        <f t="shared" ref="BX34:BX65" si="56">BV34-50</f>
        <v>2.2342800000000054</v>
      </c>
      <c r="BY34" s="15">
        <f t="shared" ref="BY34:BY65" si="57">BW34-50</f>
        <v>4.4547699999999963</v>
      </c>
    </row>
    <row r="35" spans="1:77">
      <c r="A35">
        <v>38</v>
      </c>
      <c r="B35" t="s">
        <v>995</v>
      </c>
      <c r="C35" t="s">
        <v>996</v>
      </c>
      <c r="D35" t="s">
        <v>77</v>
      </c>
      <c r="E35" t="s">
        <v>78</v>
      </c>
      <c r="F35" t="s">
        <v>976</v>
      </c>
      <c r="G35" s="17" t="s">
        <v>997</v>
      </c>
      <c r="H35">
        <v>1</v>
      </c>
      <c r="I35">
        <v>5</v>
      </c>
      <c r="J35" t="s">
        <v>998</v>
      </c>
      <c r="K35">
        <v>4</v>
      </c>
      <c r="L35">
        <v>6</v>
      </c>
      <c r="M35" t="s">
        <v>999</v>
      </c>
      <c r="N35">
        <v>4</v>
      </c>
      <c r="O35">
        <v>1</v>
      </c>
      <c r="P35">
        <v>-3</v>
      </c>
      <c r="Q35">
        <v>5</v>
      </c>
      <c r="R35" t="s">
        <v>271</v>
      </c>
      <c r="S35">
        <v>1</v>
      </c>
      <c r="T35">
        <v>-3</v>
      </c>
      <c r="U35">
        <v>1</v>
      </c>
      <c r="V35">
        <v>-3</v>
      </c>
      <c r="W35">
        <v>4</v>
      </c>
      <c r="X35">
        <v>4</v>
      </c>
      <c r="Y35">
        <v>4</v>
      </c>
      <c r="Z35">
        <v>2</v>
      </c>
      <c r="AA35">
        <v>1</v>
      </c>
      <c r="AB35">
        <v>2</v>
      </c>
      <c r="AC35">
        <v>1</v>
      </c>
      <c r="AD35">
        <v>1</v>
      </c>
      <c r="AE35">
        <v>1</v>
      </c>
      <c r="AF35" s="16">
        <v>3</v>
      </c>
      <c r="AG35">
        <v>2</v>
      </c>
      <c r="AH35">
        <v>-3</v>
      </c>
      <c r="AI35">
        <v>3</v>
      </c>
      <c r="AJ35">
        <v>3</v>
      </c>
      <c r="AK35">
        <v>2</v>
      </c>
      <c r="AL35">
        <v>2</v>
      </c>
      <c r="AM35">
        <v>1</v>
      </c>
      <c r="AN35">
        <v>1</v>
      </c>
      <c r="AO35">
        <v>1</v>
      </c>
      <c r="AP35">
        <v>5</v>
      </c>
      <c r="AQ35">
        <v>5</v>
      </c>
      <c r="AR35">
        <v>3</v>
      </c>
      <c r="AS35">
        <v>3</v>
      </c>
      <c r="AT35">
        <v>5</v>
      </c>
      <c r="AU35">
        <v>20</v>
      </c>
      <c r="AV35" s="5">
        <f t="shared" si="0"/>
        <v>28</v>
      </c>
      <c r="AW35" s="11">
        <f t="shared" si="30"/>
        <v>55</v>
      </c>
      <c r="AX35" s="7">
        <f t="shared" si="31"/>
        <v>-3.0239600000000002</v>
      </c>
      <c r="AY35" s="7">
        <f t="shared" si="29"/>
        <v>0</v>
      </c>
      <c r="AZ35" s="7">
        <f t="shared" si="32"/>
        <v>0</v>
      </c>
      <c r="BA35" s="7">
        <f t="shared" si="33"/>
        <v>0</v>
      </c>
      <c r="BB35" s="7">
        <f t="shared" si="34"/>
        <v>0</v>
      </c>
      <c r="BC35" s="7">
        <f t="shared" si="35"/>
        <v>3.04365</v>
      </c>
      <c r="BD35" s="7">
        <f t="shared" si="36"/>
        <v>2.32091</v>
      </c>
      <c r="BE35" s="7">
        <f t="shared" si="37"/>
        <v>0</v>
      </c>
      <c r="BF35" s="7">
        <f t="shared" si="38"/>
        <v>2.9042599999999998</v>
      </c>
      <c r="BG35" s="7">
        <f t="shared" si="39"/>
        <v>-2.0216799999999999</v>
      </c>
      <c r="BH35" s="7">
        <f t="shared" si="40"/>
        <v>2.3424700000000001</v>
      </c>
      <c r="BI35" s="7">
        <f t="shared" si="41"/>
        <v>-0.18043000000000001</v>
      </c>
      <c r="BJ35" s="13">
        <f t="shared" si="42"/>
        <v>-3.4819999999999997E-2</v>
      </c>
      <c r="BK35" s="13">
        <f t="shared" si="43"/>
        <v>0</v>
      </c>
      <c r="BL35" s="13">
        <f t="shared" si="44"/>
        <v>0</v>
      </c>
      <c r="BM35" s="13">
        <f t="shared" si="45"/>
        <v>0</v>
      </c>
      <c r="BN35" s="13">
        <f t="shared" si="46"/>
        <v>0</v>
      </c>
      <c r="BO35" s="13">
        <f t="shared" si="47"/>
        <v>-6.8267199999999999</v>
      </c>
      <c r="BP35" s="13">
        <f t="shared" si="48"/>
        <v>-5.6992099999999999</v>
      </c>
      <c r="BQ35" s="13">
        <f t="shared" si="49"/>
        <v>0</v>
      </c>
      <c r="BR35" s="13">
        <f t="shared" si="50"/>
        <v>-7.9271700000000003</v>
      </c>
      <c r="BS35" s="13">
        <f t="shared" si="51"/>
        <v>-4.8896199999999999</v>
      </c>
      <c r="BT35" s="13">
        <f t="shared" si="52"/>
        <v>-8.0991400000000002</v>
      </c>
      <c r="BU35" s="13">
        <f t="shared" si="53"/>
        <v>-5.63286</v>
      </c>
      <c r="BV35" s="14">
        <f t="shared" si="54"/>
        <v>61.96228</v>
      </c>
      <c r="BW35" s="15">
        <f t="shared" si="55"/>
        <v>21.648269999999997</v>
      </c>
      <c r="BX35" s="14">
        <f t="shared" si="56"/>
        <v>11.96228</v>
      </c>
      <c r="BY35" s="15">
        <f t="shared" si="57"/>
        <v>-28.351730000000003</v>
      </c>
    </row>
    <row r="36" spans="1:77">
      <c r="A36">
        <v>29</v>
      </c>
      <c r="B36" t="s">
        <v>932</v>
      </c>
      <c r="C36" t="s">
        <v>933</v>
      </c>
      <c r="D36" t="s">
        <v>77</v>
      </c>
      <c r="E36" t="s">
        <v>368</v>
      </c>
      <c r="F36" t="s">
        <v>934</v>
      </c>
      <c r="G36" s="17" t="s">
        <v>935</v>
      </c>
      <c r="H36">
        <v>1</v>
      </c>
      <c r="I36">
        <v>5</v>
      </c>
      <c r="J36" t="s">
        <v>936</v>
      </c>
      <c r="K36">
        <v>7</v>
      </c>
      <c r="L36">
        <v>6</v>
      </c>
      <c r="M36" t="s">
        <v>937</v>
      </c>
      <c r="N36">
        <v>5</v>
      </c>
      <c r="O36">
        <v>1</v>
      </c>
      <c r="P36">
        <v>-3</v>
      </c>
      <c r="Q36">
        <v>6</v>
      </c>
      <c r="R36" t="s">
        <v>938</v>
      </c>
      <c r="S36">
        <v>1</v>
      </c>
      <c r="T36">
        <v>-3</v>
      </c>
      <c r="U36">
        <v>4</v>
      </c>
      <c r="V36" t="s">
        <v>939</v>
      </c>
      <c r="W36">
        <v>1</v>
      </c>
      <c r="X36">
        <v>4</v>
      </c>
      <c r="Y36">
        <v>3</v>
      </c>
      <c r="Z36">
        <v>4</v>
      </c>
      <c r="AA36">
        <v>4</v>
      </c>
      <c r="AB36">
        <v>1</v>
      </c>
      <c r="AC36">
        <v>1</v>
      </c>
      <c r="AD36">
        <v>1</v>
      </c>
      <c r="AE36">
        <v>1</v>
      </c>
      <c r="AF36" s="16">
        <v>3</v>
      </c>
      <c r="AG36">
        <v>2</v>
      </c>
      <c r="AH36">
        <v>-3</v>
      </c>
      <c r="AI36">
        <v>3</v>
      </c>
      <c r="AJ36">
        <v>3</v>
      </c>
      <c r="AK36">
        <v>2</v>
      </c>
      <c r="AL36">
        <v>1</v>
      </c>
      <c r="AM36">
        <v>1</v>
      </c>
      <c r="AN36">
        <v>1</v>
      </c>
      <c r="AO36">
        <v>1</v>
      </c>
      <c r="AP36">
        <v>4</v>
      </c>
      <c r="AQ36">
        <v>3</v>
      </c>
      <c r="AR36">
        <v>5</v>
      </c>
      <c r="AS36">
        <v>4</v>
      </c>
      <c r="AT36">
        <v>4</v>
      </c>
      <c r="AU36">
        <v>20</v>
      </c>
      <c r="AV36" s="5">
        <f t="shared" si="0"/>
        <v>36</v>
      </c>
      <c r="AW36" s="11">
        <f t="shared" si="30"/>
        <v>63</v>
      </c>
      <c r="AX36" s="7">
        <f t="shared" si="31"/>
        <v>-3.0239600000000002</v>
      </c>
      <c r="AY36" s="7">
        <f t="shared" si="29"/>
        <v>0</v>
      </c>
      <c r="AZ36" s="7">
        <f t="shared" si="32"/>
        <v>0</v>
      </c>
      <c r="BA36" s="7">
        <f t="shared" si="33"/>
        <v>0</v>
      </c>
      <c r="BB36" s="7">
        <f t="shared" si="34"/>
        <v>-5.5174700000000003</v>
      </c>
      <c r="BC36" s="7">
        <f t="shared" si="35"/>
        <v>3.04365</v>
      </c>
      <c r="BD36" s="7">
        <f t="shared" si="36"/>
        <v>2.32091</v>
      </c>
      <c r="BE36" s="7">
        <f t="shared" si="37"/>
        <v>0</v>
      </c>
      <c r="BF36" s="7">
        <f t="shared" si="38"/>
        <v>2.3724099999999999</v>
      </c>
      <c r="BG36" s="7">
        <f t="shared" si="39"/>
        <v>-1.1438699999999999</v>
      </c>
      <c r="BH36" s="7">
        <f t="shared" si="40"/>
        <v>0.41188000000000002</v>
      </c>
      <c r="BI36" s="7">
        <f t="shared" si="41"/>
        <v>0.11038000000000001</v>
      </c>
      <c r="BJ36" s="13">
        <f t="shared" si="42"/>
        <v>-3.4819999999999997E-2</v>
      </c>
      <c r="BK36" s="13">
        <f t="shared" si="43"/>
        <v>0</v>
      </c>
      <c r="BL36" s="13">
        <f t="shared" si="44"/>
        <v>0</v>
      </c>
      <c r="BM36" s="13">
        <f t="shared" si="45"/>
        <v>0</v>
      </c>
      <c r="BN36" s="13">
        <f t="shared" si="46"/>
        <v>1.6696800000000001</v>
      </c>
      <c r="BO36" s="13">
        <f t="shared" si="47"/>
        <v>-6.8267199999999999</v>
      </c>
      <c r="BP36" s="13">
        <f t="shared" si="48"/>
        <v>-5.6992099999999999</v>
      </c>
      <c r="BQ36" s="13">
        <f t="shared" si="49"/>
        <v>0</v>
      </c>
      <c r="BR36" s="13">
        <f t="shared" si="50"/>
        <v>-6.31121</v>
      </c>
      <c r="BS36" s="13">
        <f t="shared" si="51"/>
        <v>-1.65178</v>
      </c>
      <c r="BT36" s="13">
        <f t="shared" si="52"/>
        <v>-1.9593400000000001</v>
      </c>
      <c r="BU36" s="13">
        <f t="shared" si="53"/>
        <v>-3.13896</v>
      </c>
      <c r="BV36" s="14">
        <f t="shared" si="54"/>
        <v>55.15099</v>
      </c>
      <c r="BW36" s="15">
        <f t="shared" si="55"/>
        <v>36.80545</v>
      </c>
      <c r="BX36" s="14">
        <f t="shared" si="56"/>
        <v>5.1509900000000002</v>
      </c>
      <c r="BY36" s="15">
        <f t="shared" si="57"/>
        <v>-13.19455</v>
      </c>
    </row>
    <row r="37" spans="1:77">
      <c r="A37">
        <v>37</v>
      </c>
      <c r="B37" t="s">
        <v>990</v>
      </c>
      <c r="C37" t="s">
        <v>991</v>
      </c>
      <c r="D37" t="s">
        <v>77</v>
      </c>
      <c r="E37" t="s">
        <v>78</v>
      </c>
      <c r="F37" t="s">
        <v>976</v>
      </c>
      <c r="G37" s="17" t="s">
        <v>992</v>
      </c>
      <c r="H37">
        <v>1</v>
      </c>
      <c r="I37">
        <v>4</v>
      </c>
      <c r="J37" t="s">
        <v>993</v>
      </c>
      <c r="K37">
        <v>2</v>
      </c>
      <c r="L37">
        <v>6</v>
      </c>
      <c r="M37" t="s">
        <v>994</v>
      </c>
      <c r="N37">
        <v>4</v>
      </c>
      <c r="O37">
        <v>4</v>
      </c>
      <c r="P37" t="s">
        <v>512</v>
      </c>
      <c r="Q37">
        <v>1</v>
      </c>
      <c r="R37">
        <v>-3</v>
      </c>
      <c r="S37">
        <v>1</v>
      </c>
      <c r="T37">
        <v>-3</v>
      </c>
      <c r="U37">
        <v>1</v>
      </c>
      <c r="V37">
        <v>-3</v>
      </c>
      <c r="W37">
        <v>4</v>
      </c>
      <c r="X37">
        <v>1</v>
      </c>
      <c r="Y37">
        <v>1</v>
      </c>
      <c r="Z37">
        <v>1</v>
      </c>
      <c r="AA37">
        <v>2</v>
      </c>
      <c r="AB37">
        <v>2</v>
      </c>
      <c r="AC37">
        <v>1</v>
      </c>
      <c r="AD37">
        <v>1</v>
      </c>
      <c r="AE37">
        <v>1</v>
      </c>
      <c r="AF37" s="16">
        <v>4</v>
      </c>
      <c r="AG37">
        <v>2</v>
      </c>
      <c r="AH37">
        <v>-3</v>
      </c>
      <c r="AI37">
        <v>3</v>
      </c>
      <c r="AJ37">
        <v>3</v>
      </c>
      <c r="AK37">
        <v>1</v>
      </c>
      <c r="AL37">
        <v>1</v>
      </c>
      <c r="AM37">
        <v>1</v>
      </c>
      <c r="AN37">
        <v>1</v>
      </c>
      <c r="AO37">
        <v>3</v>
      </c>
      <c r="AP37">
        <v>4</v>
      </c>
      <c r="AQ37">
        <v>4</v>
      </c>
      <c r="AR37">
        <v>4</v>
      </c>
      <c r="AS37">
        <v>4</v>
      </c>
      <c r="AT37">
        <v>4</v>
      </c>
      <c r="AU37">
        <v>14</v>
      </c>
      <c r="AV37" s="5">
        <f t="shared" si="0"/>
        <v>24</v>
      </c>
      <c r="AW37" s="11">
        <f t="shared" si="30"/>
        <v>44</v>
      </c>
      <c r="AX37" s="7">
        <f t="shared" si="31"/>
        <v>-5.5646100000000001</v>
      </c>
      <c r="AY37" s="7">
        <f t="shared" ref="AY37:AY68" si="58">IF(AI37=1,-7.23216,IF(AI37=2,-3.4555531872,IF(AI37=3,0)))</f>
        <v>0</v>
      </c>
      <c r="AZ37" s="7">
        <f t="shared" si="32"/>
        <v>0</v>
      </c>
      <c r="BA37" s="7">
        <f t="shared" si="33"/>
        <v>-4.6161700000000003</v>
      </c>
      <c r="BB37" s="7">
        <f t="shared" si="34"/>
        <v>-5.5174700000000003</v>
      </c>
      <c r="BC37" s="7">
        <f t="shared" si="35"/>
        <v>3.04365</v>
      </c>
      <c r="BD37" s="7">
        <f t="shared" si="36"/>
        <v>2.32091</v>
      </c>
      <c r="BE37" s="7">
        <f t="shared" si="37"/>
        <v>-6.5052199999999996</v>
      </c>
      <c r="BF37" s="7">
        <f t="shared" si="38"/>
        <v>2.3724099999999999</v>
      </c>
      <c r="BG37" s="7">
        <f t="shared" si="39"/>
        <v>-1.6185</v>
      </c>
      <c r="BH37" s="7">
        <f t="shared" si="40"/>
        <v>1.28044</v>
      </c>
      <c r="BI37" s="7">
        <f t="shared" si="41"/>
        <v>0.11038000000000001</v>
      </c>
      <c r="BJ37" s="13">
        <f t="shared" si="42"/>
        <v>-0.16891</v>
      </c>
      <c r="BK37" s="13">
        <f t="shared" si="43"/>
        <v>0</v>
      </c>
      <c r="BL37" s="13">
        <f t="shared" si="44"/>
        <v>0</v>
      </c>
      <c r="BM37" s="13">
        <f t="shared" si="45"/>
        <v>1.4406000000000001</v>
      </c>
      <c r="BN37" s="13">
        <f t="shared" si="46"/>
        <v>1.6696800000000001</v>
      </c>
      <c r="BO37" s="13">
        <f t="shared" si="47"/>
        <v>-6.8267199999999999</v>
      </c>
      <c r="BP37" s="13">
        <f t="shared" si="48"/>
        <v>-5.6992099999999999</v>
      </c>
      <c r="BQ37" s="13">
        <f t="shared" si="49"/>
        <v>1.4938400000000001</v>
      </c>
      <c r="BR37" s="13">
        <f t="shared" si="50"/>
        <v>-6.31121</v>
      </c>
      <c r="BS37" s="13">
        <f t="shared" si="51"/>
        <v>-3.2980499999999999</v>
      </c>
      <c r="BT37" s="13">
        <f t="shared" si="52"/>
        <v>-4.5905500000000004</v>
      </c>
      <c r="BU37" s="13">
        <f t="shared" si="53"/>
        <v>-3.13896</v>
      </c>
      <c r="BV37" s="14">
        <f t="shared" si="54"/>
        <v>41.88288</v>
      </c>
      <c r="BW37" s="15">
        <f t="shared" si="55"/>
        <v>35.328319999999998</v>
      </c>
      <c r="BX37" s="14">
        <f t="shared" si="56"/>
        <v>-8.1171199999999999</v>
      </c>
      <c r="BY37" s="15">
        <f t="shared" si="57"/>
        <v>-14.671680000000002</v>
      </c>
    </row>
    <row r="38" spans="1:77">
      <c r="A38">
        <v>56</v>
      </c>
      <c r="B38" t="s">
        <v>1194</v>
      </c>
      <c r="C38" t="s">
        <v>1195</v>
      </c>
      <c r="D38" t="s">
        <v>1058</v>
      </c>
      <c r="E38" t="s">
        <v>1059</v>
      </c>
      <c r="F38" t="s">
        <v>1127</v>
      </c>
      <c r="G38" s="19" t="s">
        <v>1128</v>
      </c>
      <c r="W38">
        <v>4</v>
      </c>
      <c r="X38">
        <v>4</v>
      </c>
      <c r="Y38">
        <v>1</v>
      </c>
      <c r="Z38">
        <v>1</v>
      </c>
      <c r="AA38">
        <v>1</v>
      </c>
      <c r="AB38">
        <v>1</v>
      </c>
      <c r="AC38">
        <v>1</v>
      </c>
      <c r="AD38">
        <v>1</v>
      </c>
      <c r="AE38">
        <v>1</v>
      </c>
      <c r="AF38" s="16">
        <v>4</v>
      </c>
      <c r="AG38">
        <v>2</v>
      </c>
      <c r="AH38">
        <v>-3</v>
      </c>
      <c r="AI38">
        <v>3</v>
      </c>
      <c r="AJ38">
        <v>3</v>
      </c>
      <c r="AK38">
        <v>1</v>
      </c>
      <c r="AL38">
        <v>2</v>
      </c>
      <c r="AM38">
        <v>1</v>
      </c>
      <c r="AN38">
        <v>1</v>
      </c>
      <c r="AO38">
        <v>2</v>
      </c>
      <c r="AP38">
        <v>3</v>
      </c>
      <c r="AQ38">
        <v>4</v>
      </c>
      <c r="AR38">
        <v>4</v>
      </c>
      <c r="AS38">
        <v>3</v>
      </c>
      <c r="AT38">
        <v>4</v>
      </c>
      <c r="AU38">
        <v>15</v>
      </c>
      <c r="AV38" s="5">
        <f>跳舞问卷一_S3!BA2</f>
        <v>22</v>
      </c>
      <c r="AW38" s="11">
        <f t="shared" si="30"/>
        <v>41</v>
      </c>
      <c r="AX38" s="7">
        <f t="shared" si="31"/>
        <v>-5.5646100000000001</v>
      </c>
      <c r="AY38" s="7">
        <f t="shared" si="58"/>
        <v>0</v>
      </c>
      <c r="AZ38" s="7">
        <f t="shared" si="32"/>
        <v>0</v>
      </c>
      <c r="BA38" s="7">
        <f t="shared" si="33"/>
        <v>-4.6161700000000003</v>
      </c>
      <c r="BB38" s="7">
        <f t="shared" si="34"/>
        <v>0</v>
      </c>
      <c r="BC38" s="7">
        <f t="shared" si="35"/>
        <v>3.04365</v>
      </c>
      <c r="BD38" s="7">
        <f t="shared" si="36"/>
        <v>2.32091</v>
      </c>
      <c r="BE38" s="7">
        <f t="shared" si="37"/>
        <v>-3.8012999999999999</v>
      </c>
      <c r="BF38" s="7">
        <f t="shared" si="38"/>
        <v>1.3668899999999999</v>
      </c>
      <c r="BG38" s="7">
        <f t="shared" si="39"/>
        <v>-1.6185</v>
      </c>
      <c r="BH38" s="7">
        <f t="shared" si="40"/>
        <v>1.28044</v>
      </c>
      <c r="BI38" s="7">
        <f t="shared" si="41"/>
        <v>-0.18043000000000001</v>
      </c>
      <c r="BJ38" s="13">
        <f t="shared" si="42"/>
        <v>-0.16891</v>
      </c>
      <c r="BK38" s="13">
        <f t="shared" si="43"/>
        <v>0</v>
      </c>
      <c r="BL38" s="13">
        <f t="shared" si="44"/>
        <v>0</v>
      </c>
      <c r="BM38" s="13">
        <f t="shared" si="45"/>
        <v>1.4406000000000001</v>
      </c>
      <c r="BN38" s="13">
        <f t="shared" si="46"/>
        <v>0</v>
      </c>
      <c r="BO38" s="13">
        <f t="shared" si="47"/>
        <v>-6.8267199999999999</v>
      </c>
      <c r="BP38" s="13">
        <f t="shared" si="48"/>
        <v>-5.6992099999999999</v>
      </c>
      <c r="BQ38" s="13">
        <f t="shared" si="49"/>
        <v>0.90383999999999998</v>
      </c>
      <c r="BR38" s="13">
        <f t="shared" si="50"/>
        <v>-4.09842</v>
      </c>
      <c r="BS38" s="13">
        <f t="shared" si="51"/>
        <v>-3.2980499999999999</v>
      </c>
      <c r="BT38" s="13">
        <f t="shared" si="52"/>
        <v>-4.5905500000000004</v>
      </c>
      <c r="BU38" s="13">
        <f t="shared" si="53"/>
        <v>-5.63286</v>
      </c>
      <c r="BV38" s="14">
        <f t="shared" si="54"/>
        <v>48.807940000000002</v>
      </c>
      <c r="BW38" s="15">
        <f t="shared" si="55"/>
        <v>32.787530000000004</v>
      </c>
      <c r="BX38" s="14">
        <f t="shared" si="56"/>
        <v>-1.1920599999999979</v>
      </c>
      <c r="BY38" s="15">
        <f t="shared" si="57"/>
        <v>-17.212469999999996</v>
      </c>
    </row>
    <row r="39" spans="1:77">
      <c r="A39">
        <v>63</v>
      </c>
      <c r="B39" t="s">
        <v>1208</v>
      </c>
      <c r="C39" t="s">
        <v>1209</v>
      </c>
      <c r="D39" t="s">
        <v>77</v>
      </c>
      <c r="E39" t="s">
        <v>78</v>
      </c>
      <c r="F39" t="s">
        <v>1154</v>
      </c>
      <c r="G39" s="19" t="s">
        <v>1155</v>
      </c>
      <c r="W39">
        <v>3</v>
      </c>
      <c r="X39">
        <v>3</v>
      </c>
      <c r="Y39">
        <v>3</v>
      </c>
      <c r="Z39">
        <v>2</v>
      </c>
      <c r="AA39">
        <v>1</v>
      </c>
      <c r="AB39">
        <v>1</v>
      </c>
      <c r="AC39">
        <v>1</v>
      </c>
      <c r="AD39">
        <v>1</v>
      </c>
      <c r="AE39">
        <v>1</v>
      </c>
      <c r="AF39" s="16">
        <v>4</v>
      </c>
      <c r="AG39">
        <v>1</v>
      </c>
      <c r="AH39">
        <v>2</v>
      </c>
      <c r="AI39">
        <v>3</v>
      </c>
      <c r="AJ39">
        <v>3</v>
      </c>
      <c r="AK39">
        <v>2</v>
      </c>
      <c r="AL39">
        <v>2</v>
      </c>
      <c r="AM39">
        <v>1</v>
      </c>
      <c r="AN39">
        <v>1</v>
      </c>
      <c r="AO39">
        <v>3</v>
      </c>
      <c r="AP39">
        <v>4</v>
      </c>
      <c r="AQ39">
        <v>4</v>
      </c>
      <c r="AR39">
        <v>3</v>
      </c>
      <c r="AS39">
        <v>3</v>
      </c>
      <c r="AT39">
        <v>3</v>
      </c>
      <c r="AU39">
        <v>16</v>
      </c>
      <c r="AV39" s="5">
        <f>跳舞问卷一_S3!BA3</f>
        <v>24</v>
      </c>
      <c r="AW39" s="11">
        <f t="shared" si="30"/>
        <v>45</v>
      </c>
      <c r="AX39" s="7">
        <f t="shared" si="31"/>
        <v>-5.5646100000000001</v>
      </c>
      <c r="AY39" s="7">
        <f t="shared" si="58"/>
        <v>0</v>
      </c>
      <c r="AZ39" s="7">
        <f t="shared" si="32"/>
        <v>0</v>
      </c>
      <c r="BA39" s="7">
        <f t="shared" si="33"/>
        <v>0</v>
      </c>
      <c r="BB39" s="7">
        <f t="shared" si="34"/>
        <v>0</v>
      </c>
      <c r="BC39" s="7">
        <f t="shared" si="35"/>
        <v>3.04365</v>
      </c>
      <c r="BD39" s="7">
        <f t="shared" si="36"/>
        <v>2.32091</v>
      </c>
      <c r="BE39" s="7">
        <f t="shared" si="37"/>
        <v>-6.5052199999999996</v>
      </c>
      <c r="BF39" s="7">
        <f t="shared" si="38"/>
        <v>2.3724099999999999</v>
      </c>
      <c r="BG39" s="7">
        <f t="shared" si="39"/>
        <v>-1.6185</v>
      </c>
      <c r="BH39" s="7">
        <f t="shared" si="40"/>
        <v>2.3424700000000001</v>
      </c>
      <c r="BI39" s="7">
        <f t="shared" si="41"/>
        <v>-0.18043000000000001</v>
      </c>
      <c r="BJ39" s="13">
        <f t="shared" si="42"/>
        <v>-0.16891</v>
      </c>
      <c r="BK39" s="13">
        <f t="shared" si="43"/>
        <v>0</v>
      </c>
      <c r="BL39" s="13">
        <f t="shared" si="44"/>
        <v>0</v>
      </c>
      <c r="BM39" s="13">
        <f t="shared" si="45"/>
        <v>0</v>
      </c>
      <c r="BN39" s="13">
        <f t="shared" si="46"/>
        <v>0</v>
      </c>
      <c r="BO39" s="13">
        <f t="shared" si="47"/>
        <v>-6.8267199999999999</v>
      </c>
      <c r="BP39" s="13">
        <f t="shared" si="48"/>
        <v>-5.6992099999999999</v>
      </c>
      <c r="BQ39" s="13">
        <f t="shared" si="49"/>
        <v>1.4938400000000001</v>
      </c>
      <c r="BR39" s="13">
        <f t="shared" si="50"/>
        <v>-6.31121</v>
      </c>
      <c r="BS39" s="13">
        <f t="shared" si="51"/>
        <v>-3.2980499999999999</v>
      </c>
      <c r="BT39" s="13">
        <f t="shared" si="52"/>
        <v>-8.0991400000000002</v>
      </c>
      <c r="BU39" s="13">
        <f t="shared" si="53"/>
        <v>-5.63286</v>
      </c>
      <c r="BV39" s="14">
        <f t="shared" si="54"/>
        <v>52.787739999999999</v>
      </c>
      <c r="BW39" s="15">
        <f t="shared" si="55"/>
        <v>26.21555</v>
      </c>
      <c r="BX39" s="14">
        <f t="shared" si="56"/>
        <v>2.7877399999999994</v>
      </c>
      <c r="BY39" s="15">
        <f t="shared" si="57"/>
        <v>-23.78445</v>
      </c>
    </row>
    <row r="40" spans="1:77">
      <c r="A40">
        <v>64</v>
      </c>
      <c r="B40" t="s">
        <v>1210</v>
      </c>
      <c r="C40" t="s">
        <v>1211</v>
      </c>
      <c r="D40" t="s">
        <v>77</v>
      </c>
      <c r="E40" t="s">
        <v>78</v>
      </c>
      <c r="F40" t="s">
        <v>1158</v>
      </c>
      <c r="G40" s="19" t="s">
        <v>1159</v>
      </c>
      <c r="W40">
        <v>1</v>
      </c>
      <c r="X40">
        <v>2</v>
      </c>
      <c r="Y40">
        <v>2</v>
      </c>
      <c r="Z40">
        <v>2</v>
      </c>
      <c r="AA40">
        <v>1</v>
      </c>
      <c r="AB40">
        <v>1</v>
      </c>
      <c r="AC40">
        <v>1</v>
      </c>
      <c r="AD40">
        <v>1</v>
      </c>
      <c r="AE40">
        <v>1</v>
      </c>
      <c r="AF40" s="16">
        <v>5</v>
      </c>
      <c r="AG40">
        <v>2</v>
      </c>
      <c r="AH40">
        <v>-3</v>
      </c>
      <c r="AI40">
        <v>3</v>
      </c>
      <c r="AJ40">
        <v>3</v>
      </c>
      <c r="AK40">
        <v>2</v>
      </c>
      <c r="AL40">
        <v>2</v>
      </c>
      <c r="AM40">
        <v>1</v>
      </c>
      <c r="AN40">
        <v>2</v>
      </c>
      <c r="AO40">
        <v>6</v>
      </c>
      <c r="AP40">
        <v>5</v>
      </c>
      <c r="AQ40">
        <v>5</v>
      </c>
      <c r="AR40">
        <v>2</v>
      </c>
      <c r="AS40">
        <v>4</v>
      </c>
      <c r="AT40">
        <v>6</v>
      </c>
      <c r="AU40">
        <v>12</v>
      </c>
      <c r="AV40" s="5">
        <f>跳舞问卷一_S3!BA4</f>
        <v>21</v>
      </c>
      <c r="AW40" s="11">
        <f t="shared" si="30"/>
        <v>39</v>
      </c>
      <c r="AX40" s="7">
        <f t="shared" si="31"/>
        <v>-8.3739899999999992</v>
      </c>
      <c r="AY40" s="7">
        <f t="shared" si="58"/>
        <v>0</v>
      </c>
      <c r="AZ40" s="7">
        <f t="shared" si="32"/>
        <v>0</v>
      </c>
      <c r="BA40" s="7">
        <f t="shared" si="33"/>
        <v>0</v>
      </c>
      <c r="BB40" s="7">
        <f t="shared" si="34"/>
        <v>0</v>
      </c>
      <c r="BC40" s="7">
        <f t="shared" si="35"/>
        <v>3.04365</v>
      </c>
      <c r="BD40" s="7">
        <f t="shared" si="36"/>
        <v>0</v>
      </c>
      <c r="BE40" s="7">
        <f t="shared" si="37"/>
        <v>0</v>
      </c>
      <c r="BF40" s="7">
        <f t="shared" si="38"/>
        <v>2.9042599999999998</v>
      </c>
      <c r="BG40" s="7">
        <f t="shared" si="39"/>
        <v>-2.0216799999999999</v>
      </c>
      <c r="BH40" s="7">
        <f t="shared" si="40"/>
        <v>3.4159299999999999</v>
      </c>
      <c r="BI40" s="7">
        <f t="shared" si="41"/>
        <v>0.11038000000000001</v>
      </c>
      <c r="BJ40" s="13">
        <f t="shared" si="42"/>
        <v>-1.7117500000000001</v>
      </c>
      <c r="BK40" s="13">
        <f t="shared" si="43"/>
        <v>0</v>
      </c>
      <c r="BL40" s="13">
        <f t="shared" si="44"/>
        <v>0</v>
      </c>
      <c r="BM40" s="13">
        <f t="shared" si="45"/>
        <v>0</v>
      </c>
      <c r="BN40" s="13">
        <f t="shared" si="46"/>
        <v>0</v>
      </c>
      <c r="BO40" s="13">
        <f t="shared" si="47"/>
        <v>-6.8267199999999999</v>
      </c>
      <c r="BP40" s="13">
        <f t="shared" si="48"/>
        <v>0</v>
      </c>
      <c r="BQ40" s="13">
        <f t="shared" si="49"/>
        <v>0</v>
      </c>
      <c r="BR40" s="13">
        <f t="shared" si="50"/>
        <v>-7.9271700000000003</v>
      </c>
      <c r="BS40" s="13">
        <f t="shared" si="51"/>
        <v>-4.8896199999999999</v>
      </c>
      <c r="BT40" s="13">
        <f t="shared" si="52"/>
        <v>-10.779109999999999</v>
      </c>
      <c r="BU40" s="13">
        <f t="shared" si="53"/>
        <v>-3.13896</v>
      </c>
      <c r="BV40" s="14">
        <f t="shared" si="54"/>
        <v>55.655610000000003</v>
      </c>
      <c r="BW40" s="15">
        <f t="shared" si="55"/>
        <v>25.484479999999998</v>
      </c>
      <c r="BX40" s="14">
        <f t="shared" si="56"/>
        <v>5.6556100000000029</v>
      </c>
      <c r="BY40" s="15">
        <f t="shared" si="57"/>
        <v>-24.515520000000002</v>
      </c>
    </row>
    <row r="41" spans="1:77">
      <c r="A41">
        <v>39</v>
      </c>
      <c r="B41" t="s">
        <v>1160</v>
      </c>
      <c r="C41" t="s">
        <v>1161</v>
      </c>
      <c r="D41" t="s">
        <v>1058</v>
      </c>
      <c r="E41" t="s">
        <v>1059</v>
      </c>
      <c r="F41" t="s">
        <v>1060</v>
      </c>
      <c r="G41" s="19" t="s">
        <v>1061</v>
      </c>
      <c r="W41">
        <v>2</v>
      </c>
      <c r="X41">
        <v>3</v>
      </c>
      <c r="Y41">
        <v>2</v>
      </c>
      <c r="Z41">
        <v>2</v>
      </c>
      <c r="AA41">
        <v>1</v>
      </c>
      <c r="AB41">
        <v>1</v>
      </c>
      <c r="AC41">
        <v>1</v>
      </c>
      <c r="AD41">
        <v>1</v>
      </c>
      <c r="AE41">
        <v>1</v>
      </c>
      <c r="AF41" s="16">
        <v>2</v>
      </c>
      <c r="AG41">
        <v>2</v>
      </c>
      <c r="AH41">
        <v>-3</v>
      </c>
      <c r="AI41">
        <v>2</v>
      </c>
      <c r="AJ41">
        <v>2</v>
      </c>
      <c r="AK41">
        <v>1</v>
      </c>
      <c r="AL41">
        <v>1</v>
      </c>
      <c r="AM41">
        <v>1</v>
      </c>
      <c r="AN41">
        <v>1</v>
      </c>
      <c r="AO41">
        <v>3</v>
      </c>
      <c r="AP41">
        <v>4</v>
      </c>
      <c r="AQ41">
        <v>5</v>
      </c>
      <c r="AR41">
        <v>3</v>
      </c>
      <c r="AS41">
        <v>3</v>
      </c>
      <c r="AT41">
        <v>6</v>
      </c>
      <c r="AU41">
        <v>14</v>
      </c>
      <c r="AV41" s="5">
        <f>跳舞问卷一_S3!BA5</f>
        <v>18</v>
      </c>
      <c r="AW41" s="11">
        <f t="shared" si="30"/>
        <v>42</v>
      </c>
      <c r="AX41" s="7">
        <f t="shared" si="31"/>
        <v>-1.3187199999999999</v>
      </c>
      <c r="AY41" s="7">
        <f t="shared" si="58"/>
        <v>-3.4555531872</v>
      </c>
      <c r="AZ41" s="7">
        <f t="shared" si="32"/>
        <v>-2.7355700000000001</v>
      </c>
      <c r="BA41" s="7">
        <f t="shared" si="33"/>
        <v>-4.6161700000000003</v>
      </c>
      <c r="BB41" s="7">
        <f t="shared" si="34"/>
        <v>-5.5174700000000003</v>
      </c>
      <c r="BC41" s="7">
        <f t="shared" si="35"/>
        <v>3.04365</v>
      </c>
      <c r="BD41" s="7">
        <f t="shared" si="36"/>
        <v>2.32091</v>
      </c>
      <c r="BE41" s="7">
        <f t="shared" si="37"/>
        <v>-6.5052199999999996</v>
      </c>
      <c r="BF41" s="7">
        <f t="shared" si="38"/>
        <v>2.3724099999999999</v>
      </c>
      <c r="BG41" s="7">
        <f t="shared" si="39"/>
        <v>-2.0216799999999999</v>
      </c>
      <c r="BH41" s="7">
        <f t="shared" si="40"/>
        <v>2.3424700000000001</v>
      </c>
      <c r="BI41" s="7">
        <f t="shared" si="41"/>
        <v>-0.18043000000000001</v>
      </c>
      <c r="BJ41" s="13">
        <f t="shared" si="42"/>
        <v>-6.0639999999999999E-2</v>
      </c>
      <c r="BK41" s="13">
        <f t="shared" si="43"/>
        <v>1.8684000000000001</v>
      </c>
      <c r="BL41" s="13">
        <f t="shared" si="44"/>
        <v>1.43103</v>
      </c>
      <c r="BM41" s="13">
        <f t="shared" si="45"/>
        <v>1.4406000000000001</v>
      </c>
      <c r="BN41" s="13">
        <f t="shared" si="46"/>
        <v>1.6696800000000001</v>
      </c>
      <c r="BO41" s="13">
        <f t="shared" si="47"/>
        <v>-6.8267199999999999</v>
      </c>
      <c r="BP41" s="13">
        <f t="shared" si="48"/>
        <v>-5.6992099999999999</v>
      </c>
      <c r="BQ41" s="13">
        <f t="shared" si="49"/>
        <v>1.4938400000000001</v>
      </c>
      <c r="BR41" s="13">
        <f t="shared" si="50"/>
        <v>-6.31121</v>
      </c>
      <c r="BS41" s="13">
        <f t="shared" si="51"/>
        <v>-4.8896199999999999</v>
      </c>
      <c r="BT41" s="13">
        <f t="shared" si="52"/>
        <v>-8.0991400000000002</v>
      </c>
      <c r="BU41" s="13">
        <f t="shared" si="53"/>
        <v>-5.63286</v>
      </c>
      <c r="BV41" s="14">
        <f t="shared" si="54"/>
        <v>40.305686812799998</v>
      </c>
      <c r="BW41" s="15">
        <f t="shared" si="55"/>
        <v>31.141959999999997</v>
      </c>
      <c r="BX41" s="14">
        <f t="shared" si="56"/>
        <v>-9.6943131872000023</v>
      </c>
      <c r="BY41" s="15">
        <f t="shared" si="57"/>
        <v>-18.858040000000003</v>
      </c>
    </row>
    <row r="42" spans="1:77">
      <c r="A42">
        <v>60</v>
      </c>
      <c r="B42" t="s">
        <v>1202</v>
      </c>
      <c r="C42" t="s">
        <v>1203</v>
      </c>
      <c r="D42" t="s">
        <v>1058</v>
      </c>
      <c r="E42" t="s">
        <v>1059</v>
      </c>
      <c r="F42" t="s">
        <v>1142</v>
      </c>
      <c r="G42" s="19" t="s">
        <v>1143</v>
      </c>
      <c r="W42">
        <v>1</v>
      </c>
      <c r="X42">
        <v>4</v>
      </c>
      <c r="Y42">
        <v>3</v>
      </c>
      <c r="Z42">
        <v>3</v>
      </c>
      <c r="AA42">
        <v>1</v>
      </c>
      <c r="AB42">
        <v>1</v>
      </c>
      <c r="AC42">
        <v>1</v>
      </c>
      <c r="AD42">
        <v>1</v>
      </c>
      <c r="AE42">
        <v>1</v>
      </c>
      <c r="AF42" s="16">
        <v>4</v>
      </c>
      <c r="AG42">
        <v>2</v>
      </c>
      <c r="AH42">
        <v>-3</v>
      </c>
      <c r="AI42">
        <v>2</v>
      </c>
      <c r="AJ42">
        <v>3</v>
      </c>
      <c r="AK42">
        <v>1</v>
      </c>
      <c r="AL42">
        <v>1</v>
      </c>
      <c r="AM42">
        <v>1</v>
      </c>
      <c r="AN42">
        <v>1</v>
      </c>
      <c r="AO42">
        <v>2</v>
      </c>
      <c r="AP42">
        <v>4</v>
      </c>
      <c r="AQ42">
        <v>5</v>
      </c>
      <c r="AR42">
        <v>1</v>
      </c>
      <c r="AS42">
        <v>3</v>
      </c>
      <c r="AT42">
        <v>5</v>
      </c>
      <c r="AU42">
        <v>16</v>
      </c>
      <c r="AV42" s="5">
        <f>跳舞问卷一_S3!BA6</f>
        <v>22</v>
      </c>
      <c r="AW42" s="11">
        <f t="shared" si="30"/>
        <v>48</v>
      </c>
      <c r="AX42" s="7">
        <f t="shared" si="31"/>
        <v>-5.5646100000000001</v>
      </c>
      <c r="AY42" s="7">
        <f t="shared" si="58"/>
        <v>-3.4555531872</v>
      </c>
      <c r="AZ42" s="7">
        <f t="shared" si="32"/>
        <v>0</v>
      </c>
      <c r="BA42" s="7">
        <f t="shared" si="33"/>
        <v>-4.6161700000000003</v>
      </c>
      <c r="BB42" s="7">
        <f t="shared" si="34"/>
        <v>-5.5174700000000003</v>
      </c>
      <c r="BC42" s="7">
        <f t="shared" si="35"/>
        <v>3.04365</v>
      </c>
      <c r="BD42" s="7">
        <f t="shared" si="36"/>
        <v>2.32091</v>
      </c>
      <c r="BE42" s="7">
        <f t="shared" si="37"/>
        <v>-3.8012999999999999</v>
      </c>
      <c r="BF42" s="7">
        <f t="shared" si="38"/>
        <v>2.3724099999999999</v>
      </c>
      <c r="BG42" s="7">
        <f t="shared" si="39"/>
        <v>-2.0216799999999999</v>
      </c>
      <c r="BH42" s="7">
        <f t="shared" si="40"/>
        <v>4.6144600000000002</v>
      </c>
      <c r="BI42" s="7">
        <f t="shared" si="41"/>
        <v>-0.18043000000000001</v>
      </c>
      <c r="BJ42" s="13">
        <f t="shared" si="42"/>
        <v>-0.16891</v>
      </c>
      <c r="BK42" s="13">
        <f t="shared" si="43"/>
        <v>1.8684000000000001</v>
      </c>
      <c r="BL42" s="13">
        <f t="shared" si="44"/>
        <v>0</v>
      </c>
      <c r="BM42" s="13">
        <f t="shared" si="45"/>
        <v>1.4406000000000001</v>
      </c>
      <c r="BN42" s="13">
        <f t="shared" si="46"/>
        <v>1.6696800000000001</v>
      </c>
      <c r="BO42" s="13">
        <f t="shared" si="47"/>
        <v>-6.8267199999999999</v>
      </c>
      <c r="BP42" s="13">
        <f t="shared" si="48"/>
        <v>-5.6992099999999999</v>
      </c>
      <c r="BQ42" s="13">
        <f t="shared" si="49"/>
        <v>0.90383999999999998</v>
      </c>
      <c r="BR42" s="13">
        <f t="shared" si="50"/>
        <v>-6.31121</v>
      </c>
      <c r="BS42" s="13">
        <f t="shared" si="51"/>
        <v>-4.8896199999999999</v>
      </c>
      <c r="BT42" s="13">
        <f t="shared" si="52"/>
        <v>-16.153949999999998</v>
      </c>
      <c r="BU42" s="13">
        <f t="shared" si="53"/>
        <v>-5.63286</v>
      </c>
      <c r="BV42" s="14">
        <f t="shared" si="54"/>
        <v>43.771276812800004</v>
      </c>
      <c r="BW42" s="15">
        <f t="shared" si="55"/>
        <v>20.957850000000001</v>
      </c>
      <c r="BX42" s="14">
        <f t="shared" si="56"/>
        <v>-6.2287231871999964</v>
      </c>
      <c r="BY42" s="15">
        <f t="shared" si="57"/>
        <v>-29.042149999999999</v>
      </c>
    </row>
    <row r="43" spans="1:77">
      <c r="A43">
        <v>43</v>
      </c>
      <c r="B43" t="s">
        <v>1168</v>
      </c>
      <c r="C43" t="s">
        <v>1169</v>
      </c>
      <c r="D43" t="s">
        <v>1058</v>
      </c>
      <c r="E43" t="s">
        <v>1059</v>
      </c>
      <c r="F43" t="s">
        <v>1076</v>
      </c>
      <c r="G43" s="19" t="s">
        <v>1077</v>
      </c>
      <c r="W43">
        <v>1</v>
      </c>
      <c r="X43">
        <v>1</v>
      </c>
      <c r="Y43">
        <v>1</v>
      </c>
      <c r="Z43">
        <v>1</v>
      </c>
      <c r="AA43">
        <v>1</v>
      </c>
      <c r="AB43">
        <v>1</v>
      </c>
      <c r="AC43">
        <v>1</v>
      </c>
      <c r="AD43">
        <v>1</v>
      </c>
      <c r="AE43">
        <v>1</v>
      </c>
      <c r="AF43" s="16">
        <v>2</v>
      </c>
      <c r="AG43">
        <v>2</v>
      </c>
      <c r="AH43">
        <v>-3</v>
      </c>
      <c r="AI43">
        <v>3</v>
      </c>
      <c r="AJ43">
        <v>3</v>
      </c>
      <c r="AK43">
        <v>2</v>
      </c>
      <c r="AL43">
        <v>2</v>
      </c>
      <c r="AM43">
        <v>1</v>
      </c>
      <c r="AN43">
        <v>2</v>
      </c>
      <c r="AO43">
        <v>1</v>
      </c>
      <c r="AP43">
        <v>2</v>
      </c>
      <c r="AQ43">
        <v>3</v>
      </c>
      <c r="AR43">
        <v>5</v>
      </c>
      <c r="AS43">
        <v>2</v>
      </c>
      <c r="AT43">
        <v>6</v>
      </c>
      <c r="AU43">
        <v>9</v>
      </c>
      <c r="AV43" s="5">
        <f>跳舞问卷一_S3!BA7</f>
        <v>15</v>
      </c>
      <c r="AW43" s="11">
        <f t="shared" si="30"/>
        <v>32</v>
      </c>
      <c r="AX43" s="7">
        <f t="shared" si="31"/>
        <v>-1.3187199999999999</v>
      </c>
      <c r="AY43" s="7">
        <f t="shared" si="58"/>
        <v>0</v>
      </c>
      <c r="AZ43" s="7">
        <f t="shared" si="32"/>
        <v>0</v>
      </c>
      <c r="BA43" s="7">
        <f t="shared" si="33"/>
        <v>0</v>
      </c>
      <c r="BB43" s="7">
        <f t="shared" si="34"/>
        <v>0</v>
      </c>
      <c r="BC43" s="7">
        <f t="shared" si="35"/>
        <v>3.04365</v>
      </c>
      <c r="BD43" s="7">
        <f t="shared" si="36"/>
        <v>0</v>
      </c>
      <c r="BE43" s="7">
        <f t="shared" si="37"/>
        <v>0</v>
      </c>
      <c r="BF43" s="7">
        <f t="shared" si="38"/>
        <v>0.66513999999999995</v>
      </c>
      <c r="BG43" s="7">
        <f t="shared" si="39"/>
        <v>-1.1438699999999999</v>
      </c>
      <c r="BH43" s="7">
        <f t="shared" si="40"/>
        <v>0.41188000000000002</v>
      </c>
      <c r="BI43" s="7">
        <f t="shared" si="41"/>
        <v>-0.94342000000000004</v>
      </c>
      <c r="BJ43" s="13">
        <f t="shared" si="42"/>
        <v>-6.0639999999999999E-2</v>
      </c>
      <c r="BK43" s="13">
        <f t="shared" si="43"/>
        <v>0</v>
      </c>
      <c r="BL43" s="13">
        <f t="shared" si="44"/>
        <v>0</v>
      </c>
      <c r="BM43" s="13">
        <f t="shared" si="45"/>
        <v>0</v>
      </c>
      <c r="BN43" s="13">
        <f t="shared" si="46"/>
        <v>0</v>
      </c>
      <c r="BO43" s="13">
        <f t="shared" si="47"/>
        <v>-6.8267199999999999</v>
      </c>
      <c r="BP43" s="13">
        <f t="shared" si="48"/>
        <v>0</v>
      </c>
      <c r="BQ43" s="13">
        <f t="shared" si="49"/>
        <v>0</v>
      </c>
      <c r="BR43" s="13">
        <f t="shared" si="50"/>
        <v>-1.9494899999999999</v>
      </c>
      <c r="BS43" s="13">
        <f t="shared" si="51"/>
        <v>-1.65178</v>
      </c>
      <c r="BT43" s="13">
        <f t="shared" si="52"/>
        <v>-1.9593400000000001</v>
      </c>
      <c r="BU43" s="13">
        <f t="shared" si="53"/>
        <v>-8.2606599999999997</v>
      </c>
      <c r="BV43" s="14">
        <f t="shared" si="54"/>
        <v>57.291720000000005</v>
      </c>
      <c r="BW43" s="15">
        <f t="shared" si="55"/>
        <v>40.04918</v>
      </c>
      <c r="BX43" s="14">
        <f t="shared" si="56"/>
        <v>7.2917200000000051</v>
      </c>
      <c r="BY43" s="15">
        <f t="shared" si="57"/>
        <v>-9.9508200000000002</v>
      </c>
    </row>
    <row r="44" spans="1:77">
      <c r="A44">
        <v>62</v>
      </c>
      <c r="B44" t="s">
        <v>1206</v>
      </c>
      <c r="C44" t="s">
        <v>1207</v>
      </c>
      <c r="D44" t="s">
        <v>1058</v>
      </c>
      <c r="E44" t="s">
        <v>1059</v>
      </c>
      <c r="F44" t="s">
        <v>1150</v>
      </c>
      <c r="G44" s="19" t="s">
        <v>1151</v>
      </c>
      <c r="W44">
        <v>1</v>
      </c>
      <c r="X44">
        <v>4</v>
      </c>
      <c r="Y44">
        <v>2</v>
      </c>
      <c r="Z44">
        <v>2</v>
      </c>
      <c r="AA44">
        <v>1</v>
      </c>
      <c r="AB44">
        <v>1</v>
      </c>
      <c r="AC44">
        <v>1</v>
      </c>
      <c r="AD44">
        <v>1</v>
      </c>
      <c r="AE44">
        <v>1</v>
      </c>
      <c r="AF44" s="16">
        <v>4</v>
      </c>
      <c r="AG44">
        <v>2</v>
      </c>
      <c r="AH44">
        <v>-3</v>
      </c>
      <c r="AI44">
        <v>1</v>
      </c>
      <c r="AJ44">
        <v>3</v>
      </c>
      <c r="AK44">
        <v>1</v>
      </c>
      <c r="AL44">
        <v>2</v>
      </c>
      <c r="AM44">
        <v>1</v>
      </c>
      <c r="AN44">
        <v>1</v>
      </c>
      <c r="AO44">
        <v>3</v>
      </c>
      <c r="AP44">
        <v>5</v>
      </c>
      <c r="AQ44">
        <v>5</v>
      </c>
      <c r="AR44">
        <v>3</v>
      </c>
      <c r="AS44">
        <v>2</v>
      </c>
      <c r="AT44">
        <v>6</v>
      </c>
      <c r="AU44">
        <v>14</v>
      </c>
      <c r="AV44" s="5">
        <f>跳舞问卷一_S3!BA8</f>
        <v>18</v>
      </c>
      <c r="AW44" s="11">
        <f t="shared" si="30"/>
        <v>43</v>
      </c>
      <c r="AX44" s="7">
        <f t="shared" si="31"/>
        <v>-5.5646100000000001</v>
      </c>
      <c r="AY44" s="7">
        <f t="shared" si="58"/>
        <v>-7.2321600000000004</v>
      </c>
      <c r="AZ44" s="7">
        <f t="shared" si="32"/>
        <v>0</v>
      </c>
      <c r="BA44" s="7">
        <f t="shared" si="33"/>
        <v>-4.6161700000000003</v>
      </c>
      <c r="BB44" s="7">
        <f t="shared" si="34"/>
        <v>0</v>
      </c>
      <c r="BC44" s="7">
        <f t="shared" si="35"/>
        <v>3.04365</v>
      </c>
      <c r="BD44" s="7">
        <f t="shared" si="36"/>
        <v>2.32091</v>
      </c>
      <c r="BE44" s="7">
        <f t="shared" si="37"/>
        <v>-6.5052199999999996</v>
      </c>
      <c r="BF44" s="7">
        <f t="shared" si="38"/>
        <v>2.9042599999999998</v>
      </c>
      <c r="BG44" s="7">
        <f t="shared" si="39"/>
        <v>-2.0216799999999999</v>
      </c>
      <c r="BH44" s="7">
        <f t="shared" si="40"/>
        <v>2.3424700000000001</v>
      </c>
      <c r="BI44" s="7">
        <f t="shared" si="41"/>
        <v>-0.94342000000000004</v>
      </c>
      <c r="BJ44" s="13">
        <f t="shared" si="42"/>
        <v>-0.16891</v>
      </c>
      <c r="BK44" s="13">
        <f t="shared" si="43"/>
        <v>3.9311500000000001</v>
      </c>
      <c r="BL44" s="13">
        <f t="shared" si="44"/>
        <v>0</v>
      </c>
      <c r="BM44" s="13">
        <f t="shared" si="45"/>
        <v>1.4406000000000001</v>
      </c>
      <c r="BN44" s="13">
        <f t="shared" si="46"/>
        <v>0</v>
      </c>
      <c r="BO44" s="13">
        <f t="shared" si="47"/>
        <v>-6.8267199999999999</v>
      </c>
      <c r="BP44" s="13">
        <f t="shared" si="48"/>
        <v>-5.6992099999999999</v>
      </c>
      <c r="BQ44" s="13">
        <f t="shared" si="49"/>
        <v>1.4938400000000001</v>
      </c>
      <c r="BR44" s="13">
        <f t="shared" si="50"/>
        <v>-7.9271700000000003</v>
      </c>
      <c r="BS44" s="13">
        <f t="shared" si="51"/>
        <v>-4.8896199999999999</v>
      </c>
      <c r="BT44" s="13">
        <f t="shared" si="52"/>
        <v>-8.0991400000000002</v>
      </c>
      <c r="BU44" s="13">
        <f t="shared" si="53"/>
        <v>-8.2606599999999997</v>
      </c>
      <c r="BV44" s="14">
        <f t="shared" si="54"/>
        <v>40.305090000000007</v>
      </c>
      <c r="BW44" s="15">
        <f t="shared" si="55"/>
        <v>25.75197</v>
      </c>
      <c r="BX44" s="14">
        <f t="shared" si="56"/>
        <v>-9.694909999999993</v>
      </c>
      <c r="BY44" s="15">
        <f t="shared" si="57"/>
        <v>-24.24803</v>
      </c>
    </row>
    <row r="45" spans="1:77">
      <c r="A45">
        <v>41</v>
      </c>
      <c r="B45" t="s">
        <v>1164</v>
      </c>
      <c r="C45" t="s">
        <v>1165</v>
      </c>
      <c r="D45" t="s">
        <v>77</v>
      </c>
      <c r="E45" t="s">
        <v>78</v>
      </c>
      <c r="F45" t="s">
        <v>1068</v>
      </c>
      <c r="G45" s="19" t="s">
        <v>1069</v>
      </c>
      <c r="W45">
        <v>1</v>
      </c>
      <c r="X45">
        <v>4</v>
      </c>
      <c r="Y45">
        <v>3</v>
      </c>
      <c r="Z45">
        <v>1</v>
      </c>
      <c r="AA45">
        <v>1</v>
      </c>
      <c r="AB45">
        <v>1</v>
      </c>
      <c r="AC45">
        <v>1</v>
      </c>
      <c r="AD45">
        <v>1</v>
      </c>
      <c r="AE45">
        <v>1</v>
      </c>
      <c r="AF45" s="16">
        <v>4</v>
      </c>
      <c r="AG45">
        <v>2</v>
      </c>
      <c r="AH45">
        <v>-3</v>
      </c>
      <c r="AI45">
        <v>3</v>
      </c>
      <c r="AJ45">
        <v>3</v>
      </c>
      <c r="AK45">
        <v>1</v>
      </c>
      <c r="AL45">
        <v>1</v>
      </c>
      <c r="AM45">
        <v>1</v>
      </c>
      <c r="AN45">
        <v>1</v>
      </c>
      <c r="AO45">
        <v>2</v>
      </c>
      <c r="AP45">
        <v>2</v>
      </c>
      <c r="AQ45">
        <v>4</v>
      </c>
      <c r="AR45">
        <v>5</v>
      </c>
      <c r="AS45">
        <v>3</v>
      </c>
      <c r="AT45">
        <v>5</v>
      </c>
      <c r="AU45">
        <v>14</v>
      </c>
      <c r="AV45" s="5">
        <f>跳舞问卷一_S3!BA9</f>
        <v>23</v>
      </c>
      <c r="AW45" s="11">
        <f t="shared" si="30"/>
        <v>42</v>
      </c>
      <c r="AX45" s="7">
        <f t="shared" si="31"/>
        <v>-5.5646100000000001</v>
      </c>
      <c r="AY45" s="7">
        <f t="shared" si="58"/>
        <v>0</v>
      </c>
      <c r="AZ45" s="7">
        <f t="shared" si="32"/>
        <v>0</v>
      </c>
      <c r="BA45" s="7">
        <f t="shared" si="33"/>
        <v>-4.6161700000000003</v>
      </c>
      <c r="BB45" s="7">
        <f t="shared" si="34"/>
        <v>-5.5174700000000003</v>
      </c>
      <c r="BC45" s="7">
        <f t="shared" si="35"/>
        <v>3.04365</v>
      </c>
      <c r="BD45" s="7">
        <f t="shared" si="36"/>
        <v>2.32091</v>
      </c>
      <c r="BE45" s="7">
        <f t="shared" si="37"/>
        <v>-3.8012999999999999</v>
      </c>
      <c r="BF45" s="7">
        <f t="shared" si="38"/>
        <v>0.66513999999999995</v>
      </c>
      <c r="BG45" s="7">
        <f t="shared" si="39"/>
        <v>-1.6185</v>
      </c>
      <c r="BH45" s="7">
        <f t="shared" si="40"/>
        <v>0.41188000000000002</v>
      </c>
      <c r="BI45" s="7">
        <f t="shared" si="41"/>
        <v>-0.18043000000000001</v>
      </c>
      <c r="BJ45" s="13">
        <f t="shared" si="42"/>
        <v>-0.16891</v>
      </c>
      <c r="BK45" s="13">
        <f t="shared" si="43"/>
        <v>0</v>
      </c>
      <c r="BL45" s="13">
        <f t="shared" si="44"/>
        <v>0</v>
      </c>
      <c r="BM45" s="13">
        <f t="shared" si="45"/>
        <v>1.4406000000000001</v>
      </c>
      <c r="BN45" s="13">
        <f t="shared" si="46"/>
        <v>1.6696800000000001</v>
      </c>
      <c r="BO45" s="13">
        <f t="shared" si="47"/>
        <v>-6.8267199999999999</v>
      </c>
      <c r="BP45" s="13">
        <f t="shared" si="48"/>
        <v>-5.6992099999999999</v>
      </c>
      <c r="BQ45" s="13">
        <f t="shared" si="49"/>
        <v>0.90383999999999998</v>
      </c>
      <c r="BR45" s="13">
        <f t="shared" si="50"/>
        <v>-1.9494899999999999</v>
      </c>
      <c r="BS45" s="13">
        <f t="shared" si="51"/>
        <v>-3.2980499999999999</v>
      </c>
      <c r="BT45" s="13">
        <f t="shared" si="52"/>
        <v>-1.9593400000000001</v>
      </c>
      <c r="BU45" s="13">
        <f t="shared" si="53"/>
        <v>-5.63286</v>
      </c>
      <c r="BV45" s="14">
        <f t="shared" si="54"/>
        <v>41.72016</v>
      </c>
      <c r="BW45" s="15">
        <f t="shared" si="55"/>
        <v>39.237349999999999</v>
      </c>
      <c r="BX45" s="14">
        <f t="shared" si="56"/>
        <v>-8.2798400000000001</v>
      </c>
      <c r="BY45" s="15">
        <f t="shared" si="57"/>
        <v>-10.762650000000001</v>
      </c>
    </row>
    <row r="46" spans="1:77">
      <c r="A46">
        <v>45</v>
      </c>
      <c r="B46" t="s">
        <v>1172</v>
      </c>
      <c r="C46" t="s">
        <v>1173</v>
      </c>
      <c r="D46" t="s">
        <v>77</v>
      </c>
      <c r="E46" t="s">
        <v>78</v>
      </c>
      <c r="F46" t="s">
        <v>1084</v>
      </c>
      <c r="G46" s="19" t="s">
        <v>1085</v>
      </c>
      <c r="W46">
        <v>2</v>
      </c>
      <c r="X46">
        <v>4</v>
      </c>
      <c r="Y46">
        <v>4</v>
      </c>
      <c r="Z46">
        <v>2</v>
      </c>
      <c r="AA46">
        <v>1</v>
      </c>
      <c r="AB46">
        <v>1</v>
      </c>
      <c r="AC46">
        <v>1</v>
      </c>
      <c r="AD46">
        <v>1</v>
      </c>
      <c r="AE46">
        <v>1</v>
      </c>
      <c r="AF46" s="16">
        <v>2</v>
      </c>
      <c r="AG46">
        <v>2</v>
      </c>
      <c r="AH46">
        <v>-3</v>
      </c>
      <c r="AI46">
        <v>3</v>
      </c>
      <c r="AJ46">
        <v>3</v>
      </c>
      <c r="AK46">
        <v>2</v>
      </c>
      <c r="AL46">
        <v>2</v>
      </c>
      <c r="AM46">
        <v>2</v>
      </c>
      <c r="AN46">
        <v>2</v>
      </c>
      <c r="AO46">
        <v>1</v>
      </c>
      <c r="AP46">
        <v>3</v>
      </c>
      <c r="AQ46">
        <v>3</v>
      </c>
      <c r="AR46">
        <v>5</v>
      </c>
      <c r="AS46">
        <v>5</v>
      </c>
      <c r="AT46">
        <v>5</v>
      </c>
      <c r="AU46">
        <v>17</v>
      </c>
      <c r="AV46" s="5">
        <f>跳舞问卷一_S3!BA10</f>
        <v>23</v>
      </c>
      <c r="AW46" s="11">
        <f t="shared" si="30"/>
        <v>48</v>
      </c>
      <c r="AX46" s="7">
        <f t="shared" si="31"/>
        <v>-1.3187199999999999</v>
      </c>
      <c r="AY46" s="7">
        <f t="shared" si="58"/>
        <v>0</v>
      </c>
      <c r="AZ46" s="7">
        <f t="shared" si="32"/>
        <v>0</v>
      </c>
      <c r="BA46" s="7">
        <f t="shared" si="33"/>
        <v>0</v>
      </c>
      <c r="BB46" s="7">
        <f t="shared" si="34"/>
        <v>0</v>
      </c>
      <c r="BC46" s="7">
        <f t="shared" si="35"/>
        <v>0</v>
      </c>
      <c r="BD46" s="7">
        <f t="shared" si="36"/>
        <v>0</v>
      </c>
      <c r="BE46" s="7">
        <f t="shared" si="37"/>
        <v>0</v>
      </c>
      <c r="BF46" s="7">
        <f t="shared" si="38"/>
        <v>1.3668899999999999</v>
      </c>
      <c r="BG46" s="7">
        <f t="shared" si="39"/>
        <v>-1.1438699999999999</v>
      </c>
      <c r="BH46" s="7">
        <f t="shared" si="40"/>
        <v>0.41188000000000002</v>
      </c>
      <c r="BI46" s="7">
        <f t="shared" si="41"/>
        <v>0</v>
      </c>
      <c r="BJ46" s="13">
        <f t="shared" si="42"/>
        <v>-6.0639999999999999E-2</v>
      </c>
      <c r="BK46" s="13">
        <f t="shared" si="43"/>
        <v>0</v>
      </c>
      <c r="BL46" s="13">
        <f t="shared" si="44"/>
        <v>0</v>
      </c>
      <c r="BM46" s="13">
        <f t="shared" si="45"/>
        <v>0</v>
      </c>
      <c r="BN46" s="13">
        <f t="shared" si="46"/>
        <v>0</v>
      </c>
      <c r="BO46" s="13">
        <f t="shared" si="47"/>
        <v>0</v>
      </c>
      <c r="BP46" s="13">
        <f t="shared" si="48"/>
        <v>0</v>
      </c>
      <c r="BQ46" s="13">
        <f t="shared" si="49"/>
        <v>0</v>
      </c>
      <c r="BR46" s="13">
        <f t="shared" si="50"/>
        <v>-4.09842</v>
      </c>
      <c r="BS46" s="13">
        <f t="shared" si="51"/>
        <v>-1.65178</v>
      </c>
      <c r="BT46" s="13">
        <f t="shared" si="52"/>
        <v>-1.9593400000000001</v>
      </c>
      <c r="BU46" s="13">
        <f t="shared" si="53"/>
        <v>0</v>
      </c>
      <c r="BV46" s="14">
        <f t="shared" si="54"/>
        <v>55.893240000000006</v>
      </c>
      <c r="BW46" s="15">
        <f t="shared" si="55"/>
        <v>52.987629999999996</v>
      </c>
      <c r="BX46" s="14">
        <f t="shared" si="56"/>
        <v>5.8932400000000058</v>
      </c>
      <c r="BY46" s="15">
        <f t="shared" si="57"/>
        <v>2.9876299999999958</v>
      </c>
    </row>
    <row r="47" spans="1:77">
      <c r="A47">
        <v>50</v>
      </c>
      <c r="B47" t="s">
        <v>1182</v>
      </c>
      <c r="C47" t="s">
        <v>1183</v>
      </c>
      <c r="D47" t="s">
        <v>77</v>
      </c>
      <c r="E47" t="s">
        <v>78</v>
      </c>
      <c r="F47" t="s">
        <v>1103</v>
      </c>
      <c r="G47" s="19" t="s">
        <v>1104</v>
      </c>
      <c r="W47">
        <v>4</v>
      </c>
      <c r="X47">
        <v>2</v>
      </c>
      <c r="Y47">
        <v>2</v>
      </c>
      <c r="Z47">
        <v>1</v>
      </c>
      <c r="AA47">
        <v>1</v>
      </c>
      <c r="AB47">
        <v>1</v>
      </c>
      <c r="AC47">
        <v>1</v>
      </c>
      <c r="AD47">
        <v>1</v>
      </c>
      <c r="AE47">
        <v>1</v>
      </c>
      <c r="AF47" s="16">
        <v>2</v>
      </c>
      <c r="AG47">
        <v>2</v>
      </c>
      <c r="AH47">
        <v>-3</v>
      </c>
      <c r="AI47">
        <v>3</v>
      </c>
      <c r="AJ47">
        <v>3</v>
      </c>
      <c r="AK47">
        <v>2</v>
      </c>
      <c r="AL47">
        <v>2</v>
      </c>
      <c r="AM47">
        <v>1</v>
      </c>
      <c r="AN47">
        <v>1</v>
      </c>
      <c r="AO47">
        <v>1</v>
      </c>
      <c r="AP47">
        <v>3</v>
      </c>
      <c r="AQ47">
        <v>3</v>
      </c>
      <c r="AR47">
        <v>5</v>
      </c>
      <c r="AS47">
        <v>4</v>
      </c>
      <c r="AT47">
        <v>5</v>
      </c>
      <c r="AU47">
        <v>14</v>
      </c>
      <c r="AV47" s="5">
        <f>跳舞问卷一_S3!BA11</f>
        <v>18</v>
      </c>
      <c r="AW47" s="11">
        <f t="shared" si="30"/>
        <v>39</v>
      </c>
      <c r="AX47" s="7">
        <f t="shared" si="31"/>
        <v>-1.3187199999999999</v>
      </c>
      <c r="AY47" s="7">
        <f t="shared" si="58"/>
        <v>0</v>
      </c>
      <c r="AZ47" s="7">
        <f t="shared" si="32"/>
        <v>0</v>
      </c>
      <c r="BA47" s="7">
        <f t="shared" si="33"/>
        <v>0</v>
      </c>
      <c r="BB47" s="7">
        <f t="shared" si="34"/>
        <v>0</v>
      </c>
      <c r="BC47" s="7">
        <f t="shared" si="35"/>
        <v>3.04365</v>
      </c>
      <c r="BD47" s="7">
        <f t="shared" si="36"/>
        <v>2.32091</v>
      </c>
      <c r="BE47" s="7">
        <f t="shared" si="37"/>
        <v>0</v>
      </c>
      <c r="BF47" s="7">
        <f t="shared" si="38"/>
        <v>1.3668899999999999</v>
      </c>
      <c r="BG47" s="7">
        <f t="shared" si="39"/>
        <v>-1.1438699999999999</v>
      </c>
      <c r="BH47" s="7">
        <f t="shared" si="40"/>
        <v>0.41188000000000002</v>
      </c>
      <c r="BI47" s="7">
        <f t="shared" si="41"/>
        <v>0.11038000000000001</v>
      </c>
      <c r="BJ47" s="13">
        <f t="shared" si="42"/>
        <v>-6.0639999999999999E-2</v>
      </c>
      <c r="BK47" s="13">
        <f t="shared" si="43"/>
        <v>0</v>
      </c>
      <c r="BL47" s="13">
        <f t="shared" si="44"/>
        <v>0</v>
      </c>
      <c r="BM47" s="13">
        <f t="shared" si="45"/>
        <v>0</v>
      </c>
      <c r="BN47" s="13">
        <f t="shared" si="46"/>
        <v>0</v>
      </c>
      <c r="BO47" s="13">
        <f t="shared" si="47"/>
        <v>-6.8267199999999999</v>
      </c>
      <c r="BP47" s="13">
        <f t="shared" si="48"/>
        <v>-5.6992099999999999</v>
      </c>
      <c r="BQ47" s="13">
        <f t="shared" si="49"/>
        <v>0</v>
      </c>
      <c r="BR47" s="13">
        <f t="shared" si="50"/>
        <v>-4.09842</v>
      </c>
      <c r="BS47" s="13">
        <f t="shared" si="51"/>
        <v>-1.65178</v>
      </c>
      <c r="BT47" s="13">
        <f t="shared" si="52"/>
        <v>-1.9593400000000001</v>
      </c>
      <c r="BU47" s="13">
        <f t="shared" si="53"/>
        <v>-3.13896</v>
      </c>
      <c r="BV47" s="14">
        <f t="shared" si="54"/>
        <v>61.368180000000002</v>
      </c>
      <c r="BW47" s="15">
        <f t="shared" si="55"/>
        <v>37.322739999999996</v>
      </c>
      <c r="BX47" s="14">
        <f t="shared" si="56"/>
        <v>11.368180000000002</v>
      </c>
      <c r="BY47" s="15">
        <f t="shared" si="57"/>
        <v>-12.677260000000004</v>
      </c>
    </row>
    <row r="48" spans="1:77">
      <c r="A48">
        <v>42</v>
      </c>
      <c r="B48" t="s">
        <v>1166</v>
      </c>
      <c r="C48" t="s">
        <v>1167</v>
      </c>
      <c r="D48" t="s">
        <v>77</v>
      </c>
      <c r="E48" t="s">
        <v>78</v>
      </c>
      <c r="F48" t="s">
        <v>1072</v>
      </c>
      <c r="G48" s="19" t="s">
        <v>1073</v>
      </c>
      <c r="W48">
        <v>1</v>
      </c>
      <c r="X48">
        <v>2</v>
      </c>
      <c r="Y48">
        <v>1</v>
      </c>
      <c r="Z48">
        <v>1</v>
      </c>
      <c r="AA48">
        <v>1</v>
      </c>
      <c r="AB48">
        <v>1</v>
      </c>
      <c r="AC48">
        <v>1</v>
      </c>
      <c r="AD48">
        <v>1</v>
      </c>
      <c r="AE48">
        <v>1</v>
      </c>
      <c r="AF48" s="16">
        <v>2</v>
      </c>
      <c r="AG48">
        <v>1</v>
      </c>
      <c r="AH48">
        <v>2</v>
      </c>
      <c r="AI48">
        <v>3</v>
      </c>
      <c r="AJ48">
        <v>3</v>
      </c>
      <c r="AK48">
        <v>2</v>
      </c>
      <c r="AL48">
        <v>2</v>
      </c>
      <c r="AM48">
        <v>1</v>
      </c>
      <c r="AN48">
        <v>1</v>
      </c>
      <c r="AO48">
        <v>1</v>
      </c>
      <c r="AP48">
        <v>4</v>
      </c>
      <c r="AQ48">
        <v>3</v>
      </c>
      <c r="AR48">
        <v>3</v>
      </c>
      <c r="AS48">
        <v>3</v>
      </c>
      <c r="AT48">
        <v>3</v>
      </c>
      <c r="AU48">
        <v>10</v>
      </c>
      <c r="AV48" s="5">
        <f>跳舞问卷一_S3!BA12</f>
        <v>24</v>
      </c>
      <c r="AW48" s="11">
        <f t="shared" si="30"/>
        <v>34</v>
      </c>
      <c r="AX48" s="7">
        <f t="shared" si="31"/>
        <v>-1.3187199999999999</v>
      </c>
      <c r="AY48" s="7">
        <f t="shared" si="58"/>
        <v>0</v>
      </c>
      <c r="AZ48" s="7">
        <f t="shared" si="32"/>
        <v>0</v>
      </c>
      <c r="BA48" s="7">
        <f t="shared" si="33"/>
        <v>0</v>
      </c>
      <c r="BB48" s="7">
        <f t="shared" si="34"/>
        <v>0</v>
      </c>
      <c r="BC48" s="7">
        <f t="shared" si="35"/>
        <v>3.04365</v>
      </c>
      <c r="BD48" s="7">
        <f t="shared" si="36"/>
        <v>2.32091</v>
      </c>
      <c r="BE48" s="7">
        <f t="shared" si="37"/>
        <v>0</v>
      </c>
      <c r="BF48" s="7">
        <f t="shared" si="38"/>
        <v>2.3724099999999999</v>
      </c>
      <c r="BG48" s="7">
        <f t="shared" si="39"/>
        <v>-1.1438699999999999</v>
      </c>
      <c r="BH48" s="7">
        <f t="shared" si="40"/>
        <v>2.3424700000000001</v>
      </c>
      <c r="BI48" s="7">
        <f t="shared" si="41"/>
        <v>-0.18043000000000001</v>
      </c>
      <c r="BJ48" s="13">
        <f t="shared" si="42"/>
        <v>-6.0639999999999999E-2</v>
      </c>
      <c r="BK48" s="13">
        <f t="shared" si="43"/>
        <v>0</v>
      </c>
      <c r="BL48" s="13">
        <f t="shared" si="44"/>
        <v>0</v>
      </c>
      <c r="BM48" s="13">
        <f t="shared" si="45"/>
        <v>0</v>
      </c>
      <c r="BN48" s="13">
        <f t="shared" si="46"/>
        <v>0</v>
      </c>
      <c r="BO48" s="13">
        <f t="shared" si="47"/>
        <v>-6.8267199999999999</v>
      </c>
      <c r="BP48" s="13">
        <f t="shared" si="48"/>
        <v>-5.6992099999999999</v>
      </c>
      <c r="BQ48" s="13">
        <f t="shared" si="49"/>
        <v>0</v>
      </c>
      <c r="BR48" s="13">
        <f t="shared" si="50"/>
        <v>-6.31121</v>
      </c>
      <c r="BS48" s="13">
        <f t="shared" si="51"/>
        <v>-1.65178</v>
      </c>
      <c r="BT48" s="13">
        <f t="shared" si="52"/>
        <v>-8.0991400000000002</v>
      </c>
      <c r="BU48" s="13">
        <f t="shared" si="53"/>
        <v>-5.63286</v>
      </c>
      <c r="BV48" s="14">
        <f t="shared" si="54"/>
        <v>64.013480000000001</v>
      </c>
      <c r="BW48" s="15">
        <f t="shared" si="55"/>
        <v>26.47625</v>
      </c>
      <c r="BX48" s="14">
        <f t="shared" si="56"/>
        <v>14.013480000000001</v>
      </c>
      <c r="BY48" s="15">
        <f t="shared" si="57"/>
        <v>-23.52375</v>
      </c>
    </row>
    <row r="49" spans="1:77">
      <c r="A49">
        <v>66</v>
      </c>
      <c r="G49" s="19" t="s">
        <v>1546</v>
      </c>
      <c r="W49">
        <v>4</v>
      </c>
      <c r="X49">
        <v>4</v>
      </c>
      <c r="Y49">
        <v>3</v>
      </c>
      <c r="Z49">
        <v>3</v>
      </c>
      <c r="AA49">
        <v>1</v>
      </c>
      <c r="AB49">
        <v>1</v>
      </c>
      <c r="AC49">
        <v>1</v>
      </c>
      <c r="AD49">
        <v>1</v>
      </c>
      <c r="AE49">
        <v>1</v>
      </c>
      <c r="AF49" s="16">
        <v>4</v>
      </c>
      <c r="AG49">
        <v>2</v>
      </c>
      <c r="AH49">
        <v>-3</v>
      </c>
      <c r="AI49">
        <v>3</v>
      </c>
      <c r="AJ49">
        <v>3</v>
      </c>
      <c r="AK49">
        <v>1</v>
      </c>
      <c r="AL49">
        <v>2</v>
      </c>
      <c r="AM49">
        <v>1</v>
      </c>
      <c r="AN49">
        <v>1</v>
      </c>
      <c r="AO49">
        <v>2</v>
      </c>
      <c r="AP49">
        <v>4</v>
      </c>
      <c r="AQ49">
        <v>4</v>
      </c>
      <c r="AR49">
        <v>4</v>
      </c>
      <c r="AS49">
        <v>2</v>
      </c>
      <c r="AT49">
        <v>6</v>
      </c>
      <c r="AU49">
        <v>19</v>
      </c>
      <c r="AV49" s="5">
        <f>跳舞问卷一_S3!BA13</f>
        <v>31</v>
      </c>
      <c r="AW49" s="11">
        <f t="shared" si="30"/>
        <v>51</v>
      </c>
      <c r="AX49" s="7">
        <f t="shared" si="31"/>
        <v>-5.5646100000000001</v>
      </c>
      <c r="AY49" s="7">
        <f t="shared" si="58"/>
        <v>0</v>
      </c>
      <c r="AZ49" s="7">
        <f t="shared" si="32"/>
        <v>0</v>
      </c>
      <c r="BA49" s="7">
        <f t="shared" si="33"/>
        <v>-4.6161700000000003</v>
      </c>
      <c r="BB49" s="7">
        <f t="shared" si="34"/>
        <v>0</v>
      </c>
      <c r="BC49" s="7">
        <f t="shared" si="35"/>
        <v>3.04365</v>
      </c>
      <c r="BD49" s="7">
        <f t="shared" si="36"/>
        <v>2.32091</v>
      </c>
      <c r="BE49" s="7">
        <f t="shared" si="37"/>
        <v>-3.8012999999999999</v>
      </c>
      <c r="BF49" s="7">
        <f t="shared" si="38"/>
        <v>2.3724099999999999</v>
      </c>
      <c r="BG49" s="7">
        <f t="shared" si="39"/>
        <v>-1.6185</v>
      </c>
      <c r="BH49" s="7">
        <f t="shared" si="40"/>
        <v>1.28044</v>
      </c>
      <c r="BI49" s="7">
        <f t="shared" si="41"/>
        <v>-0.94342000000000004</v>
      </c>
      <c r="BJ49" s="13">
        <f t="shared" si="42"/>
        <v>-0.16891</v>
      </c>
      <c r="BK49" s="13">
        <f t="shared" si="43"/>
        <v>0</v>
      </c>
      <c r="BL49" s="13">
        <f t="shared" si="44"/>
        <v>0</v>
      </c>
      <c r="BM49" s="13">
        <f t="shared" si="45"/>
        <v>1.4406000000000001</v>
      </c>
      <c r="BN49" s="13">
        <f t="shared" si="46"/>
        <v>0</v>
      </c>
      <c r="BO49" s="13">
        <f t="shared" si="47"/>
        <v>-6.8267199999999999</v>
      </c>
      <c r="BP49" s="13">
        <f t="shared" si="48"/>
        <v>-5.6992099999999999</v>
      </c>
      <c r="BQ49" s="13">
        <f t="shared" si="49"/>
        <v>0.90383999999999998</v>
      </c>
      <c r="BR49" s="13">
        <f t="shared" si="50"/>
        <v>-6.31121</v>
      </c>
      <c r="BS49" s="13">
        <f t="shared" si="51"/>
        <v>-3.2980499999999999</v>
      </c>
      <c r="BT49" s="13">
        <f t="shared" si="52"/>
        <v>-4.5905500000000004</v>
      </c>
      <c r="BU49" s="13">
        <f t="shared" si="53"/>
        <v>-8.2606599999999997</v>
      </c>
      <c r="BV49" s="14">
        <f t="shared" si="54"/>
        <v>49.050470000000004</v>
      </c>
      <c r="BW49" s="15">
        <f t="shared" si="55"/>
        <v>27.946939999999998</v>
      </c>
      <c r="BX49" s="14">
        <f t="shared" si="56"/>
        <v>-0.94952999999999577</v>
      </c>
      <c r="BY49" s="15">
        <f t="shared" si="57"/>
        <v>-22.053060000000002</v>
      </c>
    </row>
    <row r="50" spans="1:77">
      <c r="A50">
        <v>44</v>
      </c>
      <c r="B50" t="s">
        <v>1170</v>
      </c>
      <c r="C50" t="s">
        <v>1171</v>
      </c>
      <c r="D50" t="s">
        <v>1058</v>
      </c>
      <c r="E50" t="s">
        <v>1059</v>
      </c>
      <c r="F50" t="s">
        <v>1080</v>
      </c>
      <c r="G50" s="19" t="s">
        <v>1081</v>
      </c>
      <c r="W50">
        <v>1</v>
      </c>
      <c r="X50">
        <v>1</v>
      </c>
      <c r="Y50">
        <v>1</v>
      </c>
      <c r="Z50">
        <v>1</v>
      </c>
      <c r="AA50">
        <v>1</v>
      </c>
      <c r="AB50">
        <v>1</v>
      </c>
      <c r="AC50">
        <v>1</v>
      </c>
      <c r="AD50">
        <v>1</v>
      </c>
      <c r="AE50">
        <v>1</v>
      </c>
      <c r="AF50" s="16">
        <v>2</v>
      </c>
      <c r="AG50">
        <v>2</v>
      </c>
      <c r="AH50">
        <v>-3</v>
      </c>
      <c r="AI50">
        <v>3</v>
      </c>
      <c r="AJ50">
        <v>3</v>
      </c>
      <c r="AK50">
        <v>2</v>
      </c>
      <c r="AL50">
        <v>2</v>
      </c>
      <c r="AM50">
        <v>2</v>
      </c>
      <c r="AN50">
        <v>2</v>
      </c>
      <c r="AO50">
        <v>1</v>
      </c>
      <c r="AP50">
        <v>4</v>
      </c>
      <c r="AQ50">
        <v>4</v>
      </c>
      <c r="AR50">
        <v>5</v>
      </c>
      <c r="AS50">
        <v>5</v>
      </c>
      <c r="AT50">
        <v>5</v>
      </c>
      <c r="AU50">
        <v>9</v>
      </c>
      <c r="AV50" s="5">
        <f>跳舞问卷一_S3!BA14</f>
        <v>17</v>
      </c>
      <c r="AW50" s="11">
        <f t="shared" si="30"/>
        <v>32</v>
      </c>
      <c r="AX50" s="7">
        <f t="shared" si="31"/>
        <v>-1.3187199999999999</v>
      </c>
      <c r="AY50" s="7">
        <f t="shared" si="58"/>
        <v>0</v>
      </c>
      <c r="AZ50" s="7">
        <f t="shared" si="32"/>
        <v>0</v>
      </c>
      <c r="BA50" s="7">
        <f t="shared" si="33"/>
        <v>0</v>
      </c>
      <c r="BB50" s="7">
        <f t="shared" si="34"/>
        <v>0</v>
      </c>
      <c r="BC50" s="7">
        <f t="shared" si="35"/>
        <v>0</v>
      </c>
      <c r="BD50" s="7">
        <f t="shared" si="36"/>
        <v>0</v>
      </c>
      <c r="BE50" s="7">
        <f t="shared" si="37"/>
        <v>0</v>
      </c>
      <c r="BF50" s="7">
        <f t="shared" si="38"/>
        <v>2.3724099999999999</v>
      </c>
      <c r="BG50" s="7">
        <f t="shared" si="39"/>
        <v>-1.6185</v>
      </c>
      <c r="BH50" s="7">
        <f t="shared" si="40"/>
        <v>0.41188000000000002</v>
      </c>
      <c r="BI50" s="7">
        <f t="shared" si="41"/>
        <v>0</v>
      </c>
      <c r="BJ50" s="13">
        <f t="shared" si="42"/>
        <v>-6.0639999999999999E-2</v>
      </c>
      <c r="BK50" s="13">
        <f t="shared" si="43"/>
        <v>0</v>
      </c>
      <c r="BL50" s="13">
        <f t="shared" si="44"/>
        <v>0</v>
      </c>
      <c r="BM50" s="13">
        <f t="shared" si="45"/>
        <v>0</v>
      </c>
      <c r="BN50" s="13">
        <f t="shared" si="46"/>
        <v>0</v>
      </c>
      <c r="BO50" s="13">
        <f t="shared" si="47"/>
        <v>0</v>
      </c>
      <c r="BP50" s="13">
        <f t="shared" si="48"/>
        <v>0</v>
      </c>
      <c r="BQ50" s="13">
        <f t="shared" si="49"/>
        <v>0</v>
      </c>
      <c r="BR50" s="13">
        <f t="shared" si="50"/>
        <v>-6.31121</v>
      </c>
      <c r="BS50" s="13">
        <f t="shared" si="51"/>
        <v>-3.2980499999999999</v>
      </c>
      <c r="BT50" s="13">
        <f t="shared" si="52"/>
        <v>-1.9593400000000001</v>
      </c>
      <c r="BU50" s="13">
        <f t="shared" si="53"/>
        <v>0</v>
      </c>
      <c r="BV50" s="14">
        <f t="shared" si="54"/>
        <v>56.424130000000005</v>
      </c>
      <c r="BW50" s="15">
        <f t="shared" si="55"/>
        <v>49.128569999999996</v>
      </c>
      <c r="BX50" s="14">
        <f t="shared" si="56"/>
        <v>6.4241300000000052</v>
      </c>
      <c r="BY50" s="15">
        <f t="shared" si="57"/>
        <v>-0.8714300000000037</v>
      </c>
    </row>
    <row r="51" spans="1:77">
      <c r="A51">
        <v>68</v>
      </c>
      <c r="B51" t="s">
        <v>1186</v>
      </c>
      <c r="C51" t="s">
        <v>1187</v>
      </c>
      <c r="D51" t="s">
        <v>77</v>
      </c>
      <c r="E51" t="s">
        <v>78</v>
      </c>
      <c r="F51" t="s">
        <v>1111</v>
      </c>
      <c r="G51" s="19" t="s">
        <v>1624</v>
      </c>
      <c r="W51">
        <v>4</v>
      </c>
      <c r="X51">
        <v>4</v>
      </c>
      <c r="Y51">
        <v>4</v>
      </c>
      <c r="Z51">
        <v>4</v>
      </c>
      <c r="AA51">
        <v>1</v>
      </c>
      <c r="AB51">
        <v>1</v>
      </c>
      <c r="AC51">
        <v>1</v>
      </c>
      <c r="AD51">
        <v>1</v>
      </c>
      <c r="AE51">
        <v>1</v>
      </c>
      <c r="AF51" s="16">
        <v>3</v>
      </c>
      <c r="AG51">
        <v>2</v>
      </c>
      <c r="AH51">
        <v>-3</v>
      </c>
      <c r="AI51">
        <v>2</v>
      </c>
      <c r="AJ51">
        <v>3</v>
      </c>
      <c r="AK51">
        <v>1</v>
      </c>
      <c r="AL51">
        <v>1</v>
      </c>
      <c r="AM51">
        <v>1</v>
      </c>
      <c r="AN51">
        <v>1</v>
      </c>
      <c r="AO51">
        <v>3</v>
      </c>
      <c r="AP51">
        <v>5</v>
      </c>
      <c r="AQ51">
        <v>5</v>
      </c>
      <c r="AR51">
        <v>3</v>
      </c>
      <c r="AS51">
        <v>2</v>
      </c>
      <c r="AT51">
        <v>6</v>
      </c>
      <c r="AU51">
        <v>21</v>
      </c>
      <c r="AV51" s="5">
        <f>跳舞问卷一_S3!BA15</f>
        <v>28</v>
      </c>
      <c r="AW51" s="11">
        <f t="shared" si="30"/>
        <v>56</v>
      </c>
      <c r="AX51" s="7">
        <f t="shared" si="31"/>
        <v>-3.0239600000000002</v>
      </c>
      <c r="AY51" s="7">
        <f t="shared" si="58"/>
        <v>-3.4555531872</v>
      </c>
      <c r="AZ51" s="7">
        <f t="shared" si="32"/>
        <v>0</v>
      </c>
      <c r="BA51" s="7">
        <f t="shared" si="33"/>
        <v>-4.6161700000000003</v>
      </c>
      <c r="BB51" s="7">
        <f t="shared" si="34"/>
        <v>-5.5174700000000003</v>
      </c>
      <c r="BC51" s="7">
        <f t="shared" si="35"/>
        <v>3.04365</v>
      </c>
      <c r="BD51" s="7">
        <f t="shared" si="36"/>
        <v>2.32091</v>
      </c>
      <c r="BE51" s="7">
        <f t="shared" si="37"/>
        <v>-6.5052199999999996</v>
      </c>
      <c r="BF51" s="7">
        <f t="shared" si="38"/>
        <v>2.9042599999999998</v>
      </c>
      <c r="BG51" s="7">
        <f t="shared" si="39"/>
        <v>-2.0216799999999999</v>
      </c>
      <c r="BH51" s="7">
        <f t="shared" si="40"/>
        <v>2.3424700000000001</v>
      </c>
      <c r="BI51" s="7">
        <f t="shared" si="41"/>
        <v>-0.94342000000000004</v>
      </c>
      <c r="BJ51" s="13">
        <f t="shared" si="42"/>
        <v>-3.4819999999999997E-2</v>
      </c>
      <c r="BK51" s="13">
        <f t="shared" si="43"/>
        <v>1.8684000000000001</v>
      </c>
      <c r="BL51" s="13">
        <f t="shared" si="44"/>
        <v>0</v>
      </c>
      <c r="BM51" s="13">
        <f t="shared" si="45"/>
        <v>1.4406000000000001</v>
      </c>
      <c r="BN51" s="13">
        <f t="shared" si="46"/>
        <v>1.6696800000000001</v>
      </c>
      <c r="BO51" s="13">
        <f t="shared" si="47"/>
        <v>-6.8267199999999999</v>
      </c>
      <c r="BP51" s="13">
        <f t="shared" si="48"/>
        <v>-5.6992099999999999</v>
      </c>
      <c r="BQ51" s="13">
        <f t="shared" si="49"/>
        <v>1.4938400000000001</v>
      </c>
      <c r="BR51" s="13">
        <f t="shared" si="50"/>
        <v>-7.9271700000000003</v>
      </c>
      <c r="BS51" s="13">
        <f t="shared" si="51"/>
        <v>-4.8896199999999999</v>
      </c>
      <c r="BT51" s="13">
        <f t="shared" si="52"/>
        <v>-8.0991400000000002</v>
      </c>
      <c r="BU51" s="13">
        <f t="shared" si="53"/>
        <v>-8.2606599999999997</v>
      </c>
      <c r="BV51" s="14">
        <f t="shared" si="54"/>
        <v>41.104876812800001</v>
      </c>
      <c r="BW51" s="15">
        <f t="shared" si="55"/>
        <v>25.492989999999999</v>
      </c>
      <c r="BX51" s="14">
        <f t="shared" si="56"/>
        <v>-8.8951231871999994</v>
      </c>
      <c r="BY51" s="15">
        <f t="shared" si="57"/>
        <v>-24.507010000000001</v>
      </c>
    </row>
    <row r="52" spans="1:77">
      <c r="A52">
        <v>52</v>
      </c>
      <c r="B52" t="s">
        <v>1192</v>
      </c>
      <c r="C52" t="s">
        <v>1193</v>
      </c>
      <c r="D52" t="s">
        <v>1058</v>
      </c>
      <c r="E52" t="s">
        <v>1059</v>
      </c>
      <c r="F52" t="s">
        <v>1123</v>
      </c>
      <c r="G52" s="19" t="s">
        <v>1112</v>
      </c>
      <c r="W52">
        <v>4</v>
      </c>
      <c r="X52">
        <v>1</v>
      </c>
      <c r="Y52">
        <v>2</v>
      </c>
      <c r="Z52">
        <v>1</v>
      </c>
      <c r="AA52">
        <v>1</v>
      </c>
      <c r="AB52">
        <v>1</v>
      </c>
      <c r="AC52">
        <v>1</v>
      </c>
      <c r="AD52">
        <v>1</v>
      </c>
      <c r="AE52">
        <v>1</v>
      </c>
      <c r="AF52" s="16">
        <v>4</v>
      </c>
      <c r="AG52">
        <v>1</v>
      </c>
      <c r="AH52">
        <v>2</v>
      </c>
      <c r="AI52">
        <v>3</v>
      </c>
      <c r="AJ52">
        <v>3</v>
      </c>
      <c r="AK52">
        <v>2</v>
      </c>
      <c r="AL52">
        <v>2</v>
      </c>
      <c r="AM52">
        <v>1</v>
      </c>
      <c r="AN52">
        <v>2</v>
      </c>
      <c r="AO52">
        <v>2</v>
      </c>
      <c r="AP52">
        <v>2</v>
      </c>
      <c r="AQ52">
        <v>4</v>
      </c>
      <c r="AR52">
        <v>4</v>
      </c>
      <c r="AS52">
        <v>5</v>
      </c>
      <c r="AT52">
        <v>6</v>
      </c>
      <c r="AU52">
        <v>13</v>
      </c>
      <c r="AV52" s="5">
        <f>跳舞问卷一_S3!BA16</f>
        <v>25</v>
      </c>
      <c r="AW52" s="11">
        <f t="shared" si="30"/>
        <v>37</v>
      </c>
      <c r="AX52" s="7">
        <f t="shared" si="31"/>
        <v>-5.5646100000000001</v>
      </c>
      <c r="AY52" s="7">
        <f t="shared" si="58"/>
        <v>0</v>
      </c>
      <c r="AZ52" s="7">
        <f t="shared" si="32"/>
        <v>0</v>
      </c>
      <c r="BA52" s="7">
        <f t="shared" si="33"/>
        <v>0</v>
      </c>
      <c r="BB52" s="7">
        <f t="shared" si="34"/>
        <v>0</v>
      </c>
      <c r="BC52" s="7">
        <f t="shared" si="35"/>
        <v>3.04365</v>
      </c>
      <c r="BD52" s="7">
        <f t="shared" si="36"/>
        <v>0</v>
      </c>
      <c r="BE52" s="7">
        <f t="shared" si="37"/>
        <v>-3.8012999999999999</v>
      </c>
      <c r="BF52" s="7">
        <f t="shared" si="38"/>
        <v>0.66513999999999995</v>
      </c>
      <c r="BG52" s="7">
        <f t="shared" si="39"/>
        <v>-1.6185</v>
      </c>
      <c r="BH52" s="7">
        <f t="shared" si="40"/>
        <v>1.28044</v>
      </c>
      <c r="BI52" s="7">
        <f t="shared" si="41"/>
        <v>0</v>
      </c>
      <c r="BJ52" s="13">
        <f t="shared" si="42"/>
        <v>-0.16891</v>
      </c>
      <c r="BK52" s="13">
        <f t="shared" si="43"/>
        <v>0</v>
      </c>
      <c r="BL52" s="13">
        <f t="shared" si="44"/>
        <v>0</v>
      </c>
      <c r="BM52" s="13">
        <f t="shared" si="45"/>
        <v>0</v>
      </c>
      <c r="BN52" s="13">
        <f t="shared" si="46"/>
        <v>0</v>
      </c>
      <c r="BO52" s="13">
        <f t="shared" si="47"/>
        <v>-6.8267199999999999</v>
      </c>
      <c r="BP52" s="13">
        <f t="shared" si="48"/>
        <v>0</v>
      </c>
      <c r="BQ52" s="13">
        <f t="shared" si="49"/>
        <v>0.90383999999999998</v>
      </c>
      <c r="BR52" s="13">
        <f t="shared" si="50"/>
        <v>-1.9494899999999999</v>
      </c>
      <c r="BS52" s="13">
        <f t="shared" si="51"/>
        <v>-3.2980499999999999</v>
      </c>
      <c r="BT52" s="13">
        <f t="shared" si="52"/>
        <v>-4.5905500000000004</v>
      </c>
      <c r="BU52" s="13">
        <f t="shared" si="53"/>
        <v>0</v>
      </c>
      <c r="BV52" s="14">
        <f t="shared" si="54"/>
        <v>50.581880000000005</v>
      </c>
      <c r="BW52" s="15">
        <f t="shared" si="55"/>
        <v>44.827929999999995</v>
      </c>
      <c r="BX52" s="14">
        <f t="shared" si="56"/>
        <v>0.58188000000000528</v>
      </c>
      <c r="BY52" s="15">
        <f t="shared" si="57"/>
        <v>-5.1720700000000051</v>
      </c>
    </row>
    <row r="53" spans="1:77">
      <c r="A53">
        <v>55</v>
      </c>
      <c r="B53" t="s">
        <v>1184</v>
      </c>
      <c r="C53" t="s">
        <v>1185</v>
      </c>
      <c r="D53" t="s">
        <v>1058</v>
      </c>
      <c r="E53" t="s">
        <v>1059</v>
      </c>
      <c r="F53" t="s">
        <v>1107</v>
      </c>
      <c r="G53" s="19" t="s">
        <v>1124</v>
      </c>
      <c r="W53">
        <v>4</v>
      </c>
      <c r="X53">
        <v>4</v>
      </c>
      <c r="Y53">
        <v>2</v>
      </c>
      <c r="Z53">
        <v>2</v>
      </c>
      <c r="AA53">
        <v>1</v>
      </c>
      <c r="AB53">
        <v>1</v>
      </c>
      <c r="AC53">
        <v>1</v>
      </c>
      <c r="AD53">
        <v>1</v>
      </c>
      <c r="AE53">
        <v>1</v>
      </c>
      <c r="AF53" s="16">
        <v>3</v>
      </c>
      <c r="AG53">
        <v>2</v>
      </c>
      <c r="AH53">
        <v>-3</v>
      </c>
      <c r="AI53">
        <v>3</v>
      </c>
      <c r="AJ53">
        <v>3</v>
      </c>
      <c r="AK53">
        <v>1</v>
      </c>
      <c r="AL53">
        <v>1</v>
      </c>
      <c r="AM53">
        <v>1</v>
      </c>
      <c r="AN53">
        <v>1</v>
      </c>
      <c r="AO53">
        <v>2</v>
      </c>
      <c r="AP53">
        <v>4</v>
      </c>
      <c r="AQ53">
        <v>4</v>
      </c>
      <c r="AR53">
        <v>3</v>
      </c>
      <c r="AS53">
        <v>3</v>
      </c>
      <c r="AT53">
        <v>5</v>
      </c>
      <c r="AU53">
        <v>17</v>
      </c>
      <c r="AV53" s="5">
        <f>跳舞问卷一_S3!BA17</f>
        <v>29</v>
      </c>
      <c r="AW53" s="11">
        <f t="shared" si="30"/>
        <v>46</v>
      </c>
      <c r="AX53" s="7">
        <f t="shared" si="31"/>
        <v>-3.0239600000000002</v>
      </c>
      <c r="AY53" s="7">
        <f t="shared" si="58"/>
        <v>0</v>
      </c>
      <c r="AZ53" s="7">
        <f t="shared" si="32"/>
        <v>0</v>
      </c>
      <c r="BA53" s="7">
        <f t="shared" si="33"/>
        <v>-4.6161700000000003</v>
      </c>
      <c r="BB53" s="7">
        <f t="shared" si="34"/>
        <v>-5.5174700000000003</v>
      </c>
      <c r="BC53" s="7">
        <f t="shared" si="35"/>
        <v>3.04365</v>
      </c>
      <c r="BD53" s="7">
        <f t="shared" si="36"/>
        <v>2.32091</v>
      </c>
      <c r="BE53" s="7">
        <f t="shared" si="37"/>
        <v>-3.8012999999999999</v>
      </c>
      <c r="BF53" s="7">
        <f t="shared" si="38"/>
        <v>2.3724099999999999</v>
      </c>
      <c r="BG53" s="7">
        <f t="shared" si="39"/>
        <v>-1.6185</v>
      </c>
      <c r="BH53" s="7">
        <f t="shared" si="40"/>
        <v>2.3424700000000001</v>
      </c>
      <c r="BI53" s="7">
        <f t="shared" si="41"/>
        <v>-0.18043000000000001</v>
      </c>
      <c r="BJ53" s="13">
        <f t="shared" si="42"/>
        <v>-3.4819999999999997E-2</v>
      </c>
      <c r="BK53" s="13">
        <f t="shared" si="43"/>
        <v>0</v>
      </c>
      <c r="BL53" s="13">
        <f t="shared" si="44"/>
        <v>0</v>
      </c>
      <c r="BM53" s="13">
        <f t="shared" si="45"/>
        <v>1.4406000000000001</v>
      </c>
      <c r="BN53" s="13">
        <f t="shared" si="46"/>
        <v>1.6696800000000001</v>
      </c>
      <c r="BO53" s="13">
        <f t="shared" si="47"/>
        <v>-6.8267199999999999</v>
      </c>
      <c r="BP53" s="13">
        <f t="shared" si="48"/>
        <v>-5.6992099999999999</v>
      </c>
      <c r="BQ53" s="13">
        <f t="shared" si="49"/>
        <v>0.90383999999999998</v>
      </c>
      <c r="BR53" s="13">
        <f t="shared" si="50"/>
        <v>-6.31121</v>
      </c>
      <c r="BS53" s="13">
        <f t="shared" si="51"/>
        <v>-3.2980499999999999</v>
      </c>
      <c r="BT53" s="13">
        <f t="shared" si="52"/>
        <v>-8.0991400000000002</v>
      </c>
      <c r="BU53" s="13">
        <f t="shared" si="53"/>
        <v>-5.63286</v>
      </c>
      <c r="BV53" s="14">
        <f t="shared" si="54"/>
        <v>47.898670000000003</v>
      </c>
      <c r="BW53" s="15">
        <f t="shared" si="55"/>
        <v>28.86992</v>
      </c>
      <c r="BX53" s="14">
        <f t="shared" si="56"/>
        <v>-2.1013299999999973</v>
      </c>
      <c r="BY53" s="15">
        <f t="shared" si="57"/>
        <v>-21.13008</v>
      </c>
    </row>
    <row r="54" spans="1:77">
      <c r="A54">
        <v>51</v>
      </c>
      <c r="B54" t="s">
        <v>1162</v>
      </c>
      <c r="C54" t="s">
        <v>1163</v>
      </c>
      <c r="D54" t="s">
        <v>77</v>
      </c>
      <c r="E54" t="s">
        <v>78</v>
      </c>
      <c r="F54" t="s">
        <v>1064</v>
      </c>
      <c r="G54" s="19" t="s">
        <v>1108</v>
      </c>
      <c r="W54">
        <v>4</v>
      </c>
      <c r="X54">
        <v>2</v>
      </c>
      <c r="Y54">
        <v>2</v>
      </c>
      <c r="Z54">
        <v>2</v>
      </c>
      <c r="AA54">
        <v>1</v>
      </c>
      <c r="AB54">
        <v>1</v>
      </c>
      <c r="AC54">
        <v>1</v>
      </c>
      <c r="AD54">
        <v>1</v>
      </c>
      <c r="AE54">
        <v>1</v>
      </c>
      <c r="AF54" s="16">
        <v>4</v>
      </c>
      <c r="AG54">
        <v>2</v>
      </c>
      <c r="AH54">
        <v>-3</v>
      </c>
      <c r="AI54">
        <v>2</v>
      </c>
      <c r="AJ54">
        <v>2</v>
      </c>
      <c r="AK54">
        <v>2</v>
      </c>
      <c r="AL54">
        <v>1</v>
      </c>
      <c r="AM54">
        <v>2</v>
      </c>
      <c r="AN54">
        <v>1</v>
      </c>
      <c r="AO54">
        <v>3</v>
      </c>
      <c r="AP54">
        <v>4</v>
      </c>
      <c r="AQ54">
        <v>5</v>
      </c>
      <c r="AR54">
        <v>4</v>
      </c>
      <c r="AS54">
        <v>5</v>
      </c>
      <c r="AT54">
        <v>7</v>
      </c>
      <c r="AU54">
        <v>15</v>
      </c>
      <c r="AV54" s="5">
        <f>跳舞问卷一_S3!BA18</f>
        <v>24</v>
      </c>
      <c r="AW54" s="11">
        <f t="shared" si="30"/>
        <v>42</v>
      </c>
      <c r="AX54" s="7">
        <f t="shared" si="31"/>
        <v>-5.5646100000000001</v>
      </c>
      <c r="AY54" s="7">
        <f t="shared" si="58"/>
        <v>-3.4555531872</v>
      </c>
      <c r="AZ54" s="7">
        <f t="shared" si="32"/>
        <v>-2.7355700000000001</v>
      </c>
      <c r="BA54" s="7">
        <f t="shared" si="33"/>
        <v>0</v>
      </c>
      <c r="BB54" s="7">
        <f t="shared" si="34"/>
        <v>-5.5174700000000003</v>
      </c>
      <c r="BC54" s="7">
        <f t="shared" si="35"/>
        <v>0</v>
      </c>
      <c r="BD54" s="7">
        <f t="shared" si="36"/>
        <v>2.32091</v>
      </c>
      <c r="BE54" s="7">
        <f t="shared" si="37"/>
        <v>-6.5052199999999996</v>
      </c>
      <c r="BF54" s="7">
        <f t="shared" si="38"/>
        <v>2.3724099999999999</v>
      </c>
      <c r="BG54" s="7">
        <f t="shared" si="39"/>
        <v>-2.0216799999999999</v>
      </c>
      <c r="BH54" s="7">
        <f t="shared" si="40"/>
        <v>1.28044</v>
      </c>
      <c r="BI54" s="7">
        <f t="shared" si="41"/>
        <v>0</v>
      </c>
      <c r="BJ54" s="13">
        <f t="shared" si="42"/>
        <v>-0.16891</v>
      </c>
      <c r="BK54" s="13">
        <f t="shared" si="43"/>
        <v>1.8684000000000001</v>
      </c>
      <c r="BL54" s="13">
        <f t="shared" si="44"/>
        <v>1.43103</v>
      </c>
      <c r="BM54" s="13">
        <f t="shared" si="45"/>
        <v>0</v>
      </c>
      <c r="BN54" s="13">
        <f t="shared" si="46"/>
        <v>1.6696800000000001</v>
      </c>
      <c r="BO54" s="13">
        <f t="shared" si="47"/>
        <v>0</v>
      </c>
      <c r="BP54" s="13">
        <f t="shared" si="48"/>
        <v>-5.6992099999999999</v>
      </c>
      <c r="BQ54" s="13">
        <f t="shared" si="49"/>
        <v>1.4938400000000001</v>
      </c>
      <c r="BR54" s="13">
        <f t="shared" si="50"/>
        <v>-6.31121</v>
      </c>
      <c r="BS54" s="13">
        <f t="shared" si="51"/>
        <v>-4.8896199999999999</v>
      </c>
      <c r="BT54" s="13">
        <f t="shared" si="52"/>
        <v>-4.5905500000000004</v>
      </c>
      <c r="BU54" s="13">
        <f t="shared" si="53"/>
        <v>0</v>
      </c>
      <c r="BV54" s="14">
        <f t="shared" si="54"/>
        <v>36.7507168128</v>
      </c>
      <c r="BW54" s="15">
        <f t="shared" si="55"/>
        <v>45.561260000000004</v>
      </c>
      <c r="BX54" s="14">
        <f t="shared" si="56"/>
        <v>-13.2492831872</v>
      </c>
      <c r="BY54" s="15">
        <f t="shared" si="57"/>
        <v>-4.4387399999999957</v>
      </c>
    </row>
    <row r="55" spans="1:77">
      <c r="A55">
        <v>40</v>
      </c>
      <c r="B55" t="s">
        <v>1200</v>
      </c>
      <c r="C55" t="s">
        <v>1201</v>
      </c>
      <c r="D55" t="s">
        <v>1058</v>
      </c>
      <c r="E55" t="s">
        <v>1059</v>
      </c>
      <c r="F55" t="s">
        <v>1138</v>
      </c>
      <c r="G55" s="19" t="s">
        <v>1065</v>
      </c>
      <c r="W55">
        <v>3</v>
      </c>
      <c r="X55">
        <v>4</v>
      </c>
      <c r="Y55">
        <v>3</v>
      </c>
      <c r="Z55">
        <v>2</v>
      </c>
      <c r="AA55">
        <v>1</v>
      </c>
      <c r="AB55">
        <v>1</v>
      </c>
      <c r="AC55">
        <v>1</v>
      </c>
      <c r="AD55">
        <v>1</v>
      </c>
      <c r="AE55">
        <v>1</v>
      </c>
      <c r="AF55" s="16">
        <v>3</v>
      </c>
      <c r="AG55">
        <v>2</v>
      </c>
      <c r="AH55">
        <v>-3</v>
      </c>
      <c r="AI55">
        <v>3</v>
      </c>
      <c r="AJ55">
        <v>3</v>
      </c>
      <c r="AK55">
        <v>2</v>
      </c>
      <c r="AL55">
        <v>2</v>
      </c>
      <c r="AM55">
        <v>1</v>
      </c>
      <c r="AN55">
        <v>1</v>
      </c>
      <c r="AO55">
        <v>6</v>
      </c>
      <c r="AP55">
        <v>4</v>
      </c>
      <c r="AQ55">
        <v>5</v>
      </c>
      <c r="AR55">
        <v>2</v>
      </c>
      <c r="AS55">
        <v>3</v>
      </c>
      <c r="AT55">
        <v>4</v>
      </c>
      <c r="AU55">
        <v>17</v>
      </c>
      <c r="AV55" s="5">
        <f>跳舞问卷一_S3!BA19</f>
        <v>24</v>
      </c>
      <c r="AW55" s="11">
        <f t="shared" si="30"/>
        <v>47</v>
      </c>
      <c r="AX55" s="7">
        <f t="shared" si="31"/>
        <v>-3.0239600000000002</v>
      </c>
      <c r="AY55" s="7">
        <f t="shared" si="58"/>
        <v>0</v>
      </c>
      <c r="AZ55" s="7">
        <f t="shared" si="32"/>
        <v>0</v>
      </c>
      <c r="BA55" s="7">
        <f t="shared" si="33"/>
        <v>0</v>
      </c>
      <c r="BB55" s="7">
        <f t="shared" si="34"/>
        <v>0</v>
      </c>
      <c r="BC55" s="7">
        <f t="shared" si="35"/>
        <v>3.04365</v>
      </c>
      <c r="BD55" s="7">
        <f t="shared" si="36"/>
        <v>2.32091</v>
      </c>
      <c r="BE55" s="7">
        <f t="shared" si="37"/>
        <v>0</v>
      </c>
      <c r="BF55" s="7">
        <f t="shared" si="38"/>
        <v>2.3724099999999999</v>
      </c>
      <c r="BG55" s="7">
        <f t="shared" si="39"/>
        <v>-2.0216799999999999</v>
      </c>
      <c r="BH55" s="7">
        <f t="shared" si="40"/>
        <v>3.4159299999999999</v>
      </c>
      <c r="BI55" s="7">
        <f t="shared" si="41"/>
        <v>-0.18043000000000001</v>
      </c>
      <c r="BJ55" s="13">
        <f t="shared" si="42"/>
        <v>-3.4819999999999997E-2</v>
      </c>
      <c r="BK55" s="13">
        <f t="shared" si="43"/>
        <v>0</v>
      </c>
      <c r="BL55" s="13">
        <f t="shared" si="44"/>
        <v>0</v>
      </c>
      <c r="BM55" s="13">
        <f t="shared" si="45"/>
        <v>0</v>
      </c>
      <c r="BN55" s="13">
        <f t="shared" si="46"/>
        <v>0</v>
      </c>
      <c r="BO55" s="13">
        <f t="shared" si="47"/>
        <v>-6.8267199999999999</v>
      </c>
      <c r="BP55" s="13">
        <f t="shared" si="48"/>
        <v>-5.6992099999999999</v>
      </c>
      <c r="BQ55" s="13">
        <f t="shared" si="49"/>
        <v>0</v>
      </c>
      <c r="BR55" s="13">
        <f t="shared" si="50"/>
        <v>-6.31121</v>
      </c>
      <c r="BS55" s="13">
        <f t="shared" si="51"/>
        <v>-4.8896199999999999</v>
      </c>
      <c r="BT55" s="13">
        <f t="shared" si="52"/>
        <v>-10.779109999999999</v>
      </c>
      <c r="BU55" s="13">
        <f t="shared" si="53"/>
        <v>-5.63286</v>
      </c>
      <c r="BV55" s="14">
        <f t="shared" si="54"/>
        <v>62.503890000000006</v>
      </c>
      <c r="BW55" s="15">
        <f t="shared" si="55"/>
        <v>20.58426</v>
      </c>
      <c r="BX55" s="14">
        <f t="shared" si="56"/>
        <v>12.503890000000006</v>
      </c>
      <c r="BY55" s="15">
        <f t="shared" si="57"/>
        <v>-29.41574</v>
      </c>
    </row>
    <row r="56" spans="1:77">
      <c r="A56">
        <v>67</v>
      </c>
      <c r="B56" t="s">
        <v>1190</v>
      </c>
      <c r="C56" t="s">
        <v>1191</v>
      </c>
      <c r="D56" t="s">
        <v>1058</v>
      </c>
      <c r="E56" t="s">
        <v>1059</v>
      </c>
      <c r="F56" t="s">
        <v>1119</v>
      </c>
      <c r="G56" s="19" t="s">
        <v>1623</v>
      </c>
      <c r="W56">
        <v>4</v>
      </c>
      <c r="X56">
        <v>3</v>
      </c>
      <c r="Y56">
        <v>3</v>
      </c>
      <c r="Z56">
        <v>3</v>
      </c>
      <c r="AA56">
        <v>1</v>
      </c>
      <c r="AB56">
        <v>1</v>
      </c>
      <c r="AC56">
        <v>1</v>
      </c>
      <c r="AD56">
        <v>1</v>
      </c>
      <c r="AE56">
        <v>1</v>
      </c>
      <c r="AF56" s="16">
        <v>5</v>
      </c>
      <c r="AG56">
        <v>1</v>
      </c>
      <c r="AH56">
        <v>1</v>
      </c>
      <c r="AI56">
        <v>3</v>
      </c>
      <c r="AJ56">
        <v>3</v>
      </c>
      <c r="AK56">
        <v>1</v>
      </c>
      <c r="AL56">
        <v>1</v>
      </c>
      <c r="AM56">
        <v>1</v>
      </c>
      <c r="AN56">
        <v>1</v>
      </c>
      <c r="AO56">
        <v>4</v>
      </c>
      <c r="AP56">
        <v>4</v>
      </c>
      <c r="AQ56">
        <v>6</v>
      </c>
      <c r="AR56">
        <v>4</v>
      </c>
      <c r="AS56">
        <v>2</v>
      </c>
      <c r="AT56">
        <v>4</v>
      </c>
      <c r="AU56">
        <v>18</v>
      </c>
      <c r="AV56" s="5">
        <f>跳舞问卷一_S3!BA20</f>
        <v>25</v>
      </c>
      <c r="AW56" s="11">
        <f t="shared" si="30"/>
        <v>49</v>
      </c>
      <c r="AX56" s="7">
        <f t="shared" si="31"/>
        <v>-8.3739899999999992</v>
      </c>
      <c r="AY56" s="7">
        <f t="shared" si="58"/>
        <v>0</v>
      </c>
      <c r="AZ56" s="7">
        <f t="shared" si="32"/>
        <v>0</v>
      </c>
      <c r="BA56" s="7">
        <f t="shared" si="33"/>
        <v>-4.6161700000000003</v>
      </c>
      <c r="BB56" s="7">
        <f t="shared" si="34"/>
        <v>-5.5174700000000003</v>
      </c>
      <c r="BC56" s="7">
        <f t="shared" si="35"/>
        <v>3.04365</v>
      </c>
      <c r="BD56" s="7">
        <f t="shared" si="36"/>
        <v>2.32091</v>
      </c>
      <c r="BE56" s="7">
        <f t="shared" si="37"/>
        <v>-8.38063</v>
      </c>
      <c r="BF56" s="7">
        <f t="shared" si="38"/>
        <v>2.3724099999999999</v>
      </c>
      <c r="BG56" s="7">
        <f t="shared" si="39"/>
        <v>-2.44706</v>
      </c>
      <c r="BH56" s="7">
        <f t="shared" si="40"/>
        <v>1.28044</v>
      </c>
      <c r="BI56" s="7">
        <f t="shared" si="41"/>
        <v>-0.94342000000000004</v>
      </c>
      <c r="BJ56" s="13">
        <f t="shared" si="42"/>
        <v>-1.7117500000000001</v>
      </c>
      <c r="BK56" s="13">
        <f t="shared" si="43"/>
        <v>0</v>
      </c>
      <c r="BL56" s="13">
        <f t="shared" si="44"/>
        <v>0</v>
      </c>
      <c r="BM56" s="13">
        <f t="shared" si="45"/>
        <v>1.4406000000000001</v>
      </c>
      <c r="BN56" s="13">
        <f t="shared" si="46"/>
        <v>1.6696800000000001</v>
      </c>
      <c r="BO56" s="13">
        <f t="shared" si="47"/>
        <v>-6.8267199999999999</v>
      </c>
      <c r="BP56" s="13">
        <f t="shared" si="48"/>
        <v>-5.6992099999999999</v>
      </c>
      <c r="BQ56" s="13">
        <f t="shared" si="49"/>
        <v>1.76691</v>
      </c>
      <c r="BR56" s="13">
        <f t="shared" si="50"/>
        <v>-6.31121</v>
      </c>
      <c r="BS56" s="13">
        <f t="shared" si="51"/>
        <v>-6.0240900000000002</v>
      </c>
      <c r="BT56" s="13">
        <f t="shared" si="52"/>
        <v>-4.5905500000000004</v>
      </c>
      <c r="BU56" s="13">
        <f t="shared" si="53"/>
        <v>-8.2606599999999997</v>
      </c>
      <c r="BV56" s="14">
        <f t="shared" si="54"/>
        <v>35.315730000000002</v>
      </c>
      <c r="BW56" s="15">
        <f t="shared" si="55"/>
        <v>26.210809999999995</v>
      </c>
      <c r="BX56" s="14">
        <f t="shared" si="56"/>
        <v>-14.684269999999998</v>
      </c>
      <c r="BY56" s="15">
        <f t="shared" si="57"/>
        <v>-23.789190000000005</v>
      </c>
    </row>
    <row r="57" spans="1:77">
      <c r="A57">
        <v>59</v>
      </c>
      <c r="B57" t="s">
        <v>1174</v>
      </c>
      <c r="C57" t="s">
        <v>1175</v>
      </c>
      <c r="D57" t="s">
        <v>77</v>
      </c>
      <c r="E57" t="s">
        <v>78</v>
      </c>
      <c r="F57" t="s">
        <v>1088</v>
      </c>
      <c r="G57" s="19" t="s">
        <v>1139</v>
      </c>
      <c r="W57">
        <v>1</v>
      </c>
      <c r="X57">
        <v>4</v>
      </c>
      <c r="Y57">
        <v>4</v>
      </c>
      <c r="Z57">
        <v>1</v>
      </c>
      <c r="AA57">
        <v>1</v>
      </c>
      <c r="AB57">
        <v>1</v>
      </c>
      <c r="AC57">
        <v>1</v>
      </c>
      <c r="AD57">
        <v>1</v>
      </c>
      <c r="AE57">
        <v>1</v>
      </c>
      <c r="AF57" s="16">
        <v>3</v>
      </c>
      <c r="AG57">
        <v>2</v>
      </c>
      <c r="AH57">
        <v>-3</v>
      </c>
      <c r="AI57">
        <v>3</v>
      </c>
      <c r="AJ57">
        <v>3</v>
      </c>
      <c r="AK57">
        <v>2</v>
      </c>
      <c r="AL57">
        <v>2</v>
      </c>
      <c r="AM57">
        <v>1</v>
      </c>
      <c r="AN57">
        <v>1</v>
      </c>
      <c r="AO57">
        <v>2</v>
      </c>
      <c r="AP57">
        <v>4</v>
      </c>
      <c r="AQ57">
        <v>5</v>
      </c>
      <c r="AR57">
        <v>3</v>
      </c>
      <c r="AS57">
        <v>3</v>
      </c>
      <c r="AT57">
        <v>5</v>
      </c>
      <c r="AU57">
        <v>15</v>
      </c>
      <c r="AV57" s="5">
        <f>跳舞问卷一_S3!BA21</f>
        <v>30</v>
      </c>
      <c r="AW57" s="11">
        <f t="shared" si="30"/>
        <v>44</v>
      </c>
      <c r="AX57" s="7">
        <f t="shared" si="31"/>
        <v>-3.0239600000000002</v>
      </c>
      <c r="AY57" s="7">
        <f t="shared" si="58"/>
        <v>0</v>
      </c>
      <c r="AZ57" s="7">
        <f t="shared" si="32"/>
        <v>0</v>
      </c>
      <c r="BA57" s="7">
        <f t="shared" si="33"/>
        <v>0</v>
      </c>
      <c r="BB57" s="7">
        <f t="shared" si="34"/>
        <v>0</v>
      </c>
      <c r="BC57" s="7">
        <f t="shared" si="35"/>
        <v>3.04365</v>
      </c>
      <c r="BD57" s="7">
        <f t="shared" si="36"/>
        <v>2.32091</v>
      </c>
      <c r="BE57" s="7">
        <f t="shared" si="37"/>
        <v>-3.8012999999999999</v>
      </c>
      <c r="BF57" s="7">
        <f t="shared" si="38"/>
        <v>2.3724099999999999</v>
      </c>
      <c r="BG57" s="7">
        <f t="shared" si="39"/>
        <v>-2.0216799999999999</v>
      </c>
      <c r="BH57" s="7">
        <f t="shared" si="40"/>
        <v>2.3424700000000001</v>
      </c>
      <c r="BI57" s="7">
        <f t="shared" si="41"/>
        <v>-0.18043000000000001</v>
      </c>
      <c r="BJ57" s="13">
        <f t="shared" si="42"/>
        <v>-3.4819999999999997E-2</v>
      </c>
      <c r="BK57" s="13">
        <f t="shared" si="43"/>
        <v>0</v>
      </c>
      <c r="BL57" s="13">
        <f t="shared" si="44"/>
        <v>0</v>
      </c>
      <c r="BM57" s="13">
        <f t="shared" si="45"/>
        <v>0</v>
      </c>
      <c r="BN57" s="13">
        <f t="shared" si="46"/>
        <v>0</v>
      </c>
      <c r="BO57" s="13">
        <f t="shared" si="47"/>
        <v>-6.8267199999999999</v>
      </c>
      <c r="BP57" s="13">
        <f t="shared" si="48"/>
        <v>-5.6992099999999999</v>
      </c>
      <c r="BQ57" s="13">
        <f t="shared" si="49"/>
        <v>0.90383999999999998</v>
      </c>
      <c r="BR57" s="13">
        <f t="shared" si="50"/>
        <v>-6.31121</v>
      </c>
      <c r="BS57" s="13">
        <f t="shared" si="51"/>
        <v>-4.8896199999999999</v>
      </c>
      <c r="BT57" s="13">
        <f t="shared" si="52"/>
        <v>-8.0991400000000002</v>
      </c>
      <c r="BU57" s="13">
        <f t="shared" si="53"/>
        <v>-5.63286</v>
      </c>
      <c r="BV57" s="14">
        <f t="shared" si="54"/>
        <v>57.629130000000004</v>
      </c>
      <c r="BW57" s="15">
        <f t="shared" si="55"/>
        <v>24.16807</v>
      </c>
      <c r="BX57" s="14">
        <f t="shared" si="56"/>
        <v>7.6291300000000035</v>
      </c>
      <c r="BY57" s="15">
        <f t="shared" si="57"/>
        <v>-25.83193</v>
      </c>
    </row>
    <row r="58" spans="1:77">
      <c r="A58">
        <v>54</v>
      </c>
      <c r="B58" t="s">
        <v>1198</v>
      </c>
      <c r="C58" t="s">
        <v>1199</v>
      </c>
      <c r="D58" t="s">
        <v>1058</v>
      </c>
      <c r="E58" t="s">
        <v>1059</v>
      </c>
      <c r="F58" t="s">
        <v>1135</v>
      </c>
      <c r="G58" s="19" t="s">
        <v>1120</v>
      </c>
      <c r="W58">
        <v>1</v>
      </c>
      <c r="X58">
        <v>1</v>
      </c>
      <c r="Y58">
        <v>1</v>
      </c>
      <c r="Z58">
        <v>1</v>
      </c>
      <c r="AA58">
        <v>1</v>
      </c>
      <c r="AB58">
        <v>1</v>
      </c>
      <c r="AC58">
        <v>1</v>
      </c>
      <c r="AD58">
        <v>1</v>
      </c>
      <c r="AE58">
        <v>1</v>
      </c>
      <c r="AF58" s="16">
        <v>5</v>
      </c>
      <c r="AG58">
        <v>2</v>
      </c>
      <c r="AH58">
        <v>-3</v>
      </c>
      <c r="AI58">
        <v>1</v>
      </c>
      <c r="AJ58">
        <v>3</v>
      </c>
      <c r="AK58">
        <v>1</v>
      </c>
      <c r="AL58">
        <v>1</v>
      </c>
      <c r="AM58">
        <v>1</v>
      </c>
      <c r="AN58">
        <v>1</v>
      </c>
      <c r="AO58">
        <v>3</v>
      </c>
      <c r="AP58">
        <v>5</v>
      </c>
      <c r="AQ58">
        <v>5</v>
      </c>
      <c r="AR58">
        <v>1</v>
      </c>
      <c r="AS58">
        <v>3</v>
      </c>
      <c r="AT58">
        <v>4</v>
      </c>
      <c r="AU58">
        <v>9</v>
      </c>
      <c r="AV58" s="5">
        <f>跳舞问卷一_S3!BA22</f>
        <v>14</v>
      </c>
      <c r="AW58" s="11">
        <f t="shared" si="30"/>
        <v>32</v>
      </c>
      <c r="AX58" s="7">
        <f t="shared" si="31"/>
        <v>-8.3739899999999992</v>
      </c>
      <c r="AY58" s="7">
        <f t="shared" si="58"/>
        <v>-7.2321600000000004</v>
      </c>
      <c r="AZ58" s="7">
        <f t="shared" si="32"/>
        <v>0</v>
      </c>
      <c r="BA58" s="7">
        <f t="shared" si="33"/>
        <v>-4.6161700000000003</v>
      </c>
      <c r="BB58" s="7">
        <f t="shared" si="34"/>
        <v>-5.5174700000000003</v>
      </c>
      <c r="BC58" s="7">
        <f t="shared" si="35"/>
        <v>3.04365</v>
      </c>
      <c r="BD58" s="7">
        <f t="shared" si="36"/>
        <v>2.32091</v>
      </c>
      <c r="BE58" s="7">
        <f t="shared" si="37"/>
        <v>-6.5052199999999996</v>
      </c>
      <c r="BF58" s="7">
        <f t="shared" si="38"/>
        <v>2.9042599999999998</v>
      </c>
      <c r="BG58" s="7">
        <f t="shared" si="39"/>
        <v>-2.0216799999999999</v>
      </c>
      <c r="BH58" s="7">
        <f t="shared" si="40"/>
        <v>4.6144600000000002</v>
      </c>
      <c r="BI58" s="7">
        <f t="shared" si="41"/>
        <v>-0.18043000000000001</v>
      </c>
      <c r="BJ58" s="13">
        <f t="shared" si="42"/>
        <v>-1.7117500000000001</v>
      </c>
      <c r="BK58" s="13">
        <f t="shared" si="43"/>
        <v>3.9311500000000001</v>
      </c>
      <c r="BL58" s="13">
        <f t="shared" si="44"/>
        <v>0</v>
      </c>
      <c r="BM58" s="13">
        <f t="shared" si="45"/>
        <v>1.4406000000000001</v>
      </c>
      <c r="BN58" s="13">
        <f t="shared" si="46"/>
        <v>1.6696800000000001</v>
      </c>
      <c r="BO58" s="13">
        <f t="shared" si="47"/>
        <v>-6.8267199999999999</v>
      </c>
      <c r="BP58" s="13">
        <f t="shared" si="48"/>
        <v>-5.6992099999999999</v>
      </c>
      <c r="BQ58" s="13">
        <f t="shared" si="49"/>
        <v>1.4938400000000001</v>
      </c>
      <c r="BR58" s="13">
        <f t="shared" si="50"/>
        <v>-7.9271700000000003</v>
      </c>
      <c r="BS58" s="13">
        <f t="shared" si="51"/>
        <v>-4.8896199999999999</v>
      </c>
      <c r="BT58" s="13">
        <f t="shared" si="52"/>
        <v>-16.153949999999998</v>
      </c>
      <c r="BU58" s="13">
        <f t="shared" si="53"/>
        <v>-5.63286</v>
      </c>
      <c r="BV58" s="14">
        <f t="shared" si="54"/>
        <v>35.013220000000004</v>
      </c>
      <c r="BW58" s="15">
        <f t="shared" si="55"/>
        <v>20.451799999999999</v>
      </c>
      <c r="BX58" s="14">
        <f t="shared" si="56"/>
        <v>-14.986779999999996</v>
      </c>
      <c r="BY58" s="15">
        <f t="shared" si="57"/>
        <v>-29.548200000000001</v>
      </c>
    </row>
    <row r="59" spans="1:77">
      <c r="A59">
        <v>46</v>
      </c>
      <c r="B59" t="s">
        <v>1188</v>
      </c>
      <c r="C59" t="s">
        <v>1189</v>
      </c>
      <c r="D59" t="s">
        <v>1058</v>
      </c>
      <c r="E59" t="s">
        <v>1059</v>
      </c>
      <c r="F59" t="s">
        <v>1115</v>
      </c>
      <c r="G59" s="19" t="s">
        <v>1089</v>
      </c>
      <c r="W59">
        <v>1</v>
      </c>
      <c r="X59">
        <v>3</v>
      </c>
      <c r="Y59">
        <v>3</v>
      </c>
      <c r="Z59">
        <v>1</v>
      </c>
      <c r="AA59">
        <v>1</v>
      </c>
      <c r="AB59">
        <v>1</v>
      </c>
      <c r="AC59">
        <v>1</v>
      </c>
      <c r="AD59">
        <v>1</v>
      </c>
      <c r="AE59">
        <v>1</v>
      </c>
      <c r="AF59" s="16">
        <v>4</v>
      </c>
      <c r="AG59">
        <v>2</v>
      </c>
      <c r="AH59">
        <v>-3</v>
      </c>
      <c r="AI59">
        <v>3</v>
      </c>
      <c r="AJ59">
        <v>3</v>
      </c>
      <c r="AK59">
        <v>1</v>
      </c>
      <c r="AL59">
        <v>1</v>
      </c>
      <c r="AM59">
        <v>2</v>
      </c>
      <c r="AN59">
        <v>2</v>
      </c>
      <c r="AO59">
        <v>4</v>
      </c>
      <c r="AP59">
        <v>3</v>
      </c>
      <c r="AQ59">
        <v>5</v>
      </c>
      <c r="AR59">
        <v>5</v>
      </c>
      <c r="AS59">
        <v>1</v>
      </c>
      <c r="AT59">
        <v>5</v>
      </c>
      <c r="AU59">
        <v>13</v>
      </c>
      <c r="AV59" s="5">
        <f>跳舞问卷一_S3!BA23</f>
        <v>14</v>
      </c>
      <c r="AW59" s="11">
        <f t="shared" si="30"/>
        <v>40</v>
      </c>
      <c r="AX59" s="7">
        <f t="shared" si="31"/>
        <v>-5.5646100000000001</v>
      </c>
      <c r="AY59" s="7">
        <f t="shared" si="58"/>
        <v>0</v>
      </c>
      <c r="AZ59" s="7">
        <f t="shared" si="32"/>
        <v>0</v>
      </c>
      <c r="BA59" s="7">
        <f t="shared" si="33"/>
        <v>-4.6161700000000003</v>
      </c>
      <c r="BB59" s="7">
        <f t="shared" si="34"/>
        <v>-5.5174700000000003</v>
      </c>
      <c r="BC59" s="7">
        <f t="shared" si="35"/>
        <v>0</v>
      </c>
      <c r="BD59" s="7">
        <f t="shared" si="36"/>
        <v>0</v>
      </c>
      <c r="BE59" s="7">
        <f t="shared" si="37"/>
        <v>-8.38063</v>
      </c>
      <c r="BF59" s="7">
        <f t="shared" si="38"/>
        <v>1.3668899999999999</v>
      </c>
      <c r="BG59" s="7">
        <f t="shared" si="39"/>
        <v>-2.0216799999999999</v>
      </c>
      <c r="BH59" s="7">
        <f t="shared" si="40"/>
        <v>0.41188000000000002</v>
      </c>
      <c r="BI59" s="7">
        <f t="shared" si="41"/>
        <v>-0.33682000000000001</v>
      </c>
      <c r="BJ59" s="13">
        <f t="shared" si="42"/>
        <v>-0.16891</v>
      </c>
      <c r="BK59" s="13">
        <f t="shared" si="43"/>
        <v>0</v>
      </c>
      <c r="BL59" s="13">
        <f t="shared" si="44"/>
        <v>0</v>
      </c>
      <c r="BM59" s="13">
        <f t="shared" si="45"/>
        <v>1.4406000000000001</v>
      </c>
      <c r="BN59" s="13">
        <f t="shared" si="46"/>
        <v>1.6696800000000001</v>
      </c>
      <c r="BO59" s="13">
        <f t="shared" si="47"/>
        <v>0</v>
      </c>
      <c r="BP59" s="13">
        <f t="shared" si="48"/>
        <v>0</v>
      </c>
      <c r="BQ59" s="13">
        <f t="shared" si="49"/>
        <v>1.76691</v>
      </c>
      <c r="BR59" s="13">
        <f t="shared" si="50"/>
        <v>-4.09842</v>
      </c>
      <c r="BS59" s="13">
        <f t="shared" si="51"/>
        <v>-4.8896199999999999</v>
      </c>
      <c r="BT59" s="13">
        <f t="shared" si="52"/>
        <v>-1.9593400000000001</v>
      </c>
      <c r="BU59" s="13">
        <f t="shared" si="53"/>
        <v>-6.2972400000000004</v>
      </c>
      <c r="BV59" s="14">
        <f t="shared" si="54"/>
        <v>31.918450000000004</v>
      </c>
      <c r="BW59" s="15">
        <f t="shared" si="55"/>
        <v>48.221469999999997</v>
      </c>
      <c r="BX59" s="14">
        <f t="shared" si="56"/>
        <v>-18.081549999999996</v>
      </c>
      <c r="BY59" s="15">
        <f t="shared" si="57"/>
        <v>-1.7785300000000035</v>
      </c>
    </row>
    <row r="60" spans="1:77">
      <c r="A60">
        <v>58</v>
      </c>
      <c r="B60" t="s">
        <v>1180</v>
      </c>
      <c r="C60" t="s">
        <v>1181</v>
      </c>
      <c r="D60" t="s">
        <v>1058</v>
      </c>
      <c r="E60" t="s">
        <v>1059</v>
      </c>
      <c r="F60" t="s">
        <v>1099</v>
      </c>
      <c r="G60" s="19" t="s">
        <v>1136</v>
      </c>
      <c r="W60">
        <v>1</v>
      </c>
      <c r="X60">
        <v>3</v>
      </c>
      <c r="Y60">
        <v>3</v>
      </c>
      <c r="Z60">
        <v>3</v>
      </c>
      <c r="AA60">
        <v>1</v>
      </c>
      <c r="AB60">
        <v>1</v>
      </c>
      <c r="AC60">
        <v>2</v>
      </c>
      <c r="AD60">
        <v>2</v>
      </c>
      <c r="AE60">
        <v>2</v>
      </c>
      <c r="AF60" s="16">
        <v>2</v>
      </c>
      <c r="AG60">
        <v>2</v>
      </c>
      <c r="AH60">
        <v>-3</v>
      </c>
      <c r="AI60">
        <v>3</v>
      </c>
      <c r="AJ60">
        <v>3</v>
      </c>
      <c r="AK60">
        <v>2</v>
      </c>
      <c r="AL60">
        <v>2</v>
      </c>
      <c r="AM60">
        <v>2</v>
      </c>
      <c r="AN60">
        <v>2</v>
      </c>
      <c r="AO60">
        <v>2</v>
      </c>
      <c r="AP60">
        <v>2</v>
      </c>
      <c r="AQ60">
        <v>4</v>
      </c>
      <c r="AR60">
        <v>4</v>
      </c>
      <c r="AS60">
        <v>1</v>
      </c>
      <c r="AT60">
        <v>6</v>
      </c>
      <c r="AU60">
        <v>18</v>
      </c>
      <c r="AV60" s="5">
        <f>跳舞问卷一_S3!BA24</f>
        <v>19</v>
      </c>
      <c r="AW60" s="11">
        <f t="shared" si="30"/>
        <v>61</v>
      </c>
      <c r="AX60" s="7">
        <f t="shared" si="31"/>
        <v>-1.3187199999999999</v>
      </c>
      <c r="AY60" s="7">
        <f t="shared" si="58"/>
        <v>0</v>
      </c>
      <c r="AZ60" s="7">
        <f t="shared" si="32"/>
        <v>0</v>
      </c>
      <c r="BA60" s="7">
        <f t="shared" si="33"/>
        <v>0</v>
      </c>
      <c r="BB60" s="7">
        <f t="shared" si="34"/>
        <v>0</v>
      </c>
      <c r="BC60" s="7">
        <f t="shared" si="35"/>
        <v>0</v>
      </c>
      <c r="BD60" s="7">
        <f t="shared" si="36"/>
        <v>0</v>
      </c>
      <c r="BE60" s="7">
        <f t="shared" si="37"/>
        <v>-3.8012999999999999</v>
      </c>
      <c r="BF60" s="7">
        <f t="shared" si="38"/>
        <v>0.66513999999999995</v>
      </c>
      <c r="BG60" s="7">
        <f t="shared" si="39"/>
        <v>-1.6185</v>
      </c>
      <c r="BH60" s="7">
        <f t="shared" si="40"/>
        <v>1.28044</v>
      </c>
      <c r="BI60" s="7">
        <f t="shared" si="41"/>
        <v>-0.33682000000000001</v>
      </c>
      <c r="BJ60" s="13">
        <f t="shared" si="42"/>
        <v>-6.0639999999999999E-2</v>
      </c>
      <c r="BK60" s="13">
        <f t="shared" si="43"/>
        <v>0</v>
      </c>
      <c r="BL60" s="13">
        <f t="shared" si="44"/>
        <v>0</v>
      </c>
      <c r="BM60" s="13">
        <f t="shared" si="45"/>
        <v>0</v>
      </c>
      <c r="BN60" s="13">
        <f t="shared" si="46"/>
        <v>0</v>
      </c>
      <c r="BO60" s="13">
        <f t="shared" si="47"/>
        <v>0</v>
      </c>
      <c r="BP60" s="13">
        <f t="shared" si="48"/>
        <v>0</v>
      </c>
      <c r="BQ60" s="13">
        <f t="shared" si="49"/>
        <v>0.90383999999999998</v>
      </c>
      <c r="BR60" s="13">
        <f t="shared" si="50"/>
        <v>-1.9494899999999999</v>
      </c>
      <c r="BS60" s="13">
        <f t="shared" si="51"/>
        <v>-3.2980499999999999</v>
      </c>
      <c r="BT60" s="13">
        <f t="shared" si="52"/>
        <v>-4.5905500000000004</v>
      </c>
      <c r="BU60" s="13">
        <f t="shared" si="53"/>
        <v>-6.2972400000000004</v>
      </c>
      <c r="BV60" s="14">
        <f t="shared" si="54"/>
        <v>51.447300000000006</v>
      </c>
      <c r="BW60" s="15">
        <f t="shared" si="55"/>
        <v>45.465679999999999</v>
      </c>
      <c r="BX60" s="14">
        <f t="shared" si="56"/>
        <v>1.4473000000000056</v>
      </c>
      <c r="BY60" s="15">
        <f t="shared" si="57"/>
        <v>-4.534320000000001</v>
      </c>
    </row>
    <row r="61" spans="1:77">
      <c r="A61">
        <v>53</v>
      </c>
      <c r="B61" t="s">
        <v>1196</v>
      </c>
      <c r="C61" t="s">
        <v>1197</v>
      </c>
      <c r="D61" t="s">
        <v>1058</v>
      </c>
      <c r="E61" t="s">
        <v>1059</v>
      </c>
      <c r="F61" t="s">
        <v>1131</v>
      </c>
      <c r="G61" s="19" t="s">
        <v>1116</v>
      </c>
      <c r="W61">
        <v>4</v>
      </c>
      <c r="X61">
        <v>3</v>
      </c>
      <c r="Y61">
        <v>3</v>
      </c>
      <c r="Z61">
        <v>3</v>
      </c>
      <c r="AA61">
        <v>3</v>
      </c>
      <c r="AB61">
        <v>3</v>
      </c>
      <c r="AC61">
        <v>1</v>
      </c>
      <c r="AD61">
        <v>4</v>
      </c>
      <c r="AE61">
        <v>1</v>
      </c>
      <c r="AF61" s="16">
        <v>3</v>
      </c>
      <c r="AG61">
        <v>2</v>
      </c>
      <c r="AH61">
        <v>-3</v>
      </c>
      <c r="AI61">
        <v>3</v>
      </c>
      <c r="AJ61">
        <v>3</v>
      </c>
      <c r="AK61">
        <v>2</v>
      </c>
      <c r="AL61">
        <v>2</v>
      </c>
      <c r="AM61">
        <v>2</v>
      </c>
      <c r="AN61">
        <v>2</v>
      </c>
      <c r="AO61">
        <v>2</v>
      </c>
      <c r="AP61">
        <v>2</v>
      </c>
      <c r="AQ61">
        <v>3</v>
      </c>
      <c r="AR61">
        <v>4</v>
      </c>
      <c r="AS61">
        <v>1</v>
      </c>
      <c r="AT61">
        <v>5</v>
      </c>
      <c r="AU61">
        <v>25</v>
      </c>
      <c r="AV61" s="5">
        <f>跳舞问卷一_S3!BA25</f>
        <v>23</v>
      </c>
      <c r="AW61" s="11">
        <f t="shared" si="30"/>
        <v>82</v>
      </c>
      <c r="AX61" s="7">
        <f t="shared" si="31"/>
        <v>-3.0239600000000002</v>
      </c>
      <c r="AY61" s="7">
        <f t="shared" si="58"/>
        <v>0</v>
      </c>
      <c r="AZ61" s="7">
        <f t="shared" si="32"/>
        <v>0</v>
      </c>
      <c r="BA61" s="7">
        <f t="shared" si="33"/>
        <v>0</v>
      </c>
      <c r="BB61" s="7">
        <f t="shared" si="34"/>
        <v>0</v>
      </c>
      <c r="BC61" s="7">
        <f t="shared" si="35"/>
        <v>0</v>
      </c>
      <c r="BD61" s="7">
        <f t="shared" si="36"/>
        <v>0</v>
      </c>
      <c r="BE61" s="7">
        <f t="shared" si="37"/>
        <v>-3.8012999999999999</v>
      </c>
      <c r="BF61" s="7">
        <f t="shared" si="38"/>
        <v>0.66513999999999995</v>
      </c>
      <c r="BG61" s="7">
        <f t="shared" si="39"/>
        <v>-1.1438699999999999</v>
      </c>
      <c r="BH61" s="7">
        <f t="shared" si="40"/>
        <v>1.28044</v>
      </c>
      <c r="BI61" s="7">
        <f t="shared" si="41"/>
        <v>-0.33682000000000001</v>
      </c>
      <c r="BJ61" s="13">
        <f t="shared" si="42"/>
        <v>-3.4819999999999997E-2</v>
      </c>
      <c r="BK61" s="13">
        <f t="shared" si="43"/>
        <v>0</v>
      </c>
      <c r="BL61" s="13">
        <f t="shared" si="44"/>
        <v>0</v>
      </c>
      <c r="BM61" s="13">
        <f t="shared" si="45"/>
        <v>0</v>
      </c>
      <c r="BN61" s="13">
        <f t="shared" si="46"/>
        <v>0</v>
      </c>
      <c r="BO61" s="13">
        <f t="shared" si="47"/>
        <v>0</v>
      </c>
      <c r="BP61" s="13">
        <f t="shared" si="48"/>
        <v>0</v>
      </c>
      <c r="BQ61" s="13">
        <f t="shared" si="49"/>
        <v>0.90383999999999998</v>
      </c>
      <c r="BR61" s="13">
        <f t="shared" si="50"/>
        <v>-1.9494899999999999</v>
      </c>
      <c r="BS61" s="13">
        <f t="shared" si="51"/>
        <v>-1.65178</v>
      </c>
      <c r="BT61" s="13">
        <f t="shared" si="52"/>
        <v>-4.5905500000000004</v>
      </c>
      <c r="BU61" s="13">
        <f t="shared" si="53"/>
        <v>-6.2972400000000004</v>
      </c>
      <c r="BV61" s="14">
        <f t="shared" si="54"/>
        <v>50.21669</v>
      </c>
      <c r="BW61" s="15">
        <f t="shared" si="55"/>
        <v>47.137769999999996</v>
      </c>
      <c r="BX61" s="14">
        <f t="shared" si="56"/>
        <v>0.21668999999999983</v>
      </c>
      <c r="BY61" s="15">
        <f t="shared" si="57"/>
        <v>-2.8622300000000038</v>
      </c>
    </row>
    <row r="62" spans="1:77">
      <c r="A62">
        <v>49</v>
      </c>
      <c r="B62" t="s">
        <v>1176</v>
      </c>
      <c r="C62" t="s">
        <v>1177</v>
      </c>
      <c r="D62" t="s">
        <v>1058</v>
      </c>
      <c r="E62" t="s">
        <v>1059</v>
      </c>
      <c r="F62" t="s">
        <v>1096</v>
      </c>
      <c r="G62" s="19" t="s">
        <v>1100</v>
      </c>
      <c r="W62">
        <v>1</v>
      </c>
      <c r="X62">
        <v>4</v>
      </c>
      <c r="Y62">
        <v>3</v>
      </c>
      <c r="Z62">
        <v>2</v>
      </c>
      <c r="AA62">
        <v>1</v>
      </c>
      <c r="AB62">
        <v>1</v>
      </c>
      <c r="AC62">
        <v>1</v>
      </c>
      <c r="AD62">
        <v>1</v>
      </c>
      <c r="AE62">
        <v>1</v>
      </c>
      <c r="AF62" s="16">
        <v>3</v>
      </c>
      <c r="AG62">
        <v>2</v>
      </c>
      <c r="AH62">
        <v>-3</v>
      </c>
      <c r="AI62">
        <v>2</v>
      </c>
      <c r="AJ62">
        <v>3</v>
      </c>
      <c r="AK62">
        <v>1</v>
      </c>
      <c r="AL62">
        <v>1</v>
      </c>
      <c r="AM62">
        <v>1</v>
      </c>
      <c r="AN62">
        <v>1</v>
      </c>
      <c r="AO62">
        <v>3</v>
      </c>
      <c r="AP62">
        <v>5</v>
      </c>
      <c r="AQ62">
        <v>5</v>
      </c>
      <c r="AR62">
        <v>3</v>
      </c>
      <c r="AS62">
        <v>2</v>
      </c>
      <c r="AT62">
        <v>5</v>
      </c>
      <c r="AU62">
        <v>15</v>
      </c>
      <c r="AV62" s="5">
        <f>跳舞问卷一_S3!BA26</f>
        <v>22</v>
      </c>
      <c r="AW62" s="11">
        <f t="shared" si="30"/>
        <v>45</v>
      </c>
      <c r="AX62" s="7">
        <f t="shared" si="31"/>
        <v>-3.0239600000000002</v>
      </c>
      <c r="AY62" s="7">
        <f t="shared" si="58"/>
        <v>-3.4555531872</v>
      </c>
      <c r="AZ62" s="7">
        <f t="shared" si="32"/>
        <v>0</v>
      </c>
      <c r="BA62" s="7">
        <f t="shared" si="33"/>
        <v>-4.6161700000000003</v>
      </c>
      <c r="BB62" s="7">
        <f t="shared" si="34"/>
        <v>-5.5174700000000003</v>
      </c>
      <c r="BC62" s="7">
        <f t="shared" si="35"/>
        <v>3.04365</v>
      </c>
      <c r="BD62" s="7">
        <f t="shared" si="36"/>
        <v>2.32091</v>
      </c>
      <c r="BE62" s="7">
        <f t="shared" si="37"/>
        <v>-6.5052199999999996</v>
      </c>
      <c r="BF62" s="7">
        <f t="shared" si="38"/>
        <v>2.9042599999999998</v>
      </c>
      <c r="BG62" s="7">
        <f t="shared" si="39"/>
        <v>-2.0216799999999999</v>
      </c>
      <c r="BH62" s="7">
        <f t="shared" si="40"/>
        <v>2.3424700000000001</v>
      </c>
      <c r="BI62" s="7">
        <f t="shared" si="41"/>
        <v>-0.94342000000000004</v>
      </c>
      <c r="BJ62" s="13">
        <f t="shared" si="42"/>
        <v>-3.4819999999999997E-2</v>
      </c>
      <c r="BK62" s="13">
        <f t="shared" si="43"/>
        <v>1.8684000000000001</v>
      </c>
      <c r="BL62" s="13">
        <f t="shared" si="44"/>
        <v>0</v>
      </c>
      <c r="BM62" s="13">
        <f t="shared" si="45"/>
        <v>1.4406000000000001</v>
      </c>
      <c r="BN62" s="13">
        <f t="shared" si="46"/>
        <v>1.6696800000000001</v>
      </c>
      <c r="BO62" s="13">
        <f t="shared" si="47"/>
        <v>-6.8267199999999999</v>
      </c>
      <c r="BP62" s="13">
        <f t="shared" si="48"/>
        <v>-5.6992099999999999</v>
      </c>
      <c r="BQ62" s="13">
        <f t="shared" si="49"/>
        <v>1.4938400000000001</v>
      </c>
      <c r="BR62" s="13">
        <f t="shared" si="50"/>
        <v>-7.9271700000000003</v>
      </c>
      <c r="BS62" s="13">
        <f t="shared" si="51"/>
        <v>-4.8896199999999999</v>
      </c>
      <c r="BT62" s="13">
        <f t="shared" si="52"/>
        <v>-8.0991400000000002</v>
      </c>
      <c r="BU62" s="13">
        <f t="shared" si="53"/>
        <v>-8.2606599999999997</v>
      </c>
      <c r="BV62" s="14">
        <f t="shared" si="54"/>
        <v>41.104876812800001</v>
      </c>
      <c r="BW62" s="15">
        <f t="shared" si="55"/>
        <v>25.492989999999999</v>
      </c>
      <c r="BX62" s="14">
        <f t="shared" si="56"/>
        <v>-8.8951231871999994</v>
      </c>
      <c r="BY62" s="15">
        <f t="shared" si="57"/>
        <v>-24.507010000000001</v>
      </c>
    </row>
    <row r="63" spans="1:77">
      <c r="A63">
        <v>57</v>
      </c>
      <c r="B63" t="s">
        <v>1204</v>
      </c>
      <c r="C63" t="s">
        <v>1205</v>
      </c>
      <c r="D63" t="s">
        <v>1058</v>
      </c>
      <c r="E63" t="s">
        <v>1059</v>
      </c>
      <c r="F63" t="s">
        <v>1146</v>
      </c>
      <c r="G63" s="19" t="s">
        <v>1132</v>
      </c>
      <c r="W63">
        <v>1</v>
      </c>
      <c r="X63">
        <v>4</v>
      </c>
      <c r="Y63">
        <v>4</v>
      </c>
      <c r="Z63">
        <v>4</v>
      </c>
      <c r="AA63">
        <v>1</v>
      </c>
      <c r="AB63">
        <v>1</v>
      </c>
      <c r="AC63">
        <v>1</v>
      </c>
      <c r="AD63">
        <v>1</v>
      </c>
      <c r="AE63">
        <v>1</v>
      </c>
      <c r="AF63" s="16">
        <v>4</v>
      </c>
      <c r="AG63">
        <v>2</v>
      </c>
      <c r="AH63">
        <v>-3</v>
      </c>
      <c r="AI63">
        <v>3</v>
      </c>
      <c r="AJ63">
        <v>3</v>
      </c>
      <c r="AK63">
        <v>1</v>
      </c>
      <c r="AL63">
        <v>2</v>
      </c>
      <c r="AM63">
        <v>1</v>
      </c>
      <c r="AN63">
        <v>1</v>
      </c>
      <c r="AO63">
        <v>2</v>
      </c>
      <c r="AP63">
        <v>4</v>
      </c>
      <c r="AQ63">
        <v>4</v>
      </c>
      <c r="AR63">
        <v>3</v>
      </c>
      <c r="AS63">
        <v>1</v>
      </c>
      <c r="AT63">
        <v>7</v>
      </c>
      <c r="AU63">
        <v>18</v>
      </c>
      <c r="AV63" s="5">
        <f>跳舞问卷一_S3!BA27</f>
        <v>24</v>
      </c>
      <c r="AW63" s="11">
        <f t="shared" si="30"/>
        <v>53</v>
      </c>
      <c r="AX63" s="7">
        <f t="shared" si="31"/>
        <v>-5.5646100000000001</v>
      </c>
      <c r="AY63" s="7">
        <f t="shared" si="58"/>
        <v>0</v>
      </c>
      <c r="AZ63" s="7">
        <f t="shared" si="32"/>
        <v>0</v>
      </c>
      <c r="BA63" s="7">
        <f t="shared" si="33"/>
        <v>-4.6161700000000003</v>
      </c>
      <c r="BB63" s="7">
        <f t="shared" si="34"/>
        <v>0</v>
      </c>
      <c r="BC63" s="7">
        <f t="shared" si="35"/>
        <v>3.04365</v>
      </c>
      <c r="BD63" s="7">
        <f t="shared" si="36"/>
        <v>2.32091</v>
      </c>
      <c r="BE63" s="7">
        <f t="shared" si="37"/>
        <v>-3.8012999999999999</v>
      </c>
      <c r="BF63" s="7">
        <f t="shared" si="38"/>
        <v>2.3724099999999999</v>
      </c>
      <c r="BG63" s="7">
        <f t="shared" si="39"/>
        <v>-1.6185</v>
      </c>
      <c r="BH63" s="7">
        <f t="shared" si="40"/>
        <v>2.3424700000000001</v>
      </c>
      <c r="BI63" s="7">
        <f t="shared" si="41"/>
        <v>-0.33682000000000001</v>
      </c>
      <c r="BJ63" s="13">
        <f t="shared" si="42"/>
        <v>-0.16891</v>
      </c>
      <c r="BK63" s="13">
        <f t="shared" si="43"/>
        <v>0</v>
      </c>
      <c r="BL63" s="13">
        <f t="shared" si="44"/>
        <v>0</v>
      </c>
      <c r="BM63" s="13">
        <f t="shared" si="45"/>
        <v>1.4406000000000001</v>
      </c>
      <c r="BN63" s="13">
        <f t="shared" si="46"/>
        <v>0</v>
      </c>
      <c r="BO63" s="13">
        <f t="shared" si="47"/>
        <v>-6.8267199999999999</v>
      </c>
      <c r="BP63" s="13">
        <f t="shared" si="48"/>
        <v>-5.6992099999999999</v>
      </c>
      <c r="BQ63" s="13">
        <f t="shared" si="49"/>
        <v>0.90383999999999998</v>
      </c>
      <c r="BR63" s="13">
        <f t="shared" si="50"/>
        <v>-6.31121</v>
      </c>
      <c r="BS63" s="13">
        <f t="shared" si="51"/>
        <v>-3.2980499999999999</v>
      </c>
      <c r="BT63" s="13">
        <f t="shared" si="52"/>
        <v>-8.0991400000000002</v>
      </c>
      <c r="BU63" s="13">
        <f t="shared" si="53"/>
        <v>-6.2972400000000004</v>
      </c>
      <c r="BV63" s="14">
        <f t="shared" si="54"/>
        <v>50.719100000000005</v>
      </c>
      <c r="BW63" s="15">
        <f t="shared" si="55"/>
        <v>26.401769999999999</v>
      </c>
      <c r="BX63" s="14">
        <f t="shared" si="56"/>
        <v>0.71910000000000451</v>
      </c>
      <c r="BY63" s="15">
        <f t="shared" si="57"/>
        <v>-23.598230000000001</v>
      </c>
    </row>
    <row r="64" spans="1:77">
      <c r="A64">
        <v>47</v>
      </c>
      <c r="G64" s="19" t="s">
        <v>1097</v>
      </c>
      <c r="W64">
        <v>1</v>
      </c>
      <c r="X64">
        <v>2</v>
      </c>
      <c r="Y64">
        <v>2</v>
      </c>
      <c r="Z64">
        <v>2</v>
      </c>
      <c r="AA64">
        <v>1</v>
      </c>
      <c r="AB64">
        <v>1</v>
      </c>
      <c r="AC64">
        <v>1</v>
      </c>
      <c r="AD64">
        <v>1</v>
      </c>
      <c r="AE64">
        <v>1</v>
      </c>
      <c r="AF64" s="16">
        <v>4</v>
      </c>
      <c r="AG64">
        <v>1</v>
      </c>
      <c r="AH64">
        <v>1</v>
      </c>
      <c r="AI64">
        <v>3</v>
      </c>
      <c r="AJ64">
        <v>3</v>
      </c>
      <c r="AK64">
        <v>1</v>
      </c>
      <c r="AL64">
        <v>1</v>
      </c>
      <c r="AM64">
        <v>1</v>
      </c>
      <c r="AN64">
        <v>1</v>
      </c>
      <c r="AO64">
        <v>3</v>
      </c>
      <c r="AP64">
        <v>5</v>
      </c>
      <c r="AQ64">
        <v>5</v>
      </c>
      <c r="AR64">
        <v>2</v>
      </c>
      <c r="AS64">
        <v>2</v>
      </c>
      <c r="AT64">
        <v>4</v>
      </c>
      <c r="AU64">
        <v>12</v>
      </c>
      <c r="AV64" s="5">
        <f>跳舞问卷一_S3!BA28</f>
        <v>18</v>
      </c>
      <c r="AW64" s="11">
        <f t="shared" si="30"/>
        <v>39</v>
      </c>
      <c r="AX64" s="7">
        <f t="shared" si="31"/>
        <v>-5.5646100000000001</v>
      </c>
      <c r="AY64" s="7">
        <f t="shared" si="58"/>
        <v>0</v>
      </c>
      <c r="AZ64" s="7">
        <f t="shared" si="32"/>
        <v>0</v>
      </c>
      <c r="BA64" s="7">
        <f t="shared" si="33"/>
        <v>-4.6161700000000003</v>
      </c>
      <c r="BB64" s="7">
        <f t="shared" si="34"/>
        <v>-5.5174700000000003</v>
      </c>
      <c r="BC64" s="7">
        <f t="shared" si="35"/>
        <v>3.04365</v>
      </c>
      <c r="BD64" s="7">
        <f t="shared" si="36"/>
        <v>2.32091</v>
      </c>
      <c r="BE64" s="7">
        <f t="shared" si="37"/>
        <v>-6.5052199999999996</v>
      </c>
      <c r="BF64" s="7">
        <f t="shared" si="38"/>
        <v>2.9042599999999998</v>
      </c>
      <c r="BG64" s="7">
        <f t="shared" si="39"/>
        <v>-2.0216799999999999</v>
      </c>
      <c r="BH64" s="7">
        <f t="shared" si="40"/>
        <v>3.4159299999999999</v>
      </c>
      <c r="BI64" s="7">
        <f t="shared" si="41"/>
        <v>-0.94342000000000004</v>
      </c>
      <c r="BJ64" s="13">
        <f t="shared" si="42"/>
        <v>-0.16891</v>
      </c>
      <c r="BK64" s="13">
        <f t="shared" si="43"/>
        <v>0</v>
      </c>
      <c r="BL64" s="13">
        <f t="shared" si="44"/>
        <v>0</v>
      </c>
      <c r="BM64" s="13">
        <f t="shared" si="45"/>
        <v>1.4406000000000001</v>
      </c>
      <c r="BN64" s="13">
        <f t="shared" si="46"/>
        <v>1.6696800000000001</v>
      </c>
      <c r="BO64" s="13">
        <f t="shared" si="47"/>
        <v>-6.8267199999999999</v>
      </c>
      <c r="BP64" s="13">
        <f t="shared" si="48"/>
        <v>-5.6992099999999999</v>
      </c>
      <c r="BQ64" s="13">
        <f t="shared" si="49"/>
        <v>1.4938400000000001</v>
      </c>
      <c r="BR64" s="13">
        <f t="shared" si="50"/>
        <v>-7.9271700000000003</v>
      </c>
      <c r="BS64" s="13">
        <f t="shared" si="51"/>
        <v>-4.8896199999999999</v>
      </c>
      <c r="BT64" s="13">
        <f t="shared" si="52"/>
        <v>-10.779109999999999</v>
      </c>
      <c r="BU64" s="13">
        <f t="shared" si="53"/>
        <v>-8.2606599999999997</v>
      </c>
      <c r="BV64" s="14">
        <f t="shared" si="54"/>
        <v>43.093240000000002</v>
      </c>
      <c r="BW64" s="15">
        <f t="shared" si="55"/>
        <v>20.81053</v>
      </c>
      <c r="BX64" s="14">
        <f t="shared" si="56"/>
        <v>-6.9067599999999985</v>
      </c>
      <c r="BY64" s="15">
        <f t="shared" si="57"/>
        <v>-29.18947</v>
      </c>
    </row>
    <row r="65" spans="1:77">
      <c r="A65">
        <v>61</v>
      </c>
      <c r="B65" t="s">
        <v>1178</v>
      </c>
      <c r="C65" t="s">
        <v>1179</v>
      </c>
      <c r="D65" t="s">
        <v>1058</v>
      </c>
      <c r="E65" t="s">
        <v>1059</v>
      </c>
      <c r="F65" t="s">
        <v>1092</v>
      </c>
      <c r="G65" s="19" t="s">
        <v>1147</v>
      </c>
      <c r="W65">
        <v>1</v>
      </c>
      <c r="X65">
        <v>2</v>
      </c>
      <c r="Y65">
        <v>1</v>
      </c>
      <c r="Z65">
        <v>1</v>
      </c>
      <c r="AA65">
        <v>1</v>
      </c>
      <c r="AB65">
        <v>1</v>
      </c>
      <c r="AC65">
        <v>1</v>
      </c>
      <c r="AD65">
        <v>1</v>
      </c>
      <c r="AE65">
        <v>1</v>
      </c>
      <c r="AF65" s="16">
        <v>4</v>
      </c>
      <c r="AG65">
        <v>1</v>
      </c>
      <c r="AH65">
        <v>1</v>
      </c>
      <c r="AI65">
        <v>2</v>
      </c>
      <c r="AJ65">
        <v>3</v>
      </c>
      <c r="AK65">
        <v>1</v>
      </c>
      <c r="AL65">
        <v>1</v>
      </c>
      <c r="AM65">
        <v>1</v>
      </c>
      <c r="AN65">
        <v>1</v>
      </c>
      <c r="AO65">
        <v>3</v>
      </c>
      <c r="AP65">
        <v>4</v>
      </c>
      <c r="AQ65">
        <v>4</v>
      </c>
      <c r="AR65">
        <v>4</v>
      </c>
      <c r="AS65">
        <v>2</v>
      </c>
      <c r="AT65">
        <v>4</v>
      </c>
      <c r="AU65">
        <v>10</v>
      </c>
      <c r="AV65" s="5">
        <f>跳舞问卷一_S3!BA29</f>
        <v>22</v>
      </c>
      <c r="AW65" s="11">
        <f t="shared" si="30"/>
        <v>34</v>
      </c>
      <c r="AX65" s="7">
        <f t="shared" si="31"/>
        <v>-5.5646100000000001</v>
      </c>
      <c r="AY65" s="7">
        <f t="shared" si="58"/>
        <v>-3.4555531872</v>
      </c>
      <c r="AZ65" s="7">
        <f t="shared" si="32"/>
        <v>0</v>
      </c>
      <c r="BA65" s="7">
        <f t="shared" si="33"/>
        <v>-4.6161700000000003</v>
      </c>
      <c r="BB65" s="7">
        <f t="shared" si="34"/>
        <v>-5.5174700000000003</v>
      </c>
      <c r="BC65" s="7">
        <f t="shared" si="35"/>
        <v>3.04365</v>
      </c>
      <c r="BD65" s="7">
        <f t="shared" si="36"/>
        <v>2.32091</v>
      </c>
      <c r="BE65" s="7">
        <f t="shared" si="37"/>
        <v>-6.5052199999999996</v>
      </c>
      <c r="BF65" s="7">
        <f t="shared" si="38"/>
        <v>2.3724099999999999</v>
      </c>
      <c r="BG65" s="7">
        <f t="shared" si="39"/>
        <v>-1.6185</v>
      </c>
      <c r="BH65" s="7">
        <f t="shared" si="40"/>
        <v>1.28044</v>
      </c>
      <c r="BI65" s="7">
        <f t="shared" si="41"/>
        <v>-0.94342000000000004</v>
      </c>
      <c r="BJ65" s="13">
        <f t="shared" si="42"/>
        <v>-0.16891</v>
      </c>
      <c r="BK65" s="13">
        <f t="shared" si="43"/>
        <v>1.8684000000000001</v>
      </c>
      <c r="BL65" s="13">
        <f t="shared" si="44"/>
        <v>0</v>
      </c>
      <c r="BM65" s="13">
        <f t="shared" si="45"/>
        <v>1.4406000000000001</v>
      </c>
      <c r="BN65" s="13">
        <f t="shared" si="46"/>
        <v>1.6696800000000001</v>
      </c>
      <c r="BO65" s="13">
        <f t="shared" si="47"/>
        <v>-6.8267199999999999</v>
      </c>
      <c r="BP65" s="13">
        <f t="shared" si="48"/>
        <v>-5.6992099999999999</v>
      </c>
      <c r="BQ65" s="13">
        <f t="shared" si="49"/>
        <v>1.4938400000000001</v>
      </c>
      <c r="BR65" s="13">
        <f t="shared" si="50"/>
        <v>-6.31121</v>
      </c>
      <c r="BS65" s="13">
        <f t="shared" si="51"/>
        <v>-3.2980499999999999</v>
      </c>
      <c r="BT65" s="13">
        <f t="shared" si="52"/>
        <v>-4.5905500000000004</v>
      </c>
      <c r="BU65" s="13">
        <f t="shared" si="53"/>
        <v>-8.2606599999999997</v>
      </c>
      <c r="BV65" s="14">
        <f t="shared" si="54"/>
        <v>37.373526812799994</v>
      </c>
      <c r="BW65" s="15">
        <f t="shared" si="55"/>
        <v>32.075020000000002</v>
      </c>
      <c r="BX65" s="14">
        <f t="shared" si="56"/>
        <v>-12.626473187200006</v>
      </c>
      <c r="BY65" s="15">
        <f t="shared" si="57"/>
        <v>-17.924979999999998</v>
      </c>
    </row>
    <row r="66" spans="1:77">
      <c r="A66">
        <v>65</v>
      </c>
      <c r="G66" s="19" t="s">
        <v>1554</v>
      </c>
      <c r="W66">
        <v>1</v>
      </c>
      <c r="X66">
        <v>4</v>
      </c>
      <c r="Y66">
        <v>4</v>
      </c>
      <c r="Z66">
        <v>2</v>
      </c>
      <c r="AA66">
        <v>1</v>
      </c>
      <c r="AB66">
        <v>1</v>
      </c>
      <c r="AC66">
        <v>1</v>
      </c>
      <c r="AD66">
        <v>1</v>
      </c>
      <c r="AE66">
        <v>1</v>
      </c>
      <c r="AF66" s="16">
        <v>2</v>
      </c>
      <c r="AG66">
        <v>1</v>
      </c>
      <c r="AH66">
        <v>2</v>
      </c>
      <c r="AI66">
        <v>3</v>
      </c>
      <c r="AJ66">
        <v>3</v>
      </c>
      <c r="AK66">
        <v>1</v>
      </c>
      <c r="AL66">
        <v>1</v>
      </c>
      <c r="AM66">
        <v>1</v>
      </c>
      <c r="AN66">
        <v>1</v>
      </c>
      <c r="AO66">
        <v>4</v>
      </c>
      <c r="AP66">
        <v>5</v>
      </c>
      <c r="AQ66">
        <v>5</v>
      </c>
      <c r="AR66">
        <v>2</v>
      </c>
      <c r="AS66">
        <v>3</v>
      </c>
      <c r="AT66">
        <v>5</v>
      </c>
      <c r="AU66">
        <v>16</v>
      </c>
      <c r="AV66" s="5">
        <f>跳舞问卷一_S3!BA30</f>
        <v>22</v>
      </c>
      <c r="AW66" s="11">
        <f t="shared" ref="AW66:AW85" si="59">SUM(1*W66,2*X66,2*Y66,3*Z66,4*AA66,5*AB66,5*AC66,5*AD66,5*AE66)</f>
        <v>47</v>
      </c>
      <c r="AX66" s="7">
        <f t="shared" ref="AX66:AX85" si="60">IF(AF66=1,0,IF(AF66=2,-1.31872,IF(AF66=3,-3.02396,IF(AF66=4,-5.56461,IF(AF66=5,-8.37399)))))</f>
        <v>-1.3187199999999999</v>
      </c>
      <c r="AY66" s="7">
        <f t="shared" si="58"/>
        <v>0</v>
      </c>
      <c r="AZ66" s="7">
        <f t="shared" ref="AZ66:AZ85" si="61">IF(AJ66=1,-6.24397,IF(AJ66=2,-2.73557,IF(AJ66=3,0)))</f>
        <v>0</v>
      </c>
      <c r="BA66" s="7">
        <f t="shared" ref="BA66:BA85" si="62">IF(AK66=1,-4.61617,IF(AK66=2,0))</f>
        <v>-4.6161700000000003</v>
      </c>
      <c r="BB66" s="7">
        <f t="shared" ref="BB66:BB85" si="63">IF(AL66=1,-5.51747,IF(AL66=2,0))</f>
        <v>-5.5174700000000003</v>
      </c>
      <c r="BC66" s="7">
        <f t="shared" ref="BC66:BC85" si="64">IF(AM66=1,3.04365,IF(AM66=2,0))</f>
        <v>3.04365</v>
      </c>
      <c r="BD66" s="7">
        <f t="shared" ref="BD66:BD85" si="65">IF(AN66=1,2.32091,IF(AN66=2,0))</f>
        <v>2.32091</v>
      </c>
      <c r="BE66" s="7">
        <f t="shared" ref="BE66:BE85" si="66">IF(AO66=1,0,IF(AO66=2,-3.8013,IF(AO66=3,-6.50522,IF(AO66=4,-8.38063,IF(AO66=5,-11.25544,IF(AO66=6,0))))))</f>
        <v>-8.38063</v>
      </c>
      <c r="BF66" s="7">
        <f t="shared" ref="BF66:BF85" si="67">IF(AP66=1,0,IF(AP66=2,0.66514,IF(AP66=3,1.36689,IF(AP66=4,2.37241,IF(AP66=5,2.90426,IF(AP66=6,3.46638))))))</f>
        <v>2.9042599999999998</v>
      </c>
      <c r="BG66" s="7">
        <f t="shared" ref="BG66:BG85" si="68">IF(AQ66=1,0,IF(AQ66=2,-0.42251,IF(AQ66=3,-1.14387,IF(AQ66=4,-1.6185,IF(AQ66=5,-2.02168,IF(AQ66=6,-2.44706))))))</f>
        <v>-2.0216799999999999</v>
      </c>
      <c r="BH66" s="7">
        <f t="shared" ref="BH66:BH85" si="69">IF(AR66=1,4.61446,IF(AR66=2,3.41593,IF(AR66=3,2.34247,IF(AR66=4,1.28044,IF(AR66=5,0.41188,IF(AR66=6,0))))))</f>
        <v>3.4159299999999999</v>
      </c>
      <c r="BI66" s="7">
        <f t="shared" ref="BI66:BI85" si="70">IF(AS66=1,-0.33682,IF(AS66=2,-0.94342,IF(AS66=3,-0.18043,IF(AS66=4,0.11038,IF(AS66=5,0)))))</f>
        <v>-0.18043000000000001</v>
      </c>
      <c r="BJ66" s="13">
        <f t="shared" ref="BJ66:BJ85" si="71">IF(AF66=1,0,IF(AF66=2,-0.06064,IF(AF66=3,-0.03482,IF(AF66=4,-0.16891,IF(AF66=5,-1.71175)))))</f>
        <v>-6.0639999999999999E-2</v>
      </c>
      <c r="BK66" s="13">
        <f t="shared" ref="BK66:BK85" si="72">IF(AI66=1,3.93115,IF(AI66=2,1.8684,IF(AI66=3,0)))</f>
        <v>0</v>
      </c>
      <c r="BL66" s="13">
        <f t="shared" ref="BL66:BL85" si="73">IF(AJ66=1,2.68282,IF(AJ66=2,1.43103,IF(AJ66=3,0)))</f>
        <v>0</v>
      </c>
      <c r="BM66" s="13">
        <f t="shared" ref="BM66:BM85" si="74">IF(AK66=1,1.4406,IF(AK66=2,0))</f>
        <v>1.4406000000000001</v>
      </c>
      <c r="BN66" s="13">
        <f t="shared" ref="BN66:BN85" si="75">IF(AL66=1,1.66968,IF(AL66=2,0))</f>
        <v>1.6696800000000001</v>
      </c>
      <c r="BO66" s="13">
        <f t="shared" ref="BO66:BO85" si="76">IF(AM66=1,-6.82672,IF(AM66=2,0))</f>
        <v>-6.8267199999999999</v>
      </c>
      <c r="BP66" s="13">
        <f t="shared" ref="BP66:BP85" si="77">IF(AN66=1,-5.69921,IF(AN66=2,0))</f>
        <v>-5.6992099999999999</v>
      </c>
      <c r="BQ66" s="13">
        <f t="shared" ref="BQ66:BQ85" si="78">IF(AO66=1,0,IF(AO66=2,0.90384,IF(AO66=3,1.49384,IF(AO66=4,1.76691,IF(AO66=5,1.48619,IF(AO66=6,0))))))</f>
        <v>1.76691</v>
      </c>
      <c r="BR66" s="13">
        <f t="shared" ref="BR66:BR85" si="79">IF(AP66=1,0,IF(AP66=2,-1.94949,IF(AP66=3,-4.09842,IF(AP66=4,-6.31121,IF(AP66=5,-7.92717,IF(AP66=6,-10.19085))))))</f>
        <v>-7.9271700000000003</v>
      </c>
      <c r="BS66" s="13">
        <f t="shared" ref="BS66:BS85" si="80">IF(AQ66=1,0,IF(AQ66=2,-0.92057,IF(AQ66=3,-1.65178,IF(AQ66=4,-3.29805,IF(AQ66=5,-4.88962,IF(AQ66=6,-6.02409))))))</f>
        <v>-4.8896199999999999</v>
      </c>
      <c r="BT66" s="13">
        <f t="shared" ref="BT66:BT85" si="81">IF(AR66=1,-16.15395,IF(AR66=2,-10.77911,IF(AR66=3,-8.09914,IF(AR66=4,-4.59055,IF(AR66=5,-1.95934,IF(AR66=6,0))))))</f>
        <v>-10.779109999999999</v>
      </c>
      <c r="BU66" s="13">
        <f t="shared" ref="BU66:BU85" si="82">IF(AS66=1,-6.29724,IF(AS66=2,-8.26066,IF(AS66=3,-5.63286,IF(AS66=4,-3.13896,IF(AS66=5,0)))))</f>
        <v>-5.63286</v>
      </c>
      <c r="BV66" s="14">
        <f t="shared" ref="BV66:BV85" si="83">SUM(AX66:BI66)+56.57706</f>
        <v>46.226710000000004</v>
      </c>
      <c r="BW66" s="15">
        <f t="shared" ref="BW66:BW85" si="84">SUM(BJ66:BU66)+60.75781</f>
        <v>23.819670000000002</v>
      </c>
      <c r="BX66" s="14">
        <f t="shared" ref="BX66:BX85" si="85">BV66-50</f>
        <v>-3.7732899999999958</v>
      </c>
      <c r="BY66" s="15">
        <f t="shared" ref="BY66:BY85" si="86">BW66-50</f>
        <v>-26.180329999999998</v>
      </c>
    </row>
    <row r="67" spans="1:77" ht="13" thickBot="1">
      <c r="A67">
        <v>48</v>
      </c>
      <c r="G67" s="19" t="s">
        <v>1093</v>
      </c>
      <c r="W67">
        <v>1</v>
      </c>
      <c r="X67">
        <v>4</v>
      </c>
      <c r="Y67">
        <v>3</v>
      </c>
      <c r="Z67">
        <v>2</v>
      </c>
      <c r="AA67">
        <v>1</v>
      </c>
      <c r="AB67">
        <v>1</v>
      </c>
      <c r="AC67">
        <v>1</v>
      </c>
      <c r="AD67">
        <v>1</v>
      </c>
      <c r="AE67">
        <v>1</v>
      </c>
      <c r="AF67" s="16">
        <v>3</v>
      </c>
      <c r="AG67">
        <v>2</v>
      </c>
      <c r="AH67">
        <v>-3</v>
      </c>
      <c r="AI67">
        <v>3</v>
      </c>
      <c r="AJ67">
        <v>3</v>
      </c>
      <c r="AK67">
        <v>2</v>
      </c>
      <c r="AL67">
        <v>2</v>
      </c>
      <c r="AM67">
        <v>1</v>
      </c>
      <c r="AN67">
        <v>1</v>
      </c>
      <c r="AO67">
        <v>2</v>
      </c>
      <c r="AP67">
        <v>3</v>
      </c>
      <c r="AQ67">
        <v>4</v>
      </c>
      <c r="AR67">
        <v>4</v>
      </c>
      <c r="AS67">
        <v>3</v>
      </c>
      <c r="AT67">
        <v>5</v>
      </c>
      <c r="AU67">
        <v>15</v>
      </c>
      <c r="AV67" s="5">
        <f>跳舞问卷一_S3!BA31</f>
        <v>20</v>
      </c>
      <c r="AW67" s="11">
        <f t="shared" si="59"/>
        <v>45</v>
      </c>
      <c r="AX67" s="7">
        <f t="shared" si="60"/>
        <v>-3.0239600000000002</v>
      </c>
      <c r="AY67" s="7">
        <f t="shared" si="58"/>
        <v>0</v>
      </c>
      <c r="AZ67" s="7">
        <f t="shared" si="61"/>
        <v>0</v>
      </c>
      <c r="BA67" s="7">
        <f t="shared" si="62"/>
        <v>0</v>
      </c>
      <c r="BB67" s="7">
        <f t="shared" si="63"/>
        <v>0</v>
      </c>
      <c r="BC67" s="7">
        <f t="shared" si="64"/>
        <v>3.04365</v>
      </c>
      <c r="BD67" s="7">
        <f t="shared" si="65"/>
        <v>2.32091</v>
      </c>
      <c r="BE67" s="7">
        <f t="shared" si="66"/>
        <v>-3.8012999999999999</v>
      </c>
      <c r="BF67" s="7">
        <f t="shared" si="67"/>
        <v>1.3668899999999999</v>
      </c>
      <c r="BG67" s="7">
        <f t="shared" si="68"/>
        <v>-1.6185</v>
      </c>
      <c r="BH67" s="7">
        <f t="shared" si="69"/>
        <v>1.28044</v>
      </c>
      <c r="BI67" s="7">
        <f t="shared" si="70"/>
        <v>-0.18043000000000001</v>
      </c>
      <c r="BJ67" s="13">
        <f t="shared" si="71"/>
        <v>-3.4819999999999997E-2</v>
      </c>
      <c r="BK67" s="13">
        <f t="shared" si="72"/>
        <v>0</v>
      </c>
      <c r="BL67" s="13">
        <f t="shared" si="73"/>
        <v>0</v>
      </c>
      <c r="BM67" s="13">
        <f t="shared" si="74"/>
        <v>0</v>
      </c>
      <c r="BN67" s="13">
        <f t="shared" si="75"/>
        <v>0</v>
      </c>
      <c r="BO67" s="13">
        <f t="shared" si="76"/>
        <v>-6.8267199999999999</v>
      </c>
      <c r="BP67" s="13">
        <f t="shared" si="77"/>
        <v>-5.6992099999999999</v>
      </c>
      <c r="BQ67" s="13">
        <f t="shared" si="78"/>
        <v>0.90383999999999998</v>
      </c>
      <c r="BR67" s="13">
        <f t="shared" si="79"/>
        <v>-4.09842</v>
      </c>
      <c r="BS67" s="13">
        <f t="shared" si="80"/>
        <v>-3.2980499999999999</v>
      </c>
      <c r="BT67" s="13">
        <f t="shared" si="81"/>
        <v>-4.5905500000000004</v>
      </c>
      <c r="BU67" s="13">
        <f t="shared" si="82"/>
        <v>-5.63286</v>
      </c>
      <c r="BV67" s="14">
        <f t="shared" si="83"/>
        <v>55.964760000000005</v>
      </c>
      <c r="BW67" s="15">
        <f t="shared" si="84"/>
        <v>31.481020000000001</v>
      </c>
      <c r="BX67" s="14">
        <f t="shared" si="85"/>
        <v>5.9647600000000054</v>
      </c>
      <c r="BY67" s="15">
        <f t="shared" si="86"/>
        <v>-18.518979999999999</v>
      </c>
    </row>
    <row r="68" spans="1:77" s="109" customFormat="1" ht="13" thickTop="1">
      <c r="A68" s="109">
        <v>57</v>
      </c>
      <c r="B68" s="109" t="s">
        <v>1912</v>
      </c>
      <c r="C68" s="109" t="s">
        <v>1913</v>
      </c>
      <c r="D68" s="109" t="s">
        <v>77</v>
      </c>
      <c r="E68" s="109" t="s">
        <v>78</v>
      </c>
      <c r="F68" s="109" t="s">
        <v>1747</v>
      </c>
      <c r="G68" s="109" t="s">
        <v>1794</v>
      </c>
      <c r="H68" s="109">
        <v>1</v>
      </c>
      <c r="I68" s="109">
        <v>6</v>
      </c>
      <c r="J68" s="109" t="s">
        <v>1914</v>
      </c>
      <c r="K68" s="109">
        <v>1</v>
      </c>
      <c r="L68" s="109">
        <v>6</v>
      </c>
      <c r="M68" s="109" t="s">
        <v>1915</v>
      </c>
      <c r="N68" s="109">
        <v>2</v>
      </c>
      <c r="O68" s="109">
        <v>1</v>
      </c>
      <c r="P68" s="109">
        <v>-3</v>
      </c>
      <c r="Q68" s="109">
        <v>1</v>
      </c>
      <c r="R68" s="109">
        <v>-3</v>
      </c>
      <c r="S68" s="109">
        <v>1</v>
      </c>
      <c r="T68" s="109">
        <v>-3</v>
      </c>
      <c r="U68" s="109">
        <v>1</v>
      </c>
      <c r="V68" s="109">
        <v>-3</v>
      </c>
      <c r="W68" s="109">
        <v>2</v>
      </c>
      <c r="X68" s="109">
        <v>2</v>
      </c>
      <c r="Y68" s="109">
        <v>3</v>
      </c>
      <c r="Z68" s="109">
        <v>2</v>
      </c>
      <c r="AA68" s="109">
        <v>2</v>
      </c>
      <c r="AB68" s="109">
        <v>1</v>
      </c>
      <c r="AC68" s="109">
        <v>1</v>
      </c>
      <c r="AD68" s="109">
        <v>1</v>
      </c>
      <c r="AE68" s="109">
        <v>1</v>
      </c>
      <c r="AF68" s="109">
        <v>5</v>
      </c>
      <c r="AG68" s="109">
        <v>2</v>
      </c>
      <c r="AH68" s="109">
        <v>-3</v>
      </c>
      <c r="AI68" s="109">
        <v>3</v>
      </c>
      <c r="AJ68" s="109">
        <v>3</v>
      </c>
      <c r="AK68" s="109">
        <v>2</v>
      </c>
      <c r="AL68" s="109">
        <v>2</v>
      </c>
      <c r="AM68" s="109">
        <v>1</v>
      </c>
      <c r="AN68" s="109">
        <v>1</v>
      </c>
      <c r="AO68" s="109">
        <v>2</v>
      </c>
      <c r="AP68" s="109">
        <v>4</v>
      </c>
      <c r="AQ68" s="109">
        <v>6</v>
      </c>
      <c r="AR68" s="109">
        <v>2</v>
      </c>
      <c r="AS68" s="109">
        <v>5</v>
      </c>
      <c r="AT68" s="109">
        <v>7</v>
      </c>
      <c r="AU68" s="109">
        <v>15</v>
      </c>
      <c r="AV68" s="5">
        <f t="shared" ref="AV68:AV85" si="87">SUM(H68:I68,K68:L68,N68:O68,Q68,S68,U68)</f>
        <v>20</v>
      </c>
      <c r="AW68" s="11">
        <f t="shared" si="59"/>
        <v>46</v>
      </c>
      <c r="AX68" s="7">
        <f t="shared" si="60"/>
        <v>-8.3739899999999992</v>
      </c>
      <c r="AY68" s="7">
        <f t="shared" si="58"/>
        <v>0</v>
      </c>
      <c r="AZ68" s="7">
        <f t="shared" si="61"/>
        <v>0</v>
      </c>
      <c r="BA68" s="7">
        <f t="shared" si="62"/>
        <v>0</v>
      </c>
      <c r="BB68" s="7">
        <f t="shared" si="63"/>
        <v>0</v>
      </c>
      <c r="BC68" s="7">
        <f t="shared" si="64"/>
        <v>3.04365</v>
      </c>
      <c r="BD68" s="7">
        <f t="shared" si="65"/>
        <v>2.32091</v>
      </c>
      <c r="BE68" s="7">
        <f t="shared" si="66"/>
        <v>-3.8012999999999999</v>
      </c>
      <c r="BF68" s="7">
        <f t="shared" si="67"/>
        <v>2.3724099999999999</v>
      </c>
      <c r="BG68" s="7">
        <f t="shared" si="68"/>
        <v>-2.44706</v>
      </c>
      <c r="BH68" s="7">
        <f t="shared" si="69"/>
        <v>3.4159299999999999</v>
      </c>
      <c r="BI68" s="7">
        <f t="shared" si="70"/>
        <v>0</v>
      </c>
      <c r="BJ68" s="13">
        <f t="shared" si="71"/>
        <v>-1.7117500000000001</v>
      </c>
      <c r="BK68" s="13">
        <f t="shared" si="72"/>
        <v>0</v>
      </c>
      <c r="BL68" s="13">
        <f t="shared" si="73"/>
        <v>0</v>
      </c>
      <c r="BM68" s="13">
        <f t="shared" si="74"/>
        <v>0</v>
      </c>
      <c r="BN68" s="13">
        <f t="shared" si="75"/>
        <v>0</v>
      </c>
      <c r="BO68" s="13">
        <f t="shared" si="76"/>
        <v>-6.8267199999999999</v>
      </c>
      <c r="BP68" s="13">
        <f t="shared" si="77"/>
        <v>-5.6992099999999999</v>
      </c>
      <c r="BQ68" s="13">
        <f t="shared" si="78"/>
        <v>0.90383999999999998</v>
      </c>
      <c r="BR68" s="13">
        <f t="shared" si="79"/>
        <v>-6.31121</v>
      </c>
      <c r="BS68" s="13">
        <f t="shared" si="80"/>
        <v>-6.0240900000000002</v>
      </c>
      <c r="BT68" s="13">
        <f t="shared" si="81"/>
        <v>-10.779109999999999</v>
      </c>
      <c r="BU68" s="13">
        <f t="shared" si="82"/>
        <v>0</v>
      </c>
      <c r="BV68" s="14">
        <f t="shared" si="83"/>
        <v>53.107610000000001</v>
      </c>
      <c r="BW68" s="15">
        <f t="shared" si="84"/>
        <v>24.309559999999998</v>
      </c>
      <c r="BX68" s="14">
        <f t="shared" si="85"/>
        <v>3.1076100000000011</v>
      </c>
      <c r="BY68" s="15">
        <f t="shared" si="86"/>
        <v>-25.690440000000002</v>
      </c>
    </row>
    <row r="69" spans="1:77">
      <c r="A69">
        <v>46</v>
      </c>
      <c r="B69" t="s">
        <v>1848</v>
      </c>
      <c r="C69" t="s">
        <v>1849</v>
      </c>
      <c r="D69" t="s">
        <v>77</v>
      </c>
      <c r="E69" t="s">
        <v>78</v>
      </c>
      <c r="F69" t="s">
        <v>1727</v>
      </c>
      <c r="G69" t="s">
        <v>1742</v>
      </c>
      <c r="H69">
        <v>1</v>
      </c>
      <c r="I69">
        <v>5</v>
      </c>
      <c r="J69" t="s">
        <v>1850</v>
      </c>
      <c r="K69">
        <v>3</v>
      </c>
      <c r="L69">
        <v>6</v>
      </c>
      <c r="M69" t="s">
        <v>1851</v>
      </c>
      <c r="N69">
        <v>5</v>
      </c>
      <c r="O69">
        <v>1</v>
      </c>
      <c r="P69">
        <v>-3</v>
      </c>
      <c r="Q69">
        <v>5</v>
      </c>
      <c r="R69" t="s">
        <v>1852</v>
      </c>
      <c r="S69">
        <v>1</v>
      </c>
      <c r="T69">
        <v>-3</v>
      </c>
      <c r="U69">
        <v>1</v>
      </c>
      <c r="V69">
        <v>-3</v>
      </c>
      <c r="W69">
        <v>4</v>
      </c>
      <c r="X69">
        <v>4</v>
      </c>
      <c r="Y69">
        <v>4</v>
      </c>
      <c r="Z69">
        <v>4</v>
      </c>
      <c r="AA69">
        <v>1</v>
      </c>
      <c r="AB69">
        <v>1</v>
      </c>
      <c r="AC69">
        <v>1</v>
      </c>
      <c r="AD69">
        <v>1</v>
      </c>
      <c r="AE69">
        <v>1</v>
      </c>
      <c r="AF69">
        <v>2</v>
      </c>
      <c r="AG69">
        <v>2</v>
      </c>
      <c r="AH69">
        <v>-3</v>
      </c>
      <c r="AI69">
        <v>3</v>
      </c>
      <c r="AJ69">
        <v>3</v>
      </c>
      <c r="AK69">
        <v>2</v>
      </c>
      <c r="AL69">
        <v>2</v>
      </c>
      <c r="AM69">
        <v>2</v>
      </c>
      <c r="AN69">
        <v>2</v>
      </c>
      <c r="AO69">
        <v>6</v>
      </c>
      <c r="AP69">
        <v>4</v>
      </c>
      <c r="AQ69">
        <v>4</v>
      </c>
      <c r="AR69">
        <v>5</v>
      </c>
      <c r="AS69">
        <v>4</v>
      </c>
      <c r="AT69">
        <v>5</v>
      </c>
      <c r="AU69">
        <v>21</v>
      </c>
      <c r="AV69" s="5">
        <f t="shared" si="87"/>
        <v>28</v>
      </c>
      <c r="AW69" s="11">
        <f t="shared" si="59"/>
        <v>56</v>
      </c>
      <c r="AX69" s="7">
        <f t="shared" si="60"/>
        <v>-1.3187199999999999</v>
      </c>
      <c r="AY69" s="7">
        <f t="shared" ref="AY69:AY85" si="88">IF(AI69=1,-7.23216,IF(AI69=2,-3.4555531872,IF(AI69=3,0)))</f>
        <v>0</v>
      </c>
      <c r="AZ69" s="7">
        <f t="shared" si="61"/>
        <v>0</v>
      </c>
      <c r="BA69" s="7">
        <f t="shared" si="62"/>
        <v>0</v>
      </c>
      <c r="BB69" s="7">
        <f t="shared" si="63"/>
        <v>0</v>
      </c>
      <c r="BC69" s="7">
        <f t="shared" si="64"/>
        <v>0</v>
      </c>
      <c r="BD69" s="7">
        <f t="shared" si="65"/>
        <v>0</v>
      </c>
      <c r="BE69" s="7">
        <f t="shared" si="66"/>
        <v>0</v>
      </c>
      <c r="BF69" s="7">
        <f t="shared" si="67"/>
        <v>2.3724099999999999</v>
      </c>
      <c r="BG69" s="7">
        <f t="shared" si="68"/>
        <v>-1.6185</v>
      </c>
      <c r="BH69" s="7">
        <f t="shared" si="69"/>
        <v>0.41188000000000002</v>
      </c>
      <c r="BI69" s="7">
        <f t="shared" si="70"/>
        <v>0.11038000000000001</v>
      </c>
      <c r="BJ69" s="13">
        <f t="shared" si="71"/>
        <v>-6.0639999999999999E-2</v>
      </c>
      <c r="BK69" s="13">
        <f t="shared" si="72"/>
        <v>0</v>
      </c>
      <c r="BL69" s="13">
        <f t="shared" si="73"/>
        <v>0</v>
      </c>
      <c r="BM69" s="13">
        <f t="shared" si="74"/>
        <v>0</v>
      </c>
      <c r="BN69" s="13">
        <f t="shared" si="75"/>
        <v>0</v>
      </c>
      <c r="BO69" s="13">
        <f t="shared" si="76"/>
        <v>0</v>
      </c>
      <c r="BP69" s="13">
        <f t="shared" si="77"/>
        <v>0</v>
      </c>
      <c r="BQ69" s="13">
        <f t="shared" si="78"/>
        <v>0</v>
      </c>
      <c r="BR69" s="13">
        <f t="shared" si="79"/>
        <v>-6.31121</v>
      </c>
      <c r="BS69" s="13">
        <f t="shared" si="80"/>
        <v>-3.2980499999999999</v>
      </c>
      <c r="BT69" s="13">
        <f t="shared" si="81"/>
        <v>-1.9593400000000001</v>
      </c>
      <c r="BU69" s="13">
        <f t="shared" si="82"/>
        <v>-3.13896</v>
      </c>
      <c r="BV69" s="14">
        <f t="shared" si="83"/>
        <v>56.534510000000004</v>
      </c>
      <c r="BW69" s="15">
        <f t="shared" si="84"/>
        <v>45.989609999999999</v>
      </c>
      <c r="BX69" s="14">
        <f t="shared" si="85"/>
        <v>6.5345100000000045</v>
      </c>
      <c r="BY69" s="15">
        <f t="shared" si="86"/>
        <v>-4.010390000000001</v>
      </c>
    </row>
    <row r="70" spans="1:77">
      <c r="A70">
        <v>40</v>
      </c>
      <c r="B70" t="s">
        <v>1815</v>
      </c>
      <c r="C70" t="s">
        <v>1816</v>
      </c>
      <c r="D70" t="s">
        <v>77</v>
      </c>
      <c r="E70" t="s">
        <v>78</v>
      </c>
      <c r="F70" t="s">
        <v>1705</v>
      </c>
      <c r="G70" t="s">
        <v>1711</v>
      </c>
      <c r="H70">
        <v>1</v>
      </c>
      <c r="I70">
        <v>5</v>
      </c>
      <c r="J70" t="s">
        <v>1817</v>
      </c>
      <c r="K70">
        <v>1</v>
      </c>
      <c r="L70">
        <v>6</v>
      </c>
      <c r="M70" t="s">
        <v>1818</v>
      </c>
      <c r="N70">
        <v>3</v>
      </c>
      <c r="O70">
        <v>3</v>
      </c>
      <c r="P70" t="s">
        <v>1819</v>
      </c>
      <c r="Q70">
        <v>1</v>
      </c>
      <c r="R70">
        <v>-3</v>
      </c>
      <c r="S70">
        <v>1</v>
      </c>
      <c r="T70">
        <v>-3</v>
      </c>
      <c r="U70">
        <v>1</v>
      </c>
      <c r="V70">
        <v>-3</v>
      </c>
      <c r="W70">
        <v>1</v>
      </c>
      <c r="X70">
        <v>4</v>
      </c>
      <c r="Y70">
        <v>4</v>
      </c>
      <c r="Z70">
        <v>4</v>
      </c>
      <c r="AA70">
        <v>1</v>
      </c>
      <c r="AB70">
        <v>1</v>
      </c>
      <c r="AC70">
        <v>1</v>
      </c>
      <c r="AD70">
        <v>1</v>
      </c>
      <c r="AE70">
        <v>1</v>
      </c>
      <c r="AF70">
        <v>3</v>
      </c>
      <c r="AG70">
        <v>2</v>
      </c>
      <c r="AH70">
        <v>-3</v>
      </c>
      <c r="AI70">
        <v>3</v>
      </c>
      <c r="AJ70">
        <v>3</v>
      </c>
      <c r="AK70">
        <v>2</v>
      </c>
      <c r="AL70">
        <v>2</v>
      </c>
      <c r="AM70">
        <v>1</v>
      </c>
      <c r="AN70">
        <v>1</v>
      </c>
      <c r="AO70">
        <v>2</v>
      </c>
      <c r="AP70">
        <v>3</v>
      </c>
      <c r="AQ70">
        <v>3</v>
      </c>
      <c r="AR70">
        <v>5</v>
      </c>
      <c r="AS70">
        <v>4</v>
      </c>
      <c r="AT70">
        <v>3</v>
      </c>
      <c r="AU70">
        <v>18</v>
      </c>
      <c r="AV70" s="5">
        <f t="shared" si="87"/>
        <v>22</v>
      </c>
      <c r="AW70" s="11">
        <f t="shared" si="59"/>
        <v>53</v>
      </c>
      <c r="AX70" s="7">
        <f t="shared" si="60"/>
        <v>-3.0239600000000002</v>
      </c>
      <c r="AY70" s="7">
        <f t="shared" si="88"/>
        <v>0</v>
      </c>
      <c r="AZ70" s="7">
        <f t="shared" si="61"/>
        <v>0</v>
      </c>
      <c r="BA70" s="7">
        <f t="shared" si="62"/>
        <v>0</v>
      </c>
      <c r="BB70" s="7">
        <f t="shared" si="63"/>
        <v>0</v>
      </c>
      <c r="BC70" s="7">
        <f t="shared" si="64"/>
        <v>3.04365</v>
      </c>
      <c r="BD70" s="7">
        <f t="shared" si="65"/>
        <v>2.32091</v>
      </c>
      <c r="BE70" s="7">
        <f t="shared" si="66"/>
        <v>-3.8012999999999999</v>
      </c>
      <c r="BF70" s="7">
        <f t="shared" si="67"/>
        <v>1.3668899999999999</v>
      </c>
      <c r="BG70" s="7">
        <f t="shared" si="68"/>
        <v>-1.1438699999999999</v>
      </c>
      <c r="BH70" s="7">
        <f t="shared" si="69"/>
        <v>0.41188000000000002</v>
      </c>
      <c r="BI70" s="7">
        <f t="shared" si="70"/>
        <v>0.11038000000000001</v>
      </c>
      <c r="BJ70" s="13">
        <f t="shared" si="71"/>
        <v>-3.4819999999999997E-2</v>
      </c>
      <c r="BK70" s="13">
        <f t="shared" si="72"/>
        <v>0</v>
      </c>
      <c r="BL70" s="13">
        <f t="shared" si="73"/>
        <v>0</v>
      </c>
      <c r="BM70" s="13">
        <f t="shared" si="74"/>
        <v>0</v>
      </c>
      <c r="BN70" s="13">
        <f t="shared" si="75"/>
        <v>0</v>
      </c>
      <c r="BO70" s="13">
        <f t="shared" si="76"/>
        <v>-6.8267199999999999</v>
      </c>
      <c r="BP70" s="13">
        <f t="shared" si="77"/>
        <v>-5.6992099999999999</v>
      </c>
      <c r="BQ70" s="13">
        <f t="shared" si="78"/>
        <v>0.90383999999999998</v>
      </c>
      <c r="BR70" s="13">
        <f t="shared" si="79"/>
        <v>-4.09842</v>
      </c>
      <c r="BS70" s="13">
        <f t="shared" si="80"/>
        <v>-1.65178</v>
      </c>
      <c r="BT70" s="13">
        <f t="shared" si="81"/>
        <v>-1.9593400000000001</v>
      </c>
      <c r="BU70" s="13">
        <f t="shared" si="82"/>
        <v>-3.13896</v>
      </c>
      <c r="BV70" s="14">
        <f t="shared" si="83"/>
        <v>55.861640000000001</v>
      </c>
      <c r="BW70" s="15">
        <f t="shared" si="84"/>
        <v>38.252400000000002</v>
      </c>
      <c r="BX70" s="14">
        <f t="shared" si="85"/>
        <v>5.8616400000000013</v>
      </c>
      <c r="BY70" s="15">
        <f t="shared" si="86"/>
        <v>-11.747599999999998</v>
      </c>
    </row>
    <row r="71" spans="1:77">
      <c r="A71">
        <v>45</v>
      </c>
      <c r="B71" t="s">
        <v>1841</v>
      </c>
      <c r="C71" t="s">
        <v>1842</v>
      </c>
      <c r="D71" t="s">
        <v>77</v>
      </c>
      <c r="E71" t="s">
        <v>78</v>
      </c>
      <c r="F71" t="s">
        <v>1727</v>
      </c>
      <c r="G71" t="s">
        <v>1737</v>
      </c>
      <c r="H71">
        <v>1</v>
      </c>
      <c r="I71">
        <v>3</v>
      </c>
      <c r="J71" t="s">
        <v>1843</v>
      </c>
      <c r="K71">
        <v>3</v>
      </c>
      <c r="L71">
        <v>5</v>
      </c>
      <c r="M71" t="s">
        <v>1844</v>
      </c>
      <c r="N71">
        <v>5</v>
      </c>
      <c r="O71">
        <v>4</v>
      </c>
      <c r="P71" t="s">
        <v>1845</v>
      </c>
      <c r="Q71">
        <v>6</v>
      </c>
      <c r="R71" t="s">
        <v>1846</v>
      </c>
      <c r="S71">
        <v>1</v>
      </c>
      <c r="T71">
        <v>-3</v>
      </c>
      <c r="U71">
        <v>2</v>
      </c>
      <c r="V71" t="s">
        <v>1847</v>
      </c>
      <c r="W71">
        <v>4</v>
      </c>
      <c r="X71">
        <v>4</v>
      </c>
      <c r="Y71">
        <v>4</v>
      </c>
      <c r="Z71">
        <v>4</v>
      </c>
      <c r="AA71">
        <v>1</v>
      </c>
      <c r="AB71">
        <v>1</v>
      </c>
      <c r="AC71">
        <v>1</v>
      </c>
      <c r="AD71">
        <v>1</v>
      </c>
      <c r="AE71">
        <v>1</v>
      </c>
      <c r="AF71">
        <v>3</v>
      </c>
      <c r="AG71">
        <v>2</v>
      </c>
      <c r="AH71">
        <v>-3</v>
      </c>
      <c r="AI71">
        <v>3</v>
      </c>
      <c r="AJ71">
        <v>3</v>
      </c>
      <c r="AK71">
        <v>1</v>
      </c>
      <c r="AL71">
        <v>1</v>
      </c>
      <c r="AM71">
        <v>1</v>
      </c>
      <c r="AN71">
        <v>1</v>
      </c>
      <c r="AO71">
        <v>3</v>
      </c>
      <c r="AP71">
        <v>2</v>
      </c>
      <c r="AQ71">
        <v>2</v>
      </c>
      <c r="AR71">
        <v>5</v>
      </c>
      <c r="AS71">
        <v>4</v>
      </c>
      <c r="AT71">
        <v>6</v>
      </c>
      <c r="AU71">
        <v>21</v>
      </c>
      <c r="AV71" s="5">
        <f t="shared" si="87"/>
        <v>30</v>
      </c>
      <c r="AW71" s="11">
        <f t="shared" si="59"/>
        <v>56</v>
      </c>
      <c r="AX71" s="7">
        <f t="shared" si="60"/>
        <v>-3.0239600000000002</v>
      </c>
      <c r="AY71" s="7">
        <f t="shared" si="88"/>
        <v>0</v>
      </c>
      <c r="AZ71" s="7">
        <f t="shared" si="61"/>
        <v>0</v>
      </c>
      <c r="BA71" s="7">
        <f t="shared" si="62"/>
        <v>-4.6161700000000003</v>
      </c>
      <c r="BB71" s="7">
        <f t="shared" si="63"/>
        <v>-5.5174700000000003</v>
      </c>
      <c r="BC71" s="7">
        <f t="shared" si="64"/>
        <v>3.04365</v>
      </c>
      <c r="BD71" s="7">
        <f t="shared" si="65"/>
        <v>2.32091</v>
      </c>
      <c r="BE71" s="7">
        <f t="shared" si="66"/>
        <v>-6.5052199999999996</v>
      </c>
      <c r="BF71" s="7">
        <f t="shared" si="67"/>
        <v>0.66513999999999995</v>
      </c>
      <c r="BG71" s="7">
        <f t="shared" si="68"/>
        <v>-0.42251</v>
      </c>
      <c r="BH71" s="7">
        <f t="shared" si="69"/>
        <v>0.41188000000000002</v>
      </c>
      <c r="BI71" s="7">
        <f t="shared" si="70"/>
        <v>0.11038000000000001</v>
      </c>
      <c r="BJ71" s="13">
        <f t="shared" si="71"/>
        <v>-3.4819999999999997E-2</v>
      </c>
      <c r="BK71" s="13">
        <f t="shared" si="72"/>
        <v>0</v>
      </c>
      <c r="BL71" s="13">
        <f t="shared" si="73"/>
        <v>0</v>
      </c>
      <c r="BM71" s="13">
        <f t="shared" si="74"/>
        <v>1.4406000000000001</v>
      </c>
      <c r="BN71" s="13">
        <f t="shared" si="75"/>
        <v>1.6696800000000001</v>
      </c>
      <c r="BO71" s="13">
        <f t="shared" si="76"/>
        <v>-6.8267199999999999</v>
      </c>
      <c r="BP71" s="13">
        <f t="shared" si="77"/>
        <v>-5.6992099999999999</v>
      </c>
      <c r="BQ71" s="13">
        <f t="shared" si="78"/>
        <v>1.4938400000000001</v>
      </c>
      <c r="BR71" s="13">
        <f t="shared" si="79"/>
        <v>-1.9494899999999999</v>
      </c>
      <c r="BS71" s="13">
        <f t="shared" si="80"/>
        <v>-0.92057</v>
      </c>
      <c r="BT71" s="13">
        <f t="shared" si="81"/>
        <v>-1.9593400000000001</v>
      </c>
      <c r="BU71" s="13">
        <f t="shared" si="82"/>
        <v>-3.13896</v>
      </c>
      <c r="BV71" s="14">
        <f t="shared" si="83"/>
        <v>43.043689999999998</v>
      </c>
      <c r="BW71" s="15">
        <f t="shared" si="84"/>
        <v>44.832819999999998</v>
      </c>
      <c r="BX71" s="14">
        <f t="shared" si="85"/>
        <v>-6.956310000000002</v>
      </c>
      <c r="BY71" s="15">
        <f t="shared" si="86"/>
        <v>-5.1671800000000019</v>
      </c>
    </row>
    <row r="72" spans="1:77">
      <c r="A72">
        <v>42</v>
      </c>
      <c r="B72" t="s">
        <v>1825</v>
      </c>
      <c r="C72" t="s">
        <v>1826</v>
      </c>
      <c r="D72" t="s">
        <v>77</v>
      </c>
      <c r="E72" t="s">
        <v>83</v>
      </c>
      <c r="F72" t="s">
        <v>1716</v>
      </c>
      <c r="G72" t="s">
        <v>1722</v>
      </c>
      <c r="H72">
        <v>1</v>
      </c>
      <c r="I72">
        <v>6</v>
      </c>
      <c r="J72" t="s">
        <v>1827</v>
      </c>
      <c r="K72">
        <v>3</v>
      </c>
      <c r="L72">
        <v>6</v>
      </c>
      <c r="M72" t="s">
        <v>1828</v>
      </c>
      <c r="N72">
        <v>4</v>
      </c>
      <c r="O72">
        <v>2</v>
      </c>
      <c r="P72" t="s">
        <v>1829</v>
      </c>
      <c r="Q72">
        <v>3</v>
      </c>
      <c r="R72" t="s">
        <v>1830</v>
      </c>
      <c r="S72">
        <v>1</v>
      </c>
      <c r="T72">
        <v>-3</v>
      </c>
      <c r="U72">
        <v>1</v>
      </c>
      <c r="V72">
        <v>-3</v>
      </c>
      <c r="W72">
        <v>2</v>
      </c>
      <c r="X72">
        <v>4</v>
      </c>
      <c r="Y72">
        <v>4</v>
      </c>
      <c r="Z72">
        <v>2</v>
      </c>
      <c r="AA72">
        <v>1</v>
      </c>
      <c r="AB72">
        <v>1</v>
      </c>
      <c r="AC72">
        <v>1</v>
      </c>
      <c r="AD72">
        <v>1</v>
      </c>
      <c r="AE72">
        <v>1</v>
      </c>
      <c r="AF72">
        <v>2</v>
      </c>
      <c r="AG72">
        <v>2</v>
      </c>
      <c r="AH72">
        <v>-3</v>
      </c>
      <c r="AI72">
        <v>3</v>
      </c>
      <c r="AJ72">
        <v>2</v>
      </c>
      <c r="AK72">
        <v>1</v>
      </c>
      <c r="AL72">
        <v>1</v>
      </c>
      <c r="AM72">
        <v>2</v>
      </c>
      <c r="AN72">
        <v>2</v>
      </c>
      <c r="AO72">
        <v>2</v>
      </c>
      <c r="AP72">
        <v>4</v>
      </c>
      <c r="AQ72">
        <v>4</v>
      </c>
      <c r="AR72">
        <v>5</v>
      </c>
      <c r="AS72">
        <v>4</v>
      </c>
      <c r="AT72">
        <v>6</v>
      </c>
      <c r="AU72">
        <v>17</v>
      </c>
      <c r="AV72" s="5">
        <f t="shared" si="87"/>
        <v>27</v>
      </c>
      <c r="AW72" s="11">
        <f t="shared" si="59"/>
        <v>48</v>
      </c>
      <c r="AX72" s="7">
        <f t="shared" si="60"/>
        <v>-1.3187199999999999</v>
      </c>
      <c r="AY72" s="7">
        <f t="shared" si="88"/>
        <v>0</v>
      </c>
      <c r="AZ72" s="7">
        <f t="shared" si="61"/>
        <v>-2.7355700000000001</v>
      </c>
      <c r="BA72" s="7">
        <f t="shared" si="62"/>
        <v>-4.6161700000000003</v>
      </c>
      <c r="BB72" s="7">
        <f t="shared" si="63"/>
        <v>-5.5174700000000003</v>
      </c>
      <c r="BC72" s="7">
        <f t="shared" si="64"/>
        <v>0</v>
      </c>
      <c r="BD72" s="7">
        <f t="shared" si="65"/>
        <v>0</v>
      </c>
      <c r="BE72" s="7">
        <f t="shared" si="66"/>
        <v>-3.8012999999999999</v>
      </c>
      <c r="BF72" s="7">
        <f t="shared" si="67"/>
        <v>2.3724099999999999</v>
      </c>
      <c r="BG72" s="7">
        <f t="shared" si="68"/>
        <v>-1.6185</v>
      </c>
      <c r="BH72" s="7">
        <f t="shared" si="69"/>
        <v>0.41188000000000002</v>
      </c>
      <c r="BI72" s="7">
        <f t="shared" si="70"/>
        <v>0.11038000000000001</v>
      </c>
      <c r="BJ72" s="13">
        <f t="shared" si="71"/>
        <v>-6.0639999999999999E-2</v>
      </c>
      <c r="BK72" s="13">
        <f t="shared" si="72"/>
        <v>0</v>
      </c>
      <c r="BL72" s="13">
        <f t="shared" si="73"/>
        <v>1.43103</v>
      </c>
      <c r="BM72" s="13">
        <f t="shared" si="74"/>
        <v>1.4406000000000001</v>
      </c>
      <c r="BN72" s="13">
        <f t="shared" si="75"/>
        <v>1.6696800000000001</v>
      </c>
      <c r="BO72" s="13">
        <f t="shared" si="76"/>
        <v>0</v>
      </c>
      <c r="BP72" s="13">
        <f t="shared" si="77"/>
        <v>0</v>
      </c>
      <c r="BQ72" s="13">
        <f t="shared" si="78"/>
        <v>0.90383999999999998</v>
      </c>
      <c r="BR72" s="13">
        <f t="shared" si="79"/>
        <v>-6.31121</v>
      </c>
      <c r="BS72" s="13">
        <f t="shared" si="80"/>
        <v>-3.2980499999999999</v>
      </c>
      <c r="BT72" s="13">
        <f t="shared" si="81"/>
        <v>-1.9593400000000001</v>
      </c>
      <c r="BU72" s="13">
        <f t="shared" si="82"/>
        <v>-3.13896</v>
      </c>
      <c r="BV72" s="14">
        <f t="shared" si="83"/>
        <v>39.864000000000004</v>
      </c>
      <c r="BW72" s="15">
        <f t="shared" si="84"/>
        <v>51.434759999999997</v>
      </c>
      <c r="BX72" s="14">
        <f t="shared" si="85"/>
        <v>-10.135999999999996</v>
      </c>
      <c r="BY72" s="15">
        <f t="shared" si="86"/>
        <v>1.4347599999999971</v>
      </c>
    </row>
    <row r="73" spans="1:77">
      <c r="A73">
        <v>39</v>
      </c>
      <c r="B73" t="s">
        <v>1811</v>
      </c>
      <c r="C73" t="s">
        <v>1812</v>
      </c>
      <c r="D73" t="s">
        <v>77</v>
      </c>
      <c r="E73" t="s">
        <v>78</v>
      </c>
      <c r="F73" t="s">
        <v>1705</v>
      </c>
      <c r="G73" t="s">
        <v>1706</v>
      </c>
      <c r="H73">
        <v>1</v>
      </c>
      <c r="I73">
        <v>6</v>
      </c>
      <c r="J73" t="s">
        <v>1813</v>
      </c>
      <c r="K73">
        <v>1</v>
      </c>
      <c r="L73">
        <v>6</v>
      </c>
      <c r="M73" t="s">
        <v>1814</v>
      </c>
      <c r="N73">
        <v>3</v>
      </c>
      <c r="O73">
        <v>4</v>
      </c>
      <c r="P73" t="s">
        <v>512</v>
      </c>
      <c r="Q73">
        <v>1</v>
      </c>
      <c r="R73">
        <v>-3</v>
      </c>
      <c r="S73">
        <v>1</v>
      </c>
      <c r="T73">
        <v>-3</v>
      </c>
      <c r="U73">
        <v>1</v>
      </c>
      <c r="V73">
        <v>-3</v>
      </c>
      <c r="W73">
        <v>4</v>
      </c>
      <c r="X73">
        <v>4</v>
      </c>
      <c r="Y73">
        <v>4</v>
      </c>
      <c r="Z73">
        <v>4</v>
      </c>
      <c r="AA73">
        <v>1</v>
      </c>
      <c r="AB73">
        <v>1</v>
      </c>
      <c r="AC73">
        <v>1</v>
      </c>
      <c r="AD73">
        <v>1</v>
      </c>
      <c r="AE73">
        <v>1</v>
      </c>
      <c r="AF73">
        <v>2</v>
      </c>
      <c r="AG73">
        <v>1</v>
      </c>
      <c r="AH73">
        <v>2</v>
      </c>
      <c r="AI73">
        <v>3</v>
      </c>
      <c r="AJ73">
        <v>3</v>
      </c>
      <c r="AK73">
        <v>2</v>
      </c>
      <c r="AL73">
        <v>2</v>
      </c>
      <c r="AM73">
        <v>1</v>
      </c>
      <c r="AN73">
        <v>1</v>
      </c>
      <c r="AO73">
        <v>1</v>
      </c>
      <c r="AP73">
        <v>2</v>
      </c>
      <c r="AQ73">
        <v>4</v>
      </c>
      <c r="AR73">
        <v>5</v>
      </c>
      <c r="AS73">
        <v>4</v>
      </c>
      <c r="AT73">
        <v>6</v>
      </c>
      <c r="AU73">
        <v>21</v>
      </c>
      <c r="AV73" s="5">
        <f t="shared" si="87"/>
        <v>24</v>
      </c>
      <c r="AW73" s="11">
        <f t="shared" si="59"/>
        <v>56</v>
      </c>
      <c r="AX73" s="7">
        <f t="shared" si="60"/>
        <v>-1.3187199999999999</v>
      </c>
      <c r="AY73" s="7">
        <f t="shared" si="88"/>
        <v>0</v>
      </c>
      <c r="AZ73" s="7">
        <f t="shared" si="61"/>
        <v>0</v>
      </c>
      <c r="BA73" s="7">
        <f t="shared" si="62"/>
        <v>0</v>
      </c>
      <c r="BB73" s="7">
        <f t="shared" si="63"/>
        <v>0</v>
      </c>
      <c r="BC73" s="7">
        <f t="shared" si="64"/>
        <v>3.04365</v>
      </c>
      <c r="BD73" s="7">
        <f t="shared" si="65"/>
        <v>2.32091</v>
      </c>
      <c r="BE73" s="7">
        <f t="shared" si="66"/>
        <v>0</v>
      </c>
      <c r="BF73" s="7">
        <f t="shared" si="67"/>
        <v>0.66513999999999995</v>
      </c>
      <c r="BG73" s="7">
        <f t="shared" si="68"/>
        <v>-1.6185</v>
      </c>
      <c r="BH73" s="7">
        <f t="shared" si="69"/>
        <v>0.41188000000000002</v>
      </c>
      <c r="BI73" s="7">
        <f t="shared" si="70"/>
        <v>0.11038000000000001</v>
      </c>
      <c r="BJ73" s="13">
        <f t="shared" si="71"/>
        <v>-6.0639999999999999E-2</v>
      </c>
      <c r="BK73" s="13">
        <f t="shared" si="72"/>
        <v>0</v>
      </c>
      <c r="BL73" s="13">
        <f t="shared" si="73"/>
        <v>0</v>
      </c>
      <c r="BM73" s="13">
        <f t="shared" si="74"/>
        <v>0</v>
      </c>
      <c r="BN73" s="13">
        <f t="shared" si="75"/>
        <v>0</v>
      </c>
      <c r="BO73" s="13">
        <f t="shared" si="76"/>
        <v>-6.8267199999999999</v>
      </c>
      <c r="BP73" s="13">
        <f t="shared" si="77"/>
        <v>-5.6992099999999999</v>
      </c>
      <c r="BQ73" s="13">
        <f t="shared" si="78"/>
        <v>0</v>
      </c>
      <c r="BR73" s="13">
        <f t="shared" si="79"/>
        <v>-1.9494899999999999</v>
      </c>
      <c r="BS73" s="13">
        <f t="shared" si="80"/>
        <v>-3.2980499999999999</v>
      </c>
      <c r="BT73" s="13">
        <f t="shared" si="81"/>
        <v>-1.9593400000000001</v>
      </c>
      <c r="BU73" s="13">
        <f t="shared" si="82"/>
        <v>-3.13896</v>
      </c>
      <c r="BV73" s="14">
        <f t="shared" si="83"/>
        <v>60.191800000000001</v>
      </c>
      <c r="BW73" s="15">
        <f t="shared" si="84"/>
        <v>37.825400000000002</v>
      </c>
      <c r="BX73" s="14">
        <f t="shared" si="85"/>
        <v>10.191800000000001</v>
      </c>
      <c r="BY73" s="15">
        <f t="shared" si="86"/>
        <v>-12.174599999999998</v>
      </c>
    </row>
    <row r="74" spans="1:77">
      <c r="A74">
        <v>55</v>
      </c>
      <c r="B74" t="s">
        <v>1903</v>
      </c>
      <c r="C74" t="s">
        <v>443</v>
      </c>
      <c r="D74" t="s">
        <v>77</v>
      </c>
      <c r="E74" t="s">
        <v>78</v>
      </c>
      <c r="F74" t="s">
        <v>1775</v>
      </c>
      <c r="G74" t="s">
        <v>1785</v>
      </c>
      <c r="H74">
        <v>1</v>
      </c>
      <c r="I74">
        <v>6</v>
      </c>
      <c r="J74" t="s">
        <v>1904</v>
      </c>
      <c r="K74">
        <v>4</v>
      </c>
      <c r="L74">
        <v>5</v>
      </c>
      <c r="M74" t="s">
        <v>1905</v>
      </c>
      <c r="N74">
        <v>4</v>
      </c>
      <c r="O74">
        <v>1</v>
      </c>
      <c r="P74">
        <v>-3</v>
      </c>
      <c r="Q74">
        <v>1</v>
      </c>
      <c r="R74">
        <v>-3</v>
      </c>
      <c r="S74">
        <v>1</v>
      </c>
      <c r="T74">
        <v>-3</v>
      </c>
      <c r="U74">
        <v>1</v>
      </c>
      <c r="V74">
        <v>-3</v>
      </c>
      <c r="W74">
        <v>4</v>
      </c>
      <c r="X74">
        <v>4</v>
      </c>
      <c r="Y74">
        <v>4</v>
      </c>
      <c r="Z74">
        <v>4</v>
      </c>
      <c r="AA74">
        <v>2</v>
      </c>
      <c r="AB74">
        <v>2</v>
      </c>
      <c r="AC74">
        <v>2</v>
      </c>
      <c r="AD74">
        <v>1</v>
      </c>
      <c r="AE74">
        <v>1</v>
      </c>
      <c r="AF74">
        <v>4</v>
      </c>
      <c r="AG74">
        <v>2</v>
      </c>
      <c r="AH74">
        <v>-3</v>
      </c>
      <c r="AI74">
        <v>2</v>
      </c>
      <c r="AJ74">
        <v>2</v>
      </c>
      <c r="AK74">
        <v>1</v>
      </c>
      <c r="AL74">
        <v>1</v>
      </c>
      <c r="AM74">
        <v>1</v>
      </c>
      <c r="AN74">
        <v>1</v>
      </c>
      <c r="AO74">
        <v>3</v>
      </c>
      <c r="AP74">
        <v>5</v>
      </c>
      <c r="AQ74">
        <v>5</v>
      </c>
      <c r="AR74">
        <v>3</v>
      </c>
      <c r="AS74">
        <v>3</v>
      </c>
      <c r="AT74">
        <v>4</v>
      </c>
      <c r="AU74">
        <v>24</v>
      </c>
      <c r="AV74" s="5">
        <f t="shared" si="87"/>
        <v>24</v>
      </c>
      <c r="AW74" s="11">
        <f t="shared" si="59"/>
        <v>70</v>
      </c>
      <c r="AX74" s="7">
        <f t="shared" si="60"/>
        <v>-5.5646100000000001</v>
      </c>
      <c r="AY74" s="7">
        <f t="shared" si="88"/>
        <v>-3.4555531872</v>
      </c>
      <c r="AZ74" s="7">
        <f t="shared" si="61"/>
        <v>-2.7355700000000001</v>
      </c>
      <c r="BA74" s="7">
        <f t="shared" si="62"/>
        <v>-4.6161700000000003</v>
      </c>
      <c r="BB74" s="7">
        <f t="shared" si="63"/>
        <v>-5.5174700000000003</v>
      </c>
      <c r="BC74" s="7">
        <f t="shared" si="64"/>
        <v>3.04365</v>
      </c>
      <c r="BD74" s="7">
        <f t="shared" si="65"/>
        <v>2.32091</v>
      </c>
      <c r="BE74" s="7">
        <f t="shared" si="66"/>
        <v>-6.5052199999999996</v>
      </c>
      <c r="BF74" s="7">
        <f t="shared" si="67"/>
        <v>2.9042599999999998</v>
      </c>
      <c r="BG74" s="7">
        <f t="shared" si="68"/>
        <v>-2.0216799999999999</v>
      </c>
      <c r="BH74" s="7">
        <f t="shared" si="69"/>
        <v>2.3424700000000001</v>
      </c>
      <c r="BI74" s="7">
        <f t="shared" si="70"/>
        <v>-0.18043000000000001</v>
      </c>
      <c r="BJ74" s="13">
        <f t="shared" si="71"/>
        <v>-0.16891</v>
      </c>
      <c r="BK74" s="13">
        <f t="shared" si="72"/>
        <v>1.8684000000000001</v>
      </c>
      <c r="BL74" s="13">
        <f t="shared" si="73"/>
        <v>1.43103</v>
      </c>
      <c r="BM74" s="13">
        <f t="shared" si="74"/>
        <v>1.4406000000000001</v>
      </c>
      <c r="BN74" s="13">
        <f t="shared" si="75"/>
        <v>1.6696800000000001</v>
      </c>
      <c r="BO74" s="13">
        <f t="shared" si="76"/>
        <v>-6.8267199999999999</v>
      </c>
      <c r="BP74" s="13">
        <f t="shared" si="77"/>
        <v>-5.6992099999999999</v>
      </c>
      <c r="BQ74" s="13">
        <f t="shared" si="78"/>
        <v>1.4938400000000001</v>
      </c>
      <c r="BR74" s="13">
        <f t="shared" si="79"/>
        <v>-7.9271700000000003</v>
      </c>
      <c r="BS74" s="13">
        <f t="shared" si="80"/>
        <v>-4.8896199999999999</v>
      </c>
      <c r="BT74" s="13">
        <f t="shared" si="81"/>
        <v>-8.0991400000000002</v>
      </c>
      <c r="BU74" s="13">
        <f t="shared" si="82"/>
        <v>-5.63286</v>
      </c>
      <c r="BV74" s="14">
        <f t="shared" si="83"/>
        <v>36.591646812800008</v>
      </c>
      <c r="BW74" s="15">
        <f t="shared" si="84"/>
        <v>29.417729999999999</v>
      </c>
      <c r="BX74" s="14">
        <f t="shared" si="85"/>
        <v>-13.408353187199992</v>
      </c>
      <c r="BY74" s="15">
        <f t="shared" si="86"/>
        <v>-20.582270000000001</v>
      </c>
    </row>
    <row r="75" spans="1:77">
      <c r="A75">
        <v>41</v>
      </c>
      <c r="B75" t="s">
        <v>1820</v>
      </c>
      <c r="C75" t="s">
        <v>1821</v>
      </c>
      <c r="D75" t="s">
        <v>77</v>
      </c>
      <c r="E75" t="s">
        <v>78</v>
      </c>
      <c r="F75" t="s">
        <v>1716</v>
      </c>
      <c r="G75" t="s">
        <v>1717</v>
      </c>
      <c r="H75">
        <v>1</v>
      </c>
      <c r="I75">
        <v>6</v>
      </c>
      <c r="J75" t="s">
        <v>1822</v>
      </c>
      <c r="K75">
        <v>1</v>
      </c>
      <c r="L75">
        <v>6</v>
      </c>
      <c r="M75" t="s">
        <v>1823</v>
      </c>
      <c r="N75">
        <v>5</v>
      </c>
      <c r="O75">
        <v>2</v>
      </c>
      <c r="P75" t="s">
        <v>1824</v>
      </c>
      <c r="Q75">
        <v>1</v>
      </c>
      <c r="R75">
        <v>-3</v>
      </c>
      <c r="S75">
        <v>1</v>
      </c>
      <c r="T75">
        <v>-3</v>
      </c>
      <c r="U75">
        <v>1</v>
      </c>
      <c r="V75">
        <v>-3</v>
      </c>
      <c r="W75">
        <v>4</v>
      </c>
      <c r="X75">
        <v>4</v>
      </c>
      <c r="Y75">
        <v>4</v>
      </c>
      <c r="Z75">
        <v>4</v>
      </c>
      <c r="AA75">
        <v>2</v>
      </c>
      <c r="AB75">
        <v>1</v>
      </c>
      <c r="AC75">
        <v>1</v>
      </c>
      <c r="AD75">
        <v>1</v>
      </c>
      <c r="AE75">
        <v>1</v>
      </c>
      <c r="AF75">
        <v>4</v>
      </c>
      <c r="AG75">
        <v>1</v>
      </c>
      <c r="AH75">
        <v>1</v>
      </c>
      <c r="AI75">
        <v>3</v>
      </c>
      <c r="AJ75">
        <v>3</v>
      </c>
      <c r="AK75">
        <v>2</v>
      </c>
      <c r="AL75">
        <v>2</v>
      </c>
      <c r="AM75">
        <v>1</v>
      </c>
      <c r="AN75">
        <v>1</v>
      </c>
      <c r="AO75">
        <v>2</v>
      </c>
      <c r="AP75">
        <v>4</v>
      </c>
      <c r="AQ75">
        <v>5</v>
      </c>
      <c r="AR75">
        <v>3</v>
      </c>
      <c r="AS75">
        <v>4</v>
      </c>
      <c r="AT75">
        <v>7</v>
      </c>
      <c r="AU75">
        <v>22</v>
      </c>
      <c r="AV75" s="5">
        <f t="shared" si="87"/>
        <v>24</v>
      </c>
      <c r="AW75" s="11">
        <f t="shared" si="59"/>
        <v>60</v>
      </c>
      <c r="AX75" s="7">
        <f t="shared" si="60"/>
        <v>-5.5646100000000001</v>
      </c>
      <c r="AY75" s="7">
        <f t="shared" si="88"/>
        <v>0</v>
      </c>
      <c r="AZ75" s="7">
        <f t="shared" si="61"/>
        <v>0</v>
      </c>
      <c r="BA75" s="7">
        <f t="shared" si="62"/>
        <v>0</v>
      </c>
      <c r="BB75" s="7">
        <f t="shared" si="63"/>
        <v>0</v>
      </c>
      <c r="BC75" s="7">
        <f t="shared" si="64"/>
        <v>3.04365</v>
      </c>
      <c r="BD75" s="7">
        <f t="shared" si="65"/>
        <v>2.32091</v>
      </c>
      <c r="BE75" s="7">
        <f t="shared" si="66"/>
        <v>-3.8012999999999999</v>
      </c>
      <c r="BF75" s="7">
        <f t="shared" si="67"/>
        <v>2.3724099999999999</v>
      </c>
      <c r="BG75" s="7">
        <f t="shared" si="68"/>
        <v>-2.0216799999999999</v>
      </c>
      <c r="BH75" s="7">
        <f t="shared" si="69"/>
        <v>2.3424700000000001</v>
      </c>
      <c r="BI75" s="7">
        <f t="shared" si="70"/>
        <v>0.11038000000000001</v>
      </c>
      <c r="BJ75" s="13">
        <f t="shared" si="71"/>
        <v>-0.16891</v>
      </c>
      <c r="BK75" s="13">
        <f t="shared" si="72"/>
        <v>0</v>
      </c>
      <c r="BL75" s="13">
        <f t="shared" si="73"/>
        <v>0</v>
      </c>
      <c r="BM75" s="13">
        <f t="shared" si="74"/>
        <v>0</v>
      </c>
      <c r="BN75" s="13">
        <f t="shared" si="75"/>
        <v>0</v>
      </c>
      <c r="BO75" s="13">
        <f t="shared" si="76"/>
        <v>-6.8267199999999999</v>
      </c>
      <c r="BP75" s="13">
        <f t="shared" si="77"/>
        <v>-5.6992099999999999</v>
      </c>
      <c r="BQ75" s="13">
        <f t="shared" si="78"/>
        <v>0.90383999999999998</v>
      </c>
      <c r="BR75" s="13">
        <f t="shared" si="79"/>
        <v>-6.31121</v>
      </c>
      <c r="BS75" s="13">
        <f t="shared" si="80"/>
        <v>-4.8896199999999999</v>
      </c>
      <c r="BT75" s="13">
        <f t="shared" si="81"/>
        <v>-8.0991400000000002</v>
      </c>
      <c r="BU75" s="13">
        <f t="shared" si="82"/>
        <v>-3.13896</v>
      </c>
      <c r="BV75" s="14">
        <f t="shared" si="83"/>
        <v>55.379290000000005</v>
      </c>
      <c r="BW75" s="15">
        <f t="shared" si="84"/>
        <v>26.527880000000003</v>
      </c>
      <c r="BX75" s="14">
        <f t="shared" si="85"/>
        <v>5.3792900000000046</v>
      </c>
      <c r="BY75" s="15">
        <f t="shared" si="86"/>
        <v>-23.472119999999997</v>
      </c>
    </row>
    <row r="76" spans="1:77">
      <c r="A76">
        <v>59</v>
      </c>
      <c r="B76" t="s">
        <v>1921</v>
      </c>
      <c r="C76" t="s">
        <v>1922</v>
      </c>
      <c r="D76" t="s">
        <v>77</v>
      </c>
      <c r="E76" t="s">
        <v>78</v>
      </c>
      <c r="F76" t="s">
        <v>1747</v>
      </c>
      <c r="G76" t="s">
        <v>1803</v>
      </c>
      <c r="H76">
        <v>1</v>
      </c>
      <c r="I76">
        <v>5</v>
      </c>
      <c r="J76" t="s">
        <v>1923</v>
      </c>
      <c r="K76">
        <v>1</v>
      </c>
      <c r="L76">
        <v>3</v>
      </c>
      <c r="M76" t="s">
        <v>1924</v>
      </c>
      <c r="N76">
        <v>2</v>
      </c>
      <c r="O76">
        <v>3</v>
      </c>
      <c r="P76" t="s">
        <v>1925</v>
      </c>
      <c r="Q76">
        <v>3</v>
      </c>
      <c r="R76" t="s">
        <v>1926</v>
      </c>
      <c r="S76">
        <v>5</v>
      </c>
      <c r="T76" t="s">
        <v>1927</v>
      </c>
      <c r="U76">
        <v>1</v>
      </c>
      <c r="V76">
        <v>-3</v>
      </c>
      <c r="W76">
        <v>4</v>
      </c>
      <c r="X76">
        <v>4</v>
      </c>
      <c r="Y76">
        <v>4</v>
      </c>
      <c r="Z76">
        <v>4</v>
      </c>
      <c r="AA76">
        <v>1</v>
      </c>
      <c r="AB76">
        <v>1</v>
      </c>
      <c r="AC76">
        <v>1</v>
      </c>
      <c r="AD76">
        <v>1</v>
      </c>
      <c r="AE76">
        <v>1</v>
      </c>
      <c r="AF76">
        <v>4</v>
      </c>
      <c r="AG76">
        <v>2</v>
      </c>
      <c r="AH76">
        <v>-3</v>
      </c>
      <c r="AI76">
        <v>3</v>
      </c>
      <c r="AJ76">
        <v>3</v>
      </c>
      <c r="AK76">
        <v>2</v>
      </c>
      <c r="AL76">
        <v>2</v>
      </c>
      <c r="AM76">
        <v>1</v>
      </c>
      <c r="AN76">
        <v>1</v>
      </c>
      <c r="AO76">
        <v>6</v>
      </c>
      <c r="AP76">
        <v>5</v>
      </c>
      <c r="AQ76">
        <v>5</v>
      </c>
      <c r="AR76">
        <v>1</v>
      </c>
      <c r="AS76">
        <v>2</v>
      </c>
      <c r="AT76">
        <v>3</v>
      </c>
      <c r="AU76">
        <v>21</v>
      </c>
      <c r="AV76" s="5">
        <f t="shared" si="87"/>
        <v>24</v>
      </c>
      <c r="AW76" s="11">
        <f t="shared" si="59"/>
        <v>56</v>
      </c>
      <c r="AX76" s="7">
        <f t="shared" si="60"/>
        <v>-5.5646100000000001</v>
      </c>
      <c r="AY76" s="7">
        <f t="shared" si="88"/>
        <v>0</v>
      </c>
      <c r="AZ76" s="7">
        <f t="shared" si="61"/>
        <v>0</v>
      </c>
      <c r="BA76" s="7">
        <f t="shared" si="62"/>
        <v>0</v>
      </c>
      <c r="BB76" s="7">
        <f t="shared" si="63"/>
        <v>0</v>
      </c>
      <c r="BC76" s="7">
        <f t="shared" si="64"/>
        <v>3.04365</v>
      </c>
      <c r="BD76" s="7">
        <f t="shared" si="65"/>
        <v>2.32091</v>
      </c>
      <c r="BE76" s="7">
        <f t="shared" si="66"/>
        <v>0</v>
      </c>
      <c r="BF76" s="7">
        <f t="shared" si="67"/>
        <v>2.9042599999999998</v>
      </c>
      <c r="BG76" s="7">
        <f t="shared" si="68"/>
        <v>-2.0216799999999999</v>
      </c>
      <c r="BH76" s="7">
        <f t="shared" si="69"/>
        <v>4.6144600000000002</v>
      </c>
      <c r="BI76" s="7">
        <f t="shared" si="70"/>
        <v>-0.94342000000000004</v>
      </c>
      <c r="BJ76" s="13">
        <f t="shared" si="71"/>
        <v>-0.16891</v>
      </c>
      <c r="BK76" s="13">
        <f t="shared" si="72"/>
        <v>0</v>
      </c>
      <c r="BL76" s="13">
        <f t="shared" si="73"/>
        <v>0</v>
      </c>
      <c r="BM76" s="13">
        <f t="shared" si="74"/>
        <v>0</v>
      </c>
      <c r="BN76" s="13">
        <f t="shared" si="75"/>
        <v>0</v>
      </c>
      <c r="BO76" s="13">
        <f t="shared" si="76"/>
        <v>-6.8267199999999999</v>
      </c>
      <c r="BP76" s="13">
        <f t="shared" si="77"/>
        <v>-5.6992099999999999</v>
      </c>
      <c r="BQ76" s="13">
        <f t="shared" si="78"/>
        <v>0</v>
      </c>
      <c r="BR76" s="13">
        <f t="shared" si="79"/>
        <v>-7.9271700000000003</v>
      </c>
      <c r="BS76" s="13">
        <f t="shared" si="80"/>
        <v>-4.8896199999999999</v>
      </c>
      <c r="BT76" s="13">
        <f t="shared" si="81"/>
        <v>-16.153949999999998</v>
      </c>
      <c r="BU76" s="13">
        <f t="shared" si="82"/>
        <v>-8.2606599999999997</v>
      </c>
      <c r="BV76" s="14">
        <f t="shared" si="83"/>
        <v>60.930630000000001</v>
      </c>
      <c r="BW76" s="15">
        <f t="shared" si="84"/>
        <v>10.831569999999999</v>
      </c>
      <c r="BX76" s="14">
        <f t="shared" si="85"/>
        <v>10.930630000000001</v>
      </c>
      <c r="BY76" s="15">
        <f t="shared" si="86"/>
        <v>-39.168430000000001</v>
      </c>
    </row>
    <row r="77" spans="1:77">
      <c r="A77">
        <v>50</v>
      </c>
      <c r="B77" t="s">
        <v>1872</v>
      </c>
      <c r="C77" t="s">
        <v>1873</v>
      </c>
      <c r="D77" t="s">
        <v>77</v>
      </c>
      <c r="E77" t="s">
        <v>78</v>
      </c>
      <c r="F77" t="s">
        <v>1747</v>
      </c>
      <c r="G77" t="s">
        <v>1761</v>
      </c>
      <c r="H77">
        <v>1</v>
      </c>
      <c r="I77">
        <v>5</v>
      </c>
      <c r="J77" t="s">
        <v>1874</v>
      </c>
      <c r="K77">
        <v>3</v>
      </c>
      <c r="L77">
        <v>6</v>
      </c>
      <c r="M77" t="s">
        <v>1875</v>
      </c>
      <c r="N77">
        <v>3</v>
      </c>
      <c r="O77">
        <v>1</v>
      </c>
      <c r="P77">
        <v>-3</v>
      </c>
      <c r="Q77">
        <v>5</v>
      </c>
      <c r="R77" t="s">
        <v>1876</v>
      </c>
      <c r="S77">
        <v>1</v>
      </c>
      <c r="T77">
        <v>-3</v>
      </c>
      <c r="U77">
        <v>1</v>
      </c>
      <c r="V77">
        <v>-3</v>
      </c>
      <c r="W77">
        <v>4</v>
      </c>
      <c r="X77">
        <v>4</v>
      </c>
      <c r="Y77">
        <v>4</v>
      </c>
      <c r="Z77">
        <v>3</v>
      </c>
      <c r="AA77">
        <v>1</v>
      </c>
      <c r="AB77">
        <v>1</v>
      </c>
      <c r="AC77">
        <v>1</v>
      </c>
      <c r="AD77">
        <v>1</v>
      </c>
      <c r="AE77">
        <v>1</v>
      </c>
      <c r="AF77">
        <v>4</v>
      </c>
      <c r="AG77">
        <v>2</v>
      </c>
      <c r="AH77">
        <v>-3</v>
      </c>
      <c r="AI77">
        <v>3</v>
      </c>
      <c r="AJ77">
        <v>3</v>
      </c>
      <c r="AK77">
        <v>2</v>
      </c>
      <c r="AL77">
        <v>2</v>
      </c>
      <c r="AM77">
        <v>1</v>
      </c>
      <c r="AN77">
        <v>1</v>
      </c>
      <c r="AO77">
        <v>1</v>
      </c>
      <c r="AP77">
        <v>3</v>
      </c>
      <c r="AQ77">
        <v>5</v>
      </c>
      <c r="AR77">
        <v>3</v>
      </c>
      <c r="AS77">
        <v>1</v>
      </c>
      <c r="AT77">
        <v>6</v>
      </c>
      <c r="AU77">
        <v>20</v>
      </c>
      <c r="AV77" s="5">
        <f t="shared" si="87"/>
        <v>26</v>
      </c>
      <c r="AW77" s="11">
        <f t="shared" si="59"/>
        <v>53</v>
      </c>
      <c r="AX77" s="7">
        <f t="shared" si="60"/>
        <v>-5.5646100000000001</v>
      </c>
      <c r="AY77" s="7">
        <f t="shared" si="88"/>
        <v>0</v>
      </c>
      <c r="AZ77" s="7">
        <f t="shared" si="61"/>
        <v>0</v>
      </c>
      <c r="BA77" s="7">
        <f t="shared" si="62"/>
        <v>0</v>
      </c>
      <c r="BB77" s="7">
        <f t="shared" si="63"/>
        <v>0</v>
      </c>
      <c r="BC77" s="7">
        <f t="shared" si="64"/>
        <v>3.04365</v>
      </c>
      <c r="BD77" s="7">
        <f t="shared" si="65"/>
        <v>2.32091</v>
      </c>
      <c r="BE77" s="7">
        <f t="shared" si="66"/>
        <v>0</v>
      </c>
      <c r="BF77" s="7">
        <f t="shared" si="67"/>
        <v>1.3668899999999999</v>
      </c>
      <c r="BG77" s="7">
        <f t="shared" si="68"/>
        <v>-2.0216799999999999</v>
      </c>
      <c r="BH77" s="7">
        <f t="shared" si="69"/>
        <v>2.3424700000000001</v>
      </c>
      <c r="BI77" s="7">
        <f t="shared" si="70"/>
        <v>-0.33682000000000001</v>
      </c>
      <c r="BJ77" s="13">
        <f t="shared" si="71"/>
        <v>-0.16891</v>
      </c>
      <c r="BK77" s="13">
        <f t="shared" si="72"/>
        <v>0</v>
      </c>
      <c r="BL77" s="13">
        <f t="shared" si="73"/>
        <v>0</v>
      </c>
      <c r="BM77" s="13">
        <f t="shared" si="74"/>
        <v>0</v>
      </c>
      <c r="BN77" s="13">
        <f t="shared" si="75"/>
        <v>0</v>
      </c>
      <c r="BO77" s="13">
        <f t="shared" si="76"/>
        <v>-6.8267199999999999</v>
      </c>
      <c r="BP77" s="13">
        <f t="shared" si="77"/>
        <v>-5.6992099999999999</v>
      </c>
      <c r="BQ77" s="13">
        <f t="shared" si="78"/>
        <v>0</v>
      </c>
      <c r="BR77" s="13">
        <f t="shared" si="79"/>
        <v>-4.09842</v>
      </c>
      <c r="BS77" s="13">
        <f t="shared" si="80"/>
        <v>-4.8896199999999999</v>
      </c>
      <c r="BT77" s="13">
        <f t="shared" si="81"/>
        <v>-8.0991400000000002</v>
      </c>
      <c r="BU77" s="13">
        <f t="shared" si="82"/>
        <v>-6.2972400000000004</v>
      </c>
      <c r="BV77" s="14">
        <f t="shared" si="83"/>
        <v>57.727870000000003</v>
      </c>
      <c r="BW77" s="15">
        <f t="shared" si="84"/>
        <v>24.678549999999994</v>
      </c>
      <c r="BX77" s="14">
        <f t="shared" si="85"/>
        <v>7.7278700000000029</v>
      </c>
      <c r="BY77" s="15">
        <f t="shared" si="86"/>
        <v>-25.321450000000006</v>
      </c>
    </row>
    <row r="78" spans="1:77">
      <c r="A78">
        <v>43</v>
      </c>
      <c r="B78" t="s">
        <v>1831</v>
      </c>
      <c r="C78" t="s">
        <v>1832</v>
      </c>
      <c r="D78" t="s">
        <v>77</v>
      </c>
      <c r="E78" t="s">
        <v>78</v>
      </c>
      <c r="F78" t="s">
        <v>1727</v>
      </c>
      <c r="G78" t="s">
        <v>1728</v>
      </c>
      <c r="H78">
        <v>1</v>
      </c>
      <c r="I78">
        <v>5</v>
      </c>
      <c r="J78" t="s">
        <v>1833</v>
      </c>
      <c r="K78">
        <v>1</v>
      </c>
      <c r="L78">
        <v>6</v>
      </c>
      <c r="M78" t="s">
        <v>1834</v>
      </c>
      <c r="N78">
        <v>2</v>
      </c>
      <c r="O78">
        <v>5</v>
      </c>
      <c r="P78" t="s">
        <v>1835</v>
      </c>
      <c r="Q78">
        <v>5</v>
      </c>
      <c r="R78" t="s">
        <v>1836</v>
      </c>
      <c r="S78">
        <v>1</v>
      </c>
      <c r="T78">
        <v>-3</v>
      </c>
      <c r="U78">
        <v>1</v>
      </c>
      <c r="V78">
        <v>-3</v>
      </c>
      <c r="W78">
        <v>4</v>
      </c>
      <c r="X78">
        <v>4</v>
      </c>
      <c r="Y78">
        <v>4</v>
      </c>
      <c r="Z78">
        <v>4</v>
      </c>
      <c r="AA78">
        <v>1</v>
      </c>
      <c r="AB78">
        <v>1</v>
      </c>
      <c r="AC78">
        <v>1</v>
      </c>
      <c r="AD78">
        <v>1</v>
      </c>
      <c r="AE78">
        <v>1</v>
      </c>
      <c r="AF78">
        <v>4</v>
      </c>
      <c r="AG78">
        <v>2</v>
      </c>
      <c r="AH78">
        <v>-3</v>
      </c>
      <c r="AI78">
        <v>3</v>
      </c>
      <c r="AJ78">
        <v>3</v>
      </c>
      <c r="AK78">
        <v>1</v>
      </c>
      <c r="AL78">
        <v>1</v>
      </c>
      <c r="AM78">
        <v>1</v>
      </c>
      <c r="AN78">
        <v>1</v>
      </c>
      <c r="AO78">
        <v>3</v>
      </c>
      <c r="AP78">
        <v>4</v>
      </c>
      <c r="AQ78">
        <v>3</v>
      </c>
      <c r="AR78">
        <v>5</v>
      </c>
      <c r="AS78">
        <v>5</v>
      </c>
      <c r="AT78">
        <v>6</v>
      </c>
      <c r="AU78">
        <v>21</v>
      </c>
      <c r="AV78" s="5">
        <f t="shared" si="87"/>
        <v>27</v>
      </c>
      <c r="AW78" s="11">
        <f t="shared" si="59"/>
        <v>56</v>
      </c>
      <c r="AX78" s="7">
        <f t="shared" si="60"/>
        <v>-5.5646100000000001</v>
      </c>
      <c r="AY78" s="7">
        <f t="shared" si="88"/>
        <v>0</v>
      </c>
      <c r="AZ78" s="7">
        <f t="shared" si="61"/>
        <v>0</v>
      </c>
      <c r="BA78" s="7">
        <f t="shared" si="62"/>
        <v>-4.6161700000000003</v>
      </c>
      <c r="BB78" s="7">
        <f t="shared" si="63"/>
        <v>-5.5174700000000003</v>
      </c>
      <c r="BC78" s="7">
        <f t="shared" si="64"/>
        <v>3.04365</v>
      </c>
      <c r="BD78" s="7">
        <f t="shared" si="65"/>
        <v>2.32091</v>
      </c>
      <c r="BE78" s="7">
        <f t="shared" si="66"/>
        <v>-6.5052199999999996</v>
      </c>
      <c r="BF78" s="7">
        <f t="shared" si="67"/>
        <v>2.3724099999999999</v>
      </c>
      <c r="BG78" s="7">
        <f t="shared" si="68"/>
        <v>-1.1438699999999999</v>
      </c>
      <c r="BH78" s="7">
        <f t="shared" si="69"/>
        <v>0.41188000000000002</v>
      </c>
      <c r="BI78" s="7">
        <f t="shared" si="70"/>
        <v>0</v>
      </c>
      <c r="BJ78" s="13">
        <f t="shared" si="71"/>
        <v>-0.16891</v>
      </c>
      <c r="BK78" s="13">
        <f t="shared" si="72"/>
        <v>0</v>
      </c>
      <c r="BL78" s="13">
        <f t="shared" si="73"/>
        <v>0</v>
      </c>
      <c r="BM78" s="13">
        <f t="shared" si="74"/>
        <v>1.4406000000000001</v>
      </c>
      <c r="BN78" s="13">
        <f t="shared" si="75"/>
        <v>1.6696800000000001</v>
      </c>
      <c r="BO78" s="13">
        <f t="shared" si="76"/>
        <v>-6.8267199999999999</v>
      </c>
      <c r="BP78" s="13">
        <f t="shared" si="77"/>
        <v>-5.6992099999999999</v>
      </c>
      <c r="BQ78" s="13">
        <f t="shared" si="78"/>
        <v>1.4938400000000001</v>
      </c>
      <c r="BR78" s="13">
        <f t="shared" si="79"/>
        <v>-6.31121</v>
      </c>
      <c r="BS78" s="13">
        <f t="shared" si="80"/>
        <v>-1.65178</v>
      </c>
      <c r="BT78" s="13">
        <f t="shared" si="81"/>
        <v>-1.9593400000000001</v>
      </c>
      <c r="BU78" s="13">
        <f t="shared" si="82"/>
        <v>0</v>
      </c>
      <c r="BV78" s="14">
        <f t="shared" si="83"/>
        <v>41.378570000000003</v>
      </c>
      <c r="BW78" s="15">
        <f t="shared" si="84"/>
        <v>42.744759999999999</v>
      </c>
      <c r="BX78" s="14">
        <f t="shared" si="85"/>
        <v>-8.6214299999999966</v>
      </c>
      <c r="BY78" s="15">
        <f t="shared" si="86"/>
        <v>-7.2552400000000006</v>
      </c>
    </row>
    <row r="79" spans="1:77">
      <c r="A79">
        <v>44</v>
      </c>
      <c r="B79" t="s">
        <v>1837</v>
      </c>
      <c r="C79" t="s">
        <v>1838</v>
      </c>
      <c r="D79" t="s">
        <v>77</v>
      </c>
      <c r="E79" t="s">
        <v>78</v>
      </c>
      <c r="F79" t="s">
        <v>1727</v>
      </c>
      <c r="G79" t="s">
        <v>1733</v>
      </c>
      <c r="H79">
        <v>1</v>
      </c>
      <c r="I79">
        <v>6</v>
      </c>
      <c r="J79" t="s">
        <v>1839</v>
      </c>
      <c r="K79">
        <v>3</v>
      </c>
      <c r="L79">
        <v>6</v>
      </c>
      <c r="M79" t="s">
        <v>1840</v>
      </c>
      <c r="N79">
        <v>5</v>
      </c>
      <c r="O79">
        <v>1</v>
      </c>
      <c r="P79">
        <v>-3</v>
      </c>
      <c r="Q79">
        <v>1</v>
      </c>
      <c r="R79">
        <v>-3</v>
      </c>
      <c r="S79">
        <v>1</v>
      </c>
      <c r="T79">
        <v>-3</v>
      </c>
      <c r="U79">
        <v>1</v>
      </c>
      <c r="V79">
        <v>-3</v>
      </c>
      <c r="W79">
        <v>4</v>
      </c>
      <c r="X79">
        <v>4</v>
      </c>
      <c r="Y79">
        <v>4</v>
      </c>
      <c r="Z79">
        <v>4</v>
      </c>
      <c r="AA79">
        <v>1</v>
      </c>
      <c r="AB79">
        <v>1</v>
      </c>
      <c r="AC79">
        <v>1</v>
      </c>
      <c r="AD79">
        <v>1</v>
      </c>
      <c r="AE79">
        <v>1</v>
      </c>
      <c r="AF79">
        <v>3</v>
      </c>
      <c r="AG79">
        <v>2</v>
      </c>
      <c r="AH79">
        <v>-3</v>
      </c>
      <c r="AI79">
        <v>3</v>
      </c>
      <c r="AJ79">
        <v>3</v>
      </c>
      <c r="AK79">
        <v>2</v>
      </c>
      <c r="AL79">
        <v>2</v>
      </c>
      <c r="AM79">
        <v>1</v>
      </c>
      <c r="AN79">
        <v>1</v>
      </c>
      <c r="AO79">
        <v>2</v>
      </c>
      <c r="AP79">
        <v>4</v>
      </c>
      <c r="AQ79">
        <v>4</v>
      </c>
      <c r="AR79">
        <v>4</v>
      </c>
      <c r="AS79">
        <v>4</v>
      </c>
      <c r="AT79">
        <v>5</v>
      </c>
      <c r="AU79">
        <v>21</v>
      </c>
      <c r="AV79" s="5">
        <f t="shared" si="87"/>
        <v>25</v>
      </c>
      <c r="AW79" s="11">
        <f t="shared" si="59"/>
        <v>56</v>
      </c>
      <c r="AX79" s="7">
        <f t="shared" si="60"/>
        <v>-3.0239600000000002</v>
      </c>
      <c r="AY79" s="7">
        <f t="shared" si="88"/>
        <v>0</v>
      </c>
      <c r="AZ79" s="7">
        <f t="shared" si="61"/>
        <v>0</v>
      </c>
      <c r="BA79" s="7">
        <f t="shared" si="62"/>
        <v>0</v>
      </c>
      <c r="BB79" s="7">
        <f t="shared" si="63"/>
        <v>0</v>
      </c>
      <c r="BC79" s="7">
        <f t="shared" si="64"/>
        <v>3.04365</v>
      </c>
      <c r="BD79" s="7">
        <f t="shared" si="65"/>
        <v>2.32091</v>
      </c>
      <c r="BE79" s="7">
        <f t="shared" si="66"/>
        <v>-3.8012999999999999</v>
      </c>
      <c r="BF79" s="7">
        <f t="shared" si="67"/>
        <v>2.3724099999999999</v>
      </c>
      <c r="BG79" s="7">
        <f t="shared" si="68"/>
        <v>-1.6185</v>
      </c>
      <c r="BH79" s="7">
        <f t="shared" si="69"/>
        <v>1.28044</v>
      </c>
      <c r="BI79" s="7">
        <f t="shared" si="70"/>
        <v>0.11038000000000001</v>
      </c>
      <c r="BJ79" s="13">
        <f t="shared" si="71"/>
        <v>-3.4819999999999997E-2</v>
      </c>
      <c r="BK79" s="13">
        <f t="shared" si="72"/>
        <v>0</v>
      </c>
      <c r="BL79" s="13">
        <f t="shared" si="73"/>
        <v>0</v>
      </c>
      <c r="BM79" s="13">
        <f t="shared" si="74"/>
        <v>0</v>
      </c>
      <c r="BN79" s="13">
        <f t="shared" si="75"/>
        <v>0</v>
      </c>
      <c r="BO79" s="13">
        <f t="shared" si="76"/>
        <v>-6.8267199999999999</v>
      </c>
      <c r="BP79" s="13">
        <f t="shared" si="77"/>
        <v>-5.6992099999999999</v>
      </c>
      <c r="BQ79" s="13">
        <f t="shared" si="78"/>
        <v>0.90383999999999998</v>
      </c>
      <c r="BR79" s="13">
        <f t="shared" si="79"/>
        <v>-6.31121</v>
      </c>
      <c r="BS79" s="13">
        <f t="shared" si="80"/>
        <v>-3.2980499999999999</v>
      </c>
      <c r="BT79" s="13">
        <f t="shared" si="81"/>
        <v>-4.5905500000000004</v>
      </c>
      <c r="BU79" s="13">
        <f t="shared" si="82"/>
        <v>-3.13896</v>
      </c>
      <c r="BV79" s="14">
        <f t="shared" si="83"/>
        <v>57.261090000000003</v>
      </c>
      <c r="BW79" s="15">
        <f t="shared" si="84"/>
        <v>31.762129999999999</v>
      </c>
      <c r="BX79" s="14">
        <f t="shared" si="85"/>
        <v>7.2610900000000029</v>
      </c>
      <c r="BY79" s="15">
        <f t="shared" si="86"/>
        <v>-18.237870000000001</v>
      </c>
    </row>
    <row r="80" spans="1:77">
      <c r="A80">
        <v>48</v>
      </c>
      <c r="B80" t="s">
        <v>1861</v>
      </c>
      <c r="C80" t="s">
        <v>1862</v>
      </c>
      <c r="D80" t="s">
        <v>77</v>
      </c>
      <c r="E80" t="s">
        <v>78</v>
      </c>
      <c r="F80" t="s">
        <v>1747</v>
      </c>
      <c r="G80" t="s">
        <v>1753</v>
      </c>
      <c r="H80">
        <v>1</v>
      </c>
      <c r="I80">
        <v>3</v>
      </c>
      <c r="J80" t="s">
        <v>1863</v>
      </c>
      <c r="K80">
        <v>2</v>
      </c>
      <c r="L80">
        <v>5</v>
      </c>
      <c r="M80" t="s">
        <v>1864</v>
      </c>
      <c r="N80">
        <v>3</v>
      </c>
      <c r="O80">
        <v>2</v>
      </c>
      <c r="P80" t="s">
        <v>1865</v>
      </c>
      <c r="Q80">
        <v>6</v>
      </c>
      <c r="R80" t="s">
        <v>1866</v>
      </c>
      <c r="S80">
        <v>1</v>
      </c>
      <c r="T80">
        <v>-3</v>
      </c>
      <c r="U80">
        <v>2</v>
      </c>
      <c r="V80" t="s">
        <v>1867</v>
      </c>
      <c r="W80">
        <v>4</v>
      </c>
      <c r="X80">
        <v>4</v>
      </c>
      <c r="Y80">
        <v>4</v>
      </c>
      <c r="Z80">
        <v>4</v>
      </c>
      <c r="AA80">
        <v>1</v>
      </c>
      <c r="AB80">
        <v>1</v>
      </c>
      <c r="AC80">
        <v>1</v>
      </c>
      <c r="AD80">
        <v>1</v>
      </c>
      <c r="AE80">
        <v>1</v>
      </c>
      <c r="AF80">
        <v>4</v>
      </c>
      <c r="AG80">
        <v>2</v>
      </c>
      <c r="AH80">
        <v>-3</v>
      </c>
      <c r="AI80">
        <v>3</v>
      </c>
      <c r="AJ80">
        <v>3</v>
      </c>
      <c r="AK80">
        <v>2</v>
      </c>
      <c r="AL80">
        <v>2</v>
      </c>
      <c r="AM80">
        <v>1</v>
      </c>
      <c r="AN80">
        <v>1</v>
      </c>
      <c r="AO80">
        <v>3</v>
      </c>
      <c r="AP80">
        <v>4</v>
      </c>
      <c r="AQ80">
        <v>5</v>
      </c>
      <c r="AR80">
        <v>2</v>
      </c>
      <c r="AS80">
        <v>3</v>
      </c>
      <c r="AT80">
        <v>2</v>
      </c>
      <c r="AU80">
        <v>21</v>
      </c>
      <c r="AV80" s="5">
        <f t="shared" si="87"/>
        <v>25</v>
      </c>
      <c r="AW80" s="11">
        <f t="shared" si="59"/>
        <v>56</v>
      </c>
      <c r="AX80" s="7">
        <f t="shared" si="60"/>
        <v>-5.5646100000000001</v>
      </c>
      <c r="AY80" s="7">
        <f t="shared" si="88"/>
        <v>0</v>
      </c>
      <c r="AZ80" s="7">
        <f t="shared" si="61"/>
        <v>0</v>
      </c>
      <c r="BA80" s="7">
        <f t="shared" si="62"/>
        <v>0</v>
      </c>
      <c r="BB80" s="7">
        <f t="shared" si="63"/>
        <v>0</v>
      </c>
      <c r="BC80" s="7">
        <f t="shared" si="64"/>
        <v>3.04365</v>
      </c>
      <c r="BD80" s="7">
        <f t="shared" si="65"/>
        <v>2.32091</v>
      </c>
      <c r="BE80" s="7">
        <f t="shared" si="66"/>
        <v>-6.5052199999999996</v>
      </c>
      <c r="BF80" s="7">
        <f t="shared" si="67"/>
        <v>2.3724099999999999</v>
      </c>
      <c r="BG80" s="7">
        <f t="shared" si="68"/>
        <v>-2.0216799999999999</v>
      </c>
      <c r="BH80" s="7">
        <f t="shared" si="69"/>
        <v>3.4159299999999999</v>
      </c>
      <c r="BI80" s="7">
        <f t="shared" si="70"/>
        <v>-0.18043000000000001</v>
      </c>
      <c r="BJ80" s="13">
        <f t="shared" si="71"/>
        <v>-0.16891</v>
      </c>
      <c r="BK80" s="13">
        <f t="shared" si="72"/>
        <v>0</v>
      </c>
      <c r="BL80" s="13">
        <f t="shared" si="73"/>
        <v>0</v>
      </c>
      <c r="BM80" s="13">
        <f t="shared" si="74"/>
        <v>0</v>
      </c>
      <c r="BN80" s="13">
        <f t="shared" si="75"/>
        <v>0</v>
      </c>
      <c r="BO80" s="13">
        <f t="shared" si="76"/>
        <v>-6.8267199999999999</v>
      </c>
      <c r="BP80" s="13">
        <f t="shared" si="77"/>
        <v>-5.6992099999999999</v>
      </c>
      <c r="BQ80" s="13">
        <f t="shared" si="78"/>
        <v>1.4938400000000001</v>
      </c>
      <c r="BR80" s="13">
        <f t="shared" si="79"/>
        <v>-6.31121</v>
      </c>
      <c r="BS80" s="13">
        <f t="shared" si="80"/>
        <v>-4.8896199999999999</v>
      </c>
      <c r="BT80" s="13">
        <f t="shared" si="81"/>
        <v>-10.779109999999999</v>
      </c>
      <c r="BU80" s="13">
        <f t="shared" si="82"/>
        <v>-5.63286</v>
      </c>
      <c r="BV80" s="14">
        <f t="shared" si="83"/>
        <v>53.458020000000005</v>
      </c>
      <c r="BW80" s="15">
        <f t="shared" si="84"/>
        <v>21.944009999999999</v>
      </c>
      <c r="BX80" s="14">
        <f t="shared" si="85"/>
        <v>3.4580200000000048</v>
      </c>
      <c r="BY80" s="15">
        <f t="shared" si="86"/>
        <v>-28.055990000000001</v>
      </c>
    </row>
    <row r="81" spans="1:77">
      <c r="A81">
        <v>47</v>
      </c>
      <c r="B81" t="s">
        <v>1853</v>
      </c>
      <c r="C81" t="s">
        <v>1854</v>
      </c>
      <c r="D81" t="s">
        <v>77</v>
      </c>
      <c r="E81" t="s">
        <v>78</v>
      </c>
      <c r="F81" t="s">
        <v>1747</v>
      </c>
      <c r="G81" t="s">
        <v>1748</v>
      </c>
      <c r="H81">
        <v>1</v>
      </c>
      <c r="I81">
        <v>3</v>
      </c>
      <c r="J81" t="s">
        <v>1855</v>
      </c>
      <c r="K81">
        <v>3</v>
      </c>
      <c r="L81">
        <v>5</v>
      </c>
      <c r="M81" t="s">
        <v>1856</v>
      </c>
      <c r="N81">
        <v>2</v>
      </c>
      <c r="O81">
        <v>3</v>
      </c>
      <c r="P81" t="s">
        <v>1857</v>
      </c>
      <c r="Q81">
        <v>3</v>
      </c>
      <c r="R81" t="s">
        <v>1858</v>
      </c>
      <c r="S81">
        <v>3</v>
      </c>
      <c r="T81" t="s">
        <v>1859</v>
      </c>
      <c r="U81">
        <v>2</v>
      </c>
      <c r="V81" t="s">
        <v>1860</v>
      </c>
      <c r="W81">
        <v>4</v>
      </c>
      <c r="X81">
        <v>4</v>
      </c>
      <c r="Y81">
        <v>4</v>
      </c>
      <c r="Z81">
        <v>4</v>
      </c>
      <c r="AA81">
        <v>2</v>
      </c>
      <c r="AB81">
        <v>2</v>
      </c>
      <c r="AC81">
        <v>1</v>
      </c>
      <c r="AD81">
        <v>1</v>
      </c>
      <c r="AE81">
        <v>1</v>
      </c>
      <c r="AF81">
        <v>3</v>
      </c>
      <c r="AG81">
        <v>2</v>
      </c>
      <c r="AH81">
        <v>-3</v>
      </c>
      <c r="AI81">
        <v>3</v>
      </c>
      <c r="AJ81">
        <v>3</v>
      </c>
      <c r="AK81">
        <v>2</v>
      </c>
      <c r="AL81">
        <v>2</v>
      </c>
      <c r="AM81">
        <v>1</v>
      </c>
      <c r="AN81">
        <v>2</v>
      </c>
      <c r="AO81">
        <v>2</v>
      </c>
      <c r="AP81">
        <v>2</v>
      </c>
      <c r="AQ81">
        <v>2</v>
      </c>
      <c r="AR81">
        <v>5</v>
      </c>
      <c r="AS81">
        <v>4</v>
      </c>
      <c r="AT81">
        <v>5</v>
      </c>
      <c r="AU81">
        <v>23</v>
      </c>
      <c r="AV81" s="5">
        <f t="shared" si="87"/>
        <v>25</v>
      </c>
      <c r="AW81" s="11">
        <f t="shared" si="59"/>
        <v>65</v>
      </c>
      <c r="AX81" s="7">
        <f t="shared" si="60"/>
        <v>-3.0239600000000002</v>
      </c>
      <c r="AY81" s="7">
        <f t="shared" si="88"/>
        <v>0</v>
      </c>
      <c r="AZ81" s="7">
        <f t="shared" si="61"/>
        <v>0</v>
      </c>
      <c r="BA81" s="7">
        <f t="shared" si="62"/>
        <v>0</v>
      </c>
      <c r="BB81" s="7">
        <f t="shared" si="63"/>
        <v>0</v>
      </c>
      <c r="BC81" s="7">
        <f t="shared" si="64"/>
        <v>3.04365</v>
      </c>
      <c r="BD81" s="7">
        <f t="shared" si="65"/>
        <v>0</v>
      </c>
      <c r="BE81" s="7">
        <f t="shared" si="66"/>
        <v>-3.8012999999999999</v>
      </c>
      <c r="BF81" s="7">
        <f t="shared" si="67"/>
        <v>0.66513999999999995</v>
      </c>
      <c r="BG81" s="7">
        <f t="shared" si="68"/>
        <v>-0.42251</v>
      </c>
      <c r="BH81" s="7">
        <f t="shared" si="69"/>
        <v>0.41188000000000002</v>
      </c>
      <c r="BI81" s="7">
        <f t="shared" si="70"/>
        <v>0.11038000000000001</v>
      </c>
      <c r="BJ81" s="13">
        <f t="shared" si="71"/>
        <v>-3.4819999999999997E-2</v>
      </c>
      <c r="BK81" s="13">
        <f t="shared" si="72"/>
        <v>0</v>
      </c>
      <c r="BL81" s="13">
        <f t="shared" si="73"/>
        <v>0</v>
      </c>
      <c r="BM81" s="13">
        <f t="shared" si="74"/>
        <v>0</v>
      </c>
      <c r="BN81" s="13">
        <f t="shared" si="75"/>
        <v>0</v>
      </c>
      <c r="BO81" s="13">
        <f t="shared" si="76"/>
        <v>-6.8267199999999999</v>
      </c>
      <c r="BP81" s="13">
        <f t="shared" si="77"/>
        <v>0</v>
      </c>
      <c r="BQ81" s="13">
        <f t="shared" si="78"/>
        <v>0.90383999999999998</v>
      </c>
      <c r="BR81" s="13">
        <f t="shared" si="79"/>
        <v>-1.9494899999999999</v>
      </c>
      <c r="BS81" s="13">
        <f t="shared" si="80"/>
        <v>-0.92057</v>
      </c>
      <c r="BT81" s="13">
        <f t="shared" si="81"/>
        <v>-1.9593400000000001</v>
      </c>
      <c r="BU81" s="13">
        <f t="shared" si="82"/>
        <v>-3.13896</v>
      </c>
      <c r="BV81" s="14">
        <f t="shared" si="83"/>
        <v>53.560340000000004</v>
      </c>
      <c r="BW81" s="15">
        <f t="shared" si="84"/>
        <v>46.83175</v>
      </c>
      <c r="BX81" s="14">
        <f t="shared" si="85"/>
        <v>3.5603400000000036</v>
      </c>
      <c r="BY81" s="15">
        <f t="shared" si="86"/>
        <v>-3.1682500000000005</v>
      </c>
    </row>
    <row r="82" spans="1:77">
      <c r="A82">
        <v>49</v>
      </c>
      <c r="B82" t="s">
        <v>1868</v>
      </c>
      <c r="C82" t="s">
        <v>1869</v>
      </c>
      <c r="D82" t="s">
        <v>77</v>
      </c>
      <c r="E82" t="s">
        <v>78</v>
      </c>
      <c r="F82" t="s">
        <v>1747</v>
      </c>
      <c r="G82" t="s">
        <v>1757</v>
      </c>
      <c r="H82">
        <v>1</v>
      </c>
      <c r="I82">
        <v>3</v>
      </c>
      <c r="J82" t="s">
        <v>1870</v>
      </c>
      <c r="K82">
        <v>3</v>
      </c>
      <c r="L82">
        <v>6</v>
      </c>
      <c r="M82" t="s">
        <v>1871</v>
      </c>
      <c r="N82">
        <v>3</v>
      </c>
      <c r="O82">
        <v>1</v>
      </c>
      <c r="P82">
        <v>-3</v>
      </c>
      <c r="Q82">
        <v>5</v>
      </c>
      <c r="R82" t="s">
        <v>271</v>
      </c>
      <c r="S82">
        <v>1</v>
      </c>
      <c r="T82">
        <v>-3</v>
      </c>
      <c r="U82">
        <v>1</v>
      </c>
      <c r="V82">
        <v>-3</v>
      </c>
      <c r="W82">
        <v>4</v>
      </c>
      <c r="X82">
        <v>4</v>
      </c>
      <c r="Y82">
        <v>4</v>
      </c>
      <c r="Z82">
        <v>4</v>
      </c>
      <c r="AA82">
        <v>2</v>
      </c>
      <c r="AB82">
        <v>2</v>
      </c>
      <c r="AC82">
        <v>2</v>
      </c>
      <c r="AD82">
        <v>1</v>
      </c>
      <c r="AE82">
        <v>1</v>
      </c>
      <c r="AF82">
        <v>3</v>
      </c>
      <c r="AG82">
        <v>2</v>
      </c>
      <c r="AH82">
        <v>-3</v>
      </c>
      <c r="AI82">
        <v>3</v>
      </c>
      <c r="AJ82">
        <v>3</v>
      </c>
      <c r="AK82">
        <v>2</v>
      </c>
      <c r="AL82">
        <v>2</v>
      </c>
      <c r="AM82">
        <v>1</v>
      </c>
      <c r="AN82">
        <v>1</v>
      </c>
      <c r="AO82">
        <v>1</v>
      </c>
      <c r="AP82">
        <v>4</v>
      </c>
      <c r="AQ82">
        <v>5</v>
      </c>
      <c r="AR82">
        <v>3</v>
      </c>
      <c r="AS82">
        <v>3</v>
      </c>
      <c r="AT82">
        <v>6</v>
      </c>
      <c r="AU82">
        <v>24</v>
      </c>
      <c r="AV82" s="5">
        <f t="shared" si="87"/>
        <v>24</v>
      </c>
      <c r="AW82" s="11">
        <f t="shared" si="59"/>
        <v>70</v>
      </c>
      <c r="AX82" s="7">
        <f t="shared" si="60"/>
        <v>-3.0239600000000002</v>
      </c>
      <c r="AY82" s="7">
        <f t="shared" si="88"/>
        <v>0</v>
      </c>
      <c r="AZ82" s="7">
        <f t="shared" si="61"/>
        <v>0</v>
      </c>
      <c r="BA82" s="7">
        <f t="shared" si="62"/>
        <v>0</v>
      </c>
      <c r="BB82" s="7">
        <f t="shared" si="63"/>
        <v>0</v>
      </c>
      <c r="BC82" s="7">
        <f t="shared" si="64"/>
        <v>3.04365</v>
      </c>
      <c r="BD82" s="7">
        <f t="shared" si="65"/>
        <v>2.32091</v>
      </c>
      <c r="BE82" s="7">
        <f t="shared" si="66"/>
        <v>0</v>
      </c>
      <c r="BF82" s="7">
        <f t="shared" si="67"/>
        <v>2.3724099999999999</v>
      </c>
      <c r="BG82" s="7">
        <f t="shared" si="68"/>
        <v>-2.0216799999999999</v>
      </c>
      <c r="BH82" s="7">
        <f t="shared" si="69"/>
        <v>2.3424700000000001</v>
      </c>
      <c r="BI82" s="7">
        <f t="shared" si="70"/>
        <v>-0.18043000000000001</v>
      </c>
      <c r="BJ82" s="13">
        <f t="shared" si="71"/>
        <v>-3.4819999999999997E-2</v>
      </c>
      <c r="BK82" s="13">
        <f t="shared" si="72"/>
        <v>0</v>
      </c>
      <c r="BL82" s="13">
        <f t="shared" si="73"/>
        <v>0</v>
      </c>
      <c r="BM82" s="13">
        <f t="shared" si="74"/>
        <v>0</v>
      </c>
      <c r="BN82" s="13">
        <f t="shared" si="75"/>
        <v>0</v>
      </c>
      <c r="BO82" s="13">
        <f t="shared" si="76"/>
        <v>-6.8267199999999999</v>
      </c>
      <c r="BP82" s="13">
        <f t="shared" si="77"/>
        <v>-5.6992099999999999</v>
      </c>
      <c r="BQ82" s="13">
        <f t="shared" si="78"/>
        <v>0</v>
      </c>
      <c r="BR82" s="13">
        <f t="shared" si="79"/>
        <v>-6.31121</v>
      </c>
      <c r="BS82" s="13">
        <f t="shared" si="80"/>
        <v>-4.8896199999999999</v>
      </c>
      <c r="BT82" s="13">
        <f t="shared" si="81"/>
        <v>-8.0991400000000002</v>
      </c>
      <c r="BU82" s="13">
        <f t="shared" si="82"/>
        <v>-5.63286</v>
      </c>
      <c r="BV82" s="14">
        <f t="shared" si="83"/>
        <v>61.430430000000001</v>
      </c>
      <c r="BW82" s="15">
        <f t="shared" si="84"/>
        <v>23.264229999999998</v>
      </c>
      <c r="BX82" s="14">
        <f t="shared" si="85"/>
        <v>11.430430000000001</v>
      </c>
      <c r="BY82" s="15">
        <f t="shared" si="86"/>
        <v>-26.735770000000002</v>
      </c>
    </row>
    <row r="83" spans="1:77">
      <c r="A83">
        <v>52</v>
      </c>
      <c r="B83" t="s">
        <v>1881</v>
      </c>
      <c r="C83" t="s">
        <v>1882</v>
      </c>
      <c r="D83" t="s">
        <v>77</v>
      </c>
      <c r="E83" t="s">
        <v>78</v>
      </c>
      <c r="F83" t="s">
        <v>1747</v>
      </c>
      <c r="G83" t="s">
        <v>1770</v>
      </c>
      <c r="H83">
        <v>1</v>
      </c>
      <c r="I83">
        <v>3</v>
      </c>
      <c r="J83" t="s">
        <v>1883</v>
      </c>
      <c r="K83">
        <v>3</v>
      </c>
      <c r="L83">
        <v>6</v>
      </c>
      <c r="M83" t="s">
        <v>1884</v>
      </c>
      <c r="N83">
        <v>5</v>
      </c>
      <c r="O83">
        <v>2</v>
      </c>
      <c r="P83" t="s">
        <v>1885</v>
      </c>
      <c r="Q83">
        <v>5</v>
      </c>
      <c r="R83" t="s">
        <v>1886</v>
      </c>
      <c r="S83">
        <v>1</v>
      </c>
      <c r="T83">
        <v>-3</v>
      </c>
      <c r="U83">
        <v>2</v>
      </c>
      <c r="V83" t="s">
        <v>1887</v>
      </c>
      <c r="W83">
        <v>4</v>
      </c>
      <c r="X83">
        <v>4</v>
      </c>
      <c r="Y83">
        <v>4</v>
      </c>
      <c r="Z83">
        <v>4</v>
      </c>
      <c r="AA83">
        <v>2</v>
      </c>
      <c r="AB83">
        <v>1</v>
      </c>
      <c r="AC83">
        <v>1</v>
      </c>
      <c r="AD83">
        <v>1</v>
      </c>
      <c r="AE83">
        <v>1</v>
      </c>
      <c r="AF83">
        <v>3</v>
      </c>
      <c r="AG83">
        <v>2</v>
      </c>
      <c r="AH83">
        <v>-3</v>
      </c>
      <c r="AI83">
        <v>3</v>
      </c>
      <c r="AJ83">
        <v>3</v>
      </c>
      <c r="AK83">
        <v>2</v>
      </c>
      <c r="AL83">
        <v>1</v>
      </c>
      <c r="AM83">
        <v>1</v>
      </c>
      <c r="AN83">
        <v>1</v>
      </c>
      <c r="AO83">
        <v>2</v>
      </c>
      <c r="AP83">
        <v>2</v>
      </c>
      <c r="AQ83">
        <v>2</v>
      </c>
      <c r="AR83">
        <v>5</v>
      </c>
      <c r="AS83">
        <v>5</v>
      </c>
      <c r="AT83">
        <v>6</v>
      </c>
      <c r="AU83">
        <v>22</v>
      </c>
      <c r="AV83" s="5">
        <f t="shared" si="87"/>
        <v>28</v>
      </c>
      <c r="AW83" s="11">
        <f t="shared" si="59"/>
        <v>60</v>
      </c>
      <c r="AX83" s="7">
        <f t="shared" si="60"/>
        <v>-3.0239600000000002</v>
      </c>
      <c r="AY83" s="7">
        <f t="shared" si="88"/>
        <v>0</v>
      </c>
      <c r="AZ83" s="7">
        <f t="shared" si="61"/>
        <v>0</v>
      </c>
      <c r="BA83" s="7">
        <f t="shared" si="62"/>
        <v>0</v>
      </c>
      <c r="BB83" s="7">
        <f t="shared" si="63"/>
        <v>-5.5174700000000003</v>
      </c>
      <c r="BC83" s="7">
        <f t="shared" si="64"/>
        <v>3.04365</v>
      </c>
      <c r="BD83" s="7">
        <f t="shared" si="65"/>
        <v>2.32091</v>
      </c>
      <c r="BE83" s="7">
        <f t="shared" si="66"/>
        <v>-3.8012999999999999</v>
      </c>
      <c r="BF83" s="7">
        <f t="shared" si="67"/>
        <v>0.66513999999999995</v>
      </c>
      <c r="BG83" s="7">
        <f t="shared" si="68"/>
        <v>-0.42251</v>
      </c>
      <c r="BH83" s="7">
        <f t="shared" si="69"/>
        <v>0.41188000000000002</v>
      </c>
      <c r="BI83" s="7">
        <f t="shared" si="70"/>
        <v>0</v>
      </c>
      <c r="BJ83" s="13">
        <f t="shared" si="71"/>
        <v>-3.4819999999999997E-2</v>
      </c>
      <c r="BK83" s="13">
        <f t="shared" si="72"/>
        <v>0</v>
      </c>
      <c r="BL83" s="13">
        <f t="shared" si="73"/>
        <v>0</v>
      </c>
      <c r="BM83" s="13">
        <f t="shared" si="74"/>
        <v>0</v>
      </c>
      <c r="BN83" s="13">
        <f t="shared" si="75"/>
        <v>1.6696800000000001</v>
      </c>
      <c r="BO83" s="13">
        <f t="shared" si="76"/>
        <v>-6.8267199999999999</v>
      </c>
      <c r="BP83" s="13">
        <f t="shared" si="77"/>
        <v>-5.6992099999999999</v>
      </c>
      <c r="BQ83" s="13">
        <f t="shared" si="78"/>
        <v>0.90383999999999998</v>
      </c>
      <c r="BR83" s="13">
        <f t="shared" si="79"/>
        <v>-1.9494899999999999</v>
      </c>
      <c r="BS83" s="13">
        <f t="shared" si="80"/>
        <v>-0.92057</v>
      </c>
      <c r="BT83" s="13">
        <f t="shared" si="81"/>
        <v>-1.9593400000000001</v>
      </c>
      <c r="BU83" s="13">
        <f t="shared" si="82"/>
        <v>0</v>
      </c>
      <c r="BV83" s="14">
        <f t="shared" si="83"/>
        <v>50.253399999999999</v>
      </c>
      <c r="BW83" s="15">
        <f t="shared" si="84"/>
        <v>45.941180000000003</v>
      </c>
      <c r="BX83" s="14">
        <f t="shared" si="85"/>
        <v>0.25339999999999918</v>
      </c>
      <c r="BY83" s="15">
        <f t="shared" si="86"/>
        <v>-4.0588199999999972</v>
      </c>
    </row>
    <row r="84" spans="1:77">
      <c r="A84">
        <v>51</v>
      </c>
      <c r="B84" t="s">
        <v>1877</v>
      </c>
      <c r="C84" t="s">
        <v>1878</v>
      </c>
      <c r="D84" t="s">
        <v>77</v>
      </c>
      <c r="E84" t="s">
        <v>78</v>
      </c>
      <c r="F84" t="s">
        <v>1747</v>
      </c>
      <c r="G84" t="s">
        <v>1766</v>
      </c>
      <c r="H84">
        <v>1</v>
      </c>
      <c r="I84">
        <v>6</v>
      </c>
      <c r="J84" t="s">
        <v>1879</v>
      </c>
      <c r="K84">
        <v>2</v>
      </c>
      <c r="L84">
        <v>6</v>
      </c>
      <c r="M84" t="s">
        <v>1880</v>
      </c>
      <c r="N84">
        <v>5</v>
      </c>
      <c r="O84">
        <v>1</v>
      </c>
      <c r="P84">
        <v>-3</v>
      </c>
      <c r="Q84">
        <v>5</v>
      </c>
      <c r="R84" t="s">
        <v>1708</v>
      </c>
      <c r="S84">
        <v>1</v>
      </c>
      <c r="T84">
        <v>-3</v>
      </c>
      <c r="U84">
        <v>1</v>
      </c>
      <c r="V84">
        <v>-3</v>
      </c>
      <c r="W84">
        <v>2</v>
      </c>
      <c r="X84">
        <v>4</v>
      </c>
      <c r="Y84">
        <v>4</v>
      </c>
      <c r="Z84">
        <v>3</v>
      </c>
      <c r="AA84">
        <v>1</v>
      </c>
      <c r="AB84">
        <v>1</v>
      </c>
      <c r="AC84">
        <v>1</v>
      </c>
      <c r="AD84">
        <v>1</v>
      </c>
      <c r="AE84">
        <v>1</v>
      </c>
      <c r="AF84">
        <v>4</v>
      </c>
      <c r="AG84">
        <v>2</v>
      </c>
      <c r="AH84">
        <v>-3</v>
      </c>
      <c r="AI84">
        <v>2</v>
      </c>
      <c r="AJ84">
        <v>3</v>
      </c>
      <c r="AK84">
        <v>1</v>
      </c>
      <c r="AL84">
        <v>2</v>
      </c>
      <c r="AM84">
        <v>1</v>
      </c>
      <c r="AN84">
        <v>2</v>
      </c>
      <c r="AO84">
        <v>2</v>
      </c>
      <c r="AP84">
        <v>4</v>
      </c>
      <c r="AQ84">
        <v>5</v>
      </c>
      <c r="AR84">
        <v>3</v>
      </c>
      <c r="AS84">
        <v>5</v>
      </c>
      <c r="AT84">
        <v>5</v>
      </c>
      <c r="AU84">
        <v>18</v>
      </c>
      <c r="AV84" s="5">
        <f t="shared" si="87"/>
        <v>28</v>
      </c>
      <c r="AW84" s="11">
        <f t="shared" si="59"/>
        <v>51</v>
      </c>
      <c r="AX84" s="7">
        <f t="shared" si="60"/>
        <v>-5.5646100000000001</v>
      </c>
      <c r="AY84" s="7">
        <f t="shared" si="88"/>
        <v>-3.4555531872</v>
      </c>
      <c r="AZ84" s="7">
        <f t="shared" si="61"/>
        <v>0</v>
      </c>
      <c r="BA84" s="7">
        <f t="shared" si="62"/>
        <v>-4.6161700000000003</v>
      </c>
      <c r="BB84" s="7">
        <f t="shared" si="63"/>
        <v>0</v>
      </c>
      <c r="BC84" s="7">
        <f t="shared" si="64"/>
        <v>3.04365</v>
      </c>
      <c r="BD84" s="7">
        <f t="shared" si="65"/>
        <v>0</v>
      </c>
      <c r="BE84" s="7">
        <f t="shared" si="66"/>
        <v>-3.8012999999999999</v>
      </c>
      <c r="BF84" s="7">
        <f t="shared" si="67"/>
        <v>2.3724099999999999</v>
      </c>
      <c r="BG84" s="7">
        <f t="shared" si="68"/>
        <v>-2.0216799999999999</v>
      </c>
      <c r="BH84" s="7">
        <f t="shared" si="69"/>
        <v>2.3424700000000001</v>
      </c>
      <c r="BI84" s="7">
        <f t="shared" si="70"/>
        <v>0</v>
      </c>
      <c r="BJ84" s="13">
        <f t="shared" si="71"/>
        <v>-0.16891</v>
      </c>
      <c r="BK84" s="13">
        <f t="shared" si="72"/>
        <v>1.8684000000000001</v>
      </c>
      <c r="BL84" s="13">
        <f t="shared" si="73"/>
        <v>0</v>
      </c>
      <c r="BM84" s="13">
        <f t="shared" si="74"/>
        <v>1.4406000000000001</v>
      </c>
      <c r="BN84" s="13">
        <f t="shared" si="75"/>
        <v>0</v>
      </c>
      <c r="BO84" s="13">
        <f t="shared" si="76"/>
        <v>-6.8267199999999999</v>
      </c>
      <c r="BP84" s="13">
        <f t="shared" si="77"/>
        <v>0</v>
      </c>
      <c r="BQ84" s="13">
        <f t="shared" si="78"/>
        <v>0.90383999999999998</v>
      </c>
      <c r="BR84" s="13">
        <f t="shared" si="79"/>
        <v>-6.31121</v>
      </c>
      <c r="BS84" s="13">
        <f t="shared" si="80"/>
        <v>-4.8896199999999999</v>
      </c>
      <c r="BT84" s="13">
        <f t="shared" si="81"/>
        <v>-8.0991400000000002</v>
      </c>
      <c r="BU84" s="13">
        <f t="shared" si="82"/>
        <v>0</v>
      </c>
      <c r="BV84" s="14">
        <f t="shared" si="83"/>
        <v>44.8762768128</v>
      </c>
      <c r="BW84" s="15">
        <f t="shared" si="84"/>
        <v>38.675049999999999</v>
      </c>
      <c r="BX84" s="14">
        <f t="shared" si="85"/>
        <v>-5.1237231871999995</v>
      </c>
      <c r="BY84" s="15">
        <f t="shared" si="86"/>
        <v>-11.324950000000001</v>
      </c>
    </row>
    <row r="85" spans="1:77">
      <c r="A85">
        <v>54</v>
      </c>
      <c r="B85" t="s">
        <v>1895</v>
      </c>
      <c r="C85" t="s">
        <v>1896</v>
      </c>
      <c r="D85" t="s">
        <v>77</v>
      </c>
      <c r="E85" t="s">
        <v>78</v>
      </c>
      <c r="F85" t="s">
        <v>1775</v>
      </c>
      <c r="G85" t="s">
        <v>1780</v>
      </c>
      <c r="H85">
        <v>1</v>
      </c>
      <c r="I85">
        <v>6</v>
      </c>
      <c r="J85" t="s">
        <v>1897</v>
      </c>
      <c r="K85">
        <v>5</v>
      </c>
      <c r="L85">
        <v>6</v>
      </c>
      <c r="M85" t="s">
        <v>1898</v>
      </c>
      <c r="N85">
        <v>5</v>
      </c>
      <c r="O85">
        <v>5</v>
      </c>
      <c r="P85" t="s">
        <v>1899</v>
      </c>
      <c r="Q85">
        <v>3</v>
      </c>
      <c r="R85" t="s">
        <v>1900</v>
      </c>
      <c r="S85">
        <v>2</v>
      </c>
      <c r="T85" t="s">
        <v>1901</v>
      </c>
      <c r="U85">
        <v>3</v>
      </c>
      <c r="V85" t="s">
        <v>1902</v>
      </c>
      <c r="W85">
        <v>4</v>
      </c>
      <c r="X85">
        <v>4</v>
      </c>
      <c r="Y85">
        <v>4</v>
      </c>
      <c r="Z85">
        <v>4</v>
      </c>
      <c r="AA85">
        <v>2</v>
      </c>
      <c r="AB85">
        <v>2</v>
      </c>
      <c r="AC85">
        <v>1</v>
      </c>
      <c r="AD85">
        <v>1</v>
      </c>
      <c r="AE85">
        <v>1</v>
      </c>
      <c r="AF85">
        <v>2</v>
      </c>
      <c r="AG85">
        <v>1</v>
      </c>
      <c r="AH85">
        <v>2</v>
      </c>
      <c r="AI85">
        <v>2</v>
      </c>
      <c r="AJ85">
        <v>3</v>
      </c>
      <c r="AK85">
        <v>1</v>
      </c>
      <c r="AL85">
        <v>1</v>
      </c>
      <c r="AM85">
        <v>1</v>
      </c>
      <c r="AN85">
        <v>1</v>
      </c>
      <c r="AO85">
        <v>2</v>
      </c>
      <c r="AP85">
        <v>2</v>
      </c>
      <c r="AQ85">
        <v>1</v>
      </c>
      <c r="AR85">
        <v>5</v>
      </c>
      <c r="AS85">
        <v>5</v>
      </c>
      <c r="AT85">
        <v>3</v>
      </c>
      <c r="AU85">
        <v>23</v>
      </c>
      <c r="AV85" s="5">
        <f t="shared" si="87"/>
        <v>36</v>
      </c>
      <c r="AW85" s="11">
        <f t="shared" si="59"/>
        <v>65</v>
      </c>
      <c r="AX85" s="7">
        <f t="shared" si="60"/>
        <v>-1.3187199999999999</v>
      </c>
      <c r="AY85" s="7">
        <f t="shared" si="88"/>
        <v>-3.4555531872</v>
      </c>
      <c r="AZ85" s="7">
        <f t="shared" si="61"/>
        <v>0</v>
      </c>
      <c r="BA85" s="7">
        <f t="shared" si="62"/>
        <v>-4.6161700000000003</v>
      </c>
      <c r="BB85" s="7">
        <f t="shared" si="63"/>
        <v>-5.5174700000000003</v>
      </c>
      <c r="BC85" s="7">
        <f t="shared" si="64"/>
        <v>3.04365</v>
      </c>
      <c r="BD85" s="7">
        <f t="shared" si="65"/>
        <v>2.32091</v>
      </c>
      <c r="BE85" s="7">
        <f t="shared" si="66"/>
        <v>-3.8012999999999999</v>
      </c>
      <c r="BF85" s="7">
        <f t="shared" si="67"/>
        <v>0.66513999999999995</v>
      </c>
      <c r="BG85" s="7">
        <f t="shared" si="68"/>
        <v>0</v>
      </c>
      <c r="BH85" s="7">
        <f t="shared" si="69"/>
        <v>0.41188000000000002</v>
      </c>
      <c r="BI85" s="7">
        <f t="shared" si="70"/>
        <v>0</v>
      </c>
      <c r="BJ85" s="13">
        <f t="shared" si="71"/>
        <v>-6.0639999999999999E-2</v>
      </c>
      <c r="BK85" s="13">
        <f t="shared" si="72"/>
        <v>1.8684000000000001</v>
      </c>
      <c r="BL85" s="13">
        <f t="shared" si="73"/>
        <v>0</v>
      </c>
      <c r="BM85" s="13">
        <f t="shared" si="74"/>
        <v>1.4406000000000001</v>
      </c>
      <c r="BN85" s="13">
        <f t="shared" si="75"/>
        <v>1.6696800000000001</v>
      </c>
      <c r="BO85" s="13">
        <f t="shared" si="76"/>
        <v>-6.8267199999999999</v>
      </c>
      <c r="BP85" s="13">
        <f t="shared" si="77"/>
        <v>-5.6992099999999999</v>
      </c>
      <c r="BQ85" s="13">
        <f t="shared" si="78"/>
        <v>0.90383999999999998</v>
      </c>
      <c r="BR85" s="13">
        <f t="shared" si="79"/>
        <v>-1.9494899999999999</v>
      </c>
      <c r="BS85" s="13">
        <f t="shared" si="80"/>
        <v>0</v>
      </c>
      <c r="BT85" s="13">
        <f t="shared" si="81"/>
        <v>-1.9593400000000001</v>
      </c>
      <c r="BU85" s="13">
        <f t="shared" si="82"/>
        <v>0</v>
      </c>
      <c r="BV85" s="14">
        <f t="shared" si="83"/>
        <v>44.309426812799998</v>
      </c>
      <c r="BW85" s="15">
        <f t="shared" si="84"/>
        <v>50.144930000000002</v>
      </c>
      <c r="BX85" s="14">
        <f t="shared" si="85"/>
        <v>-5.6905731872000018</v>
      </c>
      <c r="BY85" s="15">
        <f t="shared" si="86"/>
        <v>0.14493000000000222</v>
      </c>
    </row>
    <row r="86" spans="1:77">
      <c r="A86">
        <v>53</v>
      </c>
      <c r="B86" t="s">
        <v>1888</v>
      </c>
      <c r="C86" t="s">
        <v>1889</v>
      </c>
      <c r="D86" t="s">
        <v>77</v>
      </c>
      <c r="E86" t="s">
        <v>78</v>
      </c>
      <c r="F86" t="s">
        <v>1775</v>
      </c>
      <c r="G86" t="s">
        <v>1776</v>
      </c>
      <c r="H86">
        <v>1</v>
      </c>
      <c r="I86">
        <v>3</v>
      </c>
      <c r="J86" t="s">
        <v>1890</v>
      </c>
      <c r="K86">
        <v>3</v>
      </c>
      <c r="L86">
        <v>6</v>
      </c>
      <c r="M86" t="s">
        <v>1891</v>
      </c>
      <c r="N86">
        <v>5</v>
      </c>
      <c r="O86">
        <v>4</v>
      </c>
      <c r="P86" t="s">
        <v>1892</v>
      </c>
      <c r="Q86">
        <v>6</v>
      </c>
      <c r="R86" t="s">
        <v>1893</v>
      </c>
      <c r="S86">
        <v>2</v>
      </c>
      <c r="T86" t="s">
        <v>1894</v>
      </c>
      <c r="U86">
        <v>1</v>
      </c>
      <c r="V86">
        <v>-3</v>
      </c>
      <c r="W86">
        <v>2</v>
      </c>
      <c r="X86">
        <v>2</v>
      </c>
      <c r="Y86">
        <v>2</v>
      </c>
      <c r="Z86">
        <v>1</v>
      </c>
      <c r="AA86">
        <v>1</v>
      </c>
      <c r="AB86">
        <v>1</v>
      </c>
      <c r="AC86">
        <v>1</v>
      </c>
      <c r="AD86">
        <v>1</v>
      </c>
      <c r="AE86">
        <v>1</v>
      </c>
      <c r="AF86">
        <v>2</v>
      </c>
      <c r="AG86">
        <v>2</v>
      </c>
      <c r="AH86">
        <v>-3</v>
      </c>
      <c r="AI86">
        <v>3</v>
      </c>
      <c r="AJ86">
        <v>3</v>
      </c>
      <c r="AK86">
        <v>2</v>
      </c>
      <c r="AL86">
        <v>2</v>
      </c>
      <c r="AM86">
        <v>2</v>
      </c>
      <c r="AN86">
        <v>2</v>
      </c>
      <c r="AO86">
        <v>2</v>
      </c>
      <c r="AP86">
        <v>2</v>
      </c>
      <c r="AQ86">
        <v>3</v>
      </c>
      <c r="AR86">
        <v>5</v>
      </c>
      <c r="AS86">
        <v>5</v>
      </c>
      <c r="AT86">
        <v>6</v>
      </c>
      <c r="AU86">
        <v>12</v>
      </c>
      <c r="AV86" s="5">
        <f t="shared" ref="AV86:AV105" si="89">SUM(H86:I86,K86:L86,N86:O86,Q86,S86,U86)</f>
        <v>31</v>
      </c>
      <c r="AW86" s="11">
        <f t="shared" ref="AW86:AW105" si="90">SUM(1*W86,2*X86,2*Y86,3*Z86,4*AA86,5*AB86,5*AC86,5*AD86,5*AE86)</f>
        <v>37</v>
      </c>
      <c r="AX86" s="7">
        <f t="shared" ref="AX86:AX105" si="91">IF(AF86=1,0,IF(AF86=2,-1.31872,IF(AF86=3,-3.02396,IF(AF86=4,-5.56461,IF(AF86=5,-8.37399)))))</f>
        <v>-1.3187199999999999</v>
      </c>
      <c r="AY86" s="7">
        <f t="shared" ref="AY86:AY105" si="92">IF(AI86=1,-7.23216,IF(AI86=2,-3.4555531872,IF(AI86=3,0)))</f>
        <v>0</v>
      </c>
      <c r="AZ86" s="7">
        <f t="shared" ref="AZ86:AZ105" si="93">IF(AJ86=1,-6.24397,IF(AJ86=2,-2.73557,IF(AJ86=3,0)))</f>
        <v>0</v>
      </c>
      <c r="BA86" s="7">
        <f t="shared" ref="BA86:BA105" si="94">IF(AK86=1,-4.61617,IF(AK86=2,0))</f>
        <v>0</v>
      </c>
      <c r="BB86" s="7">
        <f t="shared" ref="BB86:BB105" si="95">IF(AL86=1,-5.51747,IF(AL86=2,0))</f>
        <v>0</v>
      </c>
      <c r="BC86" s="7">
        <f t="shared" ref="BC86:BC105" si="96">IF(AM86=1,3.04365,IF(AM86=2,0))</f>
        <v>0</v>
      </c>
      <c r="BD86" s="7">
        <f t="shared" ref="BD86:BD105" si="97">IF(AN86=1,2.32091,IF(AN86=2,0))</f>
        <v>0</v>
      </c>
      <c r="BE86" s="7">
        <f t="shared" ref="BE86:BE105" si="98">IF(AO86=1,0,IF(AO86=2,-3.8013,IF(AO86=3,-6.50522,IF(AO86=4,-8.38063,IF(AO86=5,-11.25544,IF(AO86=6,0))))))</f>
        <v>-3.8012999999999999</v>
      </c>
      <c r="BF86" s="7">
        <f t="shared" ref="BF86:BF105" si="99">IF(AP86=1,0,IF(AP86=2,0.66514,IF(AP86=3,1.36689,IF(AP86=4,2.37241,IF(AP86=5,2.90426,IF(AP86=6,3.46638))))))</f>
        <v>0.66513999999999995</v>
      </c>
      <c r="BG86" s="7">
        <f t="shared" ref="BG86:BG105" si="100">IF(AQ86=1,0,IF(AQ86=2,-0.42251,IF(AQ86=3,-1.14387,IF(AQ86=4,-1.6185,IF(AQ86=5,-2.02168,IF(AQ86=6,-2.44706))))))</f>
        <v>-1.1438699999999999</v>
      </c>
      <c r="BH86" s="7">
        <f t="shared" ref="BH86:BH105" si="101">IF(AR86=1,4.61446,IF(AR86=2,3.41593,IF(AR86=3,2.34247,IF(AR86=4,1.28044,IF(AR86=5,0.41188,IF(AR86=6,0))))))</f>
        <v>0.41188000000000002</v>
      </c>
      <c r="BI86" s="7">
        <f t="shared" ref="BI86:BI105" si="102">IF(AS86=1,-0.33682,IF(AS86=2,-0.94342,IF(AS86=3,-0.18043,IF(AS86=4,0.11038,IF(AS86=5,0)))))</f>
        <v>0</v>
      </c>
      <c r="BJ86" s="13">
        <f t="shared" ref="BJ86:BJ105" si="103">IF(AF86=1,0,IF(AF86=2,-0.06064,IF(AF86=3,-0.03482,IF(AF86=4,-0.16891,IF(AF86=5,-1.71175)))))</f>
        <v>-6.0639999999999999E-2</v>
      </c>
      <c r="BK86" s="13">
        <f t="shared" ref="BK86:BK105" si="104">IF(AI86=1,3.93115,IF(AI86=2,1.8684,IF(AI86=3,0)))</f>
        <v>0</v>
      </c>
      <c r="BL86" s="13">
        <f t="shared" ref="BL86:BL105" si="105">IF(AJ86=1,2.68282,IF(AJ86=2,1.43103,IF(AJ86=3,0)))</f>
        <v>0</v>
      </c>
      <c r="BM86" s="13">
        <f t="shared" ref="BM86:BM105" si="106">IF(AK86=1,1.4406,IF(AK86=2,0))</f>
        <v>0</v>
      </c>
      <c r="BN86" s="13">
        <f t="shared" ref="BN86:BN105" si="107">IF(AL86=1,1.66968,IF(AL86=2,0))</f>
        <v>0</v>
      </c>
      <c r="BO86" s="13">
        <f t="shared" ref="BO86:BO105" si="108">IF(AM86=1,-6.82672,IF(AM86=2,0))</f>
        <v>0</v>
      </c>
      <c r="BP86" s="13">
        <f t="shared" ref="BP86:BP105" si="109">IF(AN86=1,-5.69921,IF(AN86=2,0))</f>
        <v>0</v>
      </c>
      <c r="BQ86" s="13">
        <f t="shared" ref="BQ86:BQ105" si="110">IF(AO86=1,0,IF(AO86=2,0.90384,IF(AO86=3,1.49384,IF(AO86=4,1.76691,IF(AO86=5,1.48619,IF(AO86=6,0))))))</f>
        <v>0.90383999999999998</v>
      </c>
      <c r="BR86" s="13">
        <f t="shared" ref="BR86:BR105" si="111">IF(AP86=1,0,IF(AP86=2,-1.94949,IF(AP86=3,-4.09842,IF(AP86=4,-6.31121,IF(AP86=5,-7.92717,IF(AP86=6,-10.19085))))))</f>
        <v>-1.9494899999999999</v>
      </c>
      <c r="BS86" s="13">
        <f t="shared" ref="BS86:BS105" si="112">IF(AQ86=1,0,IF(AQ86=2,-0.92057,IF(AQ86=3,-1.65178,IF(AQ86=4,-3.29805,IF(AQ86=5,-4.88962,IF(AQ86=6,-6.02409))))))</f>
        <v>-1.65178</v>
      </c>
      <c r="BT86" s="13">
        <f t="shared" ref="BT86:BT105" si="113">IF(AR86=1,-16.15395,IF(AR86=2,-10.77911,IF(AR86=3,-8.09914,IF(AR86=4,-4.59055,IF(AR86=5,-1.95934,IF(AR86=6,0))))))</f>
        <v>-1.9593400000000001</v>
      </c>
      <c r="BU86" s="13">
        <f t="shared" ref="BU86:BU105" si="114">IF(AS86=1,-6.29724,IF(AS86=2,-8.26066,IF(AS86=3,-5.63286,IF(AS86=4,-3.13896,IF(AS86=5,0)))))</f>
        <v>0</v>
      </c>
      <c r="BV86" s="14">
        <f t="shared" ref="BV86:BV105" si="115">SUM(AX86:BI86)+56.57706</f>
        <v>51.390190000000004</v>
      </c>
      <c r="BW86" s="15">
        <f t="shared" ref="BW86:BW105" si="116">SUM(BJ86:BU86)+60.75781</f>
        <v>56.040399999999998</v>
      </c>
      <c r="BX86" s="14">
        <f t="shared" ref="BX86:BX105" si="117">BV86-50</f>
        <v>1.390190000000004</v>
      </c>
      <c r="BY86" s="15">
        <f t="shared" ref="BY86:BY105" si="118">BW86-50</f>
        <v>6.0403999999999982</v>
      </c>
    </row>
    <row r="87" spans="1:77">
      <c r="A87">
        <v>56</v>
      </c>
      <c r="B87" t="s">
        <v>1906</v>
      </c>
      <c r="C87" t="s">
        <v>1907</v>
      </c>
      <c r="D87" t="s">
        <v>77</v>
      </c>
      <c r="E87" t="s">
        <v>78</v>
      </c>
      <c r="F87" t="s">
        <v>1747</v>
      </c>
      <c r="G87" t="s">
        <v>1789</v>
      </c>
      <c r="H87">
        <v>1</v>
      </c>
      <c r="I87">
        <v>2</v>
      </c>
      <c r="J87" t="s">
        <v>1908</v>
      </c>
      <c r="K87">
        <v>1</v>
      </c>
      <c r="L87">
        <v>5</v>
      </c>
      <c r="M87" t="s">
        <v>1909</v>
      </c>
      <c r="N87">
        <v>2</v>
      </c>
      <c r="O87">
        <v>1</v>
      </c>
      <c r="P87">
        <v>-3</v>
      </c>
      <c r="Q87">
        <v>2</v>
      </c>
      <c r="R87" t="s">
        <v>1910</v>
      </c>
      <c r="S87">
        <v>4</v>
      </c>
      <c r="T87" t="s">
        <v>1911</v>
      </c>
      <c r="U87">
        <v>1</v>
      </c>
      <c r="V87">
        <v>-3</v>
      </c>
      <c r="W87">
        <v>1</v>
      </c>
      <c r="X87">
        <v>4</v>
      </c>
      <c r="Y87">
        <v>4</v>
      </c>
      <c r="Z87">
        <v>4</v>
      </c>
      <c r="AA87">
        <v>1</v>
      </c>
      <c r="AB87">
        <v>1</v>
      </c>
      <c r="AC87">
        <v>1</v>
      </c>
      <c r="AD87">
        <v>1</v>
      </c>
      <c r="AE87">
        <v>1</v>
      </c>
      <c r="AF87">
        <v>4</v>
      </c>
      <c r="AG87">
        <v>2</v>
      </c>
      <c r="AH87">
        <v>-3</v>
      </c>
      <c r="AI87">
        <v>3</v>
      </c>
      <c r="AJ87">
        <v>3</v>
      </c>
      <c r="AK87">
        <v>1</v>
      </c>
      <c r="AL87">
        <v>2</v>
      </c>
      <c r="AM87">
        <v>1</v>
      </c>
      <c r="AN87">
        <v>2</v>
      </c>
      <c r="AO87">
        <v>1</v>
      </c>
      <c r="AP87">
        <v>4</v>
      </c>
      <c r="AQ87">
        <v>5</v>
      </c>
      <c r="AR87">
        <v>2</v>
      </c>
      <c r="AS87">
        <v>4</v>
      </c>
      <c r="AT87">
        <v>2</v>
      </c>
      <c r="AU87">
        <v>18</v>
      </c>
      <c r="AV87" s="5">
        <f t="shared" si="89"/>
        <v>19</v>
      </c>
      <c r="AW87" s="11">
        <f t="shared" si="90"/>
        <v>53</v>
      </c>
      <c r="AX87" s="7">
        <f t="shared" si="91"/>
        <v>-5.5646100000000001</v>
      </c>
      <c r="AY87" s="7">
        <f t="shared" si="92"/>
        <v>0</v>
      </c>
      <c r="AZ87" s="7">
        <f t="shared" si="93"/>
        <v>0</v>
      </c>
      <c r="BA87" s="7">
        <f t="shared" si="94"/>
        <v>-4.6161700000000003</v>
      </c>
      <c r="BB87" s="7">
        <f t="shared" si="95"/>
        <v>0</v>
      </c>
      <c r="BC87" s="7">
        <f t="shared" si="96"/>
        <v>3.04365</v>
      </c>
      <c r="BD87" s="7">
        <f t="shared" si="97"/>
        <v>0</v>
      </c>
      <c r="BE87" s="7">
        <f t="shared" si="98"/>
        <v>0</v>
      </c>
      <c r="BF87" s="7">
        <f t="shared" si="99"/>
        <v>2.3724099999999999</v>
      </c>
      <c r="BG87" s="7">
        <f t="shared" si="100"/>
        <v>-2.0216799999999999</v>
      </c>
      <c r="BH87" s="7">
        <f t="shared" si="101"/>
        <v>3.4159299999999999</v>
      </c>
      <c r="BI87" s="7">
        <f t="shared" si="102"/>
        <v>0.11038000000000001</v>
      </c>
      <c r="BJ87" s="13">
        <f t="shared" si="103"/>
        <v>-0.16891</v>
      </c>
      <c r="BK87" s="13">
        <f t="shared" si="104"/>
        <v>0</v>
      </c>
      <c r="BL87" s="13">
        <f t="shared" si="105"/>
        <v>0</v>
      </c>
      <c r="BM87" s="13">
        <f t="shared" si="106"/>
        <v>1.4406000000000001</v>
      </c>
      <c r="BN87" s="13">
        <f t="shared" si="107"/>
        <v>0</v>
      </c>
      <c r="BO87" s="13">
        <f t="shared" si="108"/>
        <v>-6.8267199999999999</v>
      </c>
      <c r="BP87" s="13">
        <f t="shared" si="109"/>
        <v>0</v>
      </c>
      <c r="BQ87" s="13">
        <f t="shared" si="110"/>
        <v>0</v>
      </c>
      <c r="BR87" s="13">
        <f t="shared" si="111"/>
        <v>-6.31121</v>
      </c>
      <c r="BS87" s="13">
        <f t="shared" si="112"/>
        <v>-4.8896199999999999</v>
      </c>
      <c r="BT87" s="13">
        <f t="shared" si="113"/>
        <v>-10.779109999999999</v>
      </c>
      <c r="BU87" s="13">
        <f t="shared" si="114"/>
        <v>-3.13896</v>
      </c>
      <c r="BV87" s="14">
        <f t="shared" si="115"/>
        <v>53.316970000000005</v>
      </c>
      <c r="BW87" s="15">
        <f t="shared" si="116"/>
        <v>30.083879999999997</v>
      </c>
      <c r="BX87" s="14">
        <f t="shared" si="117"/>
        <v>3.3169700000000049</v>
      </c>
      <c r="BY87" s="15">
        <f t="shared" si="118"/>
        <v>-19.916120000000003</v>
      </c>
    </row>
    <row r="88" spans="1:77">
      <c r="A88">
        <v>58</v>
      </c>
      <c r="B88" t="s">
        <v>1916</v>
      </c>
      <c r="C88" t="s">
        <v>1917</v>
      </c>
      <c r="D88" t="s">
        <v>77</v>
      </c>
      <c r="E88" t="s">
        <v>78</v>
      </c>
      <c r="F88" t="s">
        <v>1747</v>
      </c>
      <c r="G88" t="s">
        <v>1798</v>
      </c>
      <c r="H88">
        <v>1</v>
      </c>
      <c r="I88">
        <v>5</v>
      </c>
      <c r="J88" t="s">
        <v>1918</v>
      </c>
      <c r="K88">
        <v>3</v>
      </c>
      <c r="L88">
        <v>5</v>
      </c>
      <c r="M88" t="s">
        <v>1919</v>
      </c>
      <c r="N88">
        <v>5</v>
      </c>
      <c r="O88">
        <v>1</v>
      </c>
      <c r="P88">
        <v>-3</v>
      </c>
      <c r="Q88">
        <v>4</v>
      </c>
      <c r="R88" t="s">
        <v>1920</v>
      </c>
      <c r="S88">
        <v>1</v>
      </c>
      <c r="T88">
        <v>-3</v>
      </c>
      <c r="U88">
        <v>1</v>
      </c>
      <c r="V88">
        <v>-3</v>
      </c>
      <c r="W88">
        <v>4</v>
      </c>
      <c r="X88">
        <v>4</v>
      </c>
      <c r="Y88">
        <v>4</v>
      </c>
      <c r="Z88">
        <v>2</v>
      </c>
      <c r="AA88">
        <v>1</v>
      </c>
      <c r="AB88">
        <v>1</v>
      </c>
      <c r="AC88">
        <v>1</v>
      </c>
      <c r="AD88">
        <v>1</v>
      </c>
      <c r="AE88">
        <v>1</v>
      </c>
      <c r="AF88">
        <v>1</v>
      </c>
      <c r="AG88">
        <v>2</v>
      </c>
      <c r="AH88">
        <v>-3</v>
      </c>
      <c r="AI88">
        <v>3</v>
      </c>
      <c r="AJ88">
        <v>3</v>
      </c>
      <c r="AK88">
        <v>2</v>
      </c>
      <c r="AL88">
        <v>2</v>
      </c>
      <c r="AM88">
        <v>2</v>
      </c>
      <c r="AN88">
        <v>2</v>
      </c>
      <c r="AO88">
        <v>6</v>
      </c>
      <c r="AP88">
        <v>1</v>
      </c>
      <c r="AQ88">
        <v>3</v>
      </c>
      <c r="AR88">
        <v>5</v>
      </c>
      <c r="AS88">
        <v>5</v>
      </c>
      <c r="AT88">
        <v>2</v>
      </c>
      <c r="AU88">
        <v>19</v>
      </c>
      <c r="AV88" s="5">
        <f t="shared" si="89"/>
        <v>26</v>
      </c>
      <c r="AW88" s="11">
        <f t="shared" si="90"/>
        <v>50</v>
      </c>
      <c r="AX88" s="7">
        <f t="shared" si="91"/>
        <v>0</v>
      </c>
      <c r="AY88" s="7">
        <f t="shared" si="92"/>
        <v>0</v>
      </c>
      <c r="AZ88" s="7">
        <f t="shared" si="93"/>
        <v>0</v>
      </c>
      <c r="BA88" s="7">
        <f t="shared" si="94"/>
        <v>0</v>
      </c>
      <c r="BB88" s="7">
        <f t="shared" si="95"/>
        <v>0</v>
      </c>
      <c r="BC88" s="7">
        <f t="shared" si="96"/>
        <v>0</v>
      </c>
      <c r="BD88" s="7">
        <f t="shared" si="97"/>
        <v>0</v>
      </c>
      <c r="BE88" s="7">
        <f t="shared" si="98"/>
        <v>0</v>
      </c>
      <c r="BF88" s="7">
        <f t="shared" si="99"/>
        <v>0</v>
      </c>
      <c r="BG88" s="7">
        <f t="shared" si="100"/>
        <v>-1.1438699999999999</v>
      </c>
      <c r="BH88" s="7">
        <f t="shared" si="101"/>
        <v>0.41188000000000002</v>
      </c>
      <c r="BI88" s="7">
        <f t="shared" si="102"/>
        <v>0</v>
      </c>
      <c r="BJ88" s="13">
        <f t="shared" si="103"/>
        <v>0</v>
      </c>
      <c r="BK88" s="13">
        <f t="shared" si="104"/>
        <v>0</v>
      </c>
      <c r="BL88" s="13">
        <f t="shared" si="105"/>
        <v>0</v>
      </c>
      <c r="BM88" s="13">
        <f t="shared" si="106"/>
        <v>0</v>
      </c>
      <c r="BN88" s="13">
        <f t="shared" si="107"/>
        <v>0</v>
      </c>
      <c r="BO88" s="13">
        <f t="shared" si="108"/>
        <v>0</v>
      </c>
      <c r="BP88" s="13">
        <f t="shared" si="109"/>
        <v>0</v>
      </c>
      <c r="BQ88" s="13">
        <f t="shared" si="110"/>
        <v>0</v>
      </c>
      <c r="BR88" s="13">
        <f t="shared" si="111"/>
        <v>0</v>
      </c>
      <c r="BS88" s="13">
        <f t="shared" si="112"/>
        <v>-1.65178</v>
      </c>
      <c r="BT88" s="13">
        <f t="shared" si="113"/>
        <v>-1.9593400000000001</v>
      </c>
      <c r="BU88" s="13">
        <f t="shared" si="114"/>
        <v>0</v>
      </c>
      <c r="BV88" s="14">
        <f t="shared" si="115"/>
        <v>55.84507</v>
      </c>
      <c r="BW88" s="15">
        <f t="shared" si="116"/>
        <v>57.14669</v>
      </c>
      <c r="BX88" s="14">
        <f t="shared" si="117"/>
        <v>5.8450699999999998</v>
      </c>
      <c r="BY88" s="15">
        <f t="shared" si="118"/>
        <v>7.1466899999999995</v>
      </c>
    </row>
    <row r="89" spans="1:77">
      <c r="A89">
        <v>60</v>
      </c>
      <c r="B89" t="s">
        <v>1928</v>
      </c>
      <c r="C89" t="s">
        <v>1929</v>
      </c>
      <c r="D89" t="s">
        <v>77</v>
      </c>
      <c r="E89" t="s">
        <v>78</v>
      </c>
      <c r="F89" t="s">
        <v>1747</v>
      </c>
      <c r="G89" t="s">
        <v>1808</v>
      </c>
      <c r="H89">
        <v>1</v>
      </c>
      <c r="I89">
        <v>5</v>
      </c>
      <c r="J89" t="s">
        <v>1930</v>
      </c>
      <c r="K89">
        <v>5</v>
      </c>
      <c r="L89">
        <v>6</v>
      </c>
      <c r="M89" t="s">
        <v>1931</v>
      </c>
      <c r="N89">
        <v>3</v>
      </c>
      <c r="O89">
        <v>1</v>
      </c>
      <c r="P89">
        <v>-3</v>
      </c>
      <c r="Q89">
        <v>3</v>
      </c>
      <c r="R89" t="s">
        <v>1932</v>
      </c>
      <c r="S89">
        <v>1</v>
      </c>
      <c r="T89">
        <v>-3</v>
      </c>
      <c r="U89">
        <v>1</v>
      </c>
      <c r="V89">
        <v>-3</v>
      </c>
      <c r="W89">
        <v>4</v>
      </c>
      <c r="X89">
        <v>4</v>
      </c>
      <c r="Y89">
        <v>4</v>
      </c>
      <c r="Z89">
        <v>4</v>
      </c>
      <c r="AA89">
        <v>2</v>
      </c>
      <c r="AB89">
        <v>2</v>
      </c>
      <c r="AC89">
        <v>1</v>
      </c>
      <c r="AD89">
        <v>1</v>
      </c>
      <c r="AE89">
        <v>1</v>
      </c>
      <c r="AF89">
        <v>4</v>
      </c>
      <c r="AG89">
        <v>1</v>
      </c>
      <c r="AH89">
        <v>2</v>
      </c>
      <c r="AI89">
        <v>3</v>
      </c>
      <c r="AJ89">
        <v>3</v>
      </c>
      <c r="AK89">
        <v>1</v>
      </c>
      <c r="AL89">
        <v>1</v>
      </c>
      <c r="AM89">
        <v>1</v>
      </c>
      <c r="AN89">
        <v>1</v>
      </c>
      <c r="AO89">
        <v>2</v>
      </c>
      <c r="AP89">
        <v>4</v>
      </c>
      <c r="AQ89">
        <v>5</v>
      </c>
      <c r="AR89">
        <v>3</v>
      </c>
      <c r="AS89">
        <v>3</v>
      </c>
      <c r="AT89">
        <v>4</v>
      </c>
      <c r="AU89">
        <v>23</v>
      </c>
      <c r="AV89" s="5">
        <f t="shared" si="89"/>
        <v>26</v>
      </c>
      <c r="AW89" s="11">
        <f t="shared" si="90"/>
        <v>65</v>
      </c>
      <c r="AX89" s="7">
        <f t="shared" si="91"/>
        <v>-5.5646100000000001</v>
      </c>
      <c r="AY89" s="7">
        <f t="shared" si="92"/>
        <v>0</v>
      </c>
      <c r="AZ89" s="7">
        <f t="shared" si="93"/>
        <v>0</v>
      </c>
      <c r="BA89" s="7">
        <f t="shared" si="94"/>
        <v>-4.6161700000000003</v>
      </c>
      <c r="BB89" s="7">
        <f t="shared" si="95"/>
        <v>-5.5174700000000003</v>
      </c>
      <c r="BC89" s="7">
        <f t="shared" si="96"/>
        <v>3.04365</v>
      </c>
      <c r="BD89" s="7">
        <f t="shared" si="97"/>
        <v>2.32091</v>
      </c>
      <c r="BE89" s="7">
        <f t="shared" si="98"/>
        <v>-3.8012999999999999</v>
      </c>
      <c r="BF89" s="7">
        <f t="shared" si="99"/>
        <v>2.3724099999999999</v>
      </c>
      <c r="BG89" s="7">
        <f t="shared" si="100"/>
        <v>-2.0216799999999999</v>
      </c>
      <c r="BH89" s="7">
        <f t="shared" si="101"/>
        <v>2.3424700000000001</v>
      </c>
      <c r="BI89" s="7">
        <f t="shared" si="102"/>
        <v>-0.18043000000000001</v>
      </c>
      <c r="BJ89" s="13">
        <f t="shared" si="103"/>
        <v>-0.16891</v>
      </c>
      <c r="BK89" s="13">
        <f t="shared" si="104"/>
        <v>0</v>
      </c>
      <c r="BL89" s="13">
        <f t="shared" si="105"/>
        <v>0</v>
      </c>
      <c r="BM89" s="13">
        <f t="shared" si="106"/>
        <v>1.4406000000000001</v>
      </c>
      <c r="BN89" s="13">
        <f t="shared" si="107"/>
        <v>1.6696800000000001</v>
      </c>
      <c r="BO89" s="13">
        <f t="shared" si="108"/>
        <v>-6.8267199999999999</v>
      </c>
      <c r="BP89" s="13">
        <f t="shared" si="109"/>
        <v>-5.6992099999999999</v>
      </c>
      <c r="BQ89" s="13">
        <f t="shared" si="110"/>
        <v>0.90383999999999998</v>
      </c>
      <c r="BR89" s="13">
        <f t="shared" si="111"/>
        <v>-6.31121</v>
      </c>
      <c r="BS89" s="13">
        <f t="shared" si="112"/>
        <v>-4.8896199999999999</v>
      </c>
      <c r="BT89" s="13">
        <f t="shared" si="113"/>
        <v>-8.0991400000000002</v>
      </c>
      <c r="BU89" s="13">
        <f t="shared" si="114"/>
        <v>-5.63286</v>
      </c>
      <c r="BV89" s="14">
        <f t="shared" si="115"/>
        <v>44.954840000000004</v>
      </c>
      <c r="BW89" s="15">
        <f t="shared" si="116"/>
        <v>27.144259999999996</v>
      </c>
      <c r="BX89" s="14">
        <f t="shared" si="117"/>
        <v>-5.0451599999999956</v>
      </c>
      <c r="BY89" s="15">
        <f t="shared" si="118"/>
        <v>-22.855740000000004</v>
      </c>
    </row>
    <row r="90" spans="1:77">
      <c r="A90">
        <v>62</v>
      </c>
      <c r="B90" t="s">
        <v>2054</v>
      </c>
      <c r="C90" t="s">
        <v>2055</v>
      </c>
      <c r="D90" t="s">
        <v>77</v>
      </c>
      <c r="E90" t="s">
        <v>78</v>
      </c>
      <c r="F90" t="s">
        <v>1747</v>
      </c>
      <c r="G90" t="s">
        <v>2051</v>
      </c>
      <c r="H90">
        <v>1</v>
      </c>
      <c r="I90">
        <v>3</v>
      </c>
      <c r="J90" t="s">
        <v>2056</v>
      </c>
      <c r="K90">
        <v>3</v>
      </c>
      <c r="L90">
        <v>5</v>
      </c>
      <c r="M90" t="s">
        <v>2057</v>
      </c>
      <c r="N90">
        <v>4</v>
      </c>
      <c r="O90">
        <v>3</v>
      </c>
      <c r="P90" t="s">
        <v>2058</v>
      </c>
      <c r="Q90">
        <v>3</v>
      </c>
      <c r="R90" t="s">
        <v>2059</v>
      </c>
      <c r="S90">
        <v>1</v>
      </c>
      <c r="T90">
        <v>-3</v>
      </c>
      <c r="U90">
        <v>2</v>
      </c>
      <c r="V90" t="s">
        <v>2060</v>
      </c>
      <c r="W90">
        <v>1</v>
      </c>
      <c r="X90">
        <v>3</v>
      </c>
      <c r="Y90">
        <v>3</v>
      </c>
      <c r="Z90">
        <v>3</v>
      </c>
      <c r="AA90">
        <v>1</v>
      </c>
      <c r="AB90">
        <v>2</v>
      </c>
      <c r="AC90">
        <v>1</v>
      </c>
      <c r="AD90">
        <v>1</v>
      </c>
      <c r="AE90">
        <v>1</v>
      </c>
      <c r="AF90">
        <v>5</v>
      </c>
      <c r="AG90">
        <v>2</v>
      </c>
      <c r="AH90">
        <v>-3</v>
      </c>
      <c r="AI90">
        <v>2</v>
      </c>
      <c r="AJ90">
        <v>3</v>
      </c>
      <c r="AK90">
        <v>1</v>
      </c>
      <c r="AL90">
        <v>1</v>
      </c>
      <c r="AM90">
        <v>1</v>
      </c>
      <c r="AN90">
        <v>1</v>
      </c>
      <c r="AO90">
        <v>5</v>
      </c>
      <c r="AP90">
        <v>5</v>
      </c>
      <c r="AQ90">
        <v>4</v>
      </c>
      <c r="AR90">
        <v>3</v>
      </c>
      <c r="AS90">
        <v>3</v>
      </c>
      <c r="AT90">
        <v>2</v>
      </c>
      <c r="AU90">
        <v>16</v>
      </c>
      <c r="AV90" s="5">
        <f t="shared" si="89"/>
        <v>25</v>
      </c>
      <c r="AW90" s="11">
        <f t="shared" si="90"/>
        <v>51</v>
      </c>
      <c r="AX90" s="7">
        <f t="shared" si="91"/>
        <v>-8.3739899999999992</v>
      </c>
      <c r="AY90" s="7">
        <f t="shared" si="92"/>
        <v>-3.4555531872</v>
      </c>
      <c r="AZ90" s="7">
        <f t="shared" si="93"/>
        <v>0</v>
      </c>
      <c r="BA90" s="7">
        <f t="shared" si="94"/>
        <v>-4.6161700000000003</v>
      </c>
      <c r="BB90" s="7">
        <f t="shared" si="95"/>
        <v>-5.5174700000000003</v>
      </c>
      <c r="BC90" s="7">
        <f t="shared" si="96"/>
        <v>3.04365</v>
      </c>
      <c r="BD90" s="7">
        <f t="shared" si="97"/>
        <v>2.32091</v>
      </c>
      <c r="BE90" s="7">
        <f t="shared" si="98"/>
        <v>-11.25544</v>
      </c>
      <c r="BF90" s="7">
        <f t="shared" si="99"/>
        <v>2.9042599999999998</v>
      </c>
      <c r="BG90" s="7">
        <f t="shared" si="100"/>
        <v>-1.6185</v>
      </c>
      <c r="BH90" s="7">
        <f t="shared" si="101"/>
        <v>2.3424700000000001</v>
      </c>
      <c r="BI90" s="7">
        <f t="shared" si="102"/>
        <v>-0.18043000000000001</v>
      </c>
      <c r="BJ90" s="13">
        <f t="shared" si="103"/>
        <v>-1.7117500000000001</v>
      </c>
      <c r="BK90" s="13">
        <f t="shared" si="104"/>
        <v>1.8684000000000001</v>
      </c>
      <c r="BL90" s="13">
        <f t="shared" si="105"/>
        <v>0</v>
      </c>
      <c r="BM90" s="13">
        <f t="shared" si="106"/>
        <v>1.4406000000000001</v>
      </c>
      <c r="BN90" s="13">
        <f t="shared" si="107"/>
        <v>1.6696800000000001</v>
      </c>
      <c r="BO90" s="13">
        <f t="shared" si="108"/>
        <v>-6.8267199999999999</v>
      </c>
      <c r="BP90" s="13">
        <f t="shared" si="109"/>
        <v>-5.6992099999999999</v>
      </c>
      <c r="BQ90" s="13">
        <f t="shared" si="110"/>
        <v>1.4861899999999999</v>
      </c>
      <c r="BR90" s="13">
        <f t="shared" si="111"/>
        <v>-7.9271700000000003</v>
      </c>
      <c r="BS90" s="13">
        <f t="shared" si="112"/>
        <v>-3.2980499999999999</v>
      </c>
      <c r="BT90" s="13">
        <f t="shared" si="113"/>
        <v>-8.0991400000000002</v>
      </c>
      <c r="BU90" s="13">
        <f t="shared" si="114"/>
        <v>-5.63286</v>
      </c>
      <c r="BV90" s="14">
        <f t="shared" si="115"/>
        <v>32.170796812800006</v>
      </c>
      <c r="BW90" s="15">
        <f t="shared" si="116"/>
        <v>28.02778</v>
      </c>
      <c r="BX90" s="14">
        <f t="shared" si="117"/>
        <v>-17.829203187199994</v>
      </c>
      <c r="BY90" s="15">
        <f t="shared" si="118"/>
        <v>-21.97222</v>
      </c>
    </row>
    <row r="91" spans="1:77">
      <c r="A91">
        <v>61</v>
      </c>
      <c r="B91" t="s">
        <v>2061</v>
      </c>
      <c r="C91" t="s">
        <v>2062</v>
      </c>
      <c r="D91" t="s">
        <v>77</v>
      </c>
      <c r="E91" t="s">
        <v>78</v>
      </c>
      <c r="F91" t="s">
        <v>1747</v>
      </c>
      <c r="G91" t="s">
        <v>2046</v>
      </c>
      <c r="H91">
        <v>2</v>
      </c>
      <c r="I91">
        <v>5</v>
      </c>
      <c r="J91" t="s">
        <v>2063</v>
      </c>
      <c r="K91">
        <v>4</v>
      </c>
      <c r="L91">
        <v>6</v>
      </c>
      <c r="M91" t="s">
        <v>1328</v>
      </c>
      <c r="N91">
        <v>3</v>
      </c>
      <c r="O91">
        <v>1</v>
      </c>
      <c r="P91">
        <v>-3</v>
      </c>
      <c r="Q91">
        <v>3</v>
      </c>
      <c r="R91" t="s">
        <v>2064</v>
      </c>
      <c r="S91">
        <v>1</v>
      </c>
      <c r="T91">
        <v>-3</v>
      </c>
      <c r="U91">
        <v>3</v>
      </c>
      <c r="V91" t="s">
        <v>2065</v>
      </c>
      <c r="W91">
        <v>4</v>
      </c>
      <c r="X91">
        <v>4</v>
      </c>
      <c r="Y91">
        <v>4</v>
      </c>
      <c r="Z91">
        <v>4</v>
      </c>
      <c r="AA91">
        <v>4</v>
      </c>
      <c r="AB91">
        <v>1</v>
      </c>
      <c r="AC91">
        <v>1</v>
      </c>
      <c r="AD91">
        <v>1</v>
      </c>
      <c r="AE91">
        <v>1</v>
      </c>
      <c r="AF91">
        <v>1</v>
      </c>
      <c r="AG91">
        <v>2</v>
      </c>
      <c r="AH91">
        <v>-3</v>
      </c>
      <c r="AI91">
        <v>3</v>
      </c>
      <c r="AJ91">
        <v>3</v>
      </c>
      <c r="AK91">
        <v>1</v>
      </c>
      <c r="AL91">
        <v>1</v>
      </c>
      <c r="AM91">
        <v>1</v>
      </c>
      <c r="AN91">
        <v>2</v>
      </c>
      <c r="AO91">
        <v>3</v>
      </c>
      <c r="AP91">
        <v>2</v>
      </c>
      <c r="AQ91">
        <v>2</v>
      </c>
      <c r="AR91">
        <v>5</v>
      </c>
      <c r="AS91">
        <v>4</v>
      </c>
      <c r="AT91">
        <v>3</v>
      </c>
      <c r="AU91">
        <v>24</v>
      </c>
      <c r="AV91" s="5">
        <f t="shared" si="89"/>
        <v>28</v>
      </c>
      <c r="AW91" s="11">
        <f t="shared" si="90"/>
        <v>68</v>
      </c>
      <c r="AX91" s="7">
        <f t="shared" si="91"/>
        <v>0</v>
      </c>
      <c r="AY91" s="7">
        <f t="shared" si="92"/>
        <v>0</v>
      </c>
      <c r="AZ91" s="7">
        <f t="shared" si="93"/>
        <v>0</v>
      </c>
      <c r="BA91" s="7">
        <f t="shared" si="94"/>
        <v>-4.6161700000000003</v>
      </c>
      <c r="BB91" s="7">
        <f t="shared" si="95"/>
        <v>-5.5174700000000003</v>
      </c>
      <c r="BC91" s="7">
        <f t="shared" si="96"/>
        <v>3.04365</v>
      </c>
      <c r="BD91" s="7">
        <f t="shared" si="97"/>
        <v>0</v>
      </c>
      <c r="BE91" s="7">
        <f t="shared" si="98"/>
        <v>-6.5052199999999996</v>
      </c>
      <c r="BF91" s="7">
        <f t="shared" si="99"/>
        <v>0.66513999999999995</v>
      </c>
      <c r="BG91" s="7">
        <f t="shared" si="100"/>
        <v>-0.42251</v>
      </c>
      <c r="BH91" s="7">
        <f t="shared" si="101"/>
        <v>0.41188000000000002</v>
      </c>
      <c r="BI91" s="7">
        <f t="shared" si="102"/>
        <v>0.11038000000000001</v>
      </c>
      <c r="BJ91" s="13">
        <f t="shared" si="103"/>
        <v>0</v>
      </c>
      <c r="BK91" s="13">
        <f t="shared" si="104"/>
        <v>0</v>
      </c>
      <c r="BL91" s="13">
        <f t="shared" si="105"/>
        <v>0</v>
      </c>
      <c r="BM91" s="13">
        <f t="shared" si="106"/>
        <v>1.4406000000000001</v>
      </c>
      <c r="BN91" s="13">
        <f t="shared" si="107"/>
        <v>1.6696800000000001</v>
      </c>
      <c r="BO91" s="13">
        <f t="shared" si="108"/>
        <v>-6.8267199999999999</v>
      </c>
      <c r="BP91" s="13">
        <f t="shared" si="109"/>
        <v>0</v>
      </c>
      <c r="BQ91" s="13">
        <f t="shared" si="110"/>
        <v>1.4938400000000001</v>
      </c>
      <c r="BR91" s="13">
        <f t="shared" si="111"/>
        <v>-1.9494899999999999</v>
      </c>
      <c r="BS91" s="13">
        <f t="shared" si="112"/>
        <v>-0.92057</v>
      </c>
      <c r="BT91" s="13">
        <f t="shared" si="113"/>
        <v>-1.9593400000000001</v>
      </c>
      <c r="BU91" s="13">
        <f t="shared" si="114"/>
        <v>-3.13896</v>
      </c>
      <c r="BV91" s="14">
        <f t="shared" si="115"/>
        <v>43.746740000000003</v>
      </c>
      <c r="BW91" s="15">
        <f t="shared" si="116"/>
        <v>50.566850000000002</v>
      </c>
      <c r="BX91" s="14">
        <f t="shared" si="117"/>
        <v>-6.2532599999999974</v>
      </c>
      <c r="BY91" s="15">
        <f t="shared" si="118"/>
        <v>0.5668500000000023</v>
      </c>
    </row>
    <row r="92" spans="1:77" ht="13" thickBot="1">
      <c r="A92">
        <v>78</v>
      </c>
      <c r="B92" t="s">
        <v>2298</v>
      </c>
      <c r="C92" t="s">
        <v>2299</v>
      </c>
      <c r="D92" t="s">
        <v>77</v>
      </c>
      <c r="E92" t="s">
        <v>78</v>
      </c>
      <c r="F92" t="s">
        <v>1747</v>
      </c>
      <c r="G92" t="s">
        <v>2294</v>
      </c>
      <c r="H92">
        <v>1</v>
      </c>
      <c r="I92">
        <v>5</v>
      </c>
      <c r="J92" t="s">
        <v>2300</v>
      </c>
      <c r="K92">
        <v>1</v>
      </c>
      <c r="L92">
        <v>6</v>
      </c>
      <c r="M92" t="s">
        <v>2301</v>
      </c>
      <c r="N92">
        <v>1</v>
      </c>
      <c r="O92">
        <v>5</v>
      </c>
      <c r="P92" t="s">
        <v>2302</v>
      </c>
      <c r="Q92">
        <v>1</v>
      </c>
      <c r="R92">
        <v>-3</v>
      </c>
      <c r="S92">
        <v>1</v>
      </c>
      <c r="T92">
        <v>-3</v>
      </c>
      <c r="U92">
        <v>1</v>
      </c>
      <c r="V92">
        <v>-3</v>
      </c>
      <c r="W92">
        <v>1</v>
      </c>
      <c r="X92">
        <v>4</v>
      </c>
      <c r="Y92">
        <v>4</v>
      </c>
      <c r="Z92">
        <v>1</v>
      </c>
      <c r="AA92">
        <v>1</v>
      </c>
      <c r="AB92">
        <v>4</v>
      </c>
      <c r="AC92">
        <v>4</v>
      </c>
      <c r="AD92">
        <v>4</v>
      </c>
      <c r="AE92">
        <v>4</v>
      </c>
      <c r="AF92">
        <v>5</v>
      </c>
      <c r="AG92">
        <v>2</v>
      </c>
      <c r="AH92">
        <v>-3</v>
      </c>
      <c r="AI92">
        <v>3</v>
      </c>
      <c r="AJ92">
        <v>3</v>
      </c>
      <c r="AK92">
        <v>1</v>
      </c>
      <c r="AL92">
        <v>2</v>
      </c>
      <c r="AM92">
        <v>1</v>
      </c>
      <c r="AN92">
        <v>1</v>
      </c>
      <c r="AO92">
        <v>1</v>
      </c>
      <c r="AP92">
        <v>5</v>
      </c>
      <c r="AQ92">
        <v>5</v>
      </c>
      <c r="AR92">
        <v>2</v>
      </c>
      <c r="AS92">
        <v>5</v>
      </c>
      <c r="AT92">
        <v>8</v>
      </c>
      <c r="AU92">
        <v>27</v>
      </c>
      <c r="AV92" s="5">
        <f t="shared" ref="AV92" si="119">SUM(H92:I92,K92:L92,N92:O92,Q92,S92,U92)</f>
        <v>22</v>
      </c>
      <c r="AW92" s="11">
        <f t="shared" ref="AW92" si="120">SUM(1*W92,2*X92,2*Y92,3*Z92,4*AA92,5*AB92,5*AC92,5*AD92,5*AE92)</f>
        <v>104</v>
      </c>
      <c r="AX92" s="7">
        <f t="shared" ref="AX92" si="121">IF(AF92=1,0,IF(AF92=2,-1.31872,IF(AF92=3,-3.02396,IF(AF92=4,-5.56461,IF(AF92=5,-8.37399)))))</f>
        <v>-8.3739899999999992</v>
      </c>
      <c r="AY92" s="7">
        <f t="shared" ref="AY92" si="122">IF(AI92=1,-7.23216,IF(AI92=2,-3.4555531872,IF(AI92=3,0)))</f>
        <v>0</v>
      </c>
      <c r="AZ92" s="7">
        <f t="shared" ref="AZ92" si="123">IF(AJ92=1,-6.24397,IF(AJ92=2,-2.73557,IF(AJ92=3,0)))</f>
        <v>0</v>
      </c>
      <c r="BA92" s="7">
        <f t="shared" ref="BA92" si="124">IF(AK92=1,-4.61617,IF(AK92=2,0))</f>
        <v>-4.6161700000000003</v>
      </c>
      <c r="BB92" s="7">
        <f t="shared" ref="BB92" si="125">IF(AL92=1,-5.51747,IF(AL92=2,0))</f>
        <v>0</v>
      </c>
      <c r="BC92" s="7">
        <f t="shared" ref="BC92" si="126">IF(AM92=1,3.04365,IF(AM92=2,0))</f>
        <v>3.04365</v>
      </c>
      <c r="BD92" s="7">
        <f t="shared" ref="BD92" si="127">IF(AN92=1,2.32091,IF(AN92=2,0))</f>
        <v>2.32091</v>
      </c>
      <c r="BE92" s="7">
        <f t="shared" ref="BE92" si="128">IF(AO92=1,0,IF(AO92=2,-3.8013,IF(AO92=3,-6.50522,IF(AO92=4,-8.38063,IF(AO92=5,-11.25544,IF(AO92=6,0))))))</f>
        <v>0</v>
      </c>
      <c r="BF92" s="7">
        <f t="shared" ref="BF92" si="129">IF(AP92=1,0,IF(AP92=2,0.66514,IF(AP92=3,1.36689,IF(AP92=4,2.37241,IF(AP92=5,2.90426,IF(AP92=6,3.46638))))))</f>
        <v>2.9042599999999998</v>
      </c>
      <c r="BG92" s="7">
        <f t="shared" ref="BG92" si="130">IF(AQ92=1,0,IF(AQ92=2,-0.42251,IF(AQ92=3,-1.14387,IF(AQ92=4,-1.6185,IF(AQ92=5,-2.02168,IF(AQ92=6,-2.44706))))))</f>
        <v>-2.0216799999999999</v>
      </c>
      <c r="BH92" s="7">
        <f t="shared" ref="BH92" si="131">IF(AR92=1,4.61446,IF(AR92=2,3.41593,IF(AR92=3,2.34247,IF(AR92=4,1.28044,IF(AR92=5,0.41188,IF(AR92=6,0))))))</f>
        <v>3.4159299999999999</v>
      </c>
      <c r="BI92" s="7">
        <f t="shared" ref="BI92" si="132">IF(AS92=1,-0.33682,IF(AS92=2,-0.94342,IF(AS92=3,-0.18043,IF(AS92=4,0.11038,IF(AS92=5,0)))))</f>
        <v>0</v>
      </c>
      <c r="BJ92" s="13">
        <f t="shared" ref="BJ92" si="133">IF(AF92=1,0,IF(AF92=2,-0.06064,IF(AF92=3,-0.03482,IF(AF92=4,-0.16891,IF(AF92=5,-1.71175)))))</f>
        <v>-1.7117500000000001</v>
      </c>
      <c r="BK92" s="13">
        <f t="shared" ref="BK92" si="134">IF(AI92=1,3.93115,IF(AI92=2,1.8684,IF(AI92=3,0)))</f>
        <v>0</v>
      </c>
      <c r="BL92" s="13">
        <f t="shared" ref="BL92" si="135">IF(AJ92=1,2.68282,IF(AJ92=2,1.43103,IF(AJ92=3,0)))</f>
        <v>0</v>
      </c>
      <c r="BM92" s="13">
        <f t="shared" ref="BM92" si="136">IF(AK92=1,1.4406,IF(AK92=2,0))</f>
        <v>1.4406000000000001</v>
      </c>
      <c r="BN92" s="13">
        <f t="shared" ref="BN92" si="137">IF(AL92=1,1.66968,IF(AL92=2,0))</f>
        <v>0</v>
      </c>
      <c r="BO92" s="13">
        <f t="shared" ref="BO92" si="138">IF(AM92=1,-6.82672,IF(AM92=2,0))</f>
        <v>-6.8267199999999999</v>
      </c>
      <c r="BP92" s="13">
        <f t="shared" ref="BP92" si="139">IF(AN92=1,-5.69921,IF(AN92=2,0))</f>
        <v>-5.6992099999999999</v>
      </c>
      <c r="BQ92" s="13">
        <f t="shared" ref="BQ92" si="140">IF(AO92=1,0,IF(AO92=2,0.90384,IF(AO92=3,1.49384,IF(AO92=4,1.76691,IF(AO92=5,1.48619,IF(AO92=6,0))))))</f>
        <v>0</v>
      </c>
      <c r="BR92" s="13">
        <f t="shared" ref="BR92" si="141">IF(AP92=1,0,IF(AP92=2,-1.94949,IF(AP92=3,-4.09842,IF(AP92=4,-6.31121,IF(AP92=5,-7.92717,IF(AP92=6,-10.19085))))))</f>
        <v>-7.9271700000000003</v>
      </c>
      <c r="BS92" s="13">
        <f t="shared" ref="BS92" si="142">IF(AQ92=1,0,IF(AQ92=2,-0.92057,IF(AQ92=3,-1.65178,IF(AQ92=4,-3.29805,IF(AQ92=5,-4.88962,IF(AQ92=6,-6.02409))))))</f>
        <v>-4.8896199999999999</v>
      </c>
      <c r="BT92" s="13">
        <f t="shared" ref="BT92" si="143">IF(AR92=1,-16.15395,IF(AR92=2,-10.77911,IF(AR92=3,-8.09914,IF(AR92=4,-4.59055,IF(AR92=5,-1.95934,IF(AR92=6,0))))))</f>
        <v>-10.779109999999999</v>
      </c>
      <c r="BU92" s="13">
        <f t="shared" ref="BU92" si="144">IF(AS92=1,-6.29724,IF(AS92=2,-8.26066,IF(AS92=3,-5.63286,IF(AS92=4,-3.13896,IF(AS92=5,0)))))</f>
        <v>0</v>
      </c>
      <c r="BV92" s="14">
        <f t="shared" ref="BV92" si="145">SUM(AX92:BI92)+56.57706</f>
        <v>53.249970000000005</v>
      </c>
      <c r="BW92" s="15">
        <f t="shared" ref="BW92" si="146">SUM(BJ92:BU92)+60.75781</f>
        <v>24.364829999999998</v>
      </c>
      <c r="BX92" s="14">
        <f t="shared" ref="BX92" si="147">BV92-50</f>
        <v>3.2499700000000047</v>
      </c>
      <c r="BY92" s="15">
        <f t="shared" ref="BY92" si="148">BW92-50</f>
        <v>-25.635170000000002</v>
      </c>
    </row>
    <row r="93" spans="1:77" s="109" customFormat="1" ht="13" thickTop="1">
      <c r="A93">
        <v>65</v>
      </c>
      <c r="B93" t="s">
        <v>2159</v>
      </c>
      <c r="C93" t="s">
        <v>2160</v>
      </c>
      <c r="D93" t="s">
        <v>77</v>
      </c>
      <c r="E93" t="s">
        <v>78</v>
      </c>
      <c r="F93" t="s">
        <v>1747</v>
      </c>
      <c r="G93" t="s">
        <v>2088</v>
      </c>
      <c r="H93">
        <v>1</v>
      </c>
      <c r="I93">
        <v>4</v>
      </c>
      <c r="J93" t="s">
        <v>2161</v>
      </c>
      <c r="K93">
        <v>5</v>
      </c>
      <c r="L93">
        <v>6</v>
      </c>
      <c r="M93" t="s">
        <v>2162</v>
      </c>
      <c r="N93">
        <v>3</v>
      </c>
      <c r="O93">
        <v>1</v>
      </c>
      <c r="P93">
        <v>-3</v>
      </c>
      <c r="Q93">
        <v>5</v>
      </c>
      <c r="R93" t="s">
        <v>2163</v>
      </c>
      <c r="S93">
        <v>1</v>
      </c>
      <c r="T93">
        <v>-3</v>
      </c>
      <c r="U93">
        <v>1</v>
      </c>
      <c r="V93">
        <v>-3</v>
      </c>
      <c r="W93">
        <v>4</v>
      </c>
      <c r="X93">
        <v>4</v>
      </c>
      <c r="Y93">
        <v>4</v>
      </c>
      <c r="Z93">
        <v>4</v>
      </c>
      <c r="AA93">
        <v>2</v>
      </c>
      <c r="AB93">
        <v>2</v>
      </c>
      <c r="AC93">
        <v>1</v>
      </c>
      <c r="AD93">
        <v>1</v>
      </c>
      <c r="AE93">
        <v>1</v>
      </c>
      <c r="AF93">
        <v>1</v>
      </c>
      <c r="AG93">
        <v>2</v>
      </c>
      <c r="AH93">
        <v>-3</v>
      </c>
      <c r="AI93">
        <v>3</v>
      </c>
      <c r="AJ93">
        <v>3</v>
      </c>
      <c r="AK93">
        <v>2</v>
      </c>
      <c r="AL93">
        <v>2</v>
      </c>
      <c r="AM93">
        <v>2</v>
      </c>
      <c r="AN93">
        <v>2</v>
      </c>
      <c r="AO93">
        <v>1</v>
      </c>
      <c r="AP93">
        <v>2</v>
      </c>
      <c r="AQ93">
        <v>3</v>
      </c>
      <c r="AR93">
        <v>5</v>
      </c>
      <c r="AS93">
        <v>4</v>
      </c>
      <c r="AT93">
        <v>5</v>
      </c>
      <c r="AU93">
        <v>23</v>
      </c>
      <c r="AV93" s="5">
        <f t="shared" si="89"/>
        <v>27</v>
      </c>
      <c r="AW93" s="11">
        <f t="shared" si="90"/>
        <v>65</v>
      </c>
      <c r="AX93" s="7">
        <f t="shared" si="91"/>
        <v>0</v>
      </c>
      <c r="AY93" s="7">
        <f t="shared" si="92"/>
        <v>0</v>
      </c>
      <c r="AZ93" s="7">
        <f t="shared" si="93"/>
        <v>0</v>
      </c>
      <c r="BA93" s="7">
        <f t="shared" si="94"/>
        <v>0</v>
      </c>
      <c r="BB93" s="7">
        <f t="shared" si="95"/>
        <v>0</v>
      </c>
      <c r="BC93" s="7">
        <f t="shared" si="96"/>
        <v>0</v>
      </c>
      <c r="BD93" s="7">
        <f t="shared" si="97"/>
        <v>0</v>
      </c>
      <c r="BE93" s="7">
        <f t="shared" si="98"/>
        <v>0</v>
      </c>
      <c r="BF93" s="7">
        <f t="shared" si="99"/>
        <v>0.66513999999999995</v>
      </c>
      <c r="BG93" s="7">
        <f t="shared" si="100"/>
        <v>-1.1438699999999999</v>
      </c>
      <c r="BH93" s="7">
        <f t="shared" si="101"/>
        <v>0.41188000000000002</v>
      </c>
      <c r="BI93" s="7">
        <f t="shared" si="102"/>
        <v>0.11038000000000001</v>
      </c>
      <c r="BJ93" s="13">
        <f t="shared" si="103"/>
        <v>0</v>
      </c>
      <c r="BK93" s="13">
        <f t="shared" si="104"/>
        <v>0</v>
      </c>
      <c r="BL93" s="13">
        <f t="shared" si="105"/>
        <v>0</v>
      </c>
      <c r="BM93" s="13">
        <f t="shared" si="106"/>
        <v>0</v>
      </c>
      <c r="BN93" s="13">
        <f t="shared" si="107"/>
        <v>0</v>
      </c>
      <c r="BO93" s="13">
        <f t="shared" si="108"/>
        <v>0</v>
      </c>
      <c r="BP93" s="13">
        <f t="shared" si="109"/>
        <v>0</v>
      </c>
      <c r="BQ93" s="13">
        <f t="shared" si="110"/>
        <v>0</v>
      </c>
      <c r="BR93" s="13">
        <f t="shared" si="111"/>
        <v>-1.9494899999999999</v>
      </c>
      <c r="BS93" s="13">
        <f t="shared" si="112"/>
        <v>-1.65178</v>
      </c>
      <c r="BT93" s="13">
        <f t="shared" si="113"/>
        <v>-1.9593400000000001</v>
      </c>
      <c r="BU93" s="13">
        <f t="shared" si="114"/>
        <v>-3.13896</v>
      </c>
      <c r="BV93" s="14">
        <f t="shared" si="115"/>
        <v>56.62059</v>
      </c>
      <c r="BW93" s="15">
        <f t="shared" si="116"/>
        <v>52.058239999999998</v>
      </c>
      <c r="BX93" s="14">
        <f t="shared" si="117"/>
        <v>6.62059</v>
      </c>
      <c r="BY93" s="15">
        <f t="shared" si="118"/>
        <v>2.0582399999999978</v>
      </c>
    </row>
    <row r="94" spans="1:77">
      <c r="A94">
        <v>67</v>
      </c>
      <c r="B94" t="s">
        <v>2170</v>
      </c>
      <c r="C94" t="s">
        <v>2171</v>
      </c>
      <c r="D94" t="s">
        <v>77</v>
      </c>
      <c r="E94" t="s">
        <v>78</v>
      </c>
      <c r="F94" t="s">
        <v>1747</v>
      </c>
      <c r="G94" t="s">
        <v>2097</v>
      </c>
      <c r="H94">
        <v>1</v>
      </c>
      <c r="I94">
        <v>5</v>
      </c>
      <c r="J94" t="s">
        <v>2172</v>
      </c>
      <c r="K94">
        <v>1</v>
      </c>
      <c r="L94">
        <v>6</v>
      </c>
      <c r="M94" t="s">
        <v>2173</v>
      </c>
      <c r="N94">
        <v>5</v>
      </c>
      <c r="O94">
        <v>1</v>
      </c>
      <c r="P94">
        <v>-3</v>
      </c>
      <c r="Q94">
        <v>1</v>
      </c>
      <c r="R94">
        <v>-3</v>
      </c>
      <c r="S94">
        <v>1</v>
      </c>
      <c r="T94">
        <v>-3</v>
      </c>
      <c r="U94">
        <v>1</v>
      </c>
      <c r="V94">
        <v>-3</v>
      </c>
      <c r="W94">
        <v>1</v>
      </c>
      <c r="X94">
        <v>4</v>
      </c>
      <c r="Y94">
        <v>4</v>
      </c>
      <c r="Z94">
        <v>3</v>
      </c>
      <c r="AA94">
        <v>1</v>
      </c>
      <c r="AB94">
        <v>1</v>
      </c>
      <c r="AC94">
        <v>1</v>
      </c>
      <c r="AD94">
        <v>1</v>
      </c>
      <c r="AE94">
        <v>1</v>
      </c>
      <c r="AF94">
        <v>2</v>
      </c>
      <c r="AG94">
        <v>2</v>
      </c>
      <c r="AH94">
        <v>-3</v>
      </c>
      <c r="AI94">
        <v>3</v>
      </c>
      <c r="AJ94">
        <v>3</v>
      </c>
      <c r="AK94">
        <v>2</v>
      </c>
      <c r="AL94">
        <v>2</v>
      </c>
      <c r="AM94">
        <v>1</v>
      </c>
      <c r="AN94">
        <v>1</v>
      </c>
      <c r="AO94">
        <v>2</v>
      </c>
      <c r="AP94">
        <v>3</v>
      </c>
      <c r="AQ94">
        <v>3</v>
      </c>
      <c r="AR94">
        <v>3</v>
      </c>
      <c r="AS94">
        <v>5</v>
      </c>
      <c r="AT94">
        <v>3</v>
      </c>
      <c r="AU94">
        <v>17</v>
      </c>
      <c r="AV94" s="5">
        <f t="shared" ref="AV94:AV95" si="149">SUM(H94:I94,K94:L94,N94:O94,Q94,S94,U94)</f>
        <v>22</v>
      </c>
      <c r="AW94" s="11">
        <f t="shared" ref="AW94:AW95" si="150">SUM(1*W94,2*X94,2*Y94,3*Z94,4*AA94,5*AB94,5*AC94,5*AD94,5*AE94)</f>
        <v>50</v>
      </c>
      <c r="AX94" s="7">
        <f t="shared" ref="AX94:AX95" si="151">IF(AF94=1,0,IF(AF94=2,-1.31872,IF(AF94=3,-3.02396,IF(AF94=4,-5.56461,IF(AF94=5,-8.37399)))))</f>
        <v>-1.3187199999999999</v>
      </c>
      <c r="AY94" s="7">
        <f t="shared" ref="AY94:AY95" si="152">IF(AI94=1,-7.23216,IF(AI94=2,-3.4555531872,IF(AI94=3,0)))</f>
        <v>0</v>
      </c>
      <c r="AZ94" s="7">
        <f t="shared" ref="AZ94:AZ95" si="153">IF(AJ94=1,-6.24397,IF(AJ94=2,-2.73557,IF(AJ94=3,0)))</f>
        <v>0</v>
      </c>
      <c r="BA94" s="7">
        <f t="shared" ref="BA94:BA95" si="154">IF(AK94=1,-4.61617,IF(AK94=2,0))</f>
        <v>0</v>
      </c>
      <c r="BB94" s="7">
        <f t="shared" ref="BB94:BB95" si="155">IF(AL94=1,-5.51747,IF(AL94=2,0))</f>
        <v>0</v>
      </c>
      <c r="BC94" s="7">
        <f t="shared" ref="BC94:BC95" si="156">IF(AM94=1,3.04365,IF(AM94=2,0))</f>
        <v>3.04365</v>
      </c>
      <c r="BD94" s="7">
        <f t="shared" ref="BD94:BD95" si="157">IF(AN94=1,2.32091,IF(AN94=2,0))</f>
        <v>2.32091</v>
      </c>
      <c r="BE94" s="7">
        <f t="shared" ref="BE94:BE95" si="158">IF(AO94=1,0,IF(AO94=2,-3.8013,IF(AO94=3,-6.50522,IF(AO94=4,-8.38063,IF(AO94=5,-11.25544,IF(AO94=6,0))))))</f>
        <v>-3.8012999999999999</v>
      </c>
      <c r="BF94" s="7">
        <f t="shared" ref="BF94:BF95" si="159">IF(AP94=1,0,IF(AP94=2,0.66514,IF(AP94=3,1.36689,IF(AP94=4,2.37241,IF(AP94=5,2.90426,IF(AP94=6,3.46638))))))</f>
        <v>1.3668899999999999</v>
      </c>
      <c r="BG94" s="7">
        <f t="shared" ref="BG94:BG95" si="160">IF(AQ94=1,0,IF(AQ94=2,-0.42251,IF(AQ94=3,-1.14387,IF(AQ94=4,-1.6185,IF(AQ94=5,-2.02168,IF(AQ94=6,-2.44706))))))</f>
        <v>-1.1438699999999999</v>
      </c>
      <c r="BH94" s="7">
        <f t="shared" ref="BH94:BH95" si="161">IF(AR94=1,4.61446,IF(AR94=2,3.41593,IF(AR94=3,2.34247,IF(AR94=4,1.28044,IF(AR94=5,0.41188,IF(AR94=6,0))))))</f>
        <v>2.3424700000000001</v>
      </c>
      <c r="BI94" s="7">
        <f t="shared" ref="BI94:BI95" si="162">IF(AS94=1,-0.33682,IF(AS94=2,-0.94342,IF(AS94=3,-0.18043,IF(AS94=4,0.11038,IF(AS94=5,0)))))</f>
        <v>0</v>
      </c>
      <c r="BJ94" s="13">
        <f t="shared" ref="BJ94:BJ95" si="163">IF(AF94=1,0,IF(AF94=2,-0.06064,IF(AF94=3,-0.03482,IF(AF94=4,-0.16891,IF(AF94=5,-1.71175)))))</f>
        <v>-6.0639999999999999E-2</v>
      </c>
      <c r="BK94" s="13">
        <f t="shared" ref="BK94:BK95" si="164">IF(AI94=1,3.93115,IF(AI94=2,1.8684,IF(AI94=3,0)))</f>
        <v>0</v>
      </c>
      <c r="BL94" s="13">
        <f t="shared" ref="BL94:BL95" si="165">IF(AJ94=1,2.68282,IF(AJ94=2,1.43103,IF(AJ94=3,0)))</f>
        <v>0</v>
      </c>
      <c r="BM94" s="13">
        <f t="shared" ref="BM94:BM95" si="166">IF(AK94=1,1.4406,IF(AK94=2,0))</f>
        <v>0</v>
      </c>
      <c r="BN94" s="13">
        <f t="shared" ref="BN94:BN95" si="167">IF(AL94=1,1.66968,IF(AL94=2,0))</f>
        <v>0</v>
      </c>
      <c r="BO94" s="13">
        <f t="shared" ref="BO94:BO95" si="168">IF(AM94=1,-6.82672,IF(AM94=2,0))</f>
        <v>-6.8267199999999999</v>
      </c>
      <c r="BP94" s="13">
        <f t="shared" ref="BP94:BP95" si="169">IF(AN94=1,-5.69921,IF(AN94=2,0))</f>
        <v>-5.6992099999999999</v>
      </c>
      <c r="BQ94" s="13">
        <f t="shared" ref="BQ94:BQ95" si="170">IF(AO94=1,0,IF(AO94=2,0.90384,IF(AO94=3,1.49384,IF(AO94=4,1.76691,IF(AO94=5,1.48619,IF(AO94=6,0))))))</f>
        <v>0.90383999999999998</v>
      </c>
      <c r="BR94" s="13">
        <f t="shared" ref="BR94:BR95" si="171">IF(AP94=1,0,IF(AP94=2,-1.94949,IF(AP94=3,-4.09842,IF(AP94=4,-6.31121,IF(AP94=5,-7.92717,IF(AP94=6,-10.19085))))))</f>
        <v>-4.09842</v>
      </c>
      <c r="BS94" s="13">
        <f t="shared" ref="BS94:BS95" si="172">IF(AQ94=1,0,IF(AQ94=2,-0.92057,IF(AQ94=3,-1.65178,IF(AQ94=4,-3.29805,IF(AQ94=5,-4.88962,IF(AQ94=6,-6.02409))))))</f>
        <v>-1.65178</v>
      </c>
      <c r="BT94" s="13">
        <f t="shared" ref="BT94:BT95" si="173">IF(AR94=1,-16.15395,IF(AR94=2,-10.77911,IF(AR94=3,-8.09914,IF(AR94=4,-4.59055,IF(AR94=5,-1.95934,IF(AR94=6,0))))))</f>
        <v>-8.0991400000000002</v>
      </c>
      <c r="BU94" s="13">
        <f t="shared" ref="BU94:BU95" si="174">IF(AS94=1,-6.29724,IF(AS94=2,-8.26066,IF(AS94=3,-5.63286,IF(AS94=4,-3.13896,IF(AS94=5,0)))))</f>
        <v>0</v>
      </c>
      <c r="BV94" s="14">
        <f t="shared" ref="BV94:BV95" si="175">SUM(AX94:BI94)+56.57706</f>
        <v>59.387090000000001</v>
      </c>
      <c r="BW94" s="15">
        <f t="shared" ref="BW94:BW95" si="176">SUM(BJ94:BU94)+60.75781</f>
        <v>35.225740000000002</v>
      </c>
      <c r="BX94" s="14">
        <f t="shared" ref="BX94:BX95" si="177">BV94-50</f>
        <v>9.3870900000000006</v>
      </c>
      <c r="BY94" s="15">
        <f t="shared" ref="BY94:BY95" si="178">BW94-50</f>
        <v>-14.774259999999998</v>
      </c>
    </row>
    <row r="95" spans="1:77">
      <c r="A95">
        <v>80</v>
      </c>
      <c r="B95" t="s">
        <v>2327</v>
      </c>
      <c r="C95" t="s">
        <v>2328</v>
      </c>
      <c r="D95" t="s">
        <v>1058</v>
      </c>
      <c r="E95" t="s">
        <v>1059</v>
      </c>
      <c r="F95" t="s">
        <v>2313</v>
      </c>
      <c r="G95" t="s">
        <v>2314</v>
      </c>
      <c r="H95">
        <v>1</v>
      </c>
      <c r="I95">
        <v>1</v>
      </c>
      <c r="J95">
        <v>-3</v>
      </c>
      <c r="K95">
        <v>6</v>
      </c>
      <c r="L95">
        <v>6</v>
      </c>
      <c r="M95" t="s">
        <v>2329</v>
      </c>
      <c r="N95">
        <v>3</v>
      </c>
      <c r="O95">
        <v>1</v>
      </c>
      <c r="P95">
        <v>-3</v>
      </c>
      <c r="Q95">
        <v>1</v>
      </c>
      <c r="R95">
        <v>-3</v>
      </c>
      <c r="S95">
        <v>1</v>
      </c>
      <c r="T95">
        <v>-3</v>
      </c>
      <c r="U95">
        <v>1</v>
      </c>
      <c r="V95">
        <v>-3</v>
      </c>
      <c r="W95">
        <v>2</v>
      </c>
      <c r="X95">
        <v>2</v>
      </c>
      <c r="Y95">
        <v>2</v>
      </c>
      <c r="Z95">
        <v>2</v>
      </c>
      <c r="AA95">
        <v>1</v>
      </c>
      <c r="AB95">
        <v>1</v>
      </c>
      <c r="AC95">
        <v>1</v>
      </c>
      <c r="AD95">
        <v>1</v>
      </c>
      <c r="AE95">
        <v>1</v>
      </c>
      <c r="AF95">
        <v>2</v>
      </c>
      <c r="AG95">
        <v>2</v>
      </c>
      <c r="AH95">
        <v>-3</v>
      </c>
      <c r="AI95">
        <v>2</v>
      </c>
      <c r="AJ95">
        <v>3</v>
      </c>
      <c r="AK95">
        <v>1</v>
      </c>
      <c r="AL95">
        <v>1</v>
      </c>
      <c r="AM95">
        <v>2</v>
      </c>
      <c r="AN95">
        <v>2</v>
      </c>
      <c r="AO95">
        <v>2</v>
      </c>
      <c r="AP95">
        <v>3</v>
      </c>
      <c r="AQ95">
        <v>4</v>
      </c>
      <c r="AR95">
        <v>5</v>
      </c>
      <c r="AS95">
        <v>3</v>
      </c>
      <c r="AT95">
        <v>6</v>
      </c>
      <c r="AU95">
        <v>13</v>
      </c>
      <c r="AV95" s="5">
        <f t="shared" si="149"/>
        <v>21</v>
      </c>
      <c r="AW95" s="11">
        <f t="shared" si="150"/>
        <v>40</v>
      </c>
      <c r="AX95" s="7">
        <f t="shared" si="151"/>
        <v>-1.3187199999999999</v>
      </c>
      <c r="AY95" s="7">
        <f t="shared" si="152"/>
        <v>-3.4555531872</v>
      </c>
      <c r="AZ95" s="7">
        <f t="shared" si="153"/>
        <v>0</v>
      </c>
      <c r="BA95" s="7">
        <f t="shared" si="154"/>
        <v>-4.6161700000000003</v>
      </c>
      <c r="BB95" s="7">
        <f t="shared" si="155"/>
        <v>-5.5174700000000003</v>
      </c>
      <c r="BC95" s="7">
        <f t="shared" si="156"/>
        <v>0</v>
      </c>
      <c r="BD95" s="7">
        <f t="shared" si="157"/>
        <v>0</v>
      </c>
      <c r="BE95" s="7">
        <f t="shared" si="158"/>
        <v>-3.8012999999999999</v>
      </c>
      <c r="BF95" s="7">
        <f t="shared" si="159"/>
        <v>1.3668899999999999</v>
      </c>
      <c r="BG95" s="7">
        <f t="shared" si="160"/>
        <v>-1.6185</v>
      </c>
      <c r="BH95" s="7">
        <f t="shared" si="161"/>
        <v>0.41188000000000002</v>
      </c>
      <c r="BI95" s="7">
        <f t="shared" si="162"/>
        <v>-0.18043000000000001</v>
      </c>
      <c r="BJ95" s="13">
        <f t="shared" si="163"/>
        <v>-6.0639999999999999E-2</v>
      </c>
      <c r="BK95" s="13">
        <f t="shared" si="164"/>
        <v>1.8684000000000001</v>
      </c>
      <c r="BL95" s="13">
        <f t="shared" si="165"/>
        <v>0</v>
      </c>
      <c r="BM95" s="13">
        <f t="shared" si="166"/>
        <v>1.4406000000000001</v>
      </c>
      <c r="BN95" s="13">
        <f t="shared" si="167"/>
        <v>1.6696800000000001</v>
      </c>
      <c r="BO95" s="13">
        <f t="shared" si="168"/>
        <v>0</v>
      </c>
      <c r="BP95" s="13">
        <f t="shared" si="169"/>
        <v>0</v>
      </c>
      <c r="BQ95" s="13">
        <f t="shared" si="170"/>
        <v>0.90383999999999998</v>
      </c>
      <c r="BR95" s="13">
        <f t="shared" si="171"/>
        <v>-4.09842</v>
      </c>
      <c r="BS95" s="13">
        <f t="shared" si="172"/>
        <v>-3.2980499999999999</v>
      </c>
      <c r="BT95" s="13">
        <f t="shared" si="173"/>
        <v>-1.9593400000000001</v>
      </c>
      <c r="BU95" s="13">
        <f t="shared" si="174"/>
        <v>-5.63286</v>
      </c>
      <c r="BV95" s="14">
        <f t="shared" si="175"/>
        <v>37.847686812799999</v>
      </c>
      <c r="BW95" s="15">
        <f t="shared" si="176"/>
        <v>51.59102</v>
      </c>
      <c r="BX95" s="14">
        <f t="shared" si="177"/>
        <v>-12.152313187200001</v>
      </c>
      <c r="BY95" s="15">
        <f t="shared" si="178"/>
        <v>1.5910200000000003</v>
      </c>
    </row>
    <row r="96" spans="1:77">
      <c r="A96">
        <v>72</v>
      </c>
      <c r="B96" t="s">
        <v>2194</v>
      </c>
      <c r="C96" t="s">
        <v>2195</v>
      </c>
      <c r="D96" t="s">
        <v>77</v>
      </c>
      <c r="E96" t="s">
        <v>78</v>
      </c>
      <c r="F96" t="s">
        <v>1747</v>
      </c>
      <c r="G96" t="s">
        <v>2118</v>
      </c>
      <c r="H96">
        <v>1</v>
      </c>
      <c r="I96">
        <v>5</v>
      </c>
      <c r="J96" t="s">
        <v>2196</v>
      </c>
      <c r="K96">
        <v>1</v>
      </c>
      <c r="L96">
        <v>6</v>
      </c>
      <c r="M96" t="s">
        <v>2197</v>
      </c>
      <c r="N96">
        <v>4</v>
      </c>
      <c r="O96">
        <v>1</v>
      </c>
      <c r="P96">
        <v>-3</v>
      </c>
      <c r="Q96">
        <v>6</v>
      </c>
      <c r="R96" t="s">
        <v>271</v>
      </c>
      <c r="S96">
        <v>1</v>
      </c>
      <c r="T96">
        <v>-3</v>
      </c>
      <c r="U96">
        <v>1</v>
      </c>
      <c r="V96">
        <v>-3</v>
      </c>
      <c r="W96">
        <v>1</v>
      </c>
      <c r="X96">
        <v>3</v>
      </c>
      <c r="Y96">
        <v>3</v>
      </c>
      <c r="Z96">
        <v>1</v>
      </c>
      <c r="AA96">
        <v>1</v>
      </c>
      <c r="AB96">
        <v>1</v>
      </c>
      <c r="AC96">
        <v>1</v>
      </c>
      <c r="AD96">
        <v>1</v>
      </c>
      <c r="AE96">
        <v>1</v>
      </c>
      <c r="AF96">
        <v>2</v>
      </c>
      <c r="AG96">
        <v>1</v>
      </c>
      <c r="AH96">
        <v>2</v>
      </c>
      <c r="AI96">
        <v>3</v>
      </c>
      <c r="AJ96">
        <v>3</v>
      </c>
      <c r="AK96">
        <v>1</v>
      </c>
      <c r="AL96">
        <v>2</v>
      </c>
      <c r="AM96">
        <v>1</v>
      </c>
      <c r="AN96">
        <v>1</v>
      </c>
      <c r="AO96">
        <v>1</v>
      </c>
      <c r="AP96">
        <v>4</v>
      </c>
      <c r="AQ96">
        <v>4</v>
      </c>
      <c r="AR96">
        <v>4</v>
      </c>
      <c r="AS96">
        <v>5</v>
      </c>
      <c r="AT96">
        <v>6</v>
      </c>
      <c r="AU96">
        <v>13</v>
      </c>
      <c r="AV96" s="5">
        <f t="shared" ref="AV96:AV102" si="179">SUM(H96:I96,K96:L96,N96:O96,Q96,S96,U96)</f>
        <v>26</v>
      </c>
      <c r="AW96" s="11">
        <f t="shared" ref="AW96:AW102" si="180">SUM(1*W96,2*X96,2*Y96,3*Z96,4*AA96,5*AB96,5*AC96,5*AD96,5*AE96)</f>
        <v>40</v>
      </c>
      <c r="AX96" s="7">
        <f t="shared" ref="AX96:AX102" si="181">IF(AF96=1,0,IF(AF96=2,-1.31872,IF(AF96=3,-3.02396,IF(AF96=4,-5.56461,IF(AF96=5,-8.37399)))))</f>
        <v>-1.3187199999999999</v>
      </c>
      <c r="AY96" s="7">
        <f t="shared" ref="AY96:AY102" si="182">IF(AI96=1,-7.23216,IF(AI96=2,-3.4555531872,IF(AI96=3,0)))</f>
        <v>0</v>
      </c>
      <c r="AZ96" s="7">
        <f t="shared" ref="AZ96:AZ102" si="183">IF(AJ96=1,-6.24397,IF(AJ96=2,-2.73557,IF(AJ96=3,0)))</f>
        <v>0</v>
      </c>
      <c r="BA96" s="7">
        <f t="shared" ref="BA96:BA102" si="184">IF(AK96=1,-4.61617,IF(AK96=2,0))</f>
        <v>-4.6161700000000003</v>
      </c>
      <c r="BB96" s="7">
        <f t="shared" ref="BB96:BB102" si="185">IF(AL96=1,-5.51747,IF(AL96=2,0))</f>
        <v>0</v>
      </c>
      <c r="BC96" s="7">
        <f t="shared" ref="BC96:BC102" si="186">IF(AM96=1,3.04365,IF(AM96=2,0))</f>
        <v>3.04365</v>
      </c>
      <c r="BD96" s="7">
        <f t="shared" ref="BD96:BD102" si="187">IF(AN96=1,2.32091,IF(AN96=2,0))</f>
        <v>2.32091</v>
      </c>
      <c r="BE96" s="7">
        <f t="shared" ref="BE96:BE102" si="188">IF(AO96=1,0,IF(AO96=2,-3.8013,IF(AO96=3,-6.50522,IF(AO96=4,-8.38063,IF(AO96=5,-11.25544,IF(AO96=6,0))))))</f>
        <v>0</v>
      </c>
      <c r="BF96" s="7">
        <f t="shared" ref="BF96:BF102" si="189">IF(AP96=1,0,IF(AP96=2,0.66514,IF(AP96=3,1.36689,IF(AP96=4,2.37241,IF(AP96=5,2.90426,IF(AP96=6,3.46638))))))</f>
        <v>2.3724099999999999</v>
      </c>
      <c r="BG96" s="7">
        <f t="shared" ref="BG96:BG102" si="190">IF(AQ96=1,0,IF(AQ96=2,-0.42251,IF(AQ96=3,-1.14387,IF(AQ96=4,-1.6185,IF(AQ96=5,-2.02168,IF(AQ96=6,-2.44706))))))</f>
        <v>-1.6185</v>
      </c>
      <c r="BH96" s="7">
        <f t="shared" ref="BH96:BH102" si="191">IF(AR96=1,4.61446,IF(AR96=2,3.41593,IF(AR96=3,2.34247,IF(AR96=4,1.28044,IF(AR96=5,0.41188,IF(AR96=6,0))))))</f>
        <v>1.28044</v>
      </c>
      <c r="BI96" s="7">
        <f t="shared" ref="BI96:BI102" si="192">IF(AS96=1,-0.33682,IF(AS96=2,-0.94342,IF(AS96=3,-0.18043,IF(AS96=4,0.11038,IF(AS96=5,0)))))</f>
        <v>0</v>
      </c>
      <c r="BJ96" s="13">
        <f t="shared" ref="BJ96:BJ102" si="193">IF(AF96=1,0,IF(AF96=2,-0.06064,IF(AF96=3,-0.03482,IF(AF96=4,-0.16891,IF(AF96=5,-1.71175)))))</f>
        <v>-6.0639999999999999E-2</v>
      </c>
      <c r="BK96" s="13">
        <f t="shared" ref="BK96:BK102" si="194">IF(AI96=1,3.93115,IF(AI96=2,1.8684,IF(AI96=3,0)))</f>
        <v>0</v>
      </c>
      <c r="BL96" s="13">
        <f t="shared" ref="BL96:BL102" si="195">IF(AJ96=1,2.68282,IF(AJ96=2,1.43103,IF(AJ96=3,0)))</f>
        <v>0</v>
      </c>
      <c r="BM96" s="13">
        <f t="shared" ref="BM96:BM102" si="196">IF(AK96=1,1.4406,IF(AK96=2,0))</f>
        <v>1.4406000000000001</v>
      </c>
      <c r="BN96" s="13">
        <f t="shared" ref="BN96:BN102" si="197">IF(AL96=1,1.66968,IF(AL96=2,0))</f>
        <v>0</v>
      </c>
      <c r="BO96" s="13">
        <f t="shared" ref="BO96:BO102" si="198">IF(AM96=1,-6.82672,IF(AM96=2,0))</f>
        <v>-6.8267199999999999</v>
      </c>
      <c r="BP96" s="13">
        <f t="shared" ref="BP96:BP102" si="199">IF(AN96=1,-5.69921,IF(AN96=2,0))</f>
        <v>-5.6992099999999999</v>
      </c>
      <c r="BQ96" s="13">
        <f t="shared" ref="BQ96:BQ102" si="200">IF(AO96=1,0,IF(AO96=2,0.90384,IF(AO96=3,1.49384,IF(AO96=4,1.76691,IF(AO96=5,1.48619,IF(AO96=6,0))))))</f>
        <v>0</v>
      </c>
      <c r="BR96" s="13">
        <f t="shared" ref="BR96:BR102" si="201">IF(AP96=1,0,IF(AP96=2,-1.94949,IF(AP96=3,-4.09842,IF(AP96=4,-6.31121,IF(AP96=5,-7.92717,IF(AP96=6,-10.19085))))))</f>
        <v>-6.31121</v>
      </c>
      <c r="BS96" s="13">
        <f t="shared" ref="BS96:BS102" si="202">IF(AQ96=1,0,IF(AQ96=2,-0.92057,IF(AQ96=3,-1.65178,IF(AQ96=4,-3.29805,IF(AQ96=5,-4.88962,IF(AQ96=6,-6.02409))))))</f>
        <v>-3.2980499999999999</v>
      </c>
      <c r="BT96" s="13">
        <f t="shared" ref="BT96:BT102" si="203">IF(AR96=1,-16.15395,IF(AR96=2,-10.77911,IF(AR96=3,-8.09914,IF(AR96=4,-4.59055,IF(AR96=5,-1.95934,IF(AR96=6,0))))))</f>
        <v>-4.5905500000000004</v>
      </c>
      <c r="BU96" s="13">
        <f t="shared" ref="BU96:BU102" si="204">IF(AS96=1,-6.29724,IF(AS96=2,-8.26066,IF(AS96=3,-5.63286,IF(AS96=4,-3.13896,IF(AS96=5,0)))))</f>
        <v>0</v>
      </c>
      <c r="BV96" s="14">
        <f t="shared" ref="BV96:BV102" si="205">SUM(AX96:BI96)+56.57706</f>
        <v>58.041080000000001</v>
      </c>
      <c r="BW96" s="15">
        <f t="shared" ref="BW96:BW102" si="206">SUM(BJ96:BU96)+60.75781</f>
        <v>35.412030000000001</v>
      </c>
      <c r="BX96" s="14">
        <f t="shared" ref="BX96:BX102" si="207">BV96-50</f>
        <v>8.0410800000000009</v>
      </c>
      <c r="BY96" s="15">
        <f t="shared" ref="BY96:BY102" si="208">BW96-50</f>
        <v>-14.587969999999999</v>
      </c>
    </row>
    <row r="97" spans="1:77">
      <c r="A97">
        <v>77</v>
      </c>
      <c r="B97" t="s">
        <v>2226</v>
      </c>
      <c r="C97" t="s">
        <v>2227</v>
      </c>
      <c r="D97" t="s">
        <v>77</v>
      </c>
      <c r="E97" t="s">
        <v>78</v>
      </c>
      <c r="F97" t="s">
        <v>1747</v>
      </c>
      <c r="G97" t="s">
        <v>2140</v>
      </c>
      <c r="H97">
        <v>1</v>
      </c>
      <c r="I97">
        <v>6</v>
      </c>
      <c r="J97" t="s">
        <v>2228</v>
      </c>
      <c r="K97">
        <v>4</v>
      </c>
      <c r="L97">
        <v>5</v>
      </c>
      <c r="M97" t="s">
        <v>2229</v>
      </c>
      <c r="N97">
        <v>4</v>
      </c>
      <c r="O97">
        <v>3</v>
      </c>
      <c r="P97" t="s">
        <v>2230</v>
      </c>
      <c r="Q97">
        <v>1</v>
      </c>
      <c r="R97">
        <v>-3</v>
      </c>
      <c r="S97">
        <v>1</v>
      </c>
      <c r="T97">
        <v>-3</v>
      </c>
      <c r="U97">
        <v>1</v>
      </c>
      <c r="V97">
        <v>-3</v>
      </c>
      <c r="W97">
        <v>2</v>
      </c>
      <c r="X97">
        <v>4</v>
      </c>
      <c r="Y97">
        <v>4</v>
      </c>
      <c r="Z97">
        <v>4</v>
      </c>
      <c r="AA97">
        <v>2</v>
      </c>
      <c r="AB97">
        <v>2</v>
      </c>
      <c r="AC97">
        <v>2</v>
      </c>
      <c r="AD97">
        <v>1</v>
      </c>
      <c r="AE97">
        <v>1</v>
      </c>
      <c r="AF97">
        <v>4</v>
      </c>
      <c r="AG97">
        <v>2</v>
      </c>
      <c r="AH97">
        <v>-3</v>
      </c>
      <c r="AI97">
        <v>1</v>
      </c>
      <c r="AJ97">
        <v>2</v>
      </c>
      <c r="AK97">
        <v>1</v>
      </c>
      <c r="AL97">
        <v>1</v>
      </c>
      <c r="AM97">
        <v>1</v>
      </c>
      <c r="AN97">
        <v>1</v>
      </c>
      <c r="AO97">
        <v>3</v>
      </c>
      <c r="AP97">
        <v>5</v>
      </c>
      <c r="AQ97">
        <v>5</v>
      </c>
      <c r="AR97">
        <v>3</v>
      </c>
      <c r="AS97">
        <v>3</v>
      </c>
      <c r="AT97">
        <v>5</v>
      </c>
      <c r="AU97">
        <v>22</v>
      </c>
      <c r="AV97" s="5">
        <f t="shared" si="179"/>
        <v>26</v>
      </c>
      <c r="AW97" s="11">
        <f t="shared" si="180"/>
        <v>68</v>
      </c>
      <c r="AX97" s="7">
        <f t="shared" si="181"/>
        <v>-5.5646100000000001</v>
      </c>
      <c r="AY97" s="7">
        <f t="shared" si="182"/>
        <v>-7.2321600000000004</v>
      </c>
      <c r="AZ97" s="7">
        <f t="shared" si="183"/>
        <v>-2.7355700000000001</v>
      </c>
      <c r="BA97" s="7">
        <f t="shared" si="184"/>
        <v>-4.6161700000000003</v>
      </c>
      <c r="BB97" s="7">
        <f t="shared" si="185"/>
        <v>-5.5174700000000003</v>
      </c>
      <c r="BC97" s="7">
        <f t="shared" si="186"/>
        <v>3.04365</v>
      </c>
      <c r="BD97" s="7">
        <f t="shared" si="187"/>
        <v>2.32091</v>
      </c>
      <c r="BE97" s="7">
        <f t="shared" si="188"/>
        <v>-6.5052199999999996</v>
      </c>
      <c r="BF97" s="7">
        <f t="shared" si="189"/>
        <v>2.9042599999999998</v>
      </c>
      <c r="BG97" s="7">
        <f t="shared" si="190"/>
        <v>-2.0216799999999999</v>
      </c>
      <c r="BH97" s="7">
        <f t="shared" si="191"/>
        <v>2.3424700000000001</v>
      </c>
      <c r="BI97" s="7">
        <f t="shared" si="192"/>
        <v>-0.18043000000000001</v>
      </c>
      <c r="BJ97" s="13">
        <f t="shared" si="193"/>
        <v>-0.16891</v>
      </c>
      <c r="BK97" s="13">
        <f t="shared" si="194"/>
        <v>3.9311500000000001</v>
      </c>
      <c r="BL97" s="13">
        <f t="shared" si="195"/>
        <v>1.43103</v>
      </c>
      <c r="BM97" s="13">
        <f t="shared" si="196"/>
        <v>1.4406000000000001</v>
      </c>
      <c r="BN97" s="13">
        <f t="shared" si="197"/>
        <v>1.6696800000000001</v>
      </c>
      <c r="BO97" s="13">
        <f t="shared" si="198"/>
        <v>-6.8267199999999999</v>
      </c>
      <c r="BP97" s="13">
        <f t="shared" si="199"/>
        <v>-5.6992099999999999</v>
      </c>
      <c r="BQ97" s="13">
        <f t="shared" si="200"/>
        <v>1.4938400000000001</v>
      </c>
      <c r="BR97" s="13">
        <f t="shared" si="201"/>
        <v>-7.9271700000000003</v>
      </c>
      <c r="BS97" s="13">
        <f t="shared" si="202"/>
        <v>-4.8896199999999999</v>
      </c>
      <c r="BT97" s="13">
        <f t="shared" si="203"/>
        <v>-8.0991400000000002</v>
      </c>
      <c r="BU97" s="13">
        <f t="shared" si="204"/>
        <v>-5.63286</v>
      </c>
      <c r="BV97" s="14">
        <f t="shared" si="205"/>
        <v>32.815039999999996</v>
      </c>
      <c r="BW97" s="15">
        <f t="shared" si="206"/>
        <v>31.48048</v>
      </c>
      <c r="BX97" s="14">
        <f t="shared" si="207"/>
        <v>-17.184960000000004</v>
      </c>
      <c r="BY97" s="15">
        <f t="shared" si="208"/>
        <v>-18.51952</v>
      </c>
    </row>
    <row r="98" spans="1:77">
      <c r="A98">
        <v>68</v>
      </c>
      <c r="B98" t="s">
        <v>2174</v>
      </c>
      <c r="C98" t="s">
        <v>2175</v>
      </c>
      <c r="D98" t="s">
        <v>77</v>
      </c>
      <c r="E98" t="s">
        <v>78</v>
      </c>
      <c r="F98" t="s">
        <v>1747</v>
      </c>
      <c r="G98" t="s">
        <v>2102</v>
      </c>
      <c r="H98">
        <v>1</v>
      </c>
      <c r="I98">
        <v>6</v>
      </c>
      <c r="J98" t="s">
        <v>2176</v>
      </c>
      <c r="K98">
        <v>1</v>
      </c>
      <c r="L98">
        <v>6</v>
      </c>
      <c r="M98" t="s">
        <v>2177</v>
      </c>
      <c r="N98">
        <v>5</v>
      </c>
      <c r="O98">
        <v>4</v>
      </c>
      <c r="P98" t="s">
        <v>2178</v>
      </c>
      <c r="Q98">
        <v>1</v>
      </c>
      <c r="R98">
        <v>-3</v>
      </c>
      <c r="S98">
        <v>1</v>
      </c>
      <c r="T98">
        <v>-3</v>
      </c>
      <c r="U98">
        <v>1</v>
      </c>
      <c r="V98">
        <v>-3</v>
      </c>
      <c r="W98">
        <v>1</v>
      </c>
      <c r="X98">
        <v>4</v>
      </c>
      <c r="Y98">
        <v>4</v>
      </c>
      <c r="Z98">
        <v>4</v>
      </c>
      <c r="AA98">
        <v>2</v>
      </c>
      <c r="AB98">
        <v>1</v>
      </c>
      <c r="AC98">
        <v>1</v>
      </c>
      <c r="AD98">
        <v>1</v>
      </c>
      <c r="AE98">
        <v>1</v>
      </c>
      <c r="AF98">
        <v>2</v>
      </c>
      <c r="AG98">
        <v>2</v>
      </c>
      <c r="AH98">
        <v>-3</v>
      </c>
      <c r="AI98">
        <v>3</v>
      </c>
      <c r="AJ98">
        <v>3</v>
      </c>
      <c r="AK98">
        <v>2</v>
      </c>
      <c r="AL98">
        <v>2</v>
      </c>
      <c r="AM98">
        <v>2</v>
      </c>
      <c r="AN98">
        <v>2</v>
      </c>
      <c r="AO98">
        <v>1</v>
      </c>
      <c r="AP98">
        <v>2</v>
      </c>
      <c r="AQ98">
        <v>2</v>
      </c>
      <c r="AR98">
        <v>5</v>
      </c>
      <c r="AS98">
        <v>5</v>
      </c>
      <c r="AT98">
        <v>7</v>
      </c>
      <c r="AU98">
        <v>19</v>
      </c>
      <c r="AV98" s="5">
        <f t="shared" si="179"/>
        <v>26</v>
      </c>
      <c r="AW98" s="11">
        <f t="shared" si="180"/>
        <v>57</v>
      </c>
      <c r="AX98" s="7">
        <f t="shared" si="181"/>
        <v>-1.3187199999999999</v>
      </c>
      <c r="AY98" s="7">
        <f t="shared" si="182"/>
        <v>0</v>
      </c>
      <c r="AZ98" s="7">
        <f t="shared" si="183"/>
        <v>0</v>
      </c>
      <c r="BA98" s="7">
        <f t="shared" si="184"/>
        <v>0</v>
      </c>
      <c r="BB98" s="7">
        <f t="shared" si="185"/>
        <v>0</v>
      </c>
      <c r="BC98" s="7">
        <f t="shared" si="186"/>
        <v>0</v>
      </c>
      <c r="BD98" s="7">
        <f t="shared" si="187"/>
        <v>0</v>
      </c>
      <c r="BE98" s="7">
        <f t="shared" si="188"/>
        <v>0</v>
      </c>
      <c r="BF98" s="7">
        <f t="shared" si="189"/>
        <v>0.66513999999999995</v>
      </c>
      <c r="BG98" s="7">
        <f t="shared" si="190"/>
        <v>-0.42251</v>
      </c>
      <c r="BH98" s="7">
        <f t="shared" si="191"/>
        <v>0.41188000000000002</v>
      </c>
      <c r="BI98" s="7">
        <f t="shared" si="192"/>
        <v>0</v>
      </c>
      <c r="BJ98" s="13">
        <f t="shared" si="193"/>
        <v>-6.0639999999999999E-2</v>
      </c>
      <c r="BK98" s="13">
        <f t="shared" si="194"/>
        <v>0</v>
      </c>
      <c r="BL98" s="13">
        <f t="shared" si="195"/>
        <v>0</v>
      </c>
      <c r="BM98" s="13">
        <f t="shared" si="196"/>
        <v>0</v>
      </c>
      <c r="BN98" s="13">
        <f t="shared" si="197"/>
        <v>0</v>
      </c>
      <c r="BO98" s="13">
        <f t="shared" si="198"/>
        <v>0</v>
      </c>
      <c r="BP98" s="13">
        <f t="shared" si="199"/>
        <v>0</v>
      </c>
      <c r="BQ98" s="13">
        <f t="shared" si="200"/>
        <v>0</v>
      </c>
      <c r="BR98" s="13">
        <f t="shared" si="201"/>
        <v>-1.9494899999999999</v>
      </c>
      <c r="BS98" s="13">
        <f t="shared" si="202"/>
        <v>-0.92057</v>
      </c>
      <c r="BT98" s="13">
        <f t="shared" si="203"/>
        <v>-1.9593400000000001</v>
      </c>
      <c r="BU98" s="13">
        <f t="shared" si="204"/>
        <v>0</v>
      </c>
      <c r="BV98" s="14">
        <f t="shared" si="205"/>
        <v>55.912850000000006</v>
      </c>
      <c r="BW98" s="15">
        <f t="shared" si="206"/>
        <v>55.86777</v>
      </c>
      <c r="BX98" s="14">
        <f t="shared" si="207"/>
        <v>5.9128500000000059</v>
      </c>
      <c r="BY98" s="15">
        <f t="shared" si="208"/>
        <v>5.8677700000000002</v>
      </c>
    </row>
    <row r="99" spans="1:77">
      <c r="A99">
        <v>74</v>
      </c>
      <c r="B99" t="s">
        <v>2205</v>
      </c>
      <c r="C99" t="s">
        <v>2206</v>
      </c>
      <c r="D99" t="s">
        <v>77</v>
      </c>
      <c r="E99" t="s">
        <v>78</v>
      </c>
      <c r="F99" t="s">
        <v>1747</v>
      </c>
      <c r="G99" t="s">
        <v>2127</v>
      </c>
      <c r="H99">
        <v>1</v>
      </c>
      <c r="I99">
        <v>3</v>
      </c>
      <c r="J99" t="s">
        <v>2207</v>
      </c>
      <c r="K99">
        <v>2</v>
      </c>
      <c r="L99">
        <v>5</v>
      </c>
      <c r="M99" t="s">
        <v>2208</v>
      </c>
      <c r="N99">
        <v>4</v>
      </c>
      <c r="O99">
        <v>3</v>
      </c>
      <c r="P99" t="s">
        <v>2209</v>
      </c>
      <c r="Q99">
        <v>5</v>
      </c>
      <c r="R99" t="s">
        <v>513</v>
      </c>
      <c r="S99">
        <v>2</v>
      </c>
      <c r="T99" t="s">
        <v>2210</v>
      </c>
      <c r="U99">
        <v>5</v>
      </c>
      <c r="V99" t="s">
        <v>2211</v>
      </c>
      <c r="W99">
        <v>4</v>
      </c>
      <c r="X99">
        <v>4</v>
      </c>
      <c r="Y99">
        <v>4</v>
      </c>
      <c r="Z99">
        <v>4</v>
      </c>
      <c r="AA99">
        <v>4</v>
      </c>
      <c r="AB99">
        <v>4</v>
      </c>
      <c r="AC99">
        <v>4</v>
      </c>
      <c r="AD99">
        <v>1</v>
      </c>
      <c r="AE99">
        <v>1</v>
      </c>
      <c r="AF99">
        <v>4</v>
      </c>
      <c r="AG99">
        <v>2</v>
      </c>
      <c r="AH99">
        <v>-3</v>
      </c>
      <c r="AI99">
        <v>2</v>
      </c>
      <c r="AJ99">
        <v>3</v>
      </c>
      <c r="AK99">
        <v>1</v>
      </c>
      <c r="AL99">
        <v>1</v>
      </c>
      <c r="AM99">
        <v>1</v>
      </c>
      <c r="AN99">
        <v>1</v>
      </c>
      <c r="AO99">
        <v>3</v>
      </c>
      <c r="AP99">
        <v>5</v>
      </c>
      <c r="AQ99">
        <v>5</v>
      </c>
      <c r="AR99">
        <v>2</v>
      </c>
      <c r="AS99">
        <v>2</v>
      </c>
      <c r="AT99">
        <v>4</v>
      </c>
      <c r="AU99">
        <v>30</v>
      </c>
      <c r="AV99" s="5">
        <f t="shared" si="179"/>
        <v>30</v>
      </c>
      <c r="AW99" s="11">
        <f t="shared" si="180"/>
        <v>98</v>
      </c>
      <c r="AX99" s="7">
        <f t="shared" si="181"/>
        <v>-5.5646100000000001</v>
      </c>
      <c r="AY99" s="7">
        <f t="shared" si="182"/>
        <v>-3.4555531872</v>
      </c>
      <c r="AZ99" s="7">
        <f t="shared" si="183"/>
        <v>0</v>
      </c>
      <c r="BA99" s="7">
        <f t="shared" si="184"/>
        <v>-4.6161700000000003</v>
      </c>
      <c r="BB99" s="7">
        <f t="shared" si="185"/>
        <v>-5.5174700000000003</v>
      </c>
      <c r="BC99" s="7">
        <f t="shared" si="186"/>
        <v>3.04365</v>
      </c>
      <c r="BD99" s="7">
        <f t="shared" si="187"/>
        <v>2.32091</v>
      </c>
      <c r="BE99" s="7">
        <f t="shared" si="188"/>
        <v>-6.5052199999999996</v>
      </c>
      <c r="BF99" s="7">
        <f t="shared" si="189"/>
        <v>2.9042599999999998</v>
      </c>
      <c r="BG99" s="7">
        <f t="shared" si="190"/>
        <v>-2.0216799999999999</v>
      </c>
      <c r="BH99" s="7">
        <f t="shared" si="191"/>
        <v>3.4159299999999999</v>
      </c>
      <c r="BI99" s="7">
        <f t="shared" si="192"/>
        <v>-0.94342000000000004</v>
      </c>
      <c r="BJ99" s="13">
        <f t="shared" si="193"/>
        <v>-0.16891</v>
      </c>
      <c r="BK99" s="13">
        <f t="shared" si="194"/>
        <v>1.8684000000000001</v>
      </c>
      <c r="BL99" s="13">
        <f t="shared" si="195"/>
        <v>0</v>
      </c>
      <c r="BM99" s="13">
        <f t="shared" si="196"/>
        <v>1.4406000000000001</v>
      </c>
      <c r="BN99" s="13">
        <f t="shared" si="197"/>
        <v>1.6696800000000001</v>
      </c>
      <c r="BO99" s="13">
        <f t="shared" si="198"/>
        <v>-6.8267199999999999</v>
      </c>
      <c r="BP99" s="13">
        <f t="shared" si="199"/>
        <v>-5.6992099999999999</v>
      </c>
      <c r="BQ99" s="13">
        <f t="shared" si="200"/>
        <v>1.4938400000000001</v>
      </c>
      <c r="BR99" s="13">
        <f t="shared" si="201"/>
        <v>-7.9271700000000003</v>
      </c>
      <c r="BS99" s="13">
        <f t="shared" si="202"/>
        <v>-4.8896199999999999</v>
      </c>
      <c r="BT99" s="13">
        <f t="shared" si="203"/>
        <v>-10.779109999999999</v>
      </c>
      <c r="BU99" s="13">
        <f t="shared" si="204"/>
        <v>-8.2606599999999997</v>
      </c>
      <c r="BV99" s="14">
        <f t="shared" si="205"/>
        <v>39.637686812799998</v>
      </c>
      <c r="BW99" s="15">
        <f t="shared" si="206"/>
        <v>22.678930000000001</v>
      </c>
      <c r="BX99" s="14">
        <f t="shared" si="207"/>
        <v>-10.362313187200002</v>
      </c>
      <c r="BY99" s="15">
        <f t="shared" si="208"/>
        <v>-27.321069999999999</v>
      </c>
    </row>
    <row r="100" spans="1:77">
      <c r="A100">
        <v>71</v>
      </c>
      <c r="B100" t="s">
        <v>2189</v>
      </c>
      <c r="C100" t="s">
        <v>2190</v>
      </c>
      <c r="D100" t="s">
        <v>77</v>
      </c>
      <c r="E100" t="s">
        <v>78</v>
      </c>
      <c r="F100" t="s">
        <v>1747</v>
      </c>
      <c r="G100" t="s">
        <v>2114</v>
      </c>
      <c r="H100">
        <v>1</v>
      </c>
      <c r="I100">
        <v>6</v>
      </c>
      <c r="J100" t="s">
        <v>2191</v>
      </c>
      <c r="K100">
        <v>5</v>
      </c>
      <c r="L100">
        <v>6</v>
      </c>
      <c r="M100" t="s">
        <v>2192</v>
      </c>
      <c r="N100">
        <v>4</v>
      </c>
      <c r="O100">
        <v>4</v>
      </c>
      <c r="P100" t="s">
        <v>2152</v>
      </c>
      <c r="Q100">
        <v>6</v>
      </c>
      <c r="R100" t="s">
        <v>2193</v>
      </c>
      <c r="S100">
        <v>1</v>
      </c>
      <c r="T100">
        <v>-3</v>
      </c>
      <c r="U100">
        <v>1</v>
      </c>
      <c r="V100">
        <v>-3</v>
      </c>
      <c r="W100">
        <v>4</v>
      </c>
      <c r="X100">
        <v>4</v>
      </c>
      <c r="Y100">
        <v>4</v>
      </c>
      <c r="Z100">
        <v>4</v>
      </c>
      <c r="AA100">
        <v>4</v>
      </c>
      <c r="AB100">
        <v>2</v>
      </c>
      <c r="AC100">
        <v>2</v>
      </c>
      <c r="AD100">
        <v>1</v>
      </c>
      <c r="AE100">
        <v>1</v>
      </c>
      <c r="AF100">
        <v>4</v>
      </c>
      <c r="AG100">
        <v>2</v>
      </c>
      <c r="AH100">
        <v>-3</v>
      </c>
      <c r="AI100">
        <v>3</v>
      </c>
      <c r="AJ100">
        <v>3</v>
      </c>
      <c r="AK100">
        <v>1</v>
      </c>
      <c r="AL100">
        <v>2</v>
      </c>
      <c r="AM100">
        <v>1</v>
      </c>
      <c r="AN100">
        <v>2</v>
      </c>
      <c r="AO100">
        <v>2</v>
      </c>
      <c r="AP100">
        <v>4</v>
      </c>
      <c r="AQ100">
        <v>4</v>
      </c>
      <c r="AR100">
        <v>4</v>
      </c>
      <c r="AS100">
        <v>4</v>
      </c>
      <c r="AT100">
        <v>6</v>
      </c>
      <c r="AU100">
        <v>26</v>
      </c>
      <c r="AV100" s="5">
        <f t="shared" si="179"/>
        <v>34</v>
      </c>
      <c r="AW100" s="11">
        <f t="shared" si="180"/>
        <v>78</v>
      </c>
      <c r="AX100" s="7">
        <f t="shared" si="181"/>
        <v>-5.5646100000000001</v>
      </c>
      <c r="AY100" s="7">
        <f t="shared" si="182"/>
        <v>0</v>
      </c>
      <c r="AZ100" s="7">
        <f t="shared" si="183"/>
        <v>0</v>
      </c>
      <c r="BA100" s="7">
        <f t="shared" si="184"/>
        <v>-4.6161700000000003</v>
      </c>
      <c r="BB100" s="7">
        <f t="shared" si="185"/>
        <v>0</v>
      </c>
      <c r="BC100" s="7">
        <f t="shared" si="186"/>
        <v>3.04365</v>
      </c>
      <c r="BD100" s="7">
        <f t="shared" si="187"/>
        <v>0</v>
      </c>
      <c r="BE100" s="7">
        <f t="shared" si="188"/>
        <v>-3.8012999999999999</v>
      </c>
      <c r="BF100" s="7">
        <f t="shared" si="189"/>
        <v>2.3724099999999999</v>
      </c>
      <c r="BG100" s="7">
        <f t="shared" si="190"/>
        <v>-1.6185</v>
      </c>
      <c r="BH100" s="7">
        <f t="shared" si="191"/>
        <v>1.28044</v>
      </c>
      <c r="BI100" s="7">
        <f t="shared" si="192"/>
        <v>0.11038000000000001</v>
      </c>
      <c r="BJ100" s="13">
        <f t="shared" si="193"/>
        <v>-0.16891</v>
      </c>
      <c r="BK100" s="13">
        <f t="shared" si="194"/>
        <v>0</v>
      </c>
      <c r="BL100" s="13">
        <f t="shared" si="195"/>
        <v>0</v>
      </c>
      <c r="BM100" s="13">
        <f t="shared" si="196"/>
        <v>1.4406000000000001</v>
      </c>
      <c r="BN100" s="13">
        <f t="shared" si="197"/>
        <v>0</v>
      </c>
      <c r="BO100" s="13">
        <f t="shared" si="198"/>
        <v>-6.8267199999999999</v>
      </c>
      <c r="BP100" s="13">
        <f t="shared" si="199"/>
        <v>0</v>
      </c>
      <c r="BQ100" s="13">
        <f t="shared" si="200"/>
        <v>0.90383999999999998</v>
      </c>
      <c r="BR100" s="13">
        <f t="shared" si="201"/>
        <v>-6.31121</v>
      </c>
      <c r="BS100" s="13">
        <f t="shared" si="202"/>
        <v>-3.2980499999999999</v>
      </c>
      <c r="BT100" s="13">
        <f t="shared" si="203"/>
        <v>-4.5905500000000004</v>
      </c>
      <c r="BU100" s="13">
        <f t="shared" si="204"/>
        <v>-3.13896</v>
      </c>
      <c r="BV100" s="14">
        <f t="shared" si="205"/>
        <v>47.783360000000002</v>
      </c>
      <c r="BW100" s="15">
        <f t="shared" si="206"/>
        <v>38.767849999999996</v>
      </c>
      <c r="BX100" s="14">
        <f t="shared" si="207"/>
        <v>-2.2166399999999982</v>
      </c>
      <c r="BY100" s="15">
        <f t="shared" si="208"/>
        <v>-11.232150000000004</v>
      </c>
    </row>
    <row r="101" spans="1:77">
      <c r="A101">
        <v>63</v>
      </c>
      <c r="B101" t="s">
        <v>2148</v>
      </c>
      <c r="C101" t="s">
        <v>2149</v>
      </c>
      <c r="D101" t="s">
        <v>77</v>
      </c>
      <c r="E101" t="s">
        <v>78</v>
      </c>
      <c r="F101" t="s">
        <v>1747</v>
      </c>
      <c r="G101" t="s">
        <v>2078</v>
      </c>
      <c r="H101">
        <v>1</v>
      </c>
      <c r="I101">
        <v>5</v>
      </c>
      <c r="J101" t="s">
        <v>2150</v>
      </c>
      <c r="K101">
        <v>3</v>
      </c>
      <c r="L101">
        <v>6</v>
      </c>
      <c r="M101" t="s">
        <v>2151</v>
      </c>
      <c r="N101">
        <v>5</v>
      </c>
      <c r="O101">
        <v>4</v>
      </c>
      <c r="P101" t="s">
        <v>2152</v>
      </c>
      <c r="Q101">
        <v>3</v>
      </c>
      <c r="R101" t="s">
        <v>2153</v>
      </c>
      <c r="S101">
        <v>1</v>
      </c>
      <c r="T101">
        <v>-3</v>
      </c>
      <c r="U101">
        <v>1</v>
      </c>
      <c r="V101">
        <v>-3</v>
      </c>
      <c r="W101">
        <v>4</v>
      </c>
      <c r="X101">
        <v>4</v>
      </c>
      <c r="Y101">
        <v>4</v>
      </c>
      <c r="Z101">
        <v>4</v>
      </c>
      <c r="AA101">
        <v>1</v>
      </c>
      <c r="AB101">
        <v>1</v>
      </c>
      <c r="AC101">
        <v>1</v>
      </c>
      <c r="AD101">
        <v>1</v>
      </c>
      <c r="AE101">
        <v>1</v>
      </c>
      <c r="AF101">
        <v>1</v>
      </c>
      <c r="AG101">
        <v>2</v>
      </c>
      <c r="AH101">
        <v>-3</v>
      </c>
      <c r="AI101">
        <v>3</v>
      </c>
      <c r="AJ101">
        <v>3</v>
      </c>
      <c r="AK101">
        <v>2</v>
      </c>
      <c r="AL101">
        <v>2</v>
      </c>
      <c r="AM101">
        <v>1</v>
      </c>
      <c r="AN101">
        <v>2</v>
      </c>
      <c r="AO101">
        <v>1</v>
      </c>
      <c r="AP101">
        <v>3</v>
      </c>
      <c r="AQ101">
        <v>3</v>
      </c>
      <c r="AR101">
        <v>5</v>
      </c>
      <c r="AS101">
        <v>5</v>
      </c>
      <c r="AT101">
        <v>5</v>
      </c>
      <c r="AU101">
        <v>21</v>
      </c>
      <c r="AV101" s="5">
        <f t="shared" si="179"/>
        <v>29</v>
      </c>
      <c r="AW101" s="11">
        <f t="shared" si="180"/>
        <v>56</v>
      </c>
      <c r="AX101" s="7">
        <f t="shared" si="181"/>
        <v>0</v>
      </c>
      <c r="AY101" s="7">
        <f t="shared" si="182"/>
        <v>0</v>
      </c>
      <c r="AZ101" s="7">
        <f t="shared" si="183"/>
        <v>0</v>
      </c>
      <c r="BA101" s="7">
        <f t="shared" si="184"/>
        <v>0</v>
      </c>
      <c r="BB101" s="7">
        <f t="shared" si="185"/>
        <v>0</v>
      </c>
      <c r="BC101" s="7">
        <f t="shared" si="186"/>
        <v>3.04365</v>
      </c>
      <c r="BD101" s="7">
        <f t="shared" si="187"/>
        <v>0</v>
      </c>
      <c r="BE101" s="7">
        <f t="shared" si="188"/>
        <v>0</v>
      </c>
      <c r="BF101" s="7">
        <f t="shared" si="189"/>
        <v>1.3668899999999999</v>
      </c>
      <c r="BG101" s="7">
        <f t="shared" si="190"/>
        <v>-1.1438699999999999</v>
      </c>
      <c r="BH101" s="7">
        <f t="shared" si="191"/>
        <v>0.41188000000000002</v>
      </c>
      <c r="BI101" s="7">
        <f t="shared" si="192"/>
        <v>0</v>
      </c>
      <c r="BJ101" s="13">
        <f t="shared" si="193"/>
        <v>0</v>
      </c>
      <c r="BK101" s="13">
        <f t="shared" si="194"/>
        <v>0</v>
      </c>
      <c r="BL101" s="13">
        <f t="shared" si="195"/>
        <v>0</v>
      </c>
      <c r="BM101" s="13">
        <f t="shared" si="196"/>
        <v>0</v>
      </c>
      <c r="BN101" s="13">
        <f t="shared" si="197"/>
        <v>0</v>
      </c>
      <c r="BO101" s="13">
        <f t="shared" si="198"/>
        <v>-6.8267199999999999</v>
      </c>
      <c r="BP101" s="13">
        <f t="shared" si="199"/>
        <v>0</v>
      </c>
      <c r="BQ101" s="13">
        <f t="shared" si="200"/>
        <v>0</v>
      </c>
      <c r="BR101" s="13">
        <f t="shared" si="201"/>
        <v>-4.09842</v>
      </c>
      <c r="BS101" s="13">
        <f t="shared" si="202"/>
        <v>-1.65178</v>
      </c>
      <c r="BT101" s="13">
        <f t="shared" si="203"/>
        <v>-1.9593400000000001</v>
      </c>
      <c r="BU101" s="13">
        <f t="shared" si="204"/>
        <v>0</v>
      </c>
      <c r="BV101" s="14">
        <f t="shared" si="205"/>
        <v>60.255610000000004</v>
      </c>
      <c r="BW101" s="15">
        <f t="shared" si="206"/>
        <v>46.221550000000001</v>
      </c>
      <c r="BX101" s="14">
        <f t="shared" si="207"/>
        <v>10.255610000000004</v>
      </c>
      <c r="BY101" s="15">
        <f t="shared" si="208"/>
        <v>-3.7784499999999994</v>
      </c>
    </row>
    <row r="102" spans="1:77">
      <c r="A102">
        <v>66</v>
      </c>
      <c r="B102" t="s">
        <v>2164</v>
      </c>
      <c r="C102" t="s">
        <v>2165</v>
      </c>
      <c r="D102" t="s">
        <v>77</v>
      </c>
      <c r="E102" t="s">
        <v>78</v>
      </c>
      <c r="F102" t="s">
        <v>1747</v>
      </c>
      <c r="G102" t="s">
        <v>2093</v>
      </c>
      <c r="H102">
        <v>1</v>
      </c>
      <c r="I102">
        <v>5</v>
      </c>
      <c r="J102" t="s">
        <v>2166</v>
      </c>
      <c r="K102">
        <v>2</v>
      </c>
      <c r="L102">
        <v>5</v>
      </c>
      <c r="M102" t="s">
        <v>2167</v>
      </c>
      <c r="N102">
        <v>3</v>
      </c>
      <c r="O102">
        <v>1</v>
      </c>
      <c r="P102">
        <v>-3</v>
      </c>
      <c r="Q102">
        <v>5</v>
      </c>
      <c r="R102" t="s">
        <v>388</v>
      </c>
      <c r="S102">
        <v>3</v>
      </c>
      <c r="T102" t="s">
        <v>2168</v>
      </c>
      <c r="U102">
        <v>3</v>
      </c>
      <c r="V102" t="s">
        <v>2169</v>
      </c>
      <c r="W102">
        <v>4</v>
      </c>
      <c r="X102">
        <v>4</v>
      </c>
      <c r="Y102">
        <v>4</v>
      </c>
      <c r="Z102">
        <v>4</v>
      </c>
      <c r="AA102">
        <v>1</v>
      </c>
      <c r="AB102">
        <v>1</v>
      </c>
      <c r="AC102">
        <v>1</v>
      </c>
      <c r="AD102">
        <v>1</v>
      </c>
      <c r="AE102">
        <v>1</v>
      </c>
      <c r="AF102">
        <v>2</v>
      </c>
      <c r="AG102">
        <v>2</v>
      </c>
      <c r="AH102">
        <v>-3</v>
      </c>
      <c r="AI102">
        <v>3</v>
      </c>
      <c r="AJ102">
        <v>3</v>
      </c>
      <c r="AK102">
        <v>2</v>
      </c>
      <c r="AL102">
        <v>2</v>
      </c>
      <c r="AM102">
        <v>1</v>
      </c>
      <c r="AN102">
        <v>1</v>
      </c>
      <c r="AO102">
        <v>1</v>
      </c>
      <c r="AP102">
        <v>4</v>
      </c>
      <c r="AQ102">
        <v>3</v>
      </c>
      <c r="AR102">
        <v>5</v>
      </c>
      <c r="AS102">
        <v>4</v>
      </c>
      <c r="AT102">
        <v>2</v>
      </c>
      <c r="AU102">
        <v>21</v>
      </c>
      <c r="AV102" s="5">
        <f t="shared" si="179"/>
        <v>28</v>
      </c>
      <c r="AW102" s="11">
        <f t="shared" si="180"/>
        <v>56</v>
      </c>
      <c r="AX102" s="7">
        <f t="shared" si="181"/>
        <v>-1.3187199999999999</v>
      </c>
      <c r="AY102" s="7">
        <f t="shared" si="182"/>
        <v>0</v>
      </c>
      <c r="AZ102" s="7">
        <f t="shared" si="183"/>
        <v>0</v>
      </c>
      <c r="BA102" s="7">
        <f t="shared" si="184"/>
        <v>0</v>
      </c>
      <c r="BB102" s="7">
        <f t="shared" si="185"/>
        <v>0</v>
      </c>
      <c r="BC102" s="7">
        <f t="shared" si="186"/>
        <v>3.04365</v>
      </c>
      <c r="BD102" s="7">
        <f t="shared" si="187"/>
        <v>2.32091</v>
      </c>
      <c r="BE102" s="7">
        <f t="shared" si="188"/>
        <v>0</v>
      </c>
      <c r="BF102" s="7">
        <f t="shared" si="189"/>
        <v>2.3724099999999999</v>
      </c>
      <c r="BG102" s="7">
        <f t="shared" si="190"/>
        <v>-1.1438699999999999</v>
      </c>
      <c r="BH102" s="7">
        <f t="shared" si="191"/>
        <v>0.41188000000000002</v>
      </c>
      <c r="BI102" s="7">
        <f t="shared" si="192"/>
        <v>0.11038000000000001</v>
      </c>
      <c r="BJ102" s="13">
        <f t="shared" si="193"/>
        <v>-6.0639999999999999E-2</v>
      </c>
      <c r="BK102" s="13">
        <f t="shared" si="194"/>
        <v>0</v>
      </c>
      <c r="BL102" s="13">
        <f t="shared" si="195"/>
        <v>0</v>
      </c>
      <c r="BM102" s="13">
        <f t="shared" si="196"/>
        <v>0</v>
      </c>
      <c r="BN102" s="13">
        <f t="shared" si="197"/>
        <v>0</v>
      </c>
      <c r="BO102" s="13">
        <f t="shared" si="198"/>
        <v>-6.8267199999999999</v>
      </c>
      <c r="BP102" s="13">
        <f t="shared" si="199"/>
        <v>-5.6992099999999999</v>
      </c>
      <c r="BQ102" s="13">
        <f t="shared" si="200"/>
        <v>0</v>
      </c>
      <c r="BR102" s="13">
        <f t="shared" si="201"/>
        <v>-6.31121</v>
      </c>
      <c r="BS102" s="13">
        <f t="shared" si="202"/>
        <v>-1.65178</v>
      </c>
      <c r="BT102" s="13">
        <f t="shared" si="203"/>
        <v>-1.9593400000000001</v>
      </c>
      <c r="BU102" s="13">
        <f t="shared" si="204"/>
        <v>-3.13896</v>
      </c>
      <c r="BV102" s="14">
        <f t="shared" si="205"/>
        <v>62.373700000000007</v>
      </c>
      <c r="BW102" s="15">
        <f t="shared" si="206"/>
        <v>35.109949999999998</v>
      </c>
      <c r="BX102" s="14">
        <f t="shared" si="207"/>
        <v>12.373700000000007</v>
      </c>
      <c r="BY102" s="15">
        <f t="shared" si="208"/>
        <v>-14.890050000000002</v>
      </c>
    </row>
    <row r="103" spans="1:77">
      <c r="A103">
        <v>70</v>
      </c>
      <c r="B103" t="s">
        <v>2183</v>
      </c>
      <c r="C103" t="s">
        <v>2184</v>
      </c>
      <c r="D103" t="s">
        <v>77</v>
      </c>
      <c r="E103" t="s">
        <v>78</v>
      </c>
      <c r="F103" t="s">
        <v>1747</v>
      </c>
      <c r="G103" t="s">
        <v>2110</v>
      </c>
      <c r="H103">
        <v>1</v>
      </c>
      <c r="I103">
        <v>3</v>
      </c>
      <c r="J103" t="s">
        <v>2185</v>
      </c>
      <c r="K103">
        <v>3</v>
      </c>
      <c r="L103">
        <v>5</v>
      </c>
      <c r="M103" t="s">
        <v>2186</v>
      </c>
      <c r="N103">
        <v>3</v>
      </c>
      <c r="O103">
        <v>2</v>
      </c>
      <c r="P103" t="s">
        <v>2187</v>
      </c>
      <c r="Q103">
        <v>5</v>
      </c>
      <c r="R103" t="s">
        <v>2188</v>
      </c>
      <c r="S103">
        <v>1</v>
      </c>
      <c r="T103">
        <v>-3</v>
      </c>
      <c r="U103">
        <v>1</v>
      </c>
      <c r="V103">
        <v>-3</v>
      </c>
      <c r="W103">
        <v>1</v>
      </c>
      <c r="X103">
        <v>4</v>
      </c>
      <c r="Y103">
        <v>4</v>
      </c>
      <c r="Z103">
        <v>4</v>
      </c>
      <c r="AA103">
        <v>1</v>
      </c>
      <c r="AB103">
        <v>1</v>
      </c>
      <c r="AC103">
        <v>1</v>
      </c>
      <c r="AD103">
        <v>1</v>
      </c>
      <c r="AE103">
        <v>1</v>
      </c>
      <c r="AF103">
        <v>3</v>
      </c>
      <c r="AG103">
        <v>2</v>
      </c>
      <c r="AH103">
        <v>-3</v>
      </c>
      <c r="AI103">
        <v>3</v>
      </c>
      <c r="AJ103">
        <v>3</v>
      </c>
      <c r="AK103">
        <v>2</v>
      </c>
      <c r="AL103">
        <v>2</v>
      </c>
      <c r="AM103">
        <v>1</v>
      </c>
      <c r="AN103">
        <v>1</v>
      </c>
      <c r="AO103">
        <v>2</v>
      </c>
      <c r="AP103">
        <v>4</v>
      </c>
      <c r="AQ103">
        <v>4</v>
      </c>
      <c r="AR103">
        <v>4</v>
      </c>
      <c r="AS103">
        <v>4</v>
      </c>
      <c r="AT103">
        <v>6</v>
      </c>
      <c r="AU103">
        <v>18</v>
      </c>
      <c r="AV103" s="5">
        <f t="shared" si="89"/>
        <v>24</v>
      </c>
      <c r="AW103" s="11">
        <f t="shared" si="90"/>
        <v>53</v>
      </c>
      <c r="AX103" s="7">
        <f t="shared" si="91"/>
        <v>-3.0239600000000002</v>
      </c>
      <c r="AY103" s="7">
        <f t="shared" si="92"/>
        <v>0</v>
      </c>
      <c r="AZ103" s="7">
        <f t="shared" si="93"/>
        <v>0</v>
      </c>
      <c r="BA103" s="7">
        <f t="shared" si="94"/>
        <v>0</v>
      </c>
      <c r="BB103" s="7">
        <f t="shared" si="95"/>
        <v>0</v>
      </c>
      <c r="BC103" s="7">
        <f t="shared" si="96"/>
        <v>3.04365</v>
      </c>
      <c r="BD103" s="7">
        <f t="shared" si="97"/>
        <v>2.32091</v>
      </c>
      <c r="BE103" s="7">
        <f t="shared" si="98"/>
        <v>-3.8012999999999999</v>
      </c>
      <c r="BF103" s="7">
        <f t="shared" si="99"/>
        <v>2.3724099999999999</v>
      </c>
      <c r="BG103" s="7">
        <f t="shared" si="100"/>
        <v>-1.6185</v>
      </c>
      <c r="BH103" s="7">
        <f t="shared" si="101"/>
        <v>1.28044</v>
      </c>
      <c r="BI103" s="7">
        <f t="shared" si="102"/>
        <v>0.11038000000000001</v>
      </c>
      <c r="BJ103" s="13">
        <f t="shared" si="103"/>
        <v>-3.4819999999999997E-2</v>
      </c>
      <c r="BK103" s="13">
        <f t="shared" si="104"/>
        <v>0</v>
      </c>
      <c r="BL103" s="13">
        <f t="shared" si="105"/>
        <v>0</v>
      </c>
      <c r="BM103" s="13">
        <f t="shared" si="106"/>
        <v>0</v>
      </c>
      <c r="BN103" s="13">
        <f t="shared" si="107"/>
        <v>0</v>
      </c>
      <c r="BO103" s="13">
        <f t="shared" si="108"/>
        <v>-6.8267199999999999</v>
      </c>
      <c r="BP103" s="13">
        <f t="shared" si="109"/>
        <v>-5.6992099999999999</v>
      </c>
      <c r="BQ103" s="13">
        <f t="shared" si="110"/>
        <v>0.90383999999999998</v>
      </c>
      <c r="BR103" s="13">
        <f t="shared" si="111"/>
        <v>-6.31121</v>
      </c>
      <c r="BS103" s="13">
        <f t="shared" si="112"/>
        <v>-3.2980499999999999</v>
      </c>
      <c r="BT103" s="13">
        <f t="shared" si="113"/>
        <v>-4.5905500000000004</v>
      </c>
      <c r="BU103" s="13">
        <f t="shared" si="114"/>
        <v>-3.13896</v>
      </c>
      <c r="BV103" s="14">
        <f t="shared" si="115"/>
        <v>57.261090000000003</v>
      </c>
      <c r="BW103" s="15">
        <f t="shared" si="116"/>
        <v>31.762129999999999</v>
      </c>
      <c r="BX103" s="14">
        <f t="shared" si="117"/>
        <v>7.2610900000000029</v>
      </c>
      <c r="BY103" s="15">
        <f t="shared" si="118"/>
        <v>-18.237870000000001</v>
      </c>
    </row>
    <row r="104" spans="1:77">
      <c r="A104">
        <v>75</v>
      </c>
      <c r="B104" t="s">
        <v>2212</v>
      </c>
      <c r="C104" t="s">
        <v>2213</v>
      </c>
      <c r="D104" t="s">
        <v>77</v>
      </c>
      <c r="E104" t="s">
        <v>78</v>
      </c>
      <c r="F104" t="s">
        <v>1747</v>
      </c>
      <c r="G104" t="s">
        <v>2131</v>
      </c>
      <c r="H104">
        <v>1</v>
      </c>
      <c r="I104">
        <v>6</v>
      </c>
      <c r="J104" t="s">
        <v>2214</v>
      </c>
      <c r="K104">
        <v>4</v>
      </c>
      <c r="L104">
        <v>6</v>
      </c>
      <c r="M104" t="s">
        <v>2215</v>
      </c>
      <c r="N104">
        <v>5</v>
      </c>
      <c r="O104">
        <v>4</v>
      </c>
      <c r="P104" t="s">
        <v>2216</v>
      </c>
      <c r="Q104">
        <v>5</v>
      </c>
      <c r="R104" t="s">
        <v>2217</v>
      </c>
      <c r="S104">
        <v>3</v>
      </c>
      <c r="T104" t="s">
        <v>2218</v>
      </c>
      <c r="U104">
        <v>1</v>
      </c>
      <c r="V104">
        <v>-3</v>
      </c>
      <c r="W104">
        <v>4</v>
      </c>
      <c r="X104">
        <v>4</v>
      </c>
      <c r="Y104">
        <v>4</v>
      </c>
      <c r="Z104">
        <v>4</v>
      </c>
      <c r="AA104">
        <v>1</v>
      </c>
      <c r="AB104">
        <v>1</v>
      </c>
      <c r="AC104">
        <v>1</v>
      </c>
      <c r="AD104">
        <v>1</v>
      </c>
      <c r="AE104">
        <v>1</v>
      </c>
      <c r="AF104">
        <v>2</v>
      </c>
      <c r="AG104">
        <v>2</v>
      </c>
      <c r="AH104">
        <v>-3</v>
      </c>
      <c r="AI104">
        <v>3</v>
      </c>
      <c r="AJ104">
        <v>3</v>
      </c>
      <c r="AK104">
        <v>2</v>
      </c>
      <c r="AL104">
        <v>2</v>
      </c>
      <c r="AM104">
        <v>2</v>
      </c>
      <c r="AN104">
        <v>2</v>
      </c>
      <c r="AO104">
        <v>1</v>
      </c>
      <c r="AP104">
        <v>2</v>
      </c>
      <c r="AQ104">
        <v>2</v>
      </c>
      <c r="AR104">
        <v>5</v>
      </c>
      <c r="AS104">
        <v>4</v>
      </c>
      <c r="AT104">
        <v>6</v>
      </c>
      <c r="AU104">
        <v>21</v>
      </c>
      <c r="AV104" s="5">
        <f t="shared" si="89"/>
        <v>35</v>
      </c>
      <c r="AW104" s="11">
        <f t="shared" si="90"/>
        <v>56</v>
      </c>
      <c r="AX104" s="7">
        <f t="shared" si="91"/>
        <v>-1.3187199999999999</v>
      </c>
      <c r="AY104" s="7">
        <f t="shared" si="92"/>
        <v>0</v>
      </c>
      <c r="AZ104" s="7">
        <f t="shared" si="93"/>
        <v>0</v>
      </c>
      <c r="BA104" s="7">
        <f t="shared" si="94"/>
        <v>0</v>
      </c>
      <c r="BB104" s="7">
        <f t="shared" si="95"/>
        <v>0</v>
      </c>
      <c r="BC104" s="7">
        <f t="shared" si="96"/>
        <v>0</v>
      </c>
      <c r="BD104" s="7">
        <f t="shared" si="97"/>
        <v>0</v>
      </c>
      <c r="BE104" s="7">
        <f t="shared" si="98"/>
        <v>0</v>
      </c>
      <c r="BF104" s="7">
        <f t="shared" si="99"/>
        <v>0.66513999999999995</v>
      </c>
      <c r="BG104" s="7">
        <f t="shared" si="100"/>
        <v>-0.42251</v>
      </c>
      <c r="BH104" s="7">
        <f t="shared" si="101"/>
        <v>0.41188000000000002</v>
      </c>
      <c r="BI104" s="7">
        <f t="shared" si="102"/>
        <v>0.11038000000000001</v>
      </c>
      <c r="BJ104" s="13">
        <f t="shared" si="103"/>
        <v>-6.0639999999999999E-2</v>
      </c>
      <c r="BK104" s="13">
        <f t="shared" si="104"/>
        <v>0</v>
      </c>
      <c r="BL104" s="13">
        <f t="shared" si="105"/>
        <v>0</v>
      </c>
      <c r="BM104" s="13">
        <f t="shared" si="106"/>
        <v>0</v>
      </c>
      <c r="BN104" s="13">
        <f t="shared" si="107"/>
        <v>0</v>
      </c>
      <c r="BO104" s="13">
        <f t="shared" si="108"/>
        <v>0</v>
      </c>
      <c r="BP104" s="13">
        <f t="shared" si="109"/>
        <v>0</v>
      </c>
      <c r="BQ104" s="13">
        <f t="shared" si="110"/>
        <v>0</v>
      </c>
      <c r="BR104" s="13">
        <f t="shared" si="111"/>
        <v>-1.9494899999999999</v>
      </c>
      <c r="BS104" s="13">
        <f t="shared" si="112"/>
        <v>-0.92057</v>
      </c>
      <c r="BT104" s="13">
        <f t="shared" si="113"/>
        <v>-1.9593400000000001</v>
      </c>
      <c r="BU104" s="13">
        <f t="shared" si="114"/>
        <v>-3.13896</v>
      </c>
      <c r="BV104" s="14">
        <f t="shared" si="115"/>
        <v>56.023230000000005</v>
      </c>
      <c r="BW104" s="15">
        <f t="shared" si="116"/>
        <v>52.728809999999996</v>
      </c>
      <c r="BX104" s="14">
        <f t="shared" si="117"/>
        <v>6.0232300000000052</v>
      </c>
      <c r="BY104" s="15">
        <f t="shared" si="118"/>
        <v>2.7288099999999957</v>
      </c>
    </row>
    <row r="105" spans="1:77">
      <c r="A105">
        <v>64</v>
      </c>
      <c r="B105" t="s">
        <v>2154</v>
      </c>
      <c r="C105" t="s">
        <v>2155</v>
      </c>
      <c r="D105" t="s">
        <v>77</v>
      </c>
      <c r="E105" t="s">
        <v>78</v>
      </c>
      <c r="F105" t="s">
        <v>1747</v>
      </c>
      <c r="G105" t="s">
        <v>2083</v>
      </c>
      <c r="H105">
        <v>1</v>
      </c>
      <c r="I105">
        <v>6</v>
      </c>
      <c r="J105" t="s">
        <v>2156</v>
      </c>
      <c r="K105">
        <v>3</v>
      </c>
      <c r="L105">
        <v>6</v>
      </c>
      <c r="M105" t="s">
        <v>2157</v>
      </c>
      <c r="N105">
        <v>6</v>
      </c>
      <c r="O105">
        <v>1</v>
      </c>
      <c r="P105">
        <v>-3</v>
      </c>
      <c r="Q105">
        <v>6</v>
      </c>
      <c r="R105" t="s">
        <v>2158</v>
      </c>
      <c r="S105">
        <v>1</v>
      </c>
      <c r="T105">
        <v>-3</v>
      </c>
      <c r="U105">
        <v>1</v>
      </c>
      <c r="V105">
        <v>-3</v>
      </c>
      <c r="W105">
        <v>3</v>
      </c>
      <c r="X105">
        <v>4</v>
      </c>
      <c r="Y105">
        <v>4</v>
      </c>
      <c r="Z105">
        <v>4</v>
      </c>
      <c r="AA105">
        <v>1</v>
      </c>
      <c r="AB105">
        <v>1</v>
      </c>
      <c r="AC105">
        <v>1</v>
      </c>
      <c r="AD105">
        <v>1</v>
      </c>
      <c r="AE105">
        <v>1</v>
      </c>
      <c r="AF105">
        <v>2</v>
      </c>
      <c r="AG105">
        <v>2</v>
      </c>
      <c r="AH105">
        <v>-3</v>
      </c>
      <c r="AI105">
        <v>3</v>
      </c>
      <c r="AJ105">
        <v>3</v>
      </c>
      <c r="AK105">
        <v>2</v>
      </c>
      <c r="AL105">
        <v>2</v>
      </c>
      <c r="AM105">
        <v>2</v>
      </c>
      <c r="AN105">
        <v>2</v>
      </c>
      <c r="AO105">
        <v>1</v>
      </c>
      <c r="AP105">
        <v>2</v>
      </c>
      <c r="AQ105">
        <v>3</v>
      </c>
      <c r="AR105">
        <v>5</v>
      </c>
      <c r="AS105">
        <v>5</v>
      </c>
      <c r="AT105">
        <v>5</v>
      </c>
      <c r="AU105">
        <v>20</v>
      </c>
      <c r="AV105" s="5">
        <f t="shared" si="89"/>
        <v>31</v>
      </c>
      <c r="AW105" s="11">
        <f t="shared" si="90"/>
        <v>55</v>
      </c>
      <c r="AX105" s="7">
        <f t="shared" si="91"/>
        <v>-1.3187199999999999</v>
      </c>
      <c r="AY105" s="7">
        <f t="shared" si="92"/>
        <v>0</v>
      </c>
      <c r="AZ105" s="7">
        <f t="shared" si="93"/>
        <v>0</v>
      </c>
      <c r="BA105" s="7">
        <f t="shared" si="94"/>
        <v>0</v>
      </c>
      <c r="BB105" s="7">
        <f t="shared" si="95"/>
        <v>0</v>
      </c>
      <c r="BC105" s="7">
        <f t="shared" si="96"/>
        <v>0</v>
      </c>
      <c r="BD105" s="7">
        <f t="shared" si="97"/>
        <v>0</v>
      </c>
      <c r="BE105" s="7">
        <f t="shared" si="98"/>
        <v>0</v>
      </c>
      <c r="BF105" s="7">
        <f t="shared" si="99"/>
        <v>0.66513999999999995</v>
      </c>
      <c r="BG105" s="7">
        <f t="shared" si="100"/>
        <v>-1.1438699999999999</v>
      </c>
      <c r="BH105" s="7">
        <f t="shared" si="101"/>
        <v>0.41188000000000002</v>
      </c>
      <c r="BI105" s="7">
        <f t="shared" si="102"/>
        <v>0</v>
      </c>
      <c r="BJ105" s="13">
        <f t="shared" si="103"/>
        <v>-6.0639999999999999E-2</v>
      </c>
      <c r="BK105" s="13">
        <f t="shared" si="104"/>
        <v>0</v>
      </c>
      <c r="BL105" s="13">
        <f t="shared" si="105"/>
        <v>0</v>
      </c>
      <c r="BM105" s="13">
        <f t="shared" si="106"/>
        <v>0</v>
      </c>
      <c r="BN105" s="13">
        <f t="shared" si="107"/>
        <v>0</v>
      </c>
      <c r="BO105" s="13">
        <f t="shared" si="108"/>
        <v>0</v>
      </c>
      <c r="BP105" s="13">
        <f t="shared" si="109"/>
        <v>0</v>
      </c>
      <c r="BQ105" s="13">
        <f t="shared" si="110"/>
        <v>0</v>
      </c>
      <c r="BR105" s="13">
        <f t="shared" si="111"/>
        <v>-1.9494899999999999</v>
      </c>
      <c r="BS105" s="13">
        <f t="shared" si="112"/>
        <v>-1.65178</v>
      </c>
      <c r="BT105" s="13">
        <f t="shared" si="113"/>
        <v>-1.9593400000000001</v>
      </c>
      <c r="BU105" s="13">
        <f t="shared" si="114"/>
        <v>0</v>
      </c>
      <c r="BV105" s="14">
        <f t="shared" si="115"/>
        <v>55.191490000000002</v>
      </c>
      <c r="BW105" s="15">
        <f t="shared" si="116"/>
        <v>55.136560000000003</v>
      </c>
      <c r="BX105" s="14">
        <f t="shared" si="117"/>
        <v>5.1914900000000017</v>
      </c>
      <c r="BY105" s="15">
        <f t="shared" si="118"/>
        <v>5.1365600000000029</v>
      </c>
    </row>
    <row r="106" spans="1:77">
      <c r="A106">
        <v>79</v>
      </c>
      <c r="B106" t="s">
        <v>2322</v>
      </c>
      <c r="C106" t="s">
        <v>2323</v>
      </c>
      <c r="D106" t="s">
        <v>1058</v>
      </c>
      <c r="E106" t="s">
        <v>1059</v>
      </c>
      <c r="F106" t="s">
        <v>2309</v>
      </c>
      <c r="G106" t="s">
        <v>2310</v>
      </c>
      <c r="H106">
        <v>1</v>
      </c>
      <c r="I106">
        <v>5</v>
      </c>
      <c r="J106" t="s">
        <v>2324</v>
      </c>
      <c r="K106">
        <v>1</v>
      </c>
      <c r="L106">
        <v>6</v>
      </c>
      <c r="M106" t="s">
        <v>272</v>
      </c>
      <c r="N106">
        <v>3</v>
      </c>
      <c r="O106">
        <v>3</v>
      </c>
      <c r="P106" t="s">
        <v>2325</v>
      </c>
      <c r="Q106">
        <v>3</v>
      </c>
      <c r="R106" t="s">
        <v>2326</v>
      </c>
      <c r="S106">
        <v>1</v>
      </c>
      <c r="T106">
        <v>-3</v>
      </c>
      <c r="U106">
        <v>1</v>
      </c>
      <c r="V106">
        <v>-3</v>
      </c>
      <c r="W106">
        <v>4</v>
      </c>
      <c r="X106">
        <v>4</v>
      </c>
      <c r="Y106">
        <v>4</v>
      </c>
      <c r="Z106">
        <v>4</v>
      </c>
      <c r="AA106">
        <v>2</v>
      </c>
      <c r="AB106">
        <v>1</v>
      </c>
      <c r="AC106">
        <v>1</v>
      </c>
      <c r="AD106">
        <v>1</v>
      </c>
      <c r="AE106">
        <v>1</v>
      </c>
      <c r="AF106">
        <v>2</v>
      </c>
      <c r="AG106">
        <v>1</v>
      </c>
      <c r="AH106">
        <v>2</v>
      </c>
      <c r="AI106">
        <v>2</v>
      </c>
      <c r="AJ106">
        <v>3</v>
      </c>
      <c r="AK106">
        <v>1</v>
      </c>
      <c r="AL106">
        <v>1</v>
      </c>
      <c r="AM106">
        <v>2</v>
      </c>
      <c r="AN106">
        <v>1</v>
      </c>
      <c r="AO106">
        <v>2</v>
      </c>
      <c r="AP106">
        <v>1</v>
      </c>
      <c r="AQ106">
        <v>1</v>
      </c>
      <c r="AR106">
        <v>5</v>
      </c>
      <c r="AS106">
        <v>5</v>
      </c>
      <c r="AT106">
        <v>3</v>
      </c>
      <c r="AU106">
        <v>22</v>
      </c>
      <c r="AV106" s="5">
        <f t="shared" ref="AV106:AV110" si="209">SUM(H106:I106,K106:L106,N106:O106,Q106,S106,U106)</f>
        <v>24</v>
      </c>
      <c r="AW106" s="11">
        <f t="shared" ref="AW106:AW110" si="210">SUM(1*W106,2*X106,2*Y106,3*Z106,4*AA106,5*AB106,5*AC106,5*AD106,5*AE106)</f>
        <v>60</v>
      </c>
      <c r="AX106" s="7">
        <f t="shared" ref="AX106:AX110" si="211">IF(AF106=1,0,IF(AF106=2,-1.31872,IF(AF106=3,-3.02396,IF(AF106=4,-5.56461,IF(AF106=5,-8.37399)))))</f>
        <v>-1.3187199999999999</v>
      </c>
      <c r="AY106" s="7">
        <f t="shared" ref="AY106:AY110" si="212">IF(AI106=1,-7.23216,IF(AI106=2,-3.4555531872,IF(AI106=3,0)))</f>
        <v>-3.4555531872</v>
      </c>
      <c r="AZ106" s="7">
        <f t="shared" ref="AZ106:AZ110" si="213">IF(AJ106=1,-6.24397,IF(AJ106=2,-2.73557,IF(AJ106=3,0)))</f>
        <v>0</v>
      </c>
      <c r="BA106" s="7">
        <f t="shared" ref="BA106:BA110" si="214">IF(AK106=1,-4.61617,IF(AK106=2,0))</f>
        <v>-4.6161700000000003</v>
      </c>
      <c r="BB106" s="7">
        <f t="shared" ref="BB106:BB110" si="215">IF(AL106=1,-5.51747,IF(AL106=2,0))</f>
        <v>-5.5174700000000003</v>
      </c>
      <c r="BC106" s="7">
        <f t="shared" ref="BC106:BC110" si="216">IF(AM106=1,3.04365,IF(AM106=2,0))</f>
        <v>0</v>
      </c>
      <c r="BD106" s="7">
        <f t="shared" ref="BD106:BD110" si="217">IF(AN106=1,2.32091,IF(AN106=2,0))</f>
        <v>2.32091</v>
      </c>
      <c r="BE106" s="7">
        <f t="shared" ref="BE106:BE110" si="218">IF(AO106=1,0,IF(AO106=2,-3.8013,IF(AO106=3,-6.50522,IF(AO106=4,-8.38063,IF(AO106=5,-11.25544,IF(AO106=6,0))))))</f>
        <v>-3.8012999999999999</v>
      </c>
      <c r="BF106" s="7">
        <f t="shared" ref="BF106:BF110" si="219">IF(AP106=1,0,IF(AP106=2,0.66514,IF(AP106=3,1.36689,IF(AP106=4,2.37241,IF(AP106=5,2.90426,IF(AP106=6,3.46638))))))</f>
        <v>0</v>
      </c>
      <c r="BG106" s="7">
        <f t="shared" ref="BG106:BG110" si="220">IF(AQ106=1,0,IF(AQ106=2,-0.42251,IF(AQ106=3,-1.14387,IF(AQ106=4,-1.6185,IF(AQ106=5,-2.02168,IF(AQ106=6,-2.44706))))))</f>
        <v>0</v>
      </c>
      <c r="BH106" s="7">
        <f t="shared" ref="BH106:BH110" si="221">IF(AR106=1,4.61446,IF(AR106=2,3.41593,IF(AR106=3,2.34247,IF(AR106=4,1.28044,IF(AR106=5,0.41188,IF(AR106=6,0))))))</f>
        <v>0.41188000000000002</v>
      </c>
      <c r="BI106" s="7">
        <f t="shared" ref="BI106:BI110" si="222">IF(AS106=1,-0.33682,IF(AS106=2,-0.94342,IF(AS106=3,-0.18043,IF(AS106=4,0.11038,IF(AS106=5,0)))))</f>
        <v>0</v>
      </c>
      <c r="BJ106" s="13">
        <f t="shared" ref="BJ106:BJ110" si="223">IF(AF106=1,0,IF(AF106=2,-0.06064,IF(AF106=3,-0.03482,IF(AF106=4,-0.16891,IF(AF106=5,-1.71175)))))</f>
        <v>-6.0639999999999999E-2</v>
      </c>
      <c r="BK106" s="13">
        <f t="shared" ref="BK106:BK110" si="224">IF(AI106=1,3.93115,IF(AI106=2,1.8684,IF(AI106=3,0)))</f>
        <v>1.8684000000000001</v>
      </c>
      <c r="BL106" s="13">
        <f t="shared" ref="BL106:BL110" si="225">IF(AJ106=1,2.68282,IF(AJ106=2,1.43103,IF(AJ106=3,0)))</f>
        <v>0</v>
      </c>
      <c r="BM106" s="13">
        <f t="shared" ref="BM106:BM110" si="226">IF(AK106=1,1.4406,IF(AK106=2,0))</f>
        <v>1.4406000000000001</v>
      </c>
      <c r="BN106" s="13">
        <f t="shared" ref="BN106:BN110" si="227">IF(AL106=1,1.66968,IF(AL106=2,0))</f>
        <v>1.6696800000000001</v>
      </c>
      <c r="BO106" s="13">
        <f t="shared" ref="BO106:BO110" si="228">IF(AM106=1,-6.82672,IF(AM106=2,0))</f>
        <v>0</v>
      </c>
      <c r="BP106" s="13">
        <f t="shared" ref="BP106:BP110" si="229">IF(AN106=1,-5.69921,IF(AN106=2,0))</f>
        <v>-5.6992099999999999</v>
      </c>
      <c r="BQ106" s="13">
        <f t="shared" ref="BQ106:BQ110" si="230">IF(AO106=1,0,IF(AO106=2,0.90384,IF(AO106=3,1.49384,IF(AO106=4,1.76691,IF(AO106=5,1.48619,IF(AO106=6,0))))))</f>
        <v>0.90383999999999998</v>
      </c>
      <c r="BR106" s="13">
        <f t="shared" ref="BR106:BR110" si="231">IF(AP106=1,0,IF(AP106=2,-1.94949,IF(AP106=3,-4.09842,IF(AP106=4,-6.31121,IF(AP106=5,-7.92717,IF(AP106=6,-10.19085))))))</f>
        <v>0</v>
      </c>
      <c r="BS106" s="13">
        <f t="shared" ref="BS106:BS110" si="232">IF(AQ106=1,0,IF(AQ106=2,-0.92057,IF(AQ106=3,-1.65178,IF(AQ106=4,-3.29805,IF(AQ106=5,-4.88962,IF(AQ106=6,-6.02409))))))</f>
        <v>0</v>
      </c>
      <c r="BT106" s="13">
        <f t="shared" ref="BT106:BT110" si="233">IF(AR106=1,-16.15395,IF(AR106=2,-10.77911,IF(AR106=3,-8.09914,IF(AR106=4,-4.59055,IF(AR106=5,-1.95934,IF(AR106=6,0))))))</f>
        <v>-1.9593400000000001</v>
      </c>
      <c r="BU106" s="13">
        <f t="shared" ref="BU106:BU110" si="234">IF(AS106=1,-6.29724,IF(AS106=2,-8.26066,IF(AS106=3,-5.63286,IF(AS106=4,-3.13896,IF(AS106=5,0)))))</f>
        <v>0</v>
      </c>
      <c r="BV106" s="14">
        <f t="shared" ref="BV106:BV110" si="235">SUM(AX106:BI106)+56.57706</f>
        <v>40.600636812800005</v>
      </c>
      <c r="BW106" s="15">
        <f t="shared" ref="BW106:BW110" si="236">SUM(BJ106:BU106)+60.75781</f>
        <v>58.921140000000001</v>
      </c>
      <c r="BX106" s="14">
        <f t="shared" ref="BX106:BX110" si="237">BV106-50</f>
        <v>-9.3993631871999952</v>
      </c>
      <c r="BY106" s="15">
        <f t="shared" ref="BY106:BY110" si="238">BW106-50</f>
        <v>8.9211400000000012</v>
      </c>
    </row>
    <row r="107" spans="1:77">
      <c r="A107">
        <v>81</v>
      </c>
      <c r="B107" t="s">
        <v>2330</v>
      </c>
      <c r="C107" t="s">
        <v>2331</v>
      </c>
      <c r="D107" t="s">
        <v>1058</v>
      </c>
      <c r="E107" t="s">
        <v>1059</v>
      </c>
      <c r="F107" t="s">
        <v>2318</v>
      </c>
      <c r="G107" t="s">
        <v>2319</v>
      </c>
      <c r="H107">
        <v>1</v>
      </c>
      <c r="I107">
        <v>3</v>
      </c>
      <c r="J107" t="s">
        <v>2332</v>
      </c>
      <c r="K107">
        <v>2</v>
      </c>
      <c r="L107">
        <v>6</v>
      </c>
      <c r="M107" t="s">
        <v>2333</v>
      </c>
      <c r="N107">
        <v>4</v>
      </c>
      <c r="O107">
        <v>1</v>
      </c>
      <c r="P107">
        <v>-3</v>
      </c>
      <c r="Q107">
        <v>5</v>
      </c>
      <c r="R107" t="s">
        <v>271</v>
      </c>
      <c r="S107">
        <v>1</v>
      </c>
      <c r="T107">
        <v>-3</v>
      </c>
      <c r="U107">
        <v>1</v>
      </c>
      <c r="V107">
        <v>-3</v>
      </c>
      <c r="W107">
        <v>4</v>
      </c>
      <c r="X107">
        <v>4</v>
      </c>
      <c r="Y107">
        <v>4</v>
      </c>
      <c r="Z107">
        <v>4</v>
      </c>
      <c r="AA107">
        <v>4</v>
      </c>
      <c r="AB107">
        <v>2</v>
      </c>
      <c r="AC107">
        <v>1</v>
      </c>
      <c r="AD107">
        <v>1</v>
      </c>
      <c r="AE107">
        <v>1</v>
      </c>
      <c r="AF107">
        <v>1</v>
      </c>
      <c r="AG107">
        <v>2</v>
      </c>
      <c r="AH107">
        <v>-3</v>
      </c>
      <c r="AI107">
        <v>3</v>
      </c>
      <c r="AJ107">
        <v>3</v>
      </c>
      <c r="AK107">
        <v>2</v>
      </c>
      <c r="AL107">
        <v>2</v>
      </c>
      <c r="AM107">
        <v>2</v>
      </c>
      <c r="AN107">
        <v>2</v>
      </c>
      <c r="AO107">
        <v>1</v>
      </c>
      <c r="AP107">
        <v>2</v>
      </c>
      <c r="AQ107">
        <v>3</v>
      </c>
      <c r="AR107">
        <v>5</v>
      </c>
      <c r="AS107">
        <v>4</v>
      </c>
      <c r="AT107">
        <v>4</v>
      </c>
      <c r="AU107">
        <v>25</v>
      </c>
      <c r="AV107" s="5">
        <f t="shared" si="209"/>
        <v>24</v>
      </c>
      <c r="AW107" s="11">
        <f t="shared" si="210"/>
        <v>73</v>
      </c>
      <c r="AX107" s="7">
        <f t="shared" si="211"/>
        <v>0</v>
      </c>
      <c r="AY107" s="7">
        <f t="shared" si="212"/>
        <v>0</v>
      </c>
      <c r="AZ107" s="7">
        <f t="shared" si="213"/>
        <v>0</v>
      </c>
      <c r="BA107" s="7">
        <f t="shared" si="214"/>
        <v>0</v>
      </c>
      <c r="BB107" s="7">
        <f t="shared" si="215"/>
        <v>0</v>
      </c>
      <c r="BC107" s="7">
        <f t="shared" si="216"/>
        <v>0</v>
      </c>
      <c r="BD107" s="7">
        <f t="shared" si="217"/>
        <v>0</v>
      </c>
      <c r="BE107" s="7">
        <f t="shared" si="218"/>
        <v>0</v>
      </c>
      <c r="BF107" s="7">
        <f t="shared" si="219"/>
        <v>0.66513999999999995</v>
      </c>
      <c r="BG107" s="7">
        <f t="shared" si="220"/>
        <v>-1.1438699999999999</v>
      </c>
      <c r="BH107" s="7">
        <f t="shared" si="221"/>
        <v>0.41188000000000002</v>
      </c>
      <c r="BI107" s="7">
        <f t="shared" si="222"/>
        <v>0.11038000000000001</v>
      </c>
      <c r="BJ107" s="13">
        <f t="shared" si="223"/>
        <v>0</v>
      </c>
      <c r="BK107" s="13">
        <f t="shared" si="224"/>
        <v>0</v>
      </c>
      <c r="BL107" s="13">
        <f t="shared" si="225"/>
        <v>0</v>
      </c>
      <c r="BM107" s="13">
        <f t="shared" si="226"/>
        <v>0</v>
      </c>
      <c r="BN107" s="13">
        <f t="shared" si="227"/>
        <v>0</v>
      </c>
      <c r="BO107" s="13">
        <f t="shared" si="228"/>
        <v>0</v>
      </c>
      <c r="BP107" s="13">
        <f t="shared" si="229"/>
        <v>0</v>
      </c>
      <c r="BQ107" s="13">
        <f t="shared" si="230"/>
        <v>0</v>
      </c>
      <c r="BR107" s="13">
        <f t="shared" si="231"/>
        <v>-1.9494899999999999</v>
      </c>
      <c r="BS107" s="13">
        <f t="shared" si="232"/>
        <v>-1.65178</v>
      </c>
      <c r="BT107" s="13">
        <f t="shared" si="233"/>
        <v>-1.9593400000000001</v>
      </c>
      <c r="BU107" s="13">
        <f t="shared" si="234"/>
        <v>-3.13896</v>
      </c>
      <c r="BV107" s="14">
        <f t="shared" si="235"/>
        <v>56.62059</v>
      </c>
      <c r="BW107" s="15">
        <f t="shared" si="236"/>
        <v>52.058239999999998</v>
      </c>
      <c r="BX107" s="14">
        <f t="shared" si="237"/>
        <v>6.62059</v>
      </c>
      <c r="BY107" s="15">
        <f t="shared" si="238"/>
        <v>2.0582399999999978</v>
      </c>
    </row>
    <row r="108" spans="1:77">
      <c r="A108">
        <v>76</v>
      </c>
      <c r="B108" t="s">
        <v>2219</v>
      </c>
      <c r="C108" t="s">
        <v>2220</v>
      </c>
      <c r="D108" t="s">
        <v>77</v>
      </c>
      <c r="E108" t="s">
        <v>78</v>
      </c>
      <c r="F108" t="s">
        <v>1747</v>
      </c>
      <c r="G108" t="s">
        <v>2136</v>
      </c>
      <c r="H108">
        <v>1</v>
      </c>
      <c r="I108">
        <v>6</v>
      </c>
      <c r="J108" t="s">
        <v>2221</v>
      </c>
      <c r="K108">
        <v>4</v>
      </c>
      <c r="L108">
        <v>6</v>
      </c>
      <c r="M108" t="s">
        <v>2222</v>
      </c>
      <c r="N108">
        <v>3</v>
      </c>
      <c r="O108">
        <v>3</v>
      </c>
      <c r="P108" t="s">
        <v>2223</v>
      </c>
      <c r="Q108">
        <v>5</v>
      </c>
      <c r="R108" t="s">
        <v>2224</v>
      </c>
      <c r="S108">
        <v>1</v>
      </c>
      <c r="T108">
        <v>-3</v>
      </c>
      <c r="U108">
        <v>3</v>
      </c>
      <c r="V108" t="s">
        <v>2225</v>
      </c>
      <c r="W108">
        <v>4</v>
      </c>
      <c r="X108">
        <v>4</v>
      </c>
      <c r="Y108">
        <v>4</v>
      </c>
      <c r="Z108">
        <v>4</v>
      </c>
      <c r="AA108">
        <v>4</v>
      </c>
      <c r="AB108">
        <v>2</v>
      </c>
      <c r="AC108">
        <v>2</v>
      </c>
      <c r="AD108">
        <v>1</v>
      </c>
      <c r="AE108">
        <v>1</v>
      </c>
      <c r="AF108">
        <v>3</v>
      </c>
      <c r="AG108">
        <v>1</v>
      </c>
      <c r="AH108">
        <v>2</v>
      </c>
      <c r="AI108">
        <v>3</v>
      </c>
      <c r="AJ108">
        <v>3</v>
      </c>
      <c r="AK108">
        <v>1</v>
      </c>
      <c r="AL108">
        <v>1</v>
      </c>
      <c r="AM108">
        <v>1</v>
      </c>
      <c r="AN108">
        <v>2</v>
      </c>
      <c r="AO108">
        <v>2</v>
      </c>
      <c r="AP108">
        <v>2</v>
      </c>
      <c r="AQ108">
        <v>2</v>
      </c>
      <c r="AR108">
        <v>5</v>
      </c>
      <c r="AS108">
        <v>4</v>
      </c>
      <c r="AT108">
        <v>5</v>
      </c>
      <c r="AU108">
        <v>26</v>
      </c>
      <c r="AV108" s="5">
        <f t="shared" si="209"/>
        <v>32</v>
      </c>
      <c r="AW108" s="11">
        <f t="shared" si="210"/>
        <v>78</v>
      </c>
      <c r="AX108" s="7">
        <f t="shared" si="211"/>
        <v>-3.0239600000000002</v>
      </c>
      <c r="AY108" s="7">
        <f t="shared" si="212"/>
        <v>0</v>
      </c>
      <c r="AZ108" s="7">
        <f t="shared" si="213"/>
        <v>0</v>
      </c>
      <c r="BA108" s="7">
        <f t="shared" si="214"/>
        <v>-4.6161700000000003</v>
      </c>
      <c r="BB108" s="7">
        <f t="shared" si="215"/>
        <v>-5.5174700000000003</v>
      </c>
      <c r="BC108" s="7">
        <f t="shared" si="216"/>
        <v>3.04365</v>
      </c>
      <c r="BD108" s="7">
        <f t="shared" si="217"/>
        <v>0</v>
      </c>
      <c r="BE108" s="7">
        <f t="shared" si="218"/>
        <v>-3.8012999999999999</v>
      </c>
      <c r="BF108" s="7">
        <f t="shared" si="219"/>
        <v>0.66513999999999995</v>
      </c>
      <c r="BG108" s="7">
        <f t="shared" si="220"/>
        <v>-0.42251</v>
      </c>
      <c r="BH108" s="7">
        <f t="shared" si="221"/>
        <v>0.41188000000000002</v>
      </c>
      <c r="BI108" s="7">
        <f t="shared" si="222"/>
        <v>0.11038000000000001</v>
      </c>
      <c r="BJ108" s="13">
        <f t="shared" si="223"/>
        <v>-3.4819999999999997E-2</v>
      </c>
      <c r="BK108" s="13">
        <f t="shared" si="224"/>
        <v>0</v>
      </c>
      <c r="BL108" s="13">
        <f t="shared" si="225"/>
        <v>0</v>
      </c>
      <c r="BM108" s="13">
        <f t="shared" si="226"/>
        <v>1.4406000000000001</v>
      </c>
      <c r="BN108" s="13">
        <f t="shared" si="227"/>
        <v>1.6696800000000001</v>
      </c>
      <c r="BO108" s="13">
        <f t="shared" si="228"/>
        <v>-6.8267199999999999</v>
      </c>
      <c r="BP108" s="13">
        <f t="shared" si="229"/>
        <v>0</v>
      </c>
      <c r="BQ108" s="13">
        <f t="shared" si="230"/>
        <v>0.90383999999999998</v>
      </c>
      <c r="BR108" s="13">
        <f t="shared" si="231"/>
        <v>-1.9494899999999999</v>
      </c>
      <c r="BS108" s="13">
        <f t="shared" si="232"/>
        <v>-0.92057</v>
      </c>
      <c r="BT108" s="13">
        <f t="shared" si="233"/>
        <v>-1.9593400000000001</v>
      </c>
      <c r="BU108" s="13">
        <f t="shared" si="234"/>
        <v>-3.13896</v>
      </c>
      <c r="BV108" s="14">
        <f t="shared" si="235"/>
        <v>43.426699999999997</v>
      </c>
      <c r="BW108" s="15">
        <f t="shared" si="236"/>
        <v>49.942030000000003</v>
      </c>
      <c r="BX108" s="14">
        <f t="shared" si="237"/>
        <v>-6.5733000000000033</v>
      </c>
      <c r="BY108" s="15">
        <f t="shared" si="238"/>
        <v>-5.7969999999997412E-2</v>
      </c>
    </row>
    <row r="109" spans="1:77">
      <c r="A109">
        <v>73</v>
      </c>
      <c r="B109" t="s">
        <v>2198</v>
      </c>
      <c r="C109" t="s">
        <v>2199</v>
      </c>
      <c r="D109" t="s">
        <v>77</v>
      </c>
      <c r="E109" t="s">
        <v>78</v>
      </c>
      <c r="F109" t="s">
        <v>1747</v>
      </c>
      <c r="G109" t="s">
        <v>2122</v>
      </c>
      <c r="H109">
        <v>3</v>
      </c>
      <c r="I109">
        <v>5</v>
      </c>
      <c r="J109" t="s">
        <v>2200</v>
      </c>
      <c r="K109">
        <v>2</v>
      </c>
      <c r="L109">
        <v>5</v>
      </c>
      <c r="M109" t="s">
        <v>2201</v>
      </c>
      <c r="N109">
        <v>5</v>
      </c>
      <c r="O109">
        <v>3</v>
      </c>
      <c r="P109" t="s">
        <v>2202</v>
      </c>
      <c r="Q109">
        <v>5</v>
      </c>
      <c r="R109" t="s">
        <v>2203</v>
      </c>
      <c r="S109">
        <v>1</v>
      </c>
      <c r="T109">
        <v>-3</v>
      </c>
      <c r="U109">
        <v>3</v>
      </c>
      <c r="V109" t="s">
        <v>2204</v>
      </c>
      <c r="W109">
        <v>1</v>
      </c>
      <c r="X109">
        <v>4</v>
      </c>
      <c r="Y109">
        <v>4</v>
      </c>
      <c r="Z109">
        <v>4</v>
      </c>
      <c r="AA109">
        <v>4</v>
      </c>
      <c r="AB109">
        <v>4</v>
      </c>
      <c r="AC109">
        <v>1</v>
      </c>
      <c r="AD109">
        <v>1</v>
      </c>
      <c r="AE109">
        <v>1</v>
      </c>
      <c r="AF109">
        <v>3</v>
      </c>
      <c r="AG109">
        <v>2</v>
      </c>
      <c r="AH109">
        <v>-3</v>
      </c>
      <c r="AI109">
        <v>3</v>
      </c>
      <c r="AJ109">
        <v>3</v>
      </c>
      <c r="AK109">
        <v>2</v>
      </c>
      <c r="AL109">
        <v>2</v>
      </c>
      <c r="AM109">
        <v>1</v>
      </c>
      <c r="AN109">
        <v>2</v>
      </c>
      <c r="AO109">
        <v>2</v>
      </c>
      <c r="AP109">
        <v>2</v>
      </c>
      <c r="AQ109">
        <v>4</v>
      </c>
      <c r="AR109">
        <v>5</v>
      </c>
      <c r="AS109">
        <v>4</v>
      </c>
      <c r="AT109">
        <v>4</v>
      </c>
      <c r="AU109">
        <v>24</v>
      </c>
      <c r="AV109" s="5">
        <f t="shared" si="209"/>
        <v>32</v>
      </c>
      <c r="AW109" s="11">
        <f t="shared" si="210"/>
        <v>80</v>
      </c>
      <c r="AX109" s="7">
        <f t="shared" si="211"/>
        <v>-3.0239600000000002</v>
      </c>
      <c r="AY109" s="7">
        <f t="shared" si="212"/>
        <v>0</v>
      </c>
      <c r="AZ109" s="7">
        <f t="shared" si="213"/>
        <v>0</v>
      </c>
      <c r="BA109" s="7">
        <f t="shared" si="214"/>
        <v>0</v>
      </c>
      <c r="BB109" s="7">
        <f t="shared" si="215"/>
        <v>0</v>
      </c>
      <c r="BC109" s="7">
        <f t="shared" si="216"/>
        <v>3.04365</v>
      </c>
      <c r="BD109" s="7">
        <f t="shared" si="217"/>
        <v>0</v>
      </c>
      <c r="BE109" s="7">
        <f t="shared" si="218"/>
        <v>-3.8012999999999999</v>
      </c>
      <c r="BF109" s="7">
        <f t="shared" si="219"/>
        <v>0.66513999999999995</v>
      </c>
      <c r="BG109" s="7">
        <f t="shared" si="220"/>
        <v>-1.6185</v>
      </c>
      <c r="BH109" s="7">
        <f t="shared" si="221"/>
        <v>0.41188000000000002</v>
      </c>
      <c r="BI109" s="7">
        <f t="shared" si="222"/>
        <v>0.11038000000000001</v>
      </c>
      <c r="BJ109" s="13">
        <f t="shared" si="223"/>
        <v>-3.4819999999999997E-2</v>
      </c>
      <c r="BK109" s="13">
        <f t="shared" si="224"/>
        <v>0</v>
      </c>
      <c r="BL109" s="13">
        <f t="shared" si="225"/>
        <v>0</v>
      </c>
      <c r="BM109" s="13">
        <f t="shared" si="226"/>
        <v>0</v>
      </c>
      <c r="BN109" s="13">
        <f t="shared" si="227"/>
        <v>0</v>
      </c>
      <c r="BO109" s="13">
        <f t="shared" si="228"/>
        <v>-6.8267199999999999</v>
      </c>
      <c r="BP109" s="13">
        <f t="shared" si="229"/>
        <v>0</v>
      </c>
      <c r="BQ109" s="13">
        <f t="shared" si="230"/>
        <v>0.90383999999999998</v>
      </c>
      <c r="BR109" s="13">
        <f t="shared" si="231"/>
        <v>-1.9494899999999999</v>
      </c>
      <c r="BS109" s="13">
        <f t="shared" si="232"/>
        <v>-3.2980499999999999</v>
      </c>
      <c r="BT109" s="13">
        <f t="shared" si="233"/>
        <v>-1.9593400000000001</v>
      </c>
      <c r="BU109" s="13">
        <f t="shared" si="234"/>
        <v>-3.13896</v>
      </c>
      <c r="BV109" s="14">
        <f t="shared" si="235"/>
        <v>52.364350000000002</v>
      </c>
      <c r="BW109" s="15">
        <f t="shared" si="236"/>
        <v>44.454269999999994</v>
      </c>
      <c r="BX109" s="14">
        <f t="shared" si="237"/>
        <v>2.3643500000000017</v>
      </c>
      <c r="BY109" s="15">
        <f t="shared" si="238"/>
        <v>-5.545730000000006</v>
      </c>
    </row>
    <row r="110" spans="1:77">
      <c r="A110">
        <v>69</v>
      </c>
      <c r="B110" t="s">
        <v>2179</v>
      </c>
      <c r="C110" t="s">
        <v>2180</v>
      </c>
      <c r="D110" t="s">
        <v>77</v>
      </c>
      <c r="E110" t="s">
        <v>78</v>
      </c>
      <c r="F110" t="s">
        <v>1747</v>
      </c>
      <c r="G110" t="s">
        <v>2106</v>
      </c>
      <c r="H110">
        <v>1</v>
      </c>
      <c r="I110">
        <v>4</v>
      </c>
      <c r="J110" t="s">
        <v>2181</v>
      </c>
      <c r="K110">
        <v>3</v>
      </c>
      <c r="L110">
        <v>6</v>
      </c>
      <c r="M110" t="s">
        <v>2182</v>
      </c>
      <c r="N110">
        <v>3</v>
      </c>
      <c r="O110">
        <v>1</v>
      </c>
      <c r="P110">
        <v>-3</v>
      </c>
      <c r="Q110">
        <v>6</v>
      </c>
      <c r="R110" t="s">
        <v>271</v>
      </c>
      <c r="S110">
        <v>1</v>
      </c>
      <c r="T110">
        <v>-3</v>
      </c>
      <c r="U110">
        <v>1</v>
      </c>
      <c r="V110">
        <v>-3</v>
      </c>
      <c r="W110">
        <v>3</v>
      </c>
      <c r="X110">
        <v>3</v>
      </c>
      <c r="Y110">
        <v>3</v>
      </c>
      <c r="Z110">
        <v>3</v>
      </c>
      <c r="AA110">
        <v>1</v>
      </c>
      <c r="AB110">
        <v>1</v>
      </c>
      <c r="AC110">
        <v>1</v>
      </c>
      <c r="AD110">
        <v>1</v>
      </c>
      <c r="AE110">
        <v>1</v>
      </c>
      <c r="AF110">
        <v>2</v>
      </c>
      <c r="AG110">
        <v>2</v>
      </c>
      <c r="AH110">
        <v>-3</v>
      </c>
      <c r="AI110">
        <v>3</v>
      </c>
      <c r="AJ110">
        <v>3</v>
      </c>
      <c r="AK110">
        <v>2</v>
      </c>
      <c r="AL110">
        <v>2</v>
      </c>
      <c r="AM110">
        <v>1</v>
      </c>
      <c r="AN110">
        <v>1</v>
      </c>
      <c r="AO110">
        <v>2</v>
      </c>
      <c r="AP110">
        <v>3</v>
      </c>
      <c r="AQ110">
        <v>2</v>
      </c>
      <c r="AR110">
        <v>5</v>
      </c>
      <c r="AS110">
        <v>5</v>
      </c>
      <c r="AT110">
        <v>3</v>
      </c>
      <c r="AU110">
        <v>17</v>
      </c>
      <c r="AV110" s="5">
        <f t="shared" si="209"/>
        <v>26</v>
      </c>
      <c r="AW110" s="11">
        <f t="shared" si="210"/>
        <v>48</v>
      </c>
      <c r="AX110" s="7">
        <f t="shared" si="211"/>
        <v>-1.3187199999999999</v>
      </c>
      <c r="AY110" s="7">
        <f t="shared" si="212"/>
        <v>0</v>
      </c>
      <c r="AZ110" s="7">
        <f t="shared" si="213"/>
        <v>0</v>
      </c>
      <c r="BA110" s="7">
        <f t="shared" si="214"/>
        <v>0</v>
      </c>
      <c r="BB110" s="7">
        <f t="shared" si="215"/>
        <v>0</v>
      </c>
      <c r="BC110" s="7">
        <f t="shared" si="216"/>
        <v>3.04365</v>
      </c>
      <c r="BD110" s="7">
        <f t="shared" si="217"/>
        <v>2.32091</v>
      </c>
      <c r="BE110" s="7">
        <f t="shared" si="218"/>
        <v>-3.8012999999999999</v>
      </c>
      <c r="BF110" s="7">
        <f t="shared" si="219"/>
        <v>1.3668899999999999</v>
      </c>
      <c r="BG110" s="7">
        <f t="shared" si="220"/>
        <v>-0.42251</v>
      </c>
      <c r="BH110" s="7">
        <f t="shared" si="221"/>
        <v>0.41188000000000002</v>
      </c>
      <c r="BI110" s="7">
        <f t="shared" si="222"/>
        <v>0</v>
      </c>
      <c r="BJ110" s="13">
        <f t="shared" si="223"/>
        <v>-6.0639999999999999E-2</v>
      </c>
      <c r="BK110" s="13">
        <f t="shared" si="224"/>
        <v>0</v>
      </c>
      <c r="BL110" s="13">
        <f t="shared" si="225"/>
        <v>0</v>
      </c>
      <c r="BM110" s="13">
        <f t="shared" si="226"/>
        <v>0</v>
      </c>
      <c r="BN110" s="13">
        <f t="shared" si="227"/>
        <v>0</v>
      </c>
      <c r="BO110" s="13">
        <f t="shared" si="228"/>
        <v>-6.8267199999999999</v>
      </c>
      <c r="BP110" s="13">
        <f t="shared" si="229"/>
        <v>-5.6992099999999999</v>
      </c>
      <c r="BQ110" s="13">
        <f t="shared" si="230"/>
        <v>0.90383999999999998</v>
      </c>
      <c r="BR110" s="13">
        <f t="shared" si="231"/>
        <v>-4.09842</v>
      </c>
      <c r="BS110" s="13">
        <f t="shared" si="232"/>
        <v>-0.92057</v>
      </c>
      <c r="BT110" s="13">
        <f t="shared" si="233"/>
        <v>-1.9593400000000001</v>
      </c>
      <c r="BU110" s="13">
        <f t="shared" si="234"/>
        <v>0</v>
      </c>
      <c r="BV110" s="14">
        <f t="shared" si="235"/>
        <v>58.177860000000003</v>
      </c>
      <c r="BW110" s="15">
        <f t="shared" si="236"/>
        <v>42.09675</v>
      </c>
      <c r="BX110" s="14">
        <f t="shared" si="237"/>
        <v>8.1778600000000026</v>
      </c>
      <c r="BY110" s="15">
        <f t="shared" si="238"/>
        <v>-7.9032499999999999</v>
      </c>
    </row>
  </sheetData>
  <sortState xmlns:xlrd2="http://schemas.microsoft.com/office/spreadsheetml/2017/richdata2" ref="A94:BY110">
    <sortCondition ref="A93:A110"/>
  </sortState>
  <phoneticPr fontId="3"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1886-ADA5-4F87-A080-7227DFB73B08}">
  <dimension ref="A1:BB67"/>
  <sheetViews>
    <sheetView topLeftCell="N1" workbookViewId="0">
      <selection activeCell="BA2" sqref="BA2:BA31"/>
    </sheetView>
  </sheetViews>
  <sheetFormatPr defaultColWidth="5.81640625" defaultRowHeight="12.5"/>
  <cols>
    <col min="7" max="7" width="22.1796875" customWidth="1"/>
    <col min="8" max="8" width="5.81640625" style="1" customWidth="1"/>
    <col min="9" max="9" width="5.81640625" style="1"/>
    <col min="10" max="10" width="16.1796875" customWidth="1"/>
    <col min="11" max="11" width="15.81640625" customWidth="1"/>
    <col min="12" max="12" width="17.36328125" style="1" customWidth="1"/>
    <col min="13" max="13" width="41" customWidth="1"/>
    <col min="14" max="14" width="5.81640625" style="1"/>
    <col min="15" max="15" width="24.1796875" customWidth="1"/>
    <col min="16" max="17" width="5.81640625" style="1"/>
    <col min="19" max="19" width="28.1796875" customWidth="1"/>
    <col min="20" max="20" width="5.81640625" style="1"/>
    <col min="23" max="23" width="5.81640625" style="1"/>
    <col min="26" max="26" width="5.81640625" style="1"/>
    <col min="53" max="53" width="5.81640625" style="5"/>
    <col min="54" max="54" width="5.81640625" style="11"/>
  </cols>
  <sheetData>
    <row r="1" spans="1:54" ht="14.5">
      <c r="A1" t="s">
        <v>902</v>
      </c>
      <c r="B1" t="s">
        <v>0</v>
      </c>
      <c r="C1" t="s">
        <v>1</v>
      </c>
      <c r="D1" t="s">
        <v>2</v>
      </c>
      <c r="E1" t="s">
        <v>3</v>
      </c>
      <c r="F1" t="s">
        <v>4</v>
      </c>
      <c r="G1" t="s">
        <v>1391</v>
      </c>
      <c r="H1" s="1" t="s">
        <v>1390</v>
      </c>
      <c r="I1" s="1" t="s">
        <v>1389</v>
      </c>
      <c r="J1" t="s">
        <v>357</v>
      </c>
      <c r="K1" t="s">
        <v>1385</v>
      </c>
      <c r="L1" s="1" t="s">
        <v>1388</v>
      </c>
      <c r="M1" t="s">
        <v>1385</v>
      </c>
      <c r="N1" s="1" t="s">
        <v>1387</v>
      </c>
      <c r="O1" t="s">
        <v>354</v>
      </c>
      <c r="P1" s="1" t="s">
        <v>1386</v>
      </c>
      <c r="Q1" s="38" t="s">
        <v>1549</v>
      </c>
      <c r="R1" t="s">
        <v>349</v>
      </c>
      <c r="S1" t="s">
        <v>1385</v>
      </c>
      <c r="T1" s="1" t="s">
        <v>1384</v>
      </c>
      <c r="U1" t="s">
        <v>349</v>
      </c>
      <c r="V1" t="s">
        <v>1383</v>
      </c>
      <c r="W1" s="1" t="s">
        <v>1382</v>
      </c>
      <c r="X1" t="s">
        <v>349</v>
      </c>
      <c r="Y1" t="s">
        <v>1381</v>
      </c>
      <c r="Z1" s="38" t="s">
        <v>1659</v>
      </c>
      <c r="AA1" t="s">
        <v>347</v>
      </c>
      <c r="AB1" t="s">
        <v>1380</v>
      </c>
      <c r="AC1" t="s">
        <v>1379</v>
      </c>
      <c r="AD1" t="s">
        <v>1378</v>
      </c>
      <c r="AE1" t="s">
        <v>1377</v>
      </c>
      <c r="AF1" t="s">
        <v>1376</v>
      </c>
      <c r="AG1" t="s">
        <v>1375</v>
      </c>
      <c r="AH1" t="s">
        <v>1374</v>
      </c>
      <c r="AI1" t="s">
        <v>1373</v>
      </c>
      <c r="AJ1" t="s">
        <v>1372</v>
      </c>
      <c r="AK1" t="s">
        <v>1371</v>
      </c>
      <c r="AL1" t="s">
        <v>1370</v>
      </c>
      <c r="AM1" t="s">
        <v>1369</v>
      </c>
      <c r="AN1" t="s">
        <v>1368</v>
      </c>
      <c r="AO1" t="s">
        <v>1367</v>
      </c>
      <c r="AP1" t="s">
        <v>1366</v>
      </c>
      <c r="AQ1" t="s">
        <v>1365</v>
      </c>
      <c r="AR1" t="s">
        <v>1364</v>
      </c>
      <c r="AS1" t="s">
        <v>1363</v>
      </c>
      <c r="AT1" t="s">
        <v>1362</v>
      </c>
      <c r="AU1" t="s">
        <v>1361</v>
      </c>
      <c r="AV1" t="s">
        <v>1360</v>
      </c>
      <c r="AW1" t="s">
        <v>1359</v>
      </c>
      <c r="AX1" t="s">
        <v>1358</v>
      </c>
      <c r="AY1" t="s">
        <v>336</v>
      </c>
      <c r="AZ1" t="s">
        <v>74</v>
      </c>
      <c r="BA1" s="5" t="s">
        <v>361</v>
      </c>
      <c r="BB1" s="11" t="s">
        <v>362</v>
      </c>
    </row>
    <row r="2" spans="1:54" ht="14.5">
      <c r="A2">
        <v>18</v>
      </c>
      <c r="B2" t="s">
        <v>1266</v>
      </c>
      <c r="C2" t="s">
        <v>1265</v>
      </c>
      <c r="D2" t="s">
        <v>1058</v>
      </c>
      <c r="E2" t="s">
        <v>1059</v>
      </c>
      <c r="F2" t="s">
        <v>1127</v>
      </c>
      <c r="G2" t="s">
        <v>1128</v>
      </c>
      <c r="H2" s="1">
        <v>1</v>
      </c>
      <c r="I2" s="1">
        <v>1</v>
      </c>
      <c r="J2">
        <v>-3</v>
      </c>
      <c r="K2" t="s">
        <v>1264</v>
      </c>
      <c r="L2" s="1">
        <v>1</v>
      </c>
      <c r="M2" s="106" t="s">
        <v>1263</v>
      </c>
      <c r="N2" s="1">
        <v>6</v>
      </c>
      <c r="O2" t="s">
        <v>1262</v>
      </c>
      <c r="P2" s="1">
        <v>4</v>
      </c>
      <c r="Q2" s="1">
        <v>1</v>
      </c>
      <c r="R2">
        <v>-3</v>
      </c>
      <c r="S2" t="s">
        <v>1261</v>
      </c>
      <c r="T2" s="1">
        <v>1</v>
      </c>
      <c r="U2">
        <v>-3</v>
      </c>
      <c r="V2" t="s">
        <v>1260</v>
      </c>
      <c r="W2" s="91">
        <v>6</v>
      </c>
      <c r="X2" s="92">
        <v>-3</v>
      </c>
      <c r="Y2" s="12" t="s">
        <v>1663</v>
      </c>
      <c r="Z2" s="1">
        <v>1</v>
      </c>
      <c r="AA2">
        <v>-3</v>
      </c>
      <c r="AB2">
        <v>4</v>
      </c>
      <c r="AC2">
        <v>4</v>
      </c>
      <c r="AD2">
        <v>1</v>
      </c>
      <c r="AE2">
        <v>1</v>
      </c>
      <c r="AF2">
        <v>1</v>
      </c>
      <c r="AG2">
        <v>1</v>
      </c>
      <c r="AH2">
        <v>1</v>
      </c>
      <c r="AI2">
        <v>1</v>
      </c>
      <c r="AJ2">
        <v>1</v>
      </c>
      <c r="AK2">
        <v>4</v>
      </c>
      <c r="AL2">
        <v>2</v>
      </c>
      <c r="AM2">
        <v>-3</v>
      </c>
      <c r="AN2">
        <v>3</v>
      </c>
      <c r="AO2">
        <v>3</v>
      </c>
      <c r="AP2">
        <v>1</v>
      </c>
      <c r="AQ2">
        <v>2</v>
      </c>
      <c r="AR2">
        <v>1</v>
      </c>
      <c r="AS2">
        <v>1</v>
      </c>
      <c r="AT2">
        <v>2</v>
      </c>
      <c r="AU2">
        <v>3</v>
      </c>
      <c r="AV2">
        <v>4</v>
      </c>
      <c r="AW2">
        <v>4</v>
      </c>
      <c r="AX2">
        <v>3</v>
      </c>
      <c r="AY2">
        <v>4</v>
      </c>
      <c r="AZ2">
        <v>15</v>
      </c>
      <c r="BA2" s="5">
        <f>SUM(H2:I2,L2,N2,P2:Q2,T2,W2,Z2)</f>
        <v>22</v>
      </c>
      <c r="BB2" s="11">
        <f>SUM(1*AB2,2*AC2,2*AD2,3*AE2,4*AF2,5*AG2,5*AH2,5*AI2,5*AJ2)</f>
        <v>41</v>
      </c>
    </row>
    <row r="3" spans="1:54">
      <c r="A3">
        <v>25</v>
      </c>
      <c r="B3" t="s">
        <v>1224</v>
      </c>
      <c r="C3" t="s">
        <v>1223</v>
      </c>
      <c r="D3" t="s">
        <v>77</v>
      </c>
      <c r="E3" t="s">
        <v>78</v>
      </c>
      <c r="F3" t="s">
        <v>1154</v>
      </c>
      <c r="G3" t="s">
        <v>1155</v>
      </c>
      <c r="H3" s="1">
        <v>1</v>
      </c>
      <c r="I3" s="1">
        <v>5</v>
      </c>
      <c r="J3" t="s">
        <v>1222</v>
      </c>
      <c r="K3">
        <v>-3</v>
      </c>
      <c r="L3" s="1">
        <v>1</v>
      </c>
      <c r="M3" s="108" t="s">
        <v>1221</v>
      </c>
      <c r="N3" s="1">
        <v>5</v>
      </c>
      <c r="O3" t="s">
        <v>1220</v>
      </c>
      <c r="P3" s="1">
        <v>4</v>
      </c>
      <c r="Q3" s="1">
        <v>1</v>
      </c>
      <c r="R3">
        <v>-3</v>
      </c>
      <c r="S3" t="s">
        <v>1219</v>
      </c>
      <c r="T3" s="1">
        <v>1</v>
      </c>
      <c r="U3">
        <v>-3</v>
      </c>
      <c r="V3" t="s">
        <v>1218</v>
      </c>
      <c r="W3" s="91">
        <v>5</v>
      </c>
      <c r="X3" s="92">
        <v>-3</v>
      </c>
      <c r="Y3" t="s">
        <v>1217</v>
      </c>
      <c r="Z3" s="1">
        <v>1</v>
      </c>
      <c r="AA3">
        <v>-3</v>
      </c>
      <c r="AB3">
        <v>3</v>
      </c>
      <c r="AC3">
        <v>3</v>
      </c>
      <c r="AD3">
        <v>3</v>
      </c>
      <c r="AE3">
        <v>2</v>
      </c>
      <c r="AF3">
        <v>1</v>
      </c>
      <c r="AG3">
        <v>1</v>
      </c>
      <c r="AH3">
        <v>1</v>
      </c>
      <c r="AI3">
        <v>1</v>
      </c>
      <c r="AJ3">
        <v>1</v>
      </c>
      <c r="AK3">
        <v>4</v>
      </c>
      <c r="AL3">
        <v>1</v>
      </c>
      <c r="AM3">
        <v>2</v>
      </c>
      <c r="AN3">
        <v>3</v>
      </c>
      <c r="AO3">
        <v>3</v>
      </c>
      <c r="AP3">
        <v>2</v>
      </c>
      <c r="AQ3">
        <v>2</v>
      </c>
      <c r="AR3">
        <v>1</v>
      </c>
      <c r="AS3">
        <v>1</v>
      </c>
      <c r="AT3">
        <v>3</v>
      </c>
      <c r="AU3">
        <v>4</v>
      </c>
      <c r="AV3">
        <v>4</v>
      </c>
      <c r="AW3">
        <v>3</v>
      </c>
      <c r="AX3">
        <v>3</v>
      </c>
      <c r="AY3">
        <v>3</v>
      </c>
      <c r="AZ3">
        <v>16</v>
      </c>
      <c r="BA3" s="5">
        <f t="shared" ref="BA3:BA31" si="0">SUM(H3:I3,L3,N3,P3:Q3,T3,W3,Z3)</f>
        <v>24</v>
      </c>
      <c r="BB3" s="11">
        <f t="shared" ref="BB3:BB66" si="1">SUM(1*AB3,2*AC3,2*AD3,3*AE3,4*AF3,5*AG3,5*AH3,5*AI3,5*AJ3)</f>
        <v>45</v>
      </c>
    </row>
    <row r="4" spans="1:54">
      <c r="A4">
        <v>26</v>
      </c>
      <c r="B4" t="s">
        <v>1216</v>
      </c>
      <c r="C4" t="s">
        <v>1126</v>
      </c>
      <c r="D4" t="s">
        <v>1058</v>
      </c>
      <c r="E4" t="s">
        <v>1059</v>
      </c>
      <c r="F4" t="s">
        <v>1158</v>
      </c>
      <c r="G4" t="s">
        <v>1159</v>
      </c>
      <c r="H4" s="1">
        <v>1</v>
      </c>
      <c r="I4" s="1">
        <v>5</v>
      </c>
      <c r="J4" t="s">
        <v>1215</v>
      </c>
      <c r="K4">
        <v>-3</v>
      </c>
      <c r="L4" s="1">
        <v>1</v>
      </c>
      <c r="M4" t="s">
        <v>1213</v>
      </c>
      <c r="N4" s="1">
        <v>6</v>
      </c>
      <c r="O4" t="s">
        <v>1214</v>
      </c>
      <c r="P4" s="1">
        <v>1</v>
      </c>
      <c r="Q4" s="1">
        <v>1</v>
      </c>
      <c r="R4">
        <v>-3</v>
      </c>
      <c r="S4" t="s">
        <v>1213</v>
      </c>
      <c r="T4" s="1">
        <v>1</v>
      </c>
      <c r="U4">
        <v>-3</v>
      </c>
      <c r="V4" t="s">
        <v>1213</v>
      </c>
      <c r="W4" s="1">
        <v>4</v>
      </c>
      <c r="X4" t="s">
        <v>1212</v>
      </c>
      <c r="Y4">
        <v>-3</v>
      </c>
      <c r="Z4" s="1">
        <v>1</v>
      </c>
      <c r="AA4">
        <v>-3</v>
      </c>
      <c r="AB4">
        <v>1</v>
      </c>
      <c r="AC4">
        <v>2</v>
      </c>
      <c r="AD4">
        <v>2</v>
      </c>
      <c r="AE4">
        <v>2</v>
      </c>
      <c r="AF4">
        <v>1</v>
      </c>
      <c r="AG4">
        <v>1</v>
      </c>
      <c r="AH4">
        <v>1</v>
      </c>
      <c r="AI4">
        <v>1</v>
      </c>
      <c r="AJ4">
        <v>1</v>
      </c>
      <c r="AK4">
        <v>5</v>
      </c>
      <c r="AL4">
        <v>2</v>
      </c>
      <c r="AM4">
        <v>-3</v>
      </c>
      <c r="AN4">
        <v>3</v>
      </c>
      <c r="AO4">
        <v>3</v>
      </c>
      <c r="AP4">
        <v>2</v>
      </c>
      <c r="AQ4">
        <v>2</v>
      </c>
      <c r="AR4">
        <v>1</v>
      </c>
      <c r="AS4">
        <v>2</v>
      </c>
      <c r="AT4">
        <v>6</v>
      </c>
      <c r="AU4">
        <v>5</v>
      </c>
      <c r="AV4">
        <v>5</v>
      </c>
      <c r="AW4">
        <v>2</v>
      </c>
      <c r="AX4">
        <v>4</v>
      </c>
      <c r="AY4">
        <v>6</v>
      </c>
      <c r="AZ4">
        <v>12</v>
      </c>
      <c r="BA4" s="5">
        <f t="shared" si="0"/>
        <v>21</v>
      </c>
      <c r="BB4" s="11">
        <f t="shared" si="1"/>
        <v>39</v>
      </c>
    </row>
    <row r="5" spans="1:54">
      <c r="A5">
        <v>2</v>
      </c>
      <c r="B5" t="s">
        <v>1350</v>
      </c>
      <c r="C5" t="s">
        <v>1153</v>
      </c>
      <c r="D5" t="s">
        <v>1058</v>
      </c>
      <c r="E5" t="s">
        <v>1059</v>
      </c>
      <c r="F5" t="s">
        <v>1060</v>
      </c>
      <c r="G5" t="s">
        <v>1061</v>
      </c>
      <c r="H5" s="1">
        <v>1</v>
      </c>
      <c r="I5" s="1">
        <v>1</v>
      </c>
      <c r="J5">
        <v>-3</v>
      </c>
      <c r="K5">
        <v>2</v>
      </c>
      <c r="L5" s="1">
        <v>1</v>
      </c>
      <c r="M5">
        <v>0</v>
      </c>
      <c r="N5" s="1">
        <v>6</v>
      </c>
      <c r="O5" t="s">
        <v>1349</v>
      </c>
      <c r="P5" s="1">
        <v>4</v>
      </c>
      <c r="Q5" s="1">
        <v>1</v>
      </c>
      <c r="R5">
        <v>-3</v>
      </c>
      <c r="S5">
        <v>0</v>
      </c>
      <c r="T5" s="1">
        <v>2</v>
      </c>
      <c r="U5" t="s">
        <v>1348</v>
      </c>
      <c r="V5">
        <v>-3</v>
      </c>
      <c r="W5" s="1">
        <v>1</v>
      </c>
      <c r="X5">
        <v>-3</v>
      </c>
      <c r="Y5">
        <v>0</v>
      </c>
      <c r="Z5" s="1">
        <v>1</v>
      </c>
      <c r="AA5">
        <v>-3</v>
      </c>
      <c r="AB5">
        <v>2</v>
      </c>
      <c r="AC5">
        <v>3</v>
      </c>
      <c r="AD5">
        <v>2</v>
      </c>
      <c r="AE5">
        <v>2</v>
      </c>
      <c r="AF5">
        <v>1</v>
      </c>
      <c r="AG5">
        <v>1</v>
      </c>
      <c r="AH5">
        <v>1</v>
      </c>
      <c r="AI5">
        <v>1</v>
      </c>
      <c r="AJ5">
        <v>1</v>
      </c>
      <c r="AK5">
        <v>2</v>
      </c>
      <c r="AL5">
        <v>2</v>
      </c>
      <c r="AM5">
        <v>-3</v>
      </c>
      <c r="AN5">
        <v>2</v>
      </c>
      <c r="AO5">
        <v>2</v>
      </c>
      <c r="AP5">
        <v>1</v>
      </c>
      <c r="AQ5">
        <v>1</v>
      </c>
      <c r="AR5">
        <v>1</v>
      </c>
      <c r="AS5">
        <v>1</v>
      </c>
      <c r="AT5">
        <v>3</v>
      </c>
      <c r="AU5">
        <v>4</v>
      </c>
      <c r="AV5">
        <v>5</v>
      </c>
      <c r="AW5">
        <v>3</v>
      </c>
      <c r="AX5">
        <v>3</v>
      </c>
      <c r="AY5">
        <v>6</v>
      </c>
      <c r="AZ5">
        <v>14</v>
      </c>
      <c r="BA5" s="5">
        <f t="shared" si="0"/>
        <v>18</v>
      </c>
      <c r="BB5" s="11">
        <f t="shared" si="1"/>
        <v>42</v>
      </c>
    </row>
    <row r="6" spans="1:54">
      <c r="A6">
        <v>22</v>
      </c>
      <c r="B6" t="s">
        <v>1242</v>
      </c>
      <c r="C6" t="s">
        <v>1241</v>
      </c>
      <c r="D6" t="s">
        <v>1058</v>
      </c>
      <c r="E6" t="s">
        <v>1059</v>
      </c>
      <c r="F6" t="s">
        <v>1142</v>
      </c>
      <c r="G6" t="s">
        <v>1143</v>
      </c>
      <c r="H6" s="1">
        <v>1</v>
      </c>
      <c r="I6" s="1">
        <v>1</v>
      </c>
      <c r="J6">
        <v>-3</v>
      </c>
      <c r="K6" t="s">
        <v>1240</v>
      </c>
      <c r="L6" s="1">
        <v>1</v>
      </c>
      <c r="M6" s="92" t="s">
        <v>1239</v>
      </c>
      <c r="N6" s="1">
        <v>6</v>
      </c>
      <c r="O6" t="s">
        <v>1238</v>
      </c>
      <c r="P6" s="1">
        <v>5</v>
      </c>
      <c r="Q6" s="1">
        <v>1</v>
      </c>
      <c r="R6">
        <v>-3</v>
      </c>
      <c r="S6" t="s">
        <v>1213</v>
      </c>
      <c r="T6" s="1">
        <v>1</v>
      </c>
      <c r="U6">
        <v>-3</v>
      </c>
      <c r="V6" t="s">
        <v>1231</v>
      </c>
      <c r="W6" s="1">
        <v>5</v>
      </c>
      <c r="X6" t="s">
        <v>1237</v>
      </c>
      <c r="Y6">
        <v>-3</v>
      </c>
      <c r="Z6" s="1">
        <v>1</v>
      </c>
      <c r="AA6">
        <v>-3</v>
      </c>
      <c r="AB6">
        <v>1</v>
      </c>
      <c r="AC6">
        <v>4</v>
      </c>
      <c r="AD6">
        <v>3</v>
      </c>
      <c r="AE6">
        <v>3</v>
      </c>
      <c r="AF6">
        <v>1</v>
      </c>
      <c r="AG6">
        <v>1</v>
      </c>
      <c r="AH6">
        <v>1</v>
      </c>
      <c r="AI6">
        <v>1</v>
      </c>
      <c r="AJ6">
        <v>1</v>
      </c>
      <c r="AK6">
        <v>4</v>
      </c>
      <c r="AL6">
        <v>2</v>
      </c>
      <c r="AM6">
        <v>-3</v>
      </c>
      <c r="AN6">
        <v>2</v>
      </c>
      <c r="AO6">
        <v>3</v>
      </c>
      <c r="AP6">
        <v>1</v>
      </c>
      <c r="AQ6">
        <v>1</v>
      </c>
      <c r="AR6">
        <v>1</v>
      </c>
      <c r="AS6">
        <v>1</v>
      </c>
      <c r="AT6">
        <v>2</v>
      </c>
      <c r="AU6">
        <v>4</v>
      </c>
      <c r="AV6">
        <v>5</v>
      </c>
      <c r="AW6">
        <v>1</v>
      </c>
      <c r="AX6">
        <v>3</v>
      </c>
      <c r="AY6">
        <v>5</v>
      </c>
      <c r="AZ6">
        <v>16</v>
      </c>
      <c r="BA6" s="5">
        <f t="shared" si="0"/>
        <v>22</v>
      </c>
      <c r="BB6" s="11">
        <f t="shared" si="1"/>
        <v>48</v>
      </c>
    </row>
    <row r="7" spans="1:54">
      <c r="A7">
        <v>5</v>
      </c>
      <c r="B7" t="s">
        <v>1334</v>
      </c>
      <c r="C7" t="s">
        <v>1333</v>
      </c>
      <c r="D7" t="s">
        <v>1058</v>
      </c>
      <c r="E7" t="s">
        <v>1059</v>
      </c>
      <c r="F7" t="s">
        <v>1076</v>
      </c>
      <c r="G7" t="s">
        <v>1077</v>
      </c>
      <c r="H7" s="1">
        <v>1</v>
      </c>
      <c r="I7" s="1">
        <v>2</v>
      </c>
      <c r="J7" t="s">
        <v>1332</v>
      </c>
      <c r="K7">
        <v>-3</v>
      </c>
      <c r="L7" s="1">
        <v>1</v>
      </c>
      <c r="M7" t="s">
        <v>1213</v>
      </c>
      <c r="N7" s="1">
        <v>6</v>
      </c>
      <c r="O7" t="s">
        <v>1331</v>
      </c>
      <c r="P7" s="1">
        <v>1</v>
      </c>
      <c r="Q7" s="1">
        <v>1</v>
      </c>
      <c r="R7">
        <v>-3</v>
      </c>
      <c r="S7">
        <v>2</v>
      </c>
      <c r="T7" s="1">
        <v>1</v>
      </c>
      <c r="U7">
        <v>-3</v>
      </c>
      <c r="V7" t="s">
        <v>1213</v>
      </c>
      <c r="W7" s="1">
        <v>1</v>
      </c>
      <c r="X7">
        <v>-3</v>
      </c>
      <c r="Y7" t="s">
        <v>1213</v>
      </c>
      <c r="Z7" s="1">
        <v>1</v>
      </c>
      <c r="AA7">
        <v>-3</v>
      </c>
      <c r="AB7">
        <v>1</v>
      </c>
      <c r="AC7">
        <v>1</v>
      </c>
      <c r="AD7">
        <v>1</v>
      </c>
      <c r="AE7">
        <v>1</v>
      </c>
      <c r="AF7">
        <v>1</v>
      </c>
      <c r="AG7">
        <v>1</v>
      </c>
      <c r="AH7">
        <v>1</v>
      </c>
      <c r="AI7">
        <v>1</v>
      </c>
      <c r="AJ7">
        <v>1</v>
      </c>
      <c r="AK7">
        <v>2</v>
      </c>
      <c r="AL7">
        <v>2</v>
      </c>
      <c r="AM7">
        <v>-3</v>
      </c>
      <c r="AN7">
        <v>3</v>
      </c>
      <c r="AO7">
        <v>3</v>
      </c>
      <c r="AP7">
        <v>2</v>
      </c>
      <c r="AQ7">
        <v>2</v>
      </c>
      <c r="AR7">
        <v>1</v>
      </c>
      <c r="AS7">
        <v>2</v>
      </c>
      <c r="AT7">
        <v>1</v>
      </c>
      <c r="AU7">
        <v>2</v>
      </c>
      <c r="AV7">
        <v>3</v>
      </c>
      <c r="AW7">
        <v>5</v>
      </c>
      <c r="AX7">
        <v>2</v>
      </c>
      <c r="AY7">
        <v>6</v>
      </c>
      <c r="AZ7">
        <v>9</v>
      </c>
      <c r="BA7" s="5">
        <f t="shared" si="0"/>
        <v>15</v>
      </c>
      <c r="BB7" s="11">
        <f t="shared" si="1"/>
        <v>32</v>
      </c>
    </row>
    <row r="8" spans="1:54">
      <c r="A8">
        <v>24</v>
      </c>
      <c r="B8" t="s">
        <v>1228</v>
      </c>
      <c r="C8" t="s">
        <v>1110</v>
      </c>
      <c r="D8" t="s">
        <v>1058</v>
      </c>
      <c r="E8" t="s">
        <v>1059</v>
      </c>
      <c r="F8" t="s">
        <v>1150</v>
      </c>
      <c r="G8" t="s">
        <v>1151</v>
      </c>
      <c r="H8" s="1">
        <v>1</v>
      </c>
      <c r="I8" s="1">
        <v>3</v>
      </c>
      <c r="J8" t="s">
        <v>1227</v>
      </c>
      <c r="K8">
        <v>-3</v>
      </c>
      <c r="L8" s="1">
        <v>3</v>
      </c>
      <c r="M8">
        <v>-3</v>
      </c>
      <c r="N8" s="1">
        <v>6</v>
      </c>
      <c r="O8" t="s">
        <v>1226</v>
      </c>
      <c r="P8" s="1">
        <v>1</v>
      </c>
      <c r="Q8" s="31">
        <v>1</v>
      </c>
      <c r="R8">
        <v>-3</v>
      </c>
      <c r="S8" t="s">
        <v>1213</v>
      </c>
      <c r="T8" s="1">
        <v>1</v>
      </c>
      <c r="U8">
        <v>-3</v>
      </c>
      <c r="V8" t="s">
        <v>1225</v>
      </c>
      <c r="W8" s="1">
        <v>1</v>
      </c>
      <c r="X8">
        <v>-3</v>
      </c>
      <c r="Y8" t="s">
        <v>1213</v>
      </c>
      <c r="Z8" s="1">
        <v>1</v>
      </c>
      <c r="AA8">
        <v>-3</v>
      </c>
      <c r="AB8">
        <v>1</v>
      </c>
      <c r="AC8">
        <v>4</v>
      </c>
      <c r="AD8">
        <v>2</v>
      </c>
      <c r="AE8">
        <v>2</v>
      </c>
      <c r="AF8">
        <v>1</v>
      </c>
      <c r="AG8">
        <v>1</v>
      </c>
      <c r="AH8">
        <v>1</v>
      </c>
      <c r="AI8">
        <v>1</v>
      </c>
      <c r="AJ8">
        <v>1</v>
      </c>
      <c r="AK8">
        <v>4</v>
      </c>
      <c r="AL8">
        <v>2</v>
      </c>
      <c r="AM8">
        <v>-3</v>
      </c>
      <c r="AN8">
        <v>1</v>
      </c>
      <c r="AO8">
        <v>3</v>
      </c>
      <c r="AP8">
        <v>1</v>
      </c>
      <c r="AQ8">
        <v>2</v>
      </c>
      <c r="AR8">
        <v>1</v>
      </c>
      <c r="AS8">
        <v>1</v>
      </c>
      <c r="AT8">
        <v>3</v>
      </c>
      <c r="AU8">
        <v>5</v>
      </c>
      <c r="AV8">
        <v>5</v>
      </c>
      <c r="AW8">
        <v>3</v>
      </c>
      <c r="AX8">
        <v>2</v>
      </c>
      <c r="AY8">
        <v>6</v>
      </c>
      <c r="AZ8">
        <v>14</v>
      </c>
      <c r="BA8" s="5">
        <f t="shared" si="0"/>
        <v>18</v>
      </c>
      <c r="BB8" s="11">
        <f t="shared" si="1"/>
        <v>43</v>
      </c>
    </row>
    <row r="9" spans="1:54" ht="14.5">
      <c r="A9">
        <v>3</v>
      </c>
      <c r="B9" t="s">
        <v>1347</v>
      </c>
      <c r="C9" t="s">
        <v>1346</v>
      </c>
      <c r="D9" t="s">
        <v>77</v>
      </c>
      <c r="E9" t="s">
        <v>78</v>
      </c>
      <c r="F9" t="s">
        <v>1068</v>
      </c>
      <c r="G9" t="s">
        <v>1069</v>
      </c>
      <c r="H9" s="1">
        <v>1</v>
      </c>
      <c r="I9" s="1">
        <v>3</v>
      </c>
      <c r="J9" t="s">
        <v>1345</v>
      </c>
      <c r="K9">
        <v>-3</v>
      </c>
      <c r="L9" s="1">
        <v>1</v>
      </c>
      <c r="M9" s="92" t="s">
        <v>1344</v>
      </c>
      <c r="N9" s="1">
        <v>6</v>
      </c>
      <c r="O9" t="s">
        <v>1343</v>
      </c>
      <c r="P9" s="34">
        <v>4</v>
      </c>
      <c r="Q9" s="35">
        <v>1</v>
      </c>
      <c r="R9" s="39" t="s">
        <v>1550</v>
      </c>
      <c r="S9">
        <v>-3</v>
      </c>
      <c r="T9" s="1">
        <v>1</v>
      </c>
      <c r="U9">
        <v>-3</v>
      </c>
      <c r="V9" t="s">
        <v>1342</v>
      </c>
      <c r="W9" s="1">
        <v>4</v>
      </c>
      <c r="X9" t="s">
        <v>1341</v>
      </c>
      <c r="Y9">
        <v>-3</v>
      </c>
      <c r="Z9" s="1">
        <v>2</v>
      </c>
      <c r="AA9" t="s">
        <v>1340</v>
      </c>
      <c r="AB9">
        <v>1</v>
      </c>
      <c r="AC9">
        <v>4</v>
      </c>
      <c r="AD9">
        <v>3</v>
      </c>
      <c r="AE9">
        <v>1</v>
      </c>
      <c r="AF9">
        <v>1</v>
      </c>
      <c r="AG9">
        <v>1</v>
      </c>
      <c r="AH9">
        <v>1</v>
      </c>
      <c r="AI9">
        <v>1</v>
      </c>
      <c r="AJ9">
        <v>1</v>
      </c>
      <c r="AK9">
        <v>4</v>
      </c>
      <c r="AL9">
        <v>2</v>
      </c>
      <c r="AM9">
        <v>-3</v>
      </c>
      <c r="AN9">
        <v>3</v>
      </c>
      <c r="AO9">
        <v>3</v>
      </c>
      <c r="AP9">
        <v>1</v>
      </c>
      <c r="AQ9">
        <v>1</v>
      </c>
      <c r="AR9">
        <v>1</v>
      </c>
      <c r="AS9">
        <v>1</v>
      </c>
      <c r="AT9">
        <v>2</v>
      </c>
      <c r="AU9">
        <v>2</v>
      </c>
      <c r="AV9">
        <v>4</v>
      </c>
      <c r="AW9">
        <v>5</v>
      </c>
      <c r="AX9">
        <v>3</v>
      </c>
      <c r="AY9">
        <v>5</v>
      </c>
      <c r="AZ9">
        <v>14</v>
      </c>
      <c r="BA9" s="5">
        <f t="shared" si="0"/>
        <v>23</v>
      </c>
      <c r="BB9" s="11">
        <f t="shared" si="1"/>
        <v>42</v>
      </c>
    </row>
    <row r="10" spans="1:54">
      <c r="A10">
        <v>7</v>
      </c>
      <c r="B10" t="s">
        <v>1327</v>
      </c>
      <c r="C10" t="s">
        <v>1326</v>
      </c>
      <c r="D10" t="s">
        <v>77</v>
      </c>
      <c r="E10" t="s">
        <v>78</v>
      </c>
      <c r="F10" t="s">
        <v>1325</v>
      </c>
      <c r="G10" t="s">
        <v>1085</v>
      </c>
      <c r="H10" s="1">
        <v>1</v>
      </c>
      <c r="I10" s="1">
        <v>5</v>
      </c>
      <c r="J10" t="s">
        <v>1324</v>
      </c>
      <c r="K10">
        <v>-3</v>
      </c>
      <c r="L10" s="1">
        <v>4</v>
      </c>
      <c r="M10">
        <v>-3</v>
      </c>
      <c r="N10" s="1">
        <v>6</v>
      </c>
      <c r="O10" t="s">
        <v>1323</v>
      </c>
      <c r="P10" s="1">
        <v>3</v>
      </c>
      <c r="Q10" s="1">
        <v>1</v>
      </c>
      <c r="R10">
        <v>-3</v>
      </c>
      <c r="S10" t="s">
        <v>1213</v>
      </c>
      <c r="T10" s="31">
        <v>1</v>
      </c>
      <c r="U10">
        <v>-3</v>
      </c>
      <c r="V10" t="s">
        <v>1322</v>
      </c>
      <c r="W10" s="1">
        <v>1</v>
      </c>
      <c r="X10">
        <v>-3</v>
      </c>
      <c r="Y10" t="s">
        <v>1213</v>
      </c>
      <c r="Z10" s="1">
        <v>1</v>
      </c>
      <c r="AA10">
        <v>-3</v>
      </c>
      <c r="AB10">
        <v>2</v>
      </c>
      <c r="AC10">
        <v>4</v>
      </c>
      <c r="AD10">
        <v>4</v>
      </c>
      <c r="AE10">
        <v>2</v>
      </c>
      <c r="AF10">
        <v>1</v>
      </c>
      <c r="AG10">
        <v>1</v>
      </c>
      <c r="AH10">
        <v>1</v>
      </c>
      <c r="AI10">
        <v>1</v>
      </c>
      <c r="AJ10">
        <v>1</v>
      </c>
      <c r="AK10">
        <v>2</v>
      </c>
      <c r="AL10">
        <v>2</v>
      </c>
      <c r="AM10">
        <v>-3</v>
      </c>
      <c r="AN10">
        <v>3</v>
      </c>
      <c r="AO10">
        <v>3</v>
      </c>
      <c r="AP10">
        <v>2</v>
      </c>
      <c r="AQ10">
        <v>2</v>
      </c>
      <c r="AR10">
        <v>2</v>
      </c>
      <c r="AS10">
        <v>2</v>
      </c>
      <c r="AT10">
        <v>1</v>
      </c>
      <c r="AU10">
        <v>3</v>
      </c>
      <c r="AV10">
        <v>3</v>
      </c>
      <c r="AW10">
        <v>5</v>
      </c>
      <c r="AX10">
        <v>5</v>
      </c>
      <c r="AY10">
        <v>5</v>
      </c>
      <c r="AZ10">
        <v>17</v>
      </c>
      <c r="BA10" s="5">
        <f t="shared" si="0"/>
        <v>23</v>
      </c>
      <c r="BB10" s="11">
        <f t="shared" si="1"/>
        <v>48</v>
      </c>
    </row>
    <row r="11" spans="1:54">
      <c r="A11">
        <v>12</v>
      </c>
      <c r="B11" t="s">
        <v>1301</v>
      </c>
      <c r="C11" t="s">
        <v>1118</v>
      </c>
      <c r="D11" t="s">
        <v>77</v>
      </c>
      <c r="E11" t="s">
        <v>78</v>
      </c>
      <c r="F11" t="s">
        <v>1103</v>
      </c>
      <c r="G11" t="s">
        <v>1104</v>
      </c>
      <c r="H11" s="1">
        <v>1</v>
      </c>
      <c r="I11" s="1">
        <v>1</v>
      </c>
      <c r="J11">
        <v>-3</v>
      </c>
      <c r="K11" t="s">
        <v>1300</v>
      </c>
      <c r="L11" s="1">
        <v>1</v>
      </c>
      <c r="M11" s="92" t="s">
        <v>1299</v>
      </c>
      <c r="N11" s="1">
        <v>6</v>
      </c>
      <c r="O11" t="s">
        <v>1298</v>
      </c>
      <c r="P11" s="1">
        <v>3</v>
      </c>
      <c r="Q11" s="1">
        <v>1</v>
      </c>
      <c r="R11">
        <v>-3</v>
      </c>
      <c r="S11" s="33" t="s">
        <v>1213</v>
      </c>
      <c r="T11" s="32">
        <v>1</v>
      </c>
      <c r="U11" t="s">
        <v>271</v>
      </c>
      <c r="V11">
        <v>-3</v>
      </c>
      <c r="W11" s="1">
        <v>1</v>
      </c>
      <c r="X11">
        <v>-3</v>
      </c>
      <c r="Y11" t="s">
        <v>1213</v>
      </c>
      <c r="Z11" s="1">
        <v>3</v>
      </c>
      <c r="AA11" t="s">
        <v>1297</v>
      </c>
      <c r="AB11">
        <v>4</v>
      </c>
      <c r="AC11">
        <v>2</v>
      </c>
      <c r="AD11">
        <v>2</v>
      </c>
      <c r="AE11">
        <v>1</v>
      </c>
      <c r="AF11">
        <v>1</v>
      </c>
      <c r="AG11">
        <v>1</v>
      </c>
      <c r="AH11">
        <v>1</v>
      </c>
      <c r="AI11">
        <v>1</v>
      </c>
      <c r="AJ11">
        <v>1</v>
      </c>
      <c r="AK11">
        <v>2</v>
      </c>
      <c r="AL11">
        <v>2</v>
      </c>
      <c r="AM11">
        <v>-3</v>
      </c>
      <c r="AN11">
        <v>3</v>
      </c>
      <c r="AO11">
        <v>3</v>
      </c>
      <c r="AP11">
        <v>2</v>
      </c>
      <c r="AQ11">
        <v>2</v>
      </c>
      <c r="AR11">
        <v>1</v>
      </c>
      <c r="AS11">
        <v>1</v>
      </c>
      <c r="AT11">
        <v>1</v>
      </c>
      <c r="AU11">
        <v>3</v>
      </c>
      <c r="AV11">
        <v>3</v>
      </c>
      <c r="AW11">
        <v>5</v>
      </c>
      <c r="AX11">
        <v>4</v>
      </c>
      <c r="AY11">
        <v>5</v>
      </c>
      <c r="AZ11">
        <v>14</v>
      </c>
      <c r="BA11" s="5">
        <f t="shared" si="0"/>
        <v>18</v>
      </c>
      <c r="BB11" s="11">
        <f t="shared" si="1"/>
        <v>39</v>
      </c>
    </row>
    <row r="12" spans="1:54">
      <c r="A12">
        <v>4</v>
      </c>
      <c r="B12" t="s">
        <v>1339</v>
      </c>
      <c r="C12" t="s">
        <v>1338</v>
      </c>
      <c r="D12" t="s">
        <v>77</v>
      </c>
      <c r="E12" t="s">
        <v>78</v>
      </c>
      <c r="F12" t="s">
        <v>1072</v>
      </c>
      <c r="G12" t="s">
        <v>1073</v>
      </c>
      <c r="H12" s="1">
        <v>1</v>
      </c>
      <c r="I12" s="1">
        <v>3</v>
      </c>
      <c r="J12" t="s">
        <v>1337</v>
      </c>
      <c r="K12">
        <v>-3</v>
      </c>
      <c r="L12" s="1">
        <v>1</v>
      </c>
      <c r="M12">
        <v>0</v>
      </c>
      <c r="N12" s="1">
        <v>6</v>
      </c>
      <c r="O12" t="s">
        <v>1336</v>
      </c>
      <c r="P12" s="1">
        <v>5</v>
      </c>
      <c r="Q12" s="1">
        <v>1</v>
      </c>
      <c r="R12">
        <v>-3</v>
      </c>
      <c r="S12">
        <v>0</v>
      </c>
      <c r="T12" s="1">
        <v>1</v>
      </c>
      <c r="U12">
        <v>-3</v>
      </c>
      <c r="V12">
        <v>0</v>
      </c>
      <c r="W12" s="1">
        <v>5</v>
      </c>
      <c r="X12" t="s">
        <v>1335</v>
      </c>
      <c r="Y12">
        <v>-3</v>
      </c>
      <c r="Z12" s="1">
        <v>1</v>
      </c>
      <c r="AA12">
        <v>-3</v>
      </c>
      <c r="AB12">
        <v>1</v>
      </c>
      <c r="AC12">
        <v>2</v>
      </c>
      <c r="AD12">
        <v>1</v>
      </c>
      <c r="AE12">
        <v>1</v>
      </c>
      <c r="AF12">
        <v>1</v>
      </c>
      <c r="AG12">
        <v>1</v>
      </c>
      <c r="AH12">
        <v>1</v>
      </c>
      <c r="AI12">
        <v>1</v>
      </c>
      <c r="AJ12">
        <v>1</v>
      </c>
      <c r="AK12">
        <v>2</v>
      </c>
      <c r="AL12">
        <v>1</v>
      </c>
      <c r="AM12">
        <v>2</v>
      </c>
      <c r="AN12">
        <v>3</v>
      </c>
      <c r="AO12">
        <v>3</v>
      </c>
      <c r="AP12">
        <v>2</v>
      </c>
      <c r="AQ12">
        <v>2</v>
      </c>
      <c r="AR12">
        <v>1</v>
      </c>
      <c r="AS12">
        <v>1</v>
      </c>
      <c r="AT12">
        <v>1</v>
      </c>
      <c r="AU12">
        <v>4</v>
      </c>
      <c r="AV12">
        <v>3</v>
      </c>
      <c r="AW12">
        <v>3</v>
      </c>
      <c r="AX12">
        <v>3</v>
      </c>
      <c r="AY12">
        <v>3</v>
      </c>
      <c r="AZ12">
        <v>10</v>
      </c>
      <c r="BA12" s="5">
        <f t="shared" si="0"/>
        <v>24</v>
      </c>
      <c r="BB12" s="11">
        <f t="shared" si="1"/>
        <v>34</v>
      </c>
    </row>
    <row r="13" spans="1:54">
      <c r="A13">
        <v>27</v>
      </c>
      <c r="B13" t="s">
        <v>1537</v>
      </c>
      <c r="C13" t="s">
        <v>1130</v>
      </c>
      <c r="D13" t="s">
        <v>1058</v>
      </c>
      <c r="E13" t="s">
        <v>1059</v>
      </c>
      <c r="F13" t="s">
        <v>1534</v>
      </c>
      <c r="G13" t="s">
        <v>1535</v>
      </c>
      <c r="H13" s="1">
        <v>1</v>
      </c>
      <c r="I13" s="1">
        <v>5</v>
      </c>
      <c r="J13" t="s">
        <v>1538</v>
      </c>
      <c r="K13">
        <v>-3</v>
      </c>
      <c r="L13" s="1">
        <v>3</v>
      </c>
      <c r="M13">
        <v>3</v>
      </c>
      <c r="N13" s="1">
        <v>6</v>
      </c>
      <c r="O13" t="s">
        <v>1539</v>
      </c>
      <c r="P13" s="1">
        <v>5</v>
      </c>
      <c r="Q13" s="1">
        <v>4</v>
      </c>
      <c r="R13" t="s">
        <v>1540</v>
      </c>
      <c r="S13">
        <v>-3</v>
      </c>
      <c r="T13" s="1">
        <v>1</v>
      </c>
      <c r="U13">
        <v>-3</v>
      </c>
      <c r="V13" t="s">
        <v>1213</v>
      </c>
      <c r="W13" s="1">
        <v>5</v>
      </c>
      <c r="X13" t="s">
        <v>1541</v>
      </c>
      <c r="Y13">
        <v>-3</v>
      </c>
      <c r="Z13" s="1">
        <v>1</v>
      </c>
      <c r="AA13">
        <v>-3</v>
      </c>
      <c r="AB13">
        <v>4</v>
      </c>
      <c r="AC13">
        <v>4</v>
      </c>
      <c r="AD13">
        <v>3</v>
      </c>
      <c r="AE13">
        <v>3</v>
      </c>
      <c r="AF13">
        <v>1</v>
      </c>
      <c r="AG13">
        <v>1</v>
      </c>
      <c r="AH13">
        <v>1</v>
      </c>
      <c r="AI13">
        <v>1</v>
      </c>
      <c r="AJ13">
        <v>1</v>
      </c>
      <c r="AK13">
        <v>4</v>
      </c>
      <c r="AL13">
        <v>2</v>
      </c>
      <c r="AM13">
        <v>-3</v>
      </c>
      <c r="AN13">
        <v>3</v>
      </c>
      <c r="AO13">
        <v>3</v>
      </c>
      <c r="AP13">
        <v>1</v>
      </c>
      <c r="AQ13">
        <v>2</v>
      </c>
      <c r="AR13">
        <v>1</v>
      </c>
      <c r="AS13">
        <v>1</v>
      </c>
      <c r="AT13">
        <v>2</v>
      </c>
      <c r="AU13">
        <v>4</v>
      </c>
      <c r="AV13">
        <v>4</v>
      </c>
      <c r="AW13">
        <v>4</v>
      </c>
      <c r="AX13">
        <v>2</v>
      </c>
      <c r="AY13">
        <v>6</v>
      </c>
      <c r="AZ13">
        <v>19</v>
      </c>
      <c r="BA13" s="5">
        <f t="shared" si="0"/>
        <v>31</v>
      </c>
      <c r="BB13" s="11">
        <f t="shared" si="1"/>
        <v>51</v>
      </c>
    </row>
    <row r="14" spans="1:54">
      <c r="A14">
        <v>6</v>
      </c>
      <c r="B14" t="s">
        <v>1330</v>
      </c>
      <c r="C14" t="s">
        <v>1329</v>
      </c>
      <c r="D14" t="s">
        <v>1058</v>
      </c>
      <c r="E14" t="s">
        <v>1059</v>
      </c>
      <c r="F14" t="s">
        <v>1080</v>
      </c>
      <c r="G14" t="s">
        <v>1081</v>
      </c>
      <c r="H14" s="1">
        <v>1</v>
      </c>
      <c r="I14" s="1">
        <v>1</v>
      </c>
      <c r="J14">
        <v>-3</v>
      </c>
      <c r="K14" t="s">
        <v>1213</v>
      </c>
      <c r="L14" s="1">
        <v>1</v>
      </c>
      <c r="M14" t="s">
        <v>1213</v>
      </c>
      <c r="N14" s="1">
        <v>6</v>
      </c>
      <c r="O14" t="s">
        <v>1328</v>
      </c>
      <c r="P14" s="1">
        <v>4</v>
      </c>
      <c r="Q14" s="1">
        <v>1</v>
      </c>
      <c r="R14">
        <v>-3</v>
      </c>
      <c r="S14" t="s">
        <v>1213</v>
      </c>
      <c r="T14" s="1">
        <v>1</v>
      </c>
      <c r="U14">
        <v>-3</v>
      </c>
      <c r="V14" t="s">
        <v>1213</v>
      </c>
      <c r="W14" s="1">
        <v>1</v>
      </c>
      <c r="X14">
        <v>-3</v>
      </c>
      <c r="Y14" t="s">
        <v>1213</v>
      </c>
      <c r="Z14" s="1">
        <v>1</v>
      </c>
      <c r="AA14">
        <v>-3</v>
      </c>
      <c r="AB14">
        <v>1</v>
      </c>
      <c r="AC14">
        <v>1</v>
      </c>
      <c r="AD14">
        <v>1</v>
      </c>
      <c r="AE14">
        <v>1</v>
      </c>
      <c r="AF14">
        <v>1</v>
      </c>
      <c r="AG14">
        <v>1</v>
      </c>
      <c r="AH14">
        <v>1</v>
      </c>
      <c r="AI14">
        <v>1</v>
      </c>
      <c r="AJ14">
        <v>1</v>
      </c>
      <c r="AK14">
        <v>2</v>
      </c>
      <c r="AL14">
        <v>2</v>
      </c>
      <c r="AM14">
        <v>-3</v>
      </c>
      <c r="AN14">
        <v>3</v>
      </c>
      <c r="AO14">
        <v>3</v>
      </c>
      <c r="AP14">
        <v>2</v>
      </c>
      <c r="AQ14">
        <v>2</v>
      </c>
      <c r="AR14">
        <v>2</v>
      </c>
      <c r="AS14">
        <v>2</v>
      </c>
      <c r="AT14">
        <v>1</v>
      </c>
      <c r="AU14">
        <v>4</v>
      </c>
      <c r="AV14">
        <v>4</v>
      </c>
      <c r="AW14">
        <v>5</v>
      </c>
      <c r="AX14">
        <v>5</v>
      </c>
      <c r="AY14">
        <v>5</v>
      </c>
      <c r="AZ14">
        <v>9</v>
      </c>
      <c r="BA14" s="5">
        <f t="shared" si="0"/>
        <v>17</v>
      </c>
      <c r="BB14" s="11">
        <f t="shared" si="1"/>
        <v>32</v>
      </c>
    </row>
    <row r="15" spans="1:54" ht="13">
      <c r="A15">
        <v>30</v>
      </c>
      <c r="B15" s="57">
        <v>44754.817337962966</v>
      </c>
      <c r="C15" t="s">
        <v>1610</v>
      </c>
      <c r="D15" s="58" t="s">
        <v>77</v>
      </c>
      <c r="E15" s="58" t="s">
        <v>78</v>
      </c>
      <c r="F15" t="s">
        <v>1611</v>
      </c>
      <c r="G15" t="s">
        <v>1594</v>
      </c>
      <c r="H15" s="1">
        <v>1</v>
      </c>
      <c r="I15" s="1">
        <v>6</v>
      </c>
      <c r="J15" s="58" t="s">
        <v>1612</v>
      </c>
      <c r="K15">
        <v>-3</v>
      </c>
      <c r="L15" s="1">
        <v>4</v>
      </c>
      <c r="M15">
        <v>10</v>
      </c>
      <c r="N15" s="1">
        <v>6</v>
      </c>
      <c r="O15" s="58" t="s">
        <v>1613</v>
      </c>
      <c r="P15" s="1">
        <v>5</v>
      </c>
      <c r="Q15" s="1">
        <v>3</v>
      </c>
      <c r="R15" s="58" t="s">
        <v>1614</v>
      </c>
      <c r="S15">
        <v>-3</v>
      </c>
      <c r="T15" s="1">
        <v>1</v>
      </c>
      <c r="U15">
        <v>-3</v>
      </c>
      <c r="V15" s="58" t="s">
        <v>1615</v>
      </c>
      <c r="W15" s="1">
        <v>1</v>
      </c>
      <c r="X15">
        <v>-3</v>
      </c>
      <c r="Y15" s="58" t="s">
        <v>1213</v>
      </c>
      <c r="Z15" s="1">
        <v>1</v>
      </c>
      <c r="AA15">
        <v>-3</v>
      </c>
      <c r="AB15">
        <v>4</v>
      </c>
      <c r="AC15">
        <v>4</v>
      </c>
      <c r="AD15">
        <v>4</v>
      </c>
      <c r="AE15">
        <v>4</v>
      </c>
      <c r="AF15">
        <v>1</v>
      </c>
      <c r="AG15">
        <v>1</v>
      </c>
      <c r="AH15">
        <v>1</v>
      </c>
      <c r="AI15">
        <v>1</v>
      </c>
      <c r="AJ15">
        <v>1</v>
      </c>
      <c r="AK15">
        <v>3</v>
      </c>
      <c r="AL15">
        <v>2</v>
      </c>
      <c r="AM15">
        <v>-3</v>
      </c>
      <c r="AN15">
        <v>2</v>
      </c>
      <c r="AO15">
        <v>3</v>
      </c>
      <c r="AP15">
        <v>1</v>
      </c>
      <c r="AQ15">
        <v>1</v>
      </c>
      <c r="AR15">
        <v>1</v>
      </c>
      <c r="AS15">
        <v>1</v>
      </c>
      <c r="AT15">
        <v>3</v>
      </c>
      <c r="AU15">
        <v>5</v>
      </c>
      <c r="AV15">
        <v>5</v>
      </c>
      <c r="AW15">
        <v>3</v>
      </c>
      <c r="AX15">
        <v>2</v>
      </c>
      <c r="AY15">
        <v>6</v>
      </c>
      <c r="AZ15">
        <v>21</v>
      </c>
      <c r="BA15" s="5">
        <f t="shared" si="0"/>
        <v>28</v>
      </c>
      <c r="BB15" s="11">
        <f t="shared" si="1"/>
        <v>56</v>
      </c>
    </row>
    <row r="16" spans="1:54">
      <c r="A16">
        <v>17</v>
      </c>
      <c r="B16" t="s">
        <v>1273</v>
      </c>
      <c r="C16" t="s">
        <v>1272</v>
      </c>
      <c r="D16" t="s">
        <v>77</v>
      </c>
      <c r="E16" t="s">
        <v>78</v>
      </c>
      <c r="F16" t="s">
        <v>1111</v>
      </c>
      <c r="G16" t="s">
        <v>1112</v>
      </c>
      <c r="H16" s="1">
        <v>1</v>
      </c>
      <c r="I16" s="1">
        <v>5</v>
      </c>
      <c r="J16" t="s">
        <v>1271</v>
      </c>
      <c r="K16">
        <v>-3</v>
      </c>
      <c r="L16" s="1">
        <v>1</v>
      </c>
      <c r="M16" s="92" t="s">
        <v>1270</v>
      </c>
      <c r="N16" s="1">
        <v>6</v>
      </c>
      <c r="O16" t="s">
        <v>1269</v>
      </c>
      <c r="P16" s="1">
        <v>3</v>
      </c>
      <c r="Q16" s="1">
        <v>1</v>
      </c>
      <c r="R16">
        <v>-3</v>
      </c>
      <c r="S16" t="s">
        <v>1213</v>
      </c>
      <c r="T16" s="1">
        <v>1</v>
      </c>
      <c r="U16">
        <v>-3</v>
      </c>
      <c r="V16" t="s">
        <v>1213</v>
      </c>
      <c r="W16" s="1">
        <v>3</v>
      </c>
      <c r="X16" t="s">
        <v>1268</v>
      </c>
      <c r="Y16">
        <v>-3</v>
      </c>
      <c r="Z16" s="1">
        <v>4</v>
      </c>
      <c r="AA16" t="s">
        <v>1267</v>
      </c>
      <c r="AB16">
        <v>4</v>
      </c>
      <c r="AC16">
        <v>1</v>
      </c>
      <c r="AD16">
        <v>2</v>
      </c>
      <c r="AE16">
        <v>1</v>
      </c>
      <c r="AF16">
        <v>1</v>
      </c>
      <c r="AG16">
        <v>1</v>
      </c>
      <c r="AH16">
        <v>1</v>
      </c>
      <c r="AI16">
        <v>1</v>
      </c>
      <c r="AJ16">
        <v>1</v>
      </c>
      <c r="AK16">
        <v>4</v>
      </c>
      <c r="AL16">
        <v>1</v>
      </c>
      <c r="AM16">
        <v>2</v>
      </c>
      <c r="AN16">
        <v>3</v>
      </c>
      <c r="AO16">
        <v>3</v>
      </c>
      <c r="AP16">
        <v>2</v>
      </c>
      <c r="AQ16">
        <v>2</v>
      </c>
      <c r="AR16">
        <v>1</v>
      </c>
      <c r="AS16">
        <v>2</v>
      </c>
      <c r="AT16">
        <v>2</v>
      </c>
      <c r="AU16">
        <v>2</v>
      </c>
      <c r="AV16">
        <v>4</v>
      </c>
      <c r="AW16">
        <v>4</v>
      </c>
      <c r="AX16">
        <v>5</v>
      </c>
      <c r="AY16">
        <v>6</v>
      </c>
      <c r="AZ16">
        <v>13</v>
      </c>
      <c r="BA16" s="5">
        <f t="shared" si="0"/>
        <v>25</v>
      </c>
      <c r="BB16" s="11">
        <f t="shared" si="1"/>
        <v>37</v>
      </c>
    </row>
    <row r="17" spans="1:54">
      <c r="A17">
        <v>13</v>
      </c>
      <c r="B17" t="s">
        <v>1296</v>
      </c>
      <c r="C17" t="s">
        <v>1295</v>
      </c>
      <c r="D17" t="s">
        <v>1058</v>
      </c>
      <c r="E17" t="s">
        <v>1059</v>
      </c>
      <c r="F17" t="s">
        <v>1123</v>
      </c>
      <c r="G17" t="s">
        <v>1124</v>
      </c>
      <c r="H17" s="1">
        <v>1</v>
      </c>
      <c r="I17" s="1">
        <v>5</v>
      </c>
      <c r="J17" t="s">
        <v>1294</v>
      </c>
      <c r="K17">
        <v>-3</v>
      </c>
      <c r="L17" s="1">
        <v>1</v>
      </c>
      <c r="M17" s="92" t="s">
        <v>1293</v>
      </c>
      <c r="N17" s="1">
        <v>5</v>
      </c>
      <c r="O17" t="s">
        <v>1292</v>
      </c>
      <c r="P17" s="1">
        <v>6</v>
      </c>
      <c r="Q17" s="1">
        <v>1</v>
      </c>
      <c r="R17">
        <v>-3</v>
      </c>
      <c r="S17" t="s">
        <v>1291</v>
      </c>
      <c r="T17" s="1">
        <v>1</v>
      </c>
      <c r="U17">
        <v>-3</v>
      </c>
      <c r="V17" t="s">
        <v>1290</v>
      </c>
      <c r="W17" s="91">
        <v>4</v>
      </c>
      <c r="X17" s="92">
        <v>-3</v>
      </c>
      <c r="Y17" t="s">
        <v>1289</v>
      </c>
      <c r="Z17" s="1">
        <v>5</v>
      </c>
      <c r="AA17" t="s">
        <v>1288</v>
      </c>
      <c r="AB17">
        <v>4</v>
      </c>
      <c r="AC17">
        <v>4</v>
      </c>
      <c r="AD17">
        <v>2</v>
      </c>
      <c r="AE17">
        <v>2</v>
      </c>
      <c r="AF17">
        <v>1</v>
      </c>
      <c r="AG17">
        <v>1</v>
      </c>
      <c r="AH17">
        <v>1</v>
      </c>
      <c r="AI17">
        <v>1</v>
      </c>
      <c r="AJ17">
        <v>1</v>
      </c>
      <c r="AK17">
        <v>3</v>
      </c>
      <c r="AL17">
        <v>2</v>
      </c>
      <c r="AM17">
        <v>-3</v>
      </c>
      <c r="AN17">
        <v>3</v>
      </c>
      <c r="AO17">
        <v>3</v>
      </c>
      <c r="AP17">
        <v>1</v>
      </c>
      <c r="AQ17">
        <v>1</v>
      </c>
      <c r="AR17">
        <v>1</v>
      </c>
      <c r="AS17">
        <v>1</v>
      </c>
      <c r="AT17">
        <v>2</v>
      </c>
      <c r="AU17">
        <v>4</v>
      </c>
      <c r="AV17">
        <v>4</v>
      </c>
      <c r="AW17">
        <v>3</v>
      </c>
      <c r="AX17">
        <v>3</v>
      </c>
      <c r="AY17">
        <v>5</v>
      </c>
      <c r="AZ17">
        <v>17</v>
      </c>
      <c r="BA17" s="5">
        <f t="shared" si="0"/>
        <v>29</v>
      </c>
      <c r="BB17" s="11">
        <f t="shared" si="1"/>
        <v>46</v>
      </c>
    </row>
    <row r="18" spans="1:54">
      <c r="A18">
        <v>14</v>
      </c>
      <c r="B18" t="s">
        <v>1287</v>
      </c>
      <c r="C18" t="s">
        <v>1286</v>
      </c>
      <c r="D18" t="s">
        <v>1058</v>
      </c>
      <c r="E18" t="s">
        <v>1059</v>
      </c>
      <c r="F18" t="s">
        <v>1107</v>
      </c>
      <c r="G18" t="s">
        <v>1108</v>
      </c>
      <c r="H18" s="1">
        <v>1</v>
      </c>
      <c r="I18" s="1">
        <v>4</v>
      </c>
      <c r="J18" t="s">
        <v>1285</v>
      </c>
      <c r="K18">
        <v>-3</v>
      </c>
      <c r="L18" s="1">
        <v>3</v>
      </c>
      <c r="M18">
        <v>-3</v>
      </c>
      <c r="N18" s="1">
        <v>6</v>
      </c>
      <c r="O18" t="s">
        <v>1284</v>
      </c>
      <c r="P18" s="1">
        <v>4</v>
      </c>
      <c r="Q18" s="1">
        <v>1</v>
      </c>
      <c r="R18">
        <v>-3</v>
      </c>
      <c r="S18" t="s">
        <v>1283</v>
      </c>
      <c r="T18" s="1">
        <v>1</v>
      </c>
      <c r="U18">
        <v>-3</v>
      </c>
      <c r="V18" t="s">
        <v>1282</v>
      </c>
      <c r="W18" s="1">
        <v>1</v>
      </c>
      <c r="X18">
        <v>-3</v>
      </c>
      <c r="Y18" t="s">
        <v>1213</v>
      </c>
      <c r="Z18" s="1">
        <v>3</v>
      </c>
      <c r="AA18" t="s">
        <v>1281</v>
      </c>
      <c r="AB18">
        <v>4</v>
      </c>
      <c r="AC18">
        <v>2</v>
      </c>
      <c r="AD18">
        <v>2</v>
      </c>
      <c r="AE18">
        <v>2</v>
      </c>
      <c r="AF18">
        <v>1</v>
      </c>
      <c r="AG18">
        <v>1</v>
      </c>
      <c r="AH18">
        <v>1</v>
      </c>
      <c r="AI18">
        <v>1</v>
      </c>
      <c r="AJ18">
        <v>1</v>
      </c>
      <c r="AK18">
        <v>4</v>
      </c>
      <c r="AL18">
        <v>2</v>
      </c>
      <c r="AM18">
        <v>-3</v>
      </c>
      <c r="AN18">
        <v>2</v>
      </c>
      <c r="AO18">
        <v>2</v>
      </c>
      <c r="AP18">
        <v>2</v>
      </c>
      <c r="AQ18">
        <v>1</v>
      </c>
      <c r="AR18">
        <v>2</v>
      </c>
      <c r="AS18">
        <v>1</v>
      </c>
      <c r="AT18">
        <v>3</v>
      </c>
      <c r="AU18">
        <v>4</v>
      </c>
      <c r="AV18">
        <v>5</v>
      </c>
      <c r="AW18">
        <v>4</v>
      </c>
      <c r="AX18">
        <v>5</v>
      </c>
      <c r="AY18">
        <v>7</v>
      </c>
      <c r="AZ18">
        <v>15</v>
      </c>
      <c r="BA18" s="5">
        <f t="shared" si="0"/>
        <v>24</v>
      </c>
      <c r="BB18" s="11">
        <f t="shared" si="1"/>
        <v>42</v>
      </c>
    </row>
    <row r="19" spans="1:54">
      <c r="A19">
        <v>1</v>
      </c>
      <c r="B19" t="s">
        <v>1357</v>
      </c>
      <c r="C19" t="s">
        <v>1356</v>
      </c>
      <c r="D19" t="s">
        <v>77</v>
      </c>
      <c r="E19" t="s">
        <v>78</v>
      </c>
      <c r="F19" t="s">
        <v>1064</v>
      </c>
      <c r="G19" t="s">
        <v>1065</v>
      </c>
      <c r="H19" s="1">
        <v>1</v>
      </c>
      <c r="I19" s="1">
        <v>5</v>
      </c>
      <c r="J19" t="s">
        <v>1355</v>
      </c>
      <c r="K19">
        <v>-3</v>
      </c>
      <c r="L19" s="1">
        <v>2</v>
      </c>
      <c r="M19">
        <v>-3</v>
      </c>
      <c r="N19" s="1">
        <v>6</v>
      </c>
      <c r="O19" t="s">
        <v>1354</v>
      </c>
      <c r="P19" s="1">
        <v>5</v>
      </c>
      <c r="Q19" s="1">
        <v>1</v>
      </c>
      <c r="R19">
        <v>-3</v>
      </c>
      <c r="S19" t="s">
        <v>1353</v>
      </c>
      <c r="T19" s="1">
        <v>1</v>
      </c>
      <c r="U19">
        <v>-3</v>
      </c>
      <c r="V19" t="s">
        <v>1352</v>
      </c>
      <c r="W19" s="91">
        <v>2</v>
      </c>
      <c r="X19" s="92">
        <v>-3</v>
      </c>
      <c r="Y19" t="s">
        <v>1351</v>
      </c>
      <c r="Z19" s="1">
        <v>1</v>
      </c>
      <c r="AA19">
        <v>-3</v>
      </c>
      <c r="AB19">
        <v>3</v>
      </c>
      <c r="AC19">
        <v>4</v>
      </c>
      <c r="AD19">
        <v>3</v>
      </c>
      <c r="AE19">
        <v>2</v>
      </c>
      <c r="AF19">
        <v>1</v>
      </c>
      <c r="AG19">
        <v>1</v>
      </c>
      <c r="AH19">
        <v>1</v>
      </c>
      <c r="AI19">
        <v>1</v>
      </c>
      <c r="AJ19">
        <v>1</v>
      </c>
      <c r="AK19">
        <v>3</v>
      </c>
      <c r="AL19">
        <v>2</v>
      </c>
      <c r="AM19">
        <v>-3</v>
      </c>
      <c r="AN19">
        <v>3</v>
      </c>
      <c r="AO19">
        <v>3</v>
      </c>
      <c r="AP19">
        <v>2</v>
      </c>
      <c r="AQ19">
        <v>2</v>
      </c>
      <c r="AR19">
        <v>1</v>
      </c>
      <c r="AS19">
        <v>1</v>
      </c>
      <c r="AT19">
        <v>6</v>
      </c>
      <c r="AU19">
        <v>4</v>
      </c>
      <c r="AV19">
        <v>5</v>
      </c>
      <c r="AW19">
        <v>2</v>
      </c>
      <c r="AX19">
        <v>3</v>
      </c>
      <c r="AY19">
        <v>4</v>
      </c>
      <c r="AZ19">
        <v>17</v>
      </c>
      <c r="BA19" s="5">
        <f t="shared" si="0"/>
        <v>24</v>
      </c>
      <c r="BB19" s="11">
        <f t="shared" si="1"/>
        <v>47</v>
      </c>
    </row>
    <row r="20" spans="1:54" ht="13">
      <c r="A20">
        <v>29</v>
      </c>
      <c r="B20" s="57">
        <v>44754.708136574074</v>
      </c>
      <c r="C20" t="s">
        <v>1605</v>
      </c>
      <c r="D20" s="58" t="s">
        <v>1058</v>
      </c>
      <c r="E20" t="s">
        <v>1059</v>
      </c>
      <c r="F20" t="s">
        <v>1606</v>
      </c>
      <c r="G20" t="s">
        <v>1588</v>
      </c>
      <c r="H20" s="1">
        <v>1</v>
      </c>
      <c r="I20" s="1">
        <v>5</v>
      </c>
      <c r="J20" s="58" t="s">
        <v>1607</v>
      </c>
      <c r="K20">
        <v>-3</v>
      </c>
      <c r="L20" s="1">
        <v>1</v>
      </c>
      <c r="M20" s="58" t="s">
        <v>1213</v>
      </c>
      <c r="N20" s="1">
        <v>6</v>
      </c>
      <c r="O20" s="58" t="s">
        <v>1608</v>
      </c>
      <c r="P20" s="1">
        <v>5</v>
      </c>
      <c r="Q20" s="1">
        <v>1</v>
      </c>
      <c r="R20">
        <v>-3</v>
      </c>
      <c r="S20" s="58" t="s">
        <v>1213</v>
      </c>
      <c r="T20" s="1">
        <v>1</v>
      </c>
      <c r="U20">
        <v>-3</v>
      </c>
      <c r="V20" s="58" t="s">
        <v>1213</v>
      </c>
      <c r="W20" s="1">
        <v>1</v>
      </c>
      <c r="X20">
        <v>-3</v>
      </c>
      <c r="Y20" s="58" t="s">
        <v>1213</v>
      </c>
      <c r="Z20" s="1">
        <v>4</v>
      </c>
      <c r="AA20" s="58" t="s">
        <v>1609</v>
      </c>
      <c r="AB20">
        <v>4</v>
      </c>
      <c r="AC20">
        <v>3</v>
      </c>
      <c r="AD20">
        <v>3</v>
      </c>
      <c r="AE20">
        <v>3</v>
      </c>
      <c r="AF20">
        <v>1</v>
      </c>
      <c r="AG20">
        <v>1</v>
      </c>
      <c r="AH20">
        <v>1</v>
      </c>
      <c r="AI20">
        <v>1</v>
      </c>
      <c r="AJ20">
        <v>1</v>
      </c>
      <c r="AK20">
        <v>5</v>
      </c>
      <c r="AL20">
        <v>1</v>
      </c>
      <c r="AM20">
        <v>1</v>
      </c>
      <c r="AN20">
        <v>3</v>
      </c>
      <c r="AO20">
        <v>3</v>
      </c>
      <c r="AP20">
        <v>1</v>
      </c>
      <c r="AQ20">
        <v>1</v>
      </c>
      <c r="AR20">
        <v>1</v>
      </c>
      <c r="AS20">
        <v>1</v>
      </c>
      <c r="AT20">
        <v>4</v>
      </c>
      <c r="AU20">
        <v>4</v>
      </c>
      <c r="AV20">
        <v>6</v>
      </c>
      <c r="AW20">
        <v>4</v>
      </c>
      <c r="AX20">
        <v>2</v>
      </c>
      <c r="AY20">
        <v>4</v>
      </c>
      <c r="AZ20">
        <v>18</v>
      </c>
      <c r="BA20" s="5">
        <f t="shared" si="0"/>
        <v>25</v>
      </c>
      <c r="BB20" s="11">
        <f t="shared" si="1"/>
        <v>49</v>
      </c>
    </row>
    <row r="21" spans="1:54">
      <c r="A21">
        <v>21</v>
      </c>
      <c r="B21" t="s">
        <v>1249</v>
      </c>
      <c r="C21" t="s">
        <v>1248</v>
      </c>
      <c r="D21" t="s">
        <v>1058</v>
      </c>
      <c r="E21" t="s">
        <v>1059</v>
      </c>
      <c r="F21" t="s">
        <v>1138</v>
      </c>
      <c r="G21" t="s">
        <v>1393</v>
      </c>
      <c r="H21" s="1">
        <v>1</v>
      </c>
      <c r="I21" s="1">
        <v>6</v>
      </c>
      <c r="J21" t="s">
        <v>1247</v>
      </c>
      <c r="K21">
        <v>-3</v>
      </c>
      <c r="L21" s="1">
        <v>4</v>
      </c>
      <c r="M21">
        <v>-3</v>
      </c>
      <c r="N21" s="1">
        <v>6</v>
      </c>
      <c r="O21" t="s">
        <v>1246</v>
      </c>
      <c r="P21" s="1">
        <v>5</v>
      </c>
      <c r="Q21" s="1">
        <v>1</v>
      </c>
      <c r="R21">
        <v>-3</v>
      </c>
      <c r="S21" t="s">
        <v>1245</v>
      </c>
      <c r="T21" s="1">
        <v>1</v>
      </c>
      <c r="U21">
        <v>-3</v>
      </c>
      <c r="V21" t="s">
        <v>1244</v>
      </c>
      <c r="W21" s="91">
        <v>5</v>
      </c>
      <c r="X21" s="92">
        <v>-3</v>
      </c>
      <c r="Y21" t="s">
        <v>1243</v>
      </c>
      <c r="Z21" s="1">
        <v>1</v>
      </c>
      <c r="AA21">
        <v>-3</v>
      </c>
      <c r="AB21">
        <v>1</v>
      </c>
      <c r="AC21">
        <v>4</v>
      </c>
      <c r="AD21">
        <v>4</v>
      </c>
      <c r="AE21">
        <v>1</v>
      </c>
      <c r="AF21">
        <v>1</v>
      </c>
      <c r="AG21">
        <v>1</v>
      </c>
      <c r="AH21">
        <v>1</v>
      </c>
      <c r="AI21">
        <v>1</v>
      </c>
      <c r="AJ21">
        <v>1</v>
      </c>
      <c r="AK21">
        <v>3</v>
      </c>
      <c r="AL21">
        <v>2</v>
      </c>
      <c r="AM21">
        <v>-3</v>
      </c>
      <c r="AN21">
        <v>3</v>
      </c>
      <c r="AO21">
        <v>3</v>
      </c>
      <c r="AP21">
        <v>2</v>
      </c>
      <c r="AQ21">
        <v>2</v>
      </c>
      <c r="AR21">
        <v>1</v>
      </c>
      <c r="AS21">
        <v>1</v>
      </c>
      <c r="AT21">
        <v>2</v>
      </c>
      <c r="AU21">
        <v>4</v>
      </c>
      <c r="AV21">
        <v>5</v>
      </c>
      <c r="AW21">
        <v>3</v>
      </c>
      <c r="AX21">
        <v>3</v>
      </c>
      <c r="AY21">
        <v>5</v>
      </c>
      <c r="AZ21">
        <v>15</v>
      </c>
      <c r="BA21" s="5">
        <f t="shared" si="0"/>
        <v>30</v>
      </c>
      <c r="BB21" s="11">
        <f t="shared" si="1"/>
        <v>44</v>
      </c>
    </row>
    <row r="22" spans="1:54">
      <c r="A22">
        <v>16</v>
      </c>
      <c r="B22" t="s">
        <v>1276</v>
      </c>
      <c r="C22" t="s">
        <v>1275</v>
      </c>
      <c r="D22" t="s">
        <v>1058</v>
      </c>
      <c r="E22" t="s">
        <v>1059</v>
      </c>
      <c r="F22" t="s">
        <v>1119</v>
      </c>
      <c r="G22" t="s">
        <v>1120</v>
      </c>
      <c r="H22" s="1">
        <v>1</v>
      </c>
      <c r="I22" s="1">
        <v>1</v>
      </c>
      <c r="J22">
        <v>-3</v>
      </c>
      <c r="K22" t="s">
        <v>1213</v>
      </c>
      <c r="L22" s="1">
        <v>1</v>
      </c>
      <c r="M22" t="s">
        <v>1213</v>
      </c>
      <c r="N22" s="1">
        <v>6</v>
      </c>
      <c r="O22" t="s">
        <v>1274</v>
      </c>
      <c r="P22" s="1">
        <v>1</v>
      </c>
      <c r="Q22" s="1">
        <v>1</v>
      </c>
      <c r="R22">
        <v>-3</v>
      </c>
      <c r="S22" t="s">
        <v>1213</v>
      </c>
      <c r="T22" s="1">
        <v>1</v>
      </c>
      <c r="U22">
        <v>-3</v>
      </c>
      <c r="V22" t="s">
        <v>1213</v>
      </c>
      <c r="W22" s="1">
        <v>1</v>
      </c>
      <c r="X22">
        <v>-3</v>
      </c>
      <c r="Y22" t="s">
        <v>1213</v>
      </c>
      <c r="Z22" s="1">
        <v>1</v>
      </c>
      <c r="AA22">
        <v>-3</v>
      </c>
      <c r="AB22">
        <v>1</v>
      </c>
      <c r="AC22">
        <v>1</v>
      </c>
      <c r="AD22">
        <v>1</v>
      </c>
      <c r="AE22">
        <v>1</v>
      </c>
      <c r="AF22">
        <v>1</v>
      </c>
      <c r="AG22">
        <v>1</v>
      </c>
      <c r="AH22">
        <v>1</v>
      </c>
      <c r="AI22">
        <v>1</v>
      </c>
      <c r="AJ22">
        <v>1</v>
      </c>
      <c r="AK22">
        <v>5</v>
      </c>
      <c r="AL22">
        <v>2</v>
      </c>
      <c r="AM22">
        <v>-3</v>
      </c>
      <c r="AN22">
        <v>1</v>
      </c>
      <c r="AO22">
        <v>3</v>
      </c>
      <c r="AP22">
        <v>1</v>
      </c>
      <c r="AQ22">
        <v>1</v>
      </c>
      <c r="AR22">
        <v>1</v>
      </c>
      <c r="AS22">
        <v>1</v>
      </c>
      <c r="AT22">
        <v>3</v>
      </c>
      <c r="AU22">
        <v>5</v>
      </c>
      <c r="AV22">
        <v>5</v>
      </c>
      <c r="AW22">
        <v>1</v>
      </c>
      <c r="AX22">
        <v>3</v>
      </c>
      <c r="AY22">
        <v>4</v>
      </c>
      <c r="AZ22">
        <v>9</v>
      </c>
      <c r="BA22" s="5">
        <f t="shared" si="0"/>
        <v>14</v>
      </c>
      <c r="BB22" s="11">
        <f t="shared" si="1"/>
        <v>32</v>
      </c>
    </row>
    <row r="23" spans="1:54">
      <c r="A23">
        <v>8</v>
      </c>
      <c r="B23" t="s">
        <v>1321</v>
      </c>
      <c r="C23" t="s">
        <v>1320</v>
      </c>
      <c r="D23" t="s">
        <v>77</v>
      </c>
      <c r="E23" t="s">
        <v>78</v>
      </c>
      <c r="F23" t="s">
        <v>1088</v>
      </c>
      <c r="G23" t="s">
        <v>1089</v>
      </c>
      <c r="H23" s="1">
        <v>1</v>
      </c>
      <c r="I23" s="1">
        <v>1</v>
      </c>
      <c r="J23">
        <v>-3</v>
      </c>
      <c r="K23" t="s">
        <v>1319</v>
      </c>
      <c r="L23" s="91">
        <v>1</v>
      </c>
      <c r="M23" s="92" t="s">
        <v>1318</v>
      </c>
      <c r="N23" s="1">
        <v>6</v>
      </c>
      <c r="O23" t="s">
        <v>1317</v>
      </c>
      <c r="P23" s="1">
        <v>1</v>
      </c>
      <c r="Q23" s="1">
        <v>1</v>
      </c>
      <c r="R23">
        <v>-3</v>
      </c>
      <c r="S23" t="s">
        <v>1213</v>
      </c>
      <c r="T23" s="1">
        <v>1</v>
      </c>
      <c r="U23">
        <v>-3</v>
      </c>
      <c r="V23" t="s">
        <v>1213</v>
      </c>
      <c r="W23" s="1">
        <v>1</v>
      </c>
      <c r="X23">
        <v>-3</v>
      </c>
      <c r="Y23" t="s">
        <v>1213</v>
      </c>
      <c r="Z23" s="1">
        <v>1</v>
      </c>
      <c r="AA23">
        <v>-3</v>
      </c>
      <c r="AB23">
        <v>1</v>
      </c>
      <c r="AC23">
        <v>3</v>
      </c>
      <c r="AD23">
        <v>3</v>
      </c>
      <c r="AE23">
        <v>1</v>
      </c>
      <c r="AF23">
        <v>1</v>
      </c>
      <c r="AG23">
        <v>1</v>
      </c>
      <c r="AH23">
        <v>1</v>
      </c>
      <c r="AI23">
        <v>1</v>
      </c>
      <c r="AJ23">
        <v>1</v>
      </c>
      <c r="AK23">
        <v>4</v>
      </c>
      <c r="AL23">
        <v>2</v>
      </c>
      <c r="AM23">
        <v>-3</v>
      </c>
      <c r="AN23">
        <v>3</v>
      </c>
      <c r="AO23">
        <v>3</v>
      </c>
      <c r="AP23">
        <v>1</v>
      </c>
      <c r="AQ23">
        <v>1</v>
      </c>
      <c r="AR23">
        <v>2</v>
      </c>
      <c r="AS23">
        <v>2</v>
      </c>
      <c r="AT23">
        <v>4</v>
      </c>
      <c r="AU23">
        <v>3</v>
      </c>
      <c r="AV23">
        <v>5</v>
      </c>
      <c r="AW23">
        <v>5</v>
      </c>
      <c r="AX23">
        <v>1</v>
      </c>
      <c r="AY23">
        <v>5</v>
      </c>
      <c r="AZ23">
        <v>13</v>
      </c>
      <c r="BA23" s="5">
        <f t="shared" si="0"/>
        <v>14</v>
      </c>
      <c r="BB23" s="11">
        <f t="shared" si="1"/>
        <v>40</v>
      </c>
    </row>
    <row r="24" spans="1:54">
      <c r="A24">
        <v>19</v>
      </c>
      <c r="B24" t="s">
        <v>1259</v>
      </c>
      <c r="C24" t="s">
        <v>1258</v>
      </c>
      <c r="D24" t="s">
        <v>1058</v>
      </c>
      <c r="E24" t="s">
        <v>1059</v>
      </c>
      <c r="F24" t="s">
        <v>1135</v>
      </c>
      <c r="G24" t="s">
        <v>1136</v>
      </c>
      <c r="H24" s="1">
        <v>1</v>
      </c>
      <c r="I24" s="1">
        <v>1</v>
      </c>
      <c r="J24">
        <v>-3</v>
      </c>
      <c r="K24" t="s">
        <v>1213</v>
      </c>
      <c r="L24" s="1">
        <v>1</v>
      </c>
      <c r="M24" t="s">
        <v>1213</v>
      </c>
      <c r="N24" s="1">
        <v>5</v>
      </c>
      <c r="O24" t="s">
        <v>1257</v>
      </c>
      <c r="P24" s="1">
        <v>5</v>
      </c>
      <c r="Q24" s="1">
        <v>1</v>
      </c>
      <c r="R24">
        <v>-3</v>
      </c>
      <c r="S24" t="s">
        <v>1213</v>
      </c>
      <c r="T24" s="1">
        <v>1</v>
      </c>
      <c r="U24">
        <v>-3</v>
      </c>
      <c r="V24" t="s">
        <v>1256</v>
      </c>
      <c r="W24" s="91">
        <v>3</v>
      </c>
      <c r="X24" s="92">
        <v>-3</v>
      </c>
      <c r="Y24" t="s">
        <v>1255</v>
      </c>
      <c r="Z24" s="1">
        <v>1</v>
      </c>
      <c r="AA24">
        <v>-3</v>
      </c>
      <c r="AB24">
        <v>1</v>
      </c>
      <c r="AC24">
        <v>3</v>
      </c>
      <c r="AD24">
        <v>3</v>
      </c>
      <c r="AE24">
        <v>3</v>
      </c>
      <c r="AF24">
        <v>1</v>
      </c>
      <c r="AG24">
        <v>1</v>
      </c>
      <c r="AH24">
        <v>2</v>
      </c>
      <c r="AI24">
        <v>2</v>
      </c>
      <c r="AJ24">
        <v>2</v>
      </c>
      <c r="AK24">
        <v>2</v>
      </c>
      <c r="AL24">
        <v>2</v>
      </c>
      <c r="AM24">
        <v>-3</v>
      </c>
      <c r="AN24">
        <v>3</v>
      </c>
      <c r="AO24">
        <v>3</v>
      </c>
      <c r="AP24">
        <v>2</v>
      </c>
      <c r="AQ24">
        <v>2</v>
      </c>
      <c r="AR24">
        <v>2</v>
      </c>
      <c r="AS24">
        <v>2</v>
      </c>
      <c r="AT24">
        <v>2</v>
      </c>
      <c r="AU24">
        <v>2</v>
      </c>
      <c r="AV24">
        <v>4</v>
      </c>
      <c r="AW24">
        <v>4</v>
      </c>
      <c r="AX24">
        <v>1</v>
      </c>
      <c r="AY24">
        <v>6</v>
      </c>
      <c r="AZ24">
        <v>18</v>
      </c>
      <c r="BA24" s="5">
        <f t="shared" si="0"/>
        <v>19</v>
      </c>
      <c r="BB24" s="11">
        <f t="shared" si="1"/>
        <v>61</v>
      </c>
    </row>
    <row r="25" spans="1:54">
      <c r="A25">
        <v>15</v>
      </c>
      <c r="B25" t="s">
        <v>1280</v>
      </c>
      <c r="C25" t="s">
        <v>1279</v>
      </c>
      <c r="D25" t="s">
        <v>1058</v>
      </c>
      <c r="E25" t="s">
        <v>1059</v>
      </c>
      <c r="F25" t="s">
        <v>1115</v>
      </c>
      <c r="G25" t="s">
        <v>1116</v>
      </c>
      <c r="H25" s="1">
        <v>1</v>
      </c>
      <c r="I25" s="1">
        <v>6</v>
      </c>
      <c r="J25" t="s">
        <v>1278</v>
      </c>
      <c r="K25">
        <v>-3</v>
      </c>
      <c r="L25" s="1">
        <v>1</v>
      </c>
      <c r="M25" t="s">
        <v>1213</v>
      </c>
      <c r="N25" s="1">
        <v>6</v>
      </c>
      <c r="O25" t="s">
        <v>1277</v>
      </c>
      <c r="P25" s="1">
        <v>5</v>
      </c>
      <c r="Q25" s="1">
        <v>1</v>
      </c>
      <c r="R25">
        <v>-3</v>
      </c>
      <c r="S25" t="s">
        <v>1213</v>
      </c>
      <c r="T25" s="1">
        <v>1</v>
      </c>
      <c r="U25">
        <v>-3</v>
      </c>
      <c r="V25" t="s">
        <v>1213</v>
      </c>
      <c r="W25" s="1">
        <v>1</v>
      </c>
      <c r="X25">
        <v>-3</v>
      </c>
      <c r="Y25" t="s">
        <v>1213</v>
      </c>
      <c r="Z25" s="1">
        <v>1</v>
      </c>
      <c r="AA25">
        <v>-3</v>
      </c>
      <c r="AB25">
        <v>4</v>
      </c>
      <c r="AC25">
        <v>3</v>
      </c>
      <c r="AD25">
        <v>3</v>
      </c>
      <c r="AE25">
        <v>3</v>
      </c>
      <c r="AF25">
        <v>3</v>
      </c>
      <c r="AG25">
        <v>3</v>
      </c>
      <c r="AH25">
        <v>1</v>
      </c>
      <c r="AI25">
        <v>4</v>
      </c>
      <c r="AJ25">
        <v>1</v>
      </c>
      <c r="AK25">
        <v>3</v>
      </c>
      <c r="AL25">
        <v>2</v>
      </c>
      <c r="AM25">
        <v>-3</v>
      </c>
      <c r="AN25">
        <v>3</v>
      </c>
      <c r="AO25">
        <v>3</v>
      </c>
      <c r="AP25">
        <v>2</v>
      </c>
      <c r="AQ25">
        <v>2</v>
      </c>
      <c r="AR25">
        <v>2</v>
      </c>
      <c r="AS25">
        <v>2</v>
      </c>
      <c r="AT25">
        <v>2</v>
      </c>
      <c r="AU25">
        <v>2</v>
      </c>
      <c r="AV25">
        <v>3</v>
      </c>
      <c r="AW25">
        <v>4</v>
      </c>
      <c r="AX25">
        <v>1</v>
      </c>
      <c r="AY25">
        <v>5</v>
      </c>
      <c r="AZ25">
        <v>25</v>
      </c>
      <c r="BA25" s="5">
        <f t="shared" si="0"/>
        <v>23</v>
      </c>
      <c r="BB25" s="11">
        <f t="shared" si="1"/>
        <v>82</v>
      </c>
    </row>
    <row r="26" spans="1:54">
      <c r="A26">
        <v>11</v>
      </c>
      <c r="B26" t="s">
        <v>1306</v>
      </c>
      <c r="C26" t="s">
        <v>1305</v>
      </c>
      <c r="D26" t="s">
        <v>1058</v>
      </c>
      <c r="E26" t="s">
        <v>1059</v>
      </c>
      <c r="F26" t="s">
        <v>1099</v>
      </c>
      <c r="G26" t="s">
        <v>1100</v>
      </c>
      <c r="H26" s="1">
        <v>1</v>
      </c>
      <c r="I26" s="1">
        <v>3</v>
      </c>
      <c r="J26" t="s">
        <v>1304</v>
      </c>
      <c r="K26">
        <v>-3</v>
      </c>
      <c r="L26" s="1">
        <v>1</v>
      </c>
      <c r="M26">
        <v>20</v>
      </c>
      <c r="N26" s="1">
        <v>6</v>
      </c>
      <c r="O26" t="s">
        <v>1303</v>
      </c>
      <c r="P26" s="1">
        <v>4</v>
      </c>
      <c r="Q26" s="1">
        <v>1</v>
      </c>
      <c r="R26">
        <v>-3</v>
      </c>
      <c r="S26" t="s">
        <v>1213</v>
      </c>
      <c r="T26" s="1">
        <v>1</v>
      </c>
      <c r="U26">
        <v>-3</v>
      </c>
      <c r="V26" t="s">
        <v>1213</v>
      </c>
      <c r="W26" s="1">
        <v>4</v>
      </c>
      <c r="X26" t="s">
        <v>1302</v>
      </c>
      <c r="Y26">
        <v>-3</v>
      </c>
      <c r="Z26" s="1">
        <v>1</v>
      </c>
      <c r="AA26">
        <v>-3</v>
      </c>
      <c r="AB26">
        <v>1</v>
      </c>
      <c r="AC26">
        <v>4</v>
      </c>
      <c r="AD26">
        <v>3</v>
      </c>
      <c r="AE26">
        <v>2</v>
      </c>
      <c r="AF26">
        <v>1</v>
      </c>
      <c r="AG26">
        <v>1</v>
      </c>
      <c r="AH26">
        <v>1</v>
      </c>
      <c r="AI26">
        <v>1</v>
      </c>
      <c r="AJ26">
        <v>1</v>
      </c>
      <c r="AK26">
        <v>3</v>
      </c>
      <c r="AL26">
        <v>2</v>
      </c>
      <c r="AM26">
        <v>-3</v>
      </c>
      <c r="AN26">
        <v>2</v>
      </c>
      <c r="AO26">
        <v>3</v>
      </c>
      <c r="AP26">
        <v>1</v>
      </c>
      <c r="AQ26">
        <v>1</v>
      </c>
      <c r="AR26">
        <v>1</v>
      </c>
      <c r="AS26">
        <v>1</v>
      </c>
      <c r="AT26">
        <v>3</v>
      </c>
      <c r="AU26">
        <v>5</v>
      </c>
      <c r="AV26">
        <v>5</v>
      </c>
      <c r="AW26">
        <v>3</v>
      </c>
      <c r="AX26">
        <v>2</v>
      </c>
      <c r="AY26">
        <v>5</v>
      </c>
      <c r="AZ26">
        <v>15</v>
      </c>
      <c r="BA26" s="5">
        <f t="shared" si="0"/>
        <v>22</v>
      </c>
      <c r="BB26" s="11">
        <f t="shared" si="1"/>
        <v>45</v>
      </c>
    </row>
    <row r="27" spans="1:54">
      <c r="A27">
        <v>20</v>
      </c>
      <c r="B27" t="s">
        <v>1254</v>
      </c>
      <c r="C27" t="s">
        <v>1141</v>
      </c>
      <c r="D27" t="s">
        <v>1058</v>
      </c>
      <c r="E27" t="s">
        <v>1059</v>
      </c>
      <c r="F27" t="s">
        <v>1131</v>
      </c>
      <c r="G27" t="s">
        <v>1132</v>
      </c>
      <c r="H27" s="1">
        <v>1</v>
      </c>
      <c r="I27" s="1">
        <v>6</v>
      </c>
      <c r="J27" t="s">
        <v>1253</v>
      </c>
      <c r="K27">
        <v>-3</v>
      </c>
      <c r="L27" s="105">
        <v>1</v>
      </c>
      <c r="M27" s="106" t="s">
        <v>1252</v>
      </c>
      <c r="N27" s="1">
        <v>6</v>
      </c>
      <c r="O27" t="s">
        <v>1251</v>
      </c>
      <c r="P27" s="1">
        <v>6</v>
      </c>
      <c r="Q27" s="1">
        <v>1</v>
      </c>
      <c r="R27">
        <v>-3</v>
      </c>
      <c r="S27" t="s">
        <v>1213</v>
      </c>
      <c r="T27" s="1">
        <v>1</v>
      </c>
      <c r="U27">
        <v>-3</v>
      </c>
      <c r="V27" t="s">
        <v>1250</v>
      </c>
      <c r="W27" s="1">
        <v>1</v>
      </c>
      <c r="X27">
        <v>-3</v>
      </c>
      <c r="Y27" t="s">
        <v>1213</v>
      </c>
      <c r="Z27" s="1">
        <v>1</v>
      </c>
      <c r="AA27">
        <v>-3</v>
      </c>
      <c r="AB27">
        <v>1</v>
      </c>
      <c r="AC27">
        <v>4</v>
      </c>
      <c r="AD27">
        <v>4</v>
      </c>
      <c r="AE27">
        <v>4</v>
      </c>
      <c r="AF27">
        <v>1</v>
      </c>
      <c r="AG27">
        <v>1</v>
      </c>
      <c r="AH27">
        <v>1</v>
      </c>
      <c r="AI27">
        <v>1</v>
      </c>
      <c r="AJ27">
        <v>1</v>
      </c>
      <c r="AK27">
        <v>4</v>
      </c>
      <c r="AL27">
        <v>2</v>
      </c>
      <c r="AM27">
        <v>-3</v>
      </c>
      <c r="AN27">
        <v>3</v>
      </c>
      <c r="AO27">
        <v>3</v>
      </c>
      <c r="AP27">
        <v>1</v>
      </c>
      <c r="AQ27">
        <v>2</v>
      </c>
      <c r="AR27">
        <v>1</v>
      </c>
      <c r="AS27">
        <v>1</v>
      </c>
      <c r="AT27">
        <v>2</v>
      </c>
      <c r="AU27">
        <v>4</v>
      </c>
      <c r="AV27">
        <v>4</v>
      </c>
      <c r="AW27">
        <v>3</v>
      </c>
      <c r="AX27">
        <v>1</v>
      </c>
      <c r="AY27">
        <v>7</v>
      </c>
      <c r="AZ27">
        <v>18</v>
      </c>
      <c r="BA27" s="5">
        <f t="shared" si="0"/>
        <v>24</v>
      </c>
      <c r="BB27" s="11">
        <f t="shared" si="1"/>
        <v>53</v>
      </c>
    </row>
    <row r="28" spans="1:54">
      <c r="A28">
        <v>10</v>
      </c>
      <c r="B28" t="s">
        <v>1312</v>
      </c>
      <c r="C28" t="s">
        <v>1311</v>
      </c>
      <c r="D28" t="s">
        <v>1058</v>
      </c>
      <c r="E28" t="s">
        <v>1059</v>
      </c>
      <c r="F28" t="s">
        <v>1096</v>
      </c>
      <c r="G28" t="s">
        <v>1097</v>
      </c>
      <c r="H28" s="1">
        <v>1</v>
      </c>
      <c r="I28" s="1">
        <v>1</v>
      </c>
      <c r="J28">
        <v>-3</v>
      </c>
      <c r="K28" t="s">
        <v>1213</v>
      </c>
      <c r="L28" s="107">
        <v>1</v>
      </c>
      <c r="M28" s="108" t="s">
        <v>1310</v>
      </c>
      <c r="N28" s="1">
        <v>6</v>
      </c>
      <c r="O28" t="s">
        <v>1309</v>
      </c>
      <c r="P28" s="1">
        <v>1</v>
      </c>
      <c r="Q28" s="1">
        <v>1</v>
      </c>
      <c r="R28">
        <v>-3</v>
      </c>
      <c r="S28" t="s">
        <v>1213</v>
      </c>
      <c r="T28" s="1">
        <v>1</v>
      </c>
      <c r="U28">
        <v>-3</v>
      </c>
      <c r="V28" t="s">
        <v>1308</v>
      </c>
      <c r="W28" s="1">
        <v>5</v>
      </c>
      <c r="X28" t="s">
        <v>1307</v>
      </c>
      <c r="Y28">
        <v>-3</v>
      </c>
      <c r="Z28" s="1">
        <v>1</v>
      </c>
      <c r="AA28">
        <v>-3</v>
      </c>
      <c r="AB28">
        <v>1</v>
      </c>
      <c r="AC28">
        <v>2</v>
      </c>
      <c r="AD28">
        <v>2</v>
      </c>
      <c r="AE28">
        <v>2</v>
      </c>
      <c r="AF28">
        <v>1</v>
      </c>
      <c r="AG28">
        <v>1</v>
      </c>
      <c r="AH28">
        <v>1</v>
      </c>
      <c r="AI28">
        <v>1</v>
      </c>
      <c r="AJ28">
        <v>1</v>
      </c>
      <c r="AK28">
        <v>4</v>
      </c>
      <c r="AL28">
        <v>1</v>
      </c>
      <c r="AM28">
        <v>1</v>
      </c>
      <c r="AN28">
        <v>3</v>
      </c>
      <c r="AO28">
        <v>3</v>
      </c>
      <c r="AP28">
        <v>1</v>
      </c>
      <c r="AQ28">
        <v>1</v>
      </c>
      <c r="AR28">
        <v>1</v>
      </c>
      <c r="AS28">
        <v>1</v>
      </c>
      <c r="AT28">
        <v>3</v>
      </c>
      <c r="AU28">
        <v>5</v>
      </c>
      <c r="AV28">
        <v>5</v>
      </c>
      <c r="AW28">
        <v>2</v>
      </c>
      <c r="AX28">
        <v>2</v>
      </c>
      <c r="AY28">
        <v>4</v>
      </c>
      <c r="AZ28">
        <v>12</v>
      </c>
      <c r="BA28" s="5">
        <f t="shared" si="0"/>
        <v>18</v>
      </c>
      <c r="BB28" s="11">
        <f t="shared" si="1"/>
        <v>39</v>
      </c>
    </row>
    <row r="29" spans="1:54">
      <c r="A29">
        <v>23</v>
      </c>
      <c r="B29" t="s">
        <v>1236</v>
      </c>
      <c r="C29" t="s">
        <v>1235</v>
      </c>
      <c r="D29" t="s">
        <v>1058</v>
      </c>
      <c r="E29" t="s">
        <v>1059</v>
      </c>
      <c r="F29" t="s">
        <v>1146</v>
      </c>
      <c r="G29" t="s">
        <v>1147</v>
      </c>
      <c r="H29" s="1">
        <v>1</v>
      </c>
      <c r="I29" s="1">
        <v>3</v>
      </c>
      <c r="J29" t="s">
        <v>1234</v>
      </c>
      <c r="K29">
        <v>-3</v>
      </c>
      <c r="L29" s="1">
        <v>1</v>
      </c>
      <c r="M29" t="s">
        <v>1213</v>
      </c>
      <c r="N29" s="1">
        <v>6</v>
      </c>
      <c r="O29" t="s">
        <v>1233</v>
      </c>
      <c r="P29" s="1">
        <v>3</v>
      </c>
      <c r="Q29" s="1">
        <v>1</v>
      </c>
      <c r="R29">
        <v>-3</v>
      </c>
      <c r="S29" t="s">
        <v>1232</v>
      </c>
      <c r="T29" s="1">
        <v>1</v>
      </c>
      <c r="U29">
        <v>-3</v>
      </c>
      <c r="V29" t="s">
        <v>1231</v>
      </c>
      <c r="W29" s="1">
        <v>1</v>
      </c>
      <c r="X29">
        <v>-3</v>
      </c>
      <c r="Y29" t="s">
        <v>1230</v>
      </c>
      <c r="Z29" s="1">
        <v>5</v>
      </c>
      <c r="AA29" t="s">
        <v>1229</v>
      </c>
      <c r="AB29">
        <v>1</v>
      </c>
      <c r="AC29">
        <v>2</v>
      </c>
      <c r="AD29">
        <v>1</v>
      </c>
      <c r="AE29">
        <v>1</v>
      </c>
      <c r="AF29">
        <v>1</v>
      </c>
      <c r="AG29">
        <v>1</v>
      </c>
      <c r="AH29">
        <v>1</v>
      </c>
      <c r="AI29">
        <v>1</v>
      </c>
      <c r="AJ29">
        <v>1</v>
      </c>
      <c r="AK29">
        <v>4</v>
      </c>
      <c r="AL29">
        <v>1</v>
      </c>
      <c r="AM29">
        <v>1</v>
      </c>
      <c r="AN29">
        <v>2</v>
      </c>
      <c r="AO29">
        <v>3</v>
      </c>
      <c r="AP29">
        <v>1</v>
      </c>
      <c r="AQ29">
        <v>1</v>
      </c>
      <c r="AR29">
        <v>1</v>
      </c>
      <c r="AS29">
        <v>1</v>
      </c>
      <c r="AT29">
        <v>3</v>
      </c>
      <c r="AU29">
        <v>4</v>
      </c>
      <c r="AV29">
        <v>4</v>
      </c>
      <c r="AW29">
        <v>4</v>
      </c>
      <c r="AX29">
        <v>2</v>
      </c>
      <c r="AY29">
        <v>4</v>
      </c>
      <c r="AZ29">
        <v>10</v>
      </c>
      <c r="BA29" s="5">
        <f t="shared" si="0"/>
        <v>22</v>
      </c>
      <c r="BB29" s="11">
        <f t="shared" si="1"/>
        <v>34</v>
      </c>
    </row>
    <row r="30" spans="1:54">
      <c r="A30">
        <v>28</v>
      </c>
      <c r="B30" t="s">
        <v>1558</v>
      </c>
      <c r="C30" t="s">
        <v>1559</v>
      </c>
      <c r="D30" t="s">
        <v>1058</v>
      </c>
      <c r="E30" t="s">
        <v>1059</v>
      </c>
      <c r="F30" t="s">
        <v>1553</v>
      </c>
      <c r="G30" t="s">
        <v>1554</v>
      </c>
      <c r="H30">
        <v>1</v>
      </c>
      <c r="I30">
        <v>1</v>
      </c>
      <c r="J30">
        <v>-3</v>
      </c>
      <c r="K30">
        <v>0</v>
      </c>
      <c r="L30">
        <v>1</v>
      </c>
      <c r="M30">
        <v>8</v>
      </c>
      <c r="N30">
        <v>6</v>
      </c>
      <c r="O30" t="s">
        <v>1560</v>
      </c>
      <c r="P30">
        <v>5</v>
      </c>
      <c r="Q30">
        <v>1</v>
      </c>
      <c r="R30">
        <v>-3</v>
      </c>
      <c r="S30">
        <v>0</v>
      </c>
      <c r="T30">
        <v>5</v>
      </c>
      <c r="U30" t="s">
        <v>1561</v>
      </c>
      <c r="V30">
        <v>-3</v>
      </c>
      <c r="W30">
        <v>1</v>
      </c>
      <c r="X30">
        <v>-3</v>
      </c>
      <c r="Y30" t="s">
        <v>1213</v>
      </c>
      <c r="Z30">
        <v>1</v>
      </c>
      <c r="AA30">
        <v>-3</v>
      </c>
      <c r="AB30">
        <v>1</v>
      </c>
      <c r="AC30">
        <v>4</v>
      </c>
      <c r="AD30">
        <v>4</v>
      </c>
      <c r="AE30">
        <v>2</v>
      </c>
      <c r="AF30">
        <v>1</v>
      </c>
      <c r="AG30">
        <v>1</v>
      </c>
      <c r="AH30">
        <v>1</v>
      </c>
      <c r="AI30">
        <v>1</v>
      </c>
      <c r="AJ30">
        <v>1</v>
      </c>
      <c r="AK30">
        <v>2</v>
      </c>
      <c r="AL30">
        <v>1</v>
      </c>
      <c r="AM30">
        <v>2</v>
      </c>
      <c r="AN30">
        <v>3</v>
      </c>
      <c r="AO30">
        <v>3</v>
      </c>
      <c r="AP30">
        <v>1</v>
      </c>
      <c r="AQ30">
        <v>1</v>
      </c>
      <c r="AR30">
        <v>1</v>
      </c>
      <c r="AS30">
        <v>1</v>
      </c>
      <c r="AT30">
        <v>4</v>
      </c>
      <c r="AU30">
        <v>5</v>
      </c>
      <c r="AV30">
        <v>5</v>
      </c>
      <c r="AW30">
        <v>2</v>
      </c>
      <c r="AX30">
        <v>3</v>
      </c>
      <c r="AY30">
        <v>5</v>
      </c>
      <c r="AZ30">
        <v>16</v>
      </c>
      <c r="BA30" s="5">
        <f t="shared" si="0"/>
        <v>22</v>
      </c>
      <c r="BB30" s="11">
        <f t="shared" si="1"/>
        <v>47</v>
      </c>
    </row>
    <row r="31" spans="1:54">
      <c r="A31">
        <v>9</v>
      </c>
      <c r="B31" t="s">
        <v>1316</v>
      </c>
      <c r="C31" t="s">
        <v>1315</v>
      </c>
      <c r="D31" t="s">
        <v>1058</v>
      </c>
      <c r="E31" t="s">
        <v>1059</v>
      </c>
      <c r="F31" t="s">
        <v>1092</v>
      </c>
      <c r="G31" t="s">
        <v>1093</v>
      </c>
      <c r="H31" s="1">
        <v>1</v>
      </c>
      <c r="I31" s="1">
        <v>5</v>
      </c>
      <c r="J31" t="s">
        <v>1314</v>
      </c>
      <c r="K31">
        <v>-3</v>
      </c>
      <c r="L31" s="1">
        <v>1</v>
      </c>
      <c r="M31" t="s">
        <v>1213</v>
      </c>
      <c r="N31" s="1">
        <v>6</v>
      </c>
      <c r="O31" t="s">
        <v>1313</v>
      </c>
      <c r="P31" s="1">
        <v>3</v>
      </c>
      <c r="Q31" s="1">
        <v>1</v>
      </c>
      <c r="R31">
        <v>-3</v>
      </c>
      <c r="S31" t="s">
        <v>1213</v>
      </c>
      <c r="T31" s="1">
        <v>1</v>
      </c>
      <c r="U31">
        <v>-3</v>
      </c>
      <c r="V31" t="s">
        <v>1213</v>
      </c>
      <c r="W31" s="1">
        <v>1</v>
      </c>
      <c r="X31">
        <v>-3</v>
      </c>
      <c r="Y31" t="s">
        <v>1213</v>
      </c>
      <c r="Z31" s="1">
        <v>1</v>
      </c>
      <c r="AA31">
        <v>-3</v>
      </c>
      <c r="AB31">
        <v>1</v>
      </c>
      <c r="AC31">
        <v>4</v>
      </c>
      <c r="AD31">
        <v>3</v>
      </c>
      <c r="AE31">
        <v>2</v>
      </c>
      <c r="AF31">
        <v>1</v>
      </c>
      <c r="AG31">
        <v>1</v>
      </c>
      <c r="AH31">
        <v>1</v>
      </c>
      <c r="AI31">
        <v>1</v>
      </c>
      <c r="AJ31">
        <v>1</v>
      </c>
      <c r="AK31">
        <v>3</v>
      </c>
      <c r="AL31">
        <v>2</v>
      </c>
      <c r="AM31">
        <v>-3</v>
      </c>
      <c r="AN31">
        <v>3</v>
      </c>
      <c r="AO31">
        <v>3</v>
      </c>
      <c r="AP31">
        <v>2</v>
      </c>
      <c r="AQ31">
        <v>2</v>
      </c>
      <c r="AR31">
        <v>1</v>
      </c>
      <c r="AS31">
        <v>1</v>
      </c>
      <c r="AT31">
        <v>2</v>
      </c>
      <c r="AU31">
        <v>3</v>
      </c>
      <c r="AV31">
        <v>4</v>
      </c>
      <c r="AW31">
        <v>4</v>
      </c>
      <c r="AX31">
        <v>3</v>
      </c>
      <c r="AY31">
        <v>5</v>
      </c>
      <c r="AZ31">
        <v>15</v>
      </c>
      <c r="BA31" s="5">
        <f t="shared" si="0"/>
        <v>20</v>
      </c>
      <c r="BB31" s="11">
        <f t="shared" si="1"/>
        <v>45</v>
      </c>
    </row>
    <row r="32" spans="1:54">
      <c r="BB32" s="11">
        <f t="shared" si="1"/>
        <v>0</v>
      </c>
    </row>
    <row r="33" spans="54:54">
      <c r="BB33" s="11">
        <f t="shared" si="1"/>
        <v>0</v>
      </c>
    </row>
    <row r="34" spans="54:54">
      <c r="BB34" s="11">
        <f t="shared" si="1"/>
        <v>0</v>
      </c>
    </row>
    <row r="35" spans="54:54">
      <c r="BB35" s="11">
        <f t="shared" si="1"/>
        <v>0</v>
      </c>
    </row>
    <row r="36" spans="54:54">
      <c r="BB36" s="11">
        <f t="shared" si="1"/>
        <v>0</v>
      </c>
    </row>
    <row r="37" spans="54:54">
      <c r="BB37" s="11">
        <f t="shared" si="1"/>
        <v>0</v>
      </c>
    </row>
    <row r="38" spans="54:54">
      <c r="BB38" s="11">
        <f t="shared" si="1"/>
        <v>0</v>
      </c>
    </row>
    <row r="39" spans="54:54">
      <c r="BB39" s="11">
        <f t="shared" si="1"/>
        <v>0</v>
      </c>
    </row>
    <row r="40" spans="54:54">
      <c r="BB40" s="11">
        <f t="shared" si="1"/>
        <v>0</v>
      </c>
    </row>
    <row r="41" spans="54:54">
      <c r="BB41" s="11">
        <f t="shared" si="1"/>
        <v>0</v>
      </c>
    </row>
    <row r="42" spans="54:54">
      <c r="BB42" s="11">
        <f t="shared" si="1"/>
        <v>0</v>
      </c>
    </row>
    <row r="43" spans="54:54">
      <c r="BB43" s="11">
        <f t="shared" si="1"/>
        <v>0</v>
      </c>
    </row>
    <row r="44" spans="54:54">
      <c r="BB44" s="11">
        <f t="shared" si="1"/>
        <v>0</v>
      </c>
    </row>
    <row r="45" spans="54:54">
      <c r="BB45" s="11">
        <f t="shared" si="1"/>
        <v>0</v>
      </c>
    </row>
    <row r="46" spans="54:54">
      <c r="BB46" s="11">
        <f t="shared" si="1"/>
        <v>0</v>
      </c>
    </row>
    <row r="47" spans="54:54">
      <c r="BB47" s="11">
        <f t="shared" si="1"/>
        <v>0</v>
      </c>
    </row>
    <row r="48" spans="54:54">
      <c r="BB48" s="11">
        <f t="shared" si="1"/>
        <v>0</v>
      </c>
    </row>
    <row r="49" spans="54:54">
      <c r="BB49" s="11">
        <f t="shared" si="1"/>
        <v>0</v>
      </c>
    </row>
    <row r="50" spans="54:54">
      <c r="BB50" s="11">
        <f t="shared" si="1"/>
        <v>0</v>
      </c>
    </row>
    <row r="51" spans="54:54">
      <c r="BB51" s="11">
        <f t="shared" si="1"/>
        <v>0</v>
      </c>
    </row>
    <row r="52" spans="54:54">
      <c r="BB52" s="11">
        <f t="shared" si="1"/>
        <v>0</v>
      </c>
    </row>
    <row r="53" spans="54:54">
      <c r="BB53" s="11">
        <f t="shared" si="1"/>
        <v>0</v>
      </c>
    </row>
    <row r="54" spans="54:54">
      <c r="BB54" s="11">
        <f t="shared" si="1"/>
        <v>0</v>
      </c>
    </row>
    <row r="55" spans="54:54">
      <c r="BB55" s="11">
        <f t="shared" si="1"/>
        <v>0</v>
      </c>
    </row>
    <row r="56" spans="54:54">
      <c r="BB56" s="11">
        <f t="shared" si="1"/>
        <v>0</v>
      </c>
    </row>
    <row r="57" spans="54:54">
      <c r="BB57" s="11">
        <f t="shared" si="1"/>
        <v>0</v>
      </c>
    </row>
    <row r="58" spans="54:54">
      <c r="BB58" s="11">
        <f t="shared" si="1"/>
        <v>0</v>
      </c>
    </row>
    <row r="59" spans="54:54">
      <c r="BB59" s="11">
        <f t="shared" si="1"/>
        <v>0</v>
      </c>
    </row>
    <row r="60" spans="54:54">
      <c r="BB60" s="11">
        <f t="shared" si="1"/>
        <v>0</v>
      </c>
    </row>
    <row r="61" spans="54:54">
      <c r="BB61" s="11">
        <f t="shared" si="1"/>
        <v>0</v>
      </c>
    </row>
    <row r="62" spans="54:54">
      <c r="BB62" s="11">
        <f t="shared" si="1"/>
        <v>0</v>
      </c>
    </row>
    <row r="63" spans="54:54">
      <c r="BB63" s="11">
        <f t="shared" si="1"/>
        <v>0</v>
      </c>
    </row>
    <row r="64" spans="54:54">
      <c r="BB64" s="11">
        <f t="shared" si="1"/>
        <v>0</v>
      </c>
    </row>
    <row r="65" spans="54:54">
      <c r="BB65" s="11">
        <f t="shared" si="1"/>
        <v>0</v>
      </c>
    </row>
    <row r="66" spans="54:54">
      <c r="BB66" s="11">
        <f t="shared" si="1"/>
        <v>0</v>
      </c>
    </row>
    <row r="67" spans="54:54">
      <c r="BB67" s="11">
        <f t="shared" ref="BB67" si="2">SUM(1*AB67,2*AC67,2*AD67,3*AE67,4*AF67,5*AG67,5*AH67,5*AI67,5*AJ67)</f>
        <v>0</v>
      </c>
    </row>
  </sheetData>
  <sortState xmlns:xlrd2="http://schemas.microsoft.com/office/spreadsheetml/2017/richdata2" ref="A2:BA31">
    <sortCondition ref="G2:G31"/>
  </sortState>
  <phoneticPr fontId="3" type="noConversion"/>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F6EB-D52B-497C-9FC0-2B98AB13410F}">
  <dimension ref="A1:LT24"/>
  <sheetViews>
    <sheetView topLeftCell="AW1" workbookViewId="0">
      <selection activeCell="L30" sqref="L30"/>
    </sheetView>
  </sheetViews>
  <sheetFormatPr defaultColWidth="9.1796875" defaultRowHeight="12.5"/>
  <cols>
    <col min="1" max="1" width="4.1796875" customWidth="1"/>
    <col min="2" max="2" width="18.1796875" hidden="1" customWidth="1"/>
    <col min="3" max="3" width="6.6328125" hidden="1" customWidth="1"/>
    <col min="4" max="4" width="4.1796875" hidden="1" customWidth="1"/>
    <col min="5" max="5" width="21.453125" hidden="1" customWidth="1"/>
    <col min="6" max="6" width="22.453125" hidden="1" customWidth="1"/>
    <col min="7" max="7" width="13.453125" customWidth="1"/>
    <col min="8" max="8" width="10.6328125" customWidth="1"/>
    <col min="9" max="9" width="28.1796875" customWidth="1"/>
    <col min="10" max="10" width="18.1796875" customWidth="1"/>
    <col min="11" max="11" width="22.453125" customWidth="1"/>
    <col min="12" max="12" width="35.36328125" customWidth="1"/>
    <col min="13" max="13" width="33.81640625" customWidth="1"/>
    <col min="14" max="14" width="16.6328125" customWidth="1"/>
    <col min="15" max="15" width="31" customWidth="1"/>
    <col min="16" max="16" width="23.81640625" customWidth="1"/>
    <col min="17" max="17" width="24.81640625" customWidth="1"/>
    <col min="18" max="18" width="39.1796875" customWidth="1"/>
    <col min="19" max="19" width="29.1796875" customWidth="1"/>
    <col min="20" max="20" width="20.453125" customWidth="1"/>
    <col min="21" max="21" width="37.6328125" customWidth="1"/>
    <col min="22" max="22" width="195.6328125" customWidth="1"/>
    <col min="23" max="23" width="19.81640625" customWidth="1"/>
    <col min="24" max="24" width="21.36328125" customWidth="1"/>
    <col min="25" max="25" width="24.1796875" customWidth="1"/>
    <col min="26" max="26" width="21.36328125" customWidth="1"/>
    <col min="27" max="28" width="22.6328125" customWidth="1"/>
    <col min="29" max="29" width="24.1796875" customWidth="1"/>
    <col min="30" max="30" width="27" customWidth="1"/>
    <col min="31" max="31" width="24.1796875" customWidth="1"/>
    <col min="32" max="33" width="32.6328125" customWidth="1"/>
    <col min="34" max="34" width="34.1796875" customWidth="1"/>
    <col min="35" max="35" width="37" customWidth="1"/>
    <col min="36" max="36" width="34.1796875" customWidth="1"/>
    <col min="37" max="38" width="29.81640625" customWidth="1"/>
    <col min="39" max="39" width="31.36328125" customWidth="1"/>
    <col min="40" max="40" width="34.1796875" customWidth="1"/>
    <col min="41" max="41" width="31.36328125" customWidth="1"/>
    <col min="42" max="43" width="28.453125" customWidth="1"/>
    <col min="44" max="44" width="29.81640625" customWidth="1"/>
    <col min="45" max="45" width="32.6328125" customWidth="1"/>
    <col min="46" max="46" width="29.81640625" customWidth="1"/>
    <col min="47" max="48" width="23.81640625" customWidth="1"/>
    <col min="49" max="49" width="25.36328125" customWidth="1"/>
    <col min="50" max="50" width="28.1796875" customWidth="1"/>
    <col min="51" max="51" width="25.36328125" customWidth="1"/>
    <col min="52" max="53" width="19.81640625" customWidth="1"/>
    <col min="54" max="54" width="21.36328125" customWidth="1"/>
    <col min="55" max="55" width="24.1796875" customWidth="1"/>
    <col min="56" max="56" width="21.36328125" customWidth="1"/>
    <col min="57" max="58" width="27" customWidth="1"/>
    <col min="59" max="59" width="28.453125" customWidth="1"/>
    <col min="60" max="60" width="31.36328125" customWidth="1"/>
    <col min="61" max="61" width="28.453125" customWidth="1"/>
    <col min="62" max="63" width="26.6328125" customWidth="1"/>
    <col min="64" max="64" width="28.1796875" customWidth="1"/>
    <col min="65" max="65" width="31" customWidth="1"/>
    <col min="66" max="66" width="28.1796875" customWidth="1"/>
    <col min="67" max="68" width="28" customWidth="1"/>
    <col min="69" max="69" width="29.453125" customWidth="1"/>
    <col min="70" max="70" width="32.36328125" customWidth="1"/>
    <col min="71" max="71" width="29.453125" customWidth="1"/>
    <col min="72" max="73" width="26.453125" customWidth="1"/>
    <col min="74" max="74" width="28" customWidth="1"/>
    <col min="75" max="75" width="30.81640625" customWidth="1"/>
    <col min="76" max="76" width="28" customWidth="1"/>
    <col min="77" max="78" width="30.81640625" customWidth="1"/>
    <col min="79" max="79" width="32.36328125" customWidth="1"/>
    <col min="80" max="80" width="35.1796875" customWidth="1"/>
    <col min="81" max="83" width="32.36328125" customWidth="1"/>
    <col min="84" max="84" width="33.6328125" customWidth="1"/>
    <col min="85" max="85" width="36.453125" customWidth="1"/>
    <col min="86" max="86" width="33.6328125" customWidth="1"/>
    <col min="87" max="88" width="29.453125" customWidth="1"/>
    <col min="89" max="89" width="30.81640625" customWidth="1"/>
    <col min="90" max="90" width="33.6328125" customWidth="1"/>
    <col min="91" max="91" width="30.81640625" customWidth="1"/>
    <col min="92" max="93" width="16.453125" customWidth="1"/>
    <col min="94" max="94" width="18" customWidth="1"/>
    <col min="95" max="95" width="20.81640625" customWidth="1"/>
    <col min="96" max="96" width="18" customWidth="1"/>
    <col min="97" max="98" width="32.36328125" customWidth="1"/>
    <col min="99" max="99" width="33.6328125" customWidth="1"/>
    <col min="100" max="100" width="36.453125" customWidth="1"/>
    <col min="101" max="101" width="33.6328125" customWidth="1"/>
    <col min="102" max="103" width="24.81640625" customWidth="1"/>
    <col min="104" max="104" width="26.36328125" customWidth="1"/>
    <col min="105" max="105" width="29.1796875" customWidth="1"/>
    <col min="106" max="106" width="26.36328125" customWidth="1"/>
    <col min="107" max="108" width="28" customWidth="1"/>
    <col min="109" max="109" width="29.453125" customWidth="1"/>
    <col min="110" max="110" width="32.36328125" customWidth="1"/>
    <col min="111" max="111" width="29.453125" customWidth="1"/>
    <col min="112" max="113" width="32.36328125" customWidth="1"/>
    <col min="114" max="114" width="33.6328125" customWidth="1"/>
    <col min="115" max="115" width="36.453125" customWidth="1"/>
    <col min="116" max="116" width="33.6328125" customWidth="1"/>
    <col min="117" max="118" width="30.81640625" customWidth="1"/>
    <col min="119" max="119" width="32.36328125" customWidth="1"/>
    <col min="120" max="120" width="35.1796875" customWidth="1"/>
    <col min="121" max="121" width="32.36328125" customWidth="1"/>
    <col min="122" max="123" width="28" customWidth="1"/>
    <col min="124" max="124" width="29.453125" customWidth="1"/>
    <col min="125" max="125" width="32.36328125" customWidth="1"/>
    <col min="126" max="126" width="29.453125" customWidth="1"/>
    <col min="127" max="128" width="30.81640625" customWidth="1"/>
    <col min="129" max="129" width="32.36328125" customWidth="1"/>
    <col min="130" max="130" width="35.1796875" customWidth="1"/>
    <col min="131" max="131" width="32.36328125" customWidth="1"/>
    <col min="132" max="133" width="16.453125" customWidth="1"/>
    <col min="134" max="134" width="18" customWidth="1"/>
    <col min="135" max="135" width="20.81640625" customWidth="1"/>
    <col min="136" max="136" width="18" customWidth="1"/>
    <col min="137" max="138" width="25.1796875" customWidth="1"/>
    <col min="139" max="139" width="26.453125" customWidth="1"/>
    <col min="140" max="140" width="29.453125" customWidth="1"/>
    <col min="141" max="141" width="26.453125" customWidth="1"/>
    <col min="142" max="143" width="25.1796875" customWidth="1"/>
    <col min="144" max="144" width="26.453125" customWidth="1"/>
    <col min="145" max="145" width="29.453125" customWidth="1"/>
    <col min="146" max="148" width="26.453125" customWidth="1"/>
    <col min="149" max="149" width="28" customWidth="1"/>
    <col min="150" max="150" width="30.81640625" customWidth="1"/>
    <col min="151" max="151" width="28" customWidth="1"/>
    <col min="152" max="153" width="23.6328125" customWidth="1"/>
    <col min="154" max="154" width="25.1796875" customWidth="1"/>
    <col min="155" max="155" width="28" customWidth="1"/>
    <col min="156" max="156" width="25.1796875" customWidth="1"/>
    <col min="157" max="158" width="23.6328125" customWidth="1"/>
    <col min="159" max="159" width="25.1796875" customWidth="1"/>
    <col min="160" max="160" width="28" customWidth="1"/>
    <col min="161" max="161" width="25.1796875" customWidth="1"/>
    <col min="162" max="163" width="28" customWidth="1"/>
    <col min="164" max="164" width="29.453125" customWidth="1"/>
    <col min="165" max="165" width="32.36328125" customWidth="1"/>
    <col min="166" max="166" width="29.453125" customWidth="1"/>
    <col min="167" max="168" width="30.81640625" customWidth="1"/>
    <col min="169" max="169" width="32.36328125" customWidth="1"/>
    <col min="170" max="170" width="35.1796875" customWidth="1"/>
    <col min="171" max="171" width="32.36328125" customWidth="1"/>
    <col min="172" max="173" width="35.1796875" customWidth="1"/>
    <col min="174" max="174" width="36.453125" customWidth="1"/>
    <col min="175" max="175" width="39.453125" customWidth="1"/>
    <col min="176" max="176" width="36.453125" customWidth="1"/>
    <col min="177" max="178" width="18" customWidth="1"/>
    <col min="179" max="179" width="19.453125" customWidth="1"/>
    <col min="180" max="180" width="22.36328125" customWidth="1"/>
    <col min="181" max="181" width="19.453125" customWidth="1"/>
    <col min="182" max="183" width="16.453125" customWidth="1"/>
    <col min="184" max="184" width="18" customWidth="1"/>
    <col min="185" max="185" width="20.81640625" customWidth="1"/>
    <col min="186" max="186" width="18" customWidth="1"/>
    <col min="187" max="188" width="25.1796875" customWidth="1"/>
    <col min="189" max="189" width="26.453125" customWidth="1"/>
    <col min="190" max="190" width="29.453125" customWidth="1"/>
    <col min="191" max="191" width="26.453125" customWidth="1"/>
    <col min="192" max="193" width="23.453125" customWidth="1"/>
    <col min="194" max="194" width="24.81640625" customWidth="1"/>
    <col min="195" max="195" width="27.6328125" customWidth="1"/>
    <col min="196" max="196" width="24.81640625" customWidth="1"/>
    <col min="197" max="198" width="23.6328125" customWidth="1"/>
    <col min="199" max="199" width="25.1796875" customWidth="1"/>
    <col min="200" max="200" width="28" customWidth="1"/>
    <col min="201" max="201" width="25.1796875" customWidth="1"/>
    <col min="202" max="203" width="16.453125" customWidth="1"/>
    <col min="204" max="204" width="18" customWidth="1"/>
    <col min="205" max="205" width="20.81640625" customWidth="1"/>
    <col min="206" max="206" width="18" customWidth="1"/>
    <col min="207" max="208" width="32.36328125" customWidth="1"/>
    <col min="209" max="209" width="33.6328125" customWidth="1"/>
    <col min="210" max="210" width="36.453125" customWidth="1"/>
    <col min="211" max="211" width="33.6328125" customWidth="1"/>
    <col min="212" max="213" width="25.1796875" customWidth="1"/>
    <col min="214" max="214" width="26.453125" customWidth="1"/>
    <col min="215" max="215" width="29.453125" customWidth="1"/>
    <col min="216" max="216" width="26.453125" customWidth="1"/>
    <col min="217" max="218" width="30.81640625" customWidth="1"/>
    <col min="219" max="219" width="32.36328125" customWidth="1"/>
    <col min="220" max="220" width="35.1796875" customWidth="1"/>
    <col min="221" max="221" width="32.36328125" customWidth="1"/>
    <col min="222" max="223" width="28" customWidth="1"/>
    <col min="224" max="224" width="29.453125" customWidth="1"/>
    <col min="225" max="225" width="32.36328125" customWidth="1"/>
    <col min="226" max="226" width="29.453125" customWidth="1"/>
    <col min="227" max="228" width="33.6328125" customWidth="1"/>
    <col min="229" max="229" width="35.1796875" customWidth="1"/>
    <col min="230" max="230" width="38" customWidth="1"/>
    <col min="231" max="233" width="35.1796875" customWidth="1"/>
    <col min="234" max="234" width="36.453125" customWidth="1"/>
    <col min="235" max="235" width="39.453125" customWidth="1"/>
    <col min="236" max="236" width="36.453125" customWidth="1"/>
    <col min="237" max="238" width="24.81640625" customWidth="1"/>
    <col min="239" max="239" width="26.36328125" customWidth="1"/>
    <col min="240" max="240" width="29.1796875" customWidth="1"/>
    <col min="241" max="241" width="26.36328125" customWidth="1"/>
    <col min="242" max="243" width="19.453125" customWidth="1"/>
    <col min="244" max="244" width="20.81640625" customWidth="1"/>
    <col min="245" max="245" width="23.6328125" customWidth="1"/>
    <col min="246" max="246" width="20.81640625" customWidth="1"/>
    <col min="247" max="248" width="33.6328125" customWidth="1"/>
    <col min="249" max="249" width="35.1796875" customWidth="1"/>
    <col min="250" max="250" width="38" customWidth="1"/>
    <col min="251" max="251" width="35.1796875" customWidth="1"/>
    <col min="252" max="253" width="25.1796875" customWidth="1"/>
    <col min="254" max="254" width="26.453125" customWidth="1"/>
    <col min="255" max="255" width="29.453125" customWidth="1"/>
    <col min="256" max="256" width="26.453125" customWidth="1"/>
    <col min="257" max="258" width="19.453125" customWidth="1"/>
    <col min="259" max="259" width="20.81640625" customWidth="1"/>
    <col min="260" max="260" width="23.6328125" customWidth="1"/>
    <col min="261" max="261" width="20.81640625" customWidth="1"/>
    <col min="262" max="263" width="32.36328125" customWidth="1"/>
    <col min="264" max="264" width="33.6328125" customWidth="1"/>
    <col min="265" max="265" width="36.453125" customWidth="1"/>
    <col min="266" max="266" width="33.6328125" customWidth="1"/>
    <col min="267" max="268" width="19.453125" customWidth="1"/>
    <col min="269" max="269" width="20.81640625" customWidth="1"/>
    <col min="270" max="270" width="23.6328125" customWidth="1"/>
    <col min="271" max="271" width="20.81640625" customWidth="1"/>
    <col min="272" max="273" width="26.453125" customWidth="1"/>
    <col min="274" max="274" width="28" customWidth="1"/>
    <col min="275" max="275" width="30.81640625" customWidth="1"/>
    <col min="276" max="276" width="28" customWidth="1"/>
    <col min="277" max="278" width="25.1796875" customWidth="1"/>
    <col min="279" max="279" width="26.453125" customWidth="1"/>
    <col min="280" max="280" width="29.453125" customWidth="1"/>
    <col min="281" max="281" width="26.453125" customWidth="1"/>
    <col min="282" max="283" width="36.453125" customWidth="1"/>
    <col min="284" max="284" width="38" customWidth="1"/>
    <col min="285" max="285" width="40.81640625" customWidth="1"/>
    <col min="286" max="286" width="38" customWidth="1"/>
    <col min="287" max="288" width="22.36328125" customWidth="1"/>
    <col min="289" max="289" width="23.6328125" customWidth="1"/>
    <col min="290" max="290" width="26.453125" customWidth="1"/>
    <col min="291" max="291" width="23.6328125" customWidth="1"/>
    <col min="292" max="293" width="25.1796875" customWidth="1"/>
    <col min="294" max="294" width="26.453125" customWidth="1"/>
    <col min="295" max="295" width="29.453125" customWidth="1"/>
    <col min="296" max="296" width="26.453125" customWidth="1"/>
    <col min="297" max="298" width="36.453125" customWidth="1"/>
    <col min="299" max="299" width="38" customWidth="1"/>
    <col min="300" max="300" width="40.81640625" customWidth="1"/>
    <col min="301" max="301" width="38" customWidth="1"/>
    <col min="302" max="303" width="18" customWidth="1"/>
    <col min="304" max="304" width="19.453125" customWidth="1"/>
    <col min="305" max="305" width="22.36328125" customWidth="1"/>
    <col min="306" max="306" width="19.453125" customWidth="1"/>
    <col min="307" max="308" width="35.6328125" customWidth="1"/>
    <col min="309" max="309" width="37.1796875" customWidth="1"/>
    <col min="310" max="310" width="40" customWidth="1"/>
    <col min="311" max="311" width="37.1796875" customWidth="1"/>
    <col min="312" max="313" width="19.453125" customWidth="1"/>
    <col min="314" max="314" width="20.81640625" customWidth="1"/>
    <col min="315" max="315" width="23.6328125" customWidth="1"/>
    <col min="316" max="316" width="20.81640625" customWidth="1"/>
    <col min="317" max="318" width="23.6328125" customWidth="1"/>
    <col min="319" max="319" width="25.1796875" customWidth="1"/>
    <col min="320" max="320" width="28" customWidth="1"/>
    <col min="321" max="321" width="25.1796875" customWidth="1"/>
    <col min="322" max="323" width="26.453125" customWidth="1"/>
    <col min="324" max="324" width="28" customWidth="1"/>
    <col min="325" max="325" width="30.81640625" customWidth="1"/>
    <col min="326" max="326" width="28" customWidth="1"/>
    <col min="327" max="328" width="23.6328125" customWidth="1"/>
    <col min="329" max="329" width="25.1796875" customWidth="1"/>
    <col min="330" max="330" width="28" customWidth="1"/>
    <col min="331" max="331" width="25.1796875" customWidth="1"/>
    <col min="332" max="332" width="4.1796875" customWidth="1"/>
  </cols>
  <sheetData>
    <row r="1" spans="1:332">
      <c r="A1" t="s">
        <v>902</v>
      </c>
      <c r="B1" t="s">
        <v>0</v>
      </c>
      <c r="C1" t="s">
        <v>1</v>
      </c>
      <c r="D1" t="s">
        <v>2</v>
      </c>
      <c r="E1" t="s">
        <v>3</v>
      </c>
      <c r="F1" t="s">
        <v>4</v>
      </c>
      <c r="G1" t="s">
        <v>5</v>
      </c>
      <c r="H1" t="s">
        <v>901</v>
      </c>
      <c r="I1" t="s">
        <v>900</v>
      </c>
      <c r="J1" t="s">
        <v>899</v>
      </c>
      <c r="K1" t="s">
        <v>898</v>
      </c>
      <c r="L1" t="s">
        <v>897</v>
      </c>
      <c r="M1" t="s">
        <v>896</v>
      </c>
      <c r="N1" t="s">
        <v>895</v>
      </c>
      <c r="O1" t="s">
        <v>894</v>
      </c>
      <c r="P1" t="s">
        <v>893</v>
      </c>
      <c r="Q1" t="s">
        <v>892</v>
      </c>
      <c r="R1" t="s">
        <v>891</v>
      </c>
      <c r="S1" t="s">
        <v>890</v>
      </c>
      <c r="T1" t="s">
        <v>889</v>
      </c>
      <c r="U1" t="s">
        <v>888</v>
      </c>
      <c r="V1" t="s">
        <v>887</v>
      </c>
      <c r="W1" t="s">
        <v>886</v>
      </c>
      <c r="X1" t="s">
        <v>885</v>
      </c>
      <c r="Y1" t="s">
        <v>884</v>
      </c>
      <c r="Z1" t="s">
        <v>883</v>
      </c>
      <c r="AA1" t="s">
        <v>882</v>
      </c>
      <c r="AB1" t="s">
        <v>881</v>
      </c>
      <c r="AC1" t="s">
        <v>880</v>
      </c>
      <c r="AD1" t="s">
        <v>879</v>
      </c>
      <c r="AE1" t="s">
        <v>878</v>
      </c>
      <c r="AF1" t="s">
        <v>877</v>
      </c>
      <c r="AG1" t="s">
        <v>876</v>
      </c>
      <c r="AH1" t="s">
        <v>875</v>
      </c>
      <c r="AI1" t="s">
        <v>874</v>
      </c>
      <c r="AJ1" t="s">
        <v>873</v>
      </c>
      <c r="AK1" t="s">
        <v>872</v>
      </c>
      <c r="AL1" t="s">
        <v>871</v>
      </c>
      <c r="AM1" t="s">
        <v>870</v>
      </c>
      <c r="AN1" t="s">
        <v>869</v>
      </c>
      <c r="AO1" t="s">
        <v>868</v>
      </c>
      <c r="AP1" t="s">
        <v>867</v>
      </c>
      <c r="AQ1" t="s">
        <v>866</v>
      </c>
      <c r="AR1" t="s">
        <v>865</v>
      </c>
      <c r="AS1" t="s">
        <v>864</v>
      </c>
      <c r="AT1" t="s">
        <v>863</v>
      </c>
      <c r="AU1" t="s">
        <v>862</v>
      </c>
      <c r="AV1" t="s">
        <v>861</v>
      </c>
      <c r="AW1" t="s">
        <v>860</v>
      </c>
      <c r="AX1" t="s">
        <v>859</v>
      </c>
      <c r="AY1" t="s">
        <v>858</v>
      </c>
      <c r="AZ1" t="s">
        <v>857</v>
      </c>
      <c r="BA1" t="s">
        <v>856</v>
      </c>
      <c r="BB1" t="s">
        <v>855</v>
      </c>
      <c r="BC1" t="s">
        <v>854</v>
      </c>
      <c r="BD1" t="s">
        <v>853</v>
      </c>
      <c r="BE1" t="s">
        <v>852</v>
      </c>
      <c r="BF1" t="s">
        <v>851</v>
      </c>
      <c r="BG1" t="s">
        <v>850</v>
      </c>
      <c r="BH1" t="s">
        <v>849</v>
      </c>
      <c r="BI1" t="s">
        <v>848</v>
      </c>
      <c r="BJ1" t="s">
        <v>847</v>
      </c>
      <c r="BK1" t="s">
        <v>846</v>
      </c>
      <c r="BL1" t="s">
        <v>845</v>
      </c>
      <c r="BM1" t="s">
        <v>844</v>
      </c>
      <c r="BN1" t="s">
        <v>843</v>
      </c>
      <c r="BO1" t="s">
        <v>842</v>
      </c>
      <c r="BP1" t="s">
        <v>841</v>
      </c>
      <c r="BQ1" t="s">
        <v>840</v>
      </c>
      <c r="BR1" t="s">
        <v>839</v>
      </c>
      <c r="BS1" t="s">
        <v>838</v>
      </c>
      <c r="BT1" t="s">
        <v>837</v>
      </c>
      <c r="BU1" t="s">
        <v>836</v>
      </c>
      <c r="BV1" t="s">
        <v>835</v>
      </c>
      <c r="BW1" t="s">
        <v>834</v>
      </c>
      <c r="BX1" t="s">
        <v>833</v>
      </c>
      <c r="BY1" t="s">
        <v>832</v>
      </c>
      <c r="BZ1" t="s">
        <v>831</v>
      </c>
      <c r="CA1" t="s">
        <v>830</v>
      </c>
      <c r="CB1" t="s">
        <v>829</v>
      </c>
      <c r="CC1" t="s">
        <v>828</v>
      </c>
      <c r="CD1" t="s">
        <v>827</v>
      </c>
      <c r="CE1" t="s">
        <v>826</v>
      </c>
      <c r="CF1" t="s">
        <v>825</v>
      </c>
      <c r="CG1" t="s">
        <v>824</v>
      </c>
      <c r="CH1" t="s">
        <v>823</v>
      </c>
      <c r="CI1" t="s">
        <v>822</v>
      </c>
      <c r="CJ1" t="s">
        <v>821</v>
      </c>
      <c r="CK1" t="s">
        <v>820</v>
      </c>
      <c r="CL1" t="s">
        <v>819</v>
      </c>
      <c r="CM1" t="s">
        <v>818</v>
      </c>
      <c r="CN1" t="s">
        <v>817</v>
      </c>
      <c r="CO1" t="s">
        <v>816</v>
      </c>
      <c r="CP1" t="s">
        <v>815</v>
      </c>
      <c r="CQ1" t="s">
        <v>814</v>
      </c>
      <c r="CR1" t="s">
        <v>813</v>
      </c>
      <c r="CS1" t="s">
        <v>812</v>
      </c>
      <c r="CT1" t="s">
        <v>811</v>
      </c>
      <c r="CU1" t="s">
        <v>810</v>
      </c>
      <c r="CV1" t="s">
        <v>809</v>
      </c>
      <c r="CW1" t="s">
        <v>808</v>
      </c>
      <c r="CX1" t="s">
        <v>807</v>
      </c>
      <c r="CY1" t="s">
        <v>806</v>
      </c>
      <c r="CZ1" t="s">
        <v>805</v>
      </c>
      <c r="DA1" t="s">
        <v>804</v>
      </c>
      <c r="DB1" t="s">
        <v>803</v>
      </c>
      <c r="DC1" t="s">
        <v>802</v>
      </c>
      <c r="DD1" t="s">
        <v>801</v>
      </c>
      <c r="DE1" t="s">
        <v>800</v>
      </c>
      <c r="DF1" t="s">
        <v>799</v>
      </c>
      <c r="DG1" t="s">
        <v>798</v>
      </c>
      <c r="DH1" t="s">
        <v>797</v>
      </c>
      <c r="DI1" t="s">
        <v>796</v>
      </c>
      <c r="DJ1" t="s">
        <v>795</v>
      </c>
      <c r="DK1" t="s">
        <v>794</v>
      </c>
      <c r="DL1" t="s">
        <v>793</v>
      </c>
      <c r="DM1" t="s">
        <v>792</v>
      </c>
      <c r="DN1" t="s">
        <v>791</v>
      </c>
      <c r="DO1" t="s">
        <v>790</v>
      </c>
      <c r="DP1" t="s">
        <v>789</v>
      </c>
      <c r="DQ1" t="s">
        <v>788</v>
      </c>
      <c r="DR1" t="s">
        <v>787</v>
      </c>
      <c r="DS1" t="s">
        <v>786</v>
      </c>
      <c r="DT1" t="s">
        <v>785</v>
      </c>
      <c r="DU1" t="s">
        <v>784</v>
      </c>
      <c r="DV1" t="s">
        <v>783</v>
      </c>
      <c r="DW1" t="s">
        <v>782</v>
      </c>
      <c r="DX1" t="s">
        <v>781</v>
      </c>
      <c r="DY1" t="s">
        <v>780</v>
      </c>
      <c r="DZ1" t="s">
        <v>779</v>
      </c>
      <c r="EA1" t="s">
        <v>778</v>
      </c>
      <c r="EB1" t="s">
        <v>777</v>
      </c>
      <c r="EC1" t="s">
        <v>776</v>
      </c>
      <c r="ED1" t="s">
        <v>775</v>
      </c>
      <c r="EE1" t="s">
        <v>774</v>
      </c>
      <c r="EF1" t="s">
        <v>773</v>
      </c>
      <c r="EG1" t="s">
        <v>772</v>
      </c>
      <c r="EH1" t="s">
        <v>771</v>
      </c>
      <c r="EI1" t="s">
        <v>770</v>
      </c>
      <c r="EJ1" t="s">
        <v>769</v>
      </c>
      <c r="EK1" t="s">
        <v>768</v>
      </c>
      <c r="EL1" t="s">
        <v>767</v>
      </c>
      <c r="EM1" t="s">
        <v>766</v>
      </c>
      <c r="EN1" t="s">
        <v>765</v>
      </c>
      <c r="EO1" t="s">
        <v>764</v>
      </c>
      <c r="EP1" t="s">
        <v>763</v>
      </c>
      <c r="EQ1" t="s">
        <v>762</v>
      </c>
      <c r="ER1" t="s">
        <v>761</v>
      </c>
      <c r="ES1" t="s">
        <v>760</v>
      </c>
      <c r="ET1" t="s">
        <v>759</v>
      </c>
      <c r="EU1" t="s">
        <v>758</v>
      </c>
      <c r="EV1" t="s">
        <v>757</v>
      </c>
      <c r="EW1" t="s">
        <v>756</v>
      </c>
      <c r="EX1" t="s">
        <v>755</v>
      </c>
      <c r="EY1" t="s">
        <v>754</v>
      </c>
      <c r="EZ1" t="s">
        <v>753</v>
      </c>
      <c r="FA1" t="s">
        <v>752</v>
      </c>
      <c r="FB1" t="s">
        <v>751</v>
      </c>
      <c r="FC1" t="s">
        <v>750</v>
      </c>
      <c r="FD1" t="s">
        <v>749</v>
      </c>
      <c r="FE1" t="s">
        <v>748</v>
      </c>
      <c r="FF1" t="s">
        <v>747</v>
      </c>
      <c r="FG1" t="s">
        <v>746</v>
      </c>
      <c r="FH1" t="s">
        <v>745</v>
      </c>
      <c r="FI1" t="s">
        <v>744</v>
      </c>
      <c r="FJ1" t="s">
        <v>743</v>
      </c>
      <c r="FK1" t="s">
        <v>742</v>
      </c>
      <c r="FL1" t="s">
        <v>741</v>
      </c>
      <c r="FM1" t="s">
        <v>740</v>
      </c>
      <c r="FN1" t="s">
        <v>739</v>
      </c>
      <c r="FO1" t="s">
        <v>738</v>
      </c>
      <c r="FP1" t="s">
        <v>737</v>
      </c>
      <c r="FQ1" t="s">
        <v>736</v>
      </c>
      <c r="FR1" t="s">
        <v>735</v>
      </c>
      <c r="FS1" t="s">
        <v>734</v>
      </c>
      <c r="FT1" t="s">
        <v>733</v>
      </c>
      <c r="FU1" t="s">
        <v>732</v>
      </c>
      <c r="FV1" t="s">
        <v>731</v>
      </c>
      <c r="FW1" t="s">
        <v>730</v>
      </c>
      <c r="FX1" t="s">
        <v>729</v>
      </c>
      <c r="FY1" t="s">
        <v>728</v>
      </c>
      <c r="FZ1" t="s">
        <v>727</v>
      </c>
      <c r="GA1" t="s">
        <v>726</v>
      </c>
      <c r="GB1" t="s">
        <v>725</v>
      </c>
      <c r="GC1" t="s">
        <v>724</v>
      </c>
      <c r="GD1" t="s">
        <v>723</v>
      </c>
      <c r="GE1" t="s">
        <v>722</v>
      </c>
      <c r="GF1" t="s">
        <v>721</v>
      </c>
      <c r="GG1" t="s">
        <v>720</v>
      </c>
      <c r="GH1" t="s">
        <v>719</v>
      </c>
      <c r="GI1" t="s">
        <v>718</v>
      </c>
      <c r="GJ1" t="s">
        <v>717</v>
      </c>
      <c r="GK1" t="s">
        <v>716</v>
      </c>
      <c r="GL1" t="s">
        <v>715</v>
      </c>
      <c r="GM1" t="s">
        <v>714</v>
      </c>
      <c r="GN1" t="s">
        <v>713</v>
      </c>
      <c r="GO1" t="s">
        <v>712</v>
      </c>
      <c r="GP1" t="s">
        <v>711</v>
      </c>
      <c r="GQ1" t="s">
        <v>710</v>
      </c>
      <c r="GR1" t="s">
        <v>709</v>
      </c>
      <c r="GS1" t="s">
        <v>708</v>
      </c>
      <c r="GT1" t="s">
        <v>707</v>
      </c>
      <c r="GU1" t="s">
        <v>706</v>
      </c>
      <c r="GV1" t="s">
        <v>705</v>
      </c>
      <c r="GW1" t="s">
        <v>704</v>
      </c>
      <c r="GX1" t="s">
        <v>703</v>
      </c>
      <c r="GY1" t="s">
        <v>702</v>
      </c>
      <c r="GZ1" t="s">
        <v>701</v>
      </c>
      <c r="HA1" t="s">
        <v>700</v>
      </c>
      <c r="HB1" t="s">
        <v>699</v>
      </c>
      <c r="HC1" t="s">
        <v>698</v>
      </c>
      <c r="HD1" t="s">
        <v>697</v>
      </c>
      <c r="HE1" t="s">
        <v>696</v>
      </c>
      <c r="HF1" t="s">
        <v>695</v>
      </c>
      <c r="HG1" t="s">
        <v>694</v>
      </c>
      <c r="HH1" t="s">
        <v>693</v>
      </c>
      <c r="HI1" t="s">
        <v>692</v>
      </c>
      <c r="HJ1" t="s">
        <v>691</v>
      </c>
      <c r="HK1" t="s">
        <v>690</v>
      </c>
      <c r="HL1" t="s">
        <v>689</v>
      </c>
      <c r="HM1" t="s">
        <v>688</v>
      </c>
      <c r="HN1" t="s">
        <v>687</v>
      </c>
      <c r="HO1" t="s">
        <v>686</v>
      </c>
      <c r="HP1" t="s">
        <v>685</v>
      </c>
      <c r="HQ1" t="s">
        <v>684</v>
      </c>
      <c r="HR1" t="s">
        <v>683</v>
      </c>
      <c r="HS1" t="s">
        <v>682</v>
      </c>
      <c r="HT1" t="s">
        <v>681</v>
      </c>
      <c r="HU1" t="s">
        <v>680</v>
      </c>
      <c r="HV1" t="s">
        <v>679</v>
      </c>
      <c r="HW1" t="s">
        <v>678</v>
      </c>
      <c r="HX1" t="s">
        <v>677</v>
      </c>
      <c r="HY1" t="s">
        <v>676</v>
      </c>
      <c r="HZ1" t="s">
        <v>675</v>
      </c>
      <c r="IA1" t="s">
        <v>674</v>
      </c>
      <c r="IB1" t="s">
        <v>673</v>
      </c>
      <c r="IC1" t="s">
        <v>672</v>
      </c>
      <c r="ID1" t="s">
        <v>671</v>
      </c>
      <c r="IE1" t="s">
        <v>670</v>
      </c>
      <c r="IF1" t="s">
        <v>669</v>
      </c>
      <c r="IG1" t="s">
        <v>668</v>
      </c>
      <c r="IH1" t="s">
        <v>667</v>
      </c>
      <c r="II1" t="s">
        <v>666</v>
      </c>
      <c r="IJ1" t="s">
        <v>665</v>
      </c>
      <c r="IK1" t="s">
        <v>664</v>
      </c>
      <c r="IL1" t="s">
        <v>663</v>
      </c>
      <c r="IM1" t="s">
        <v>662</v>
      </c>
      <c r="IN1" t="s">
        <v>661</v>
      </c>
      <c r="IO1" t="s">
        <v>660</v>
      </c>
      <c r="IP1" t="s">
        <v>659</v>
      </c>
      <c r="IQ1" t="s">
        <v>658</v>
      </c>
      <c r="IR1" t="s">
        <v>657</v>
      </c>
      <c r="IS1" t="s">
        <v>656</v>
      </c>
      <c r="IT1" t="s">
        <v>655</v>
      </c>
      <c r="IU1" t="s">
        <v>654</v>
      </c>
      <c r="IV1" t="s">
        <v>653</v>
      </c>
      <c r="IW1" t="s">
        <v>652</v>
      </c>
      <c r="IX1" t="s">
        <v>651</v>
      </c>
      <c r="IY1" t="s">
        <v>650</v>
      </c>
      <c r="IZ1" t="s">
        <v>649</v>
      </c>
      <c r="JA1" t="s">
        <v>648</v>
      </c>
      <c r="JB1" t="s">
        <v>647</v>
      </c>
      <c r="JC1" t="s">
        <v>646</v>
      </c>
      <c r="JD1" t="s">
        <v>645</v>
      </c>
      <c r="JE1" t="s">
        <v>644</v>
      </c>
      <c r="JF1" t="s">
        <v>643</v>
      </c>
      <c r="JG1" t="s">
        <v>642</v>
      </c>
      <c r="JH1" t="s">
        <v>641</v>
      </c>
      <c r="JI1" t="s">
        <v>640</v>
      </c>
      <c r="JJ1" t="s">
        <v>639</v>
      </c>
      <c r="JK1" t="s">
        <v>638</v>
      </c>
      <c r="JL1" t="s">
        <v>637</v>
      </c>
      <c r="JM1" t="s">
        <v>636</v>
      </c>
      <c r="JN1" t="s">
        <v>635</v>
      </c>
      <c r="JO1" t="s">
        <v>634</v>
      </c>
      <c r="JP1" t="s">
        <v>633</v>
      </c>
      <c r="JQ1" t="s">
        <v>632</v>
      </c>
      <c r="JR1" t="s">
        <v>631</v>
      </c>
      <c r="JS1" t="s">
        <v>630</v>
      </c>
      <c r="JT1" t="s">
        <v>629</v>
      </c>
      <c r="JU1" t="s">
        <v>628</v>
      </c>
      <c r="JV1" t="s">
        <v>627</v>
      </c>
      <c r="JW1" t="s">
        <v>626</v>
      </c>
      <c r="JX1" t="s">
        <v>625</v>
      </c>
      <c r="JY1" t="s">
        <v>624</v>
      </c>
      <c r="JZ1" t="s">
        <v>623</v>
      </c>
      <c r="KA1" t="s">
        <v>622</v>
      </c>
      <c r="KB1" t="s">
        <v>621</v>
      </c>
      <c r="KC1" t="s">
        <v>620</v>
      </c>
      <c r="KD1" t="s">
        <v>619</v>
      </c>
      <c r="KE1" t="s">
        <v>618</v>
      </c>
      <c r="KF1" t="s">
        <v>617</v>
      </c>
      <c r="KG1" t="s">
        <v>616</v>
      </c>
      <c r="KH1" t="s">
        <v>615</v>
      </c>
      <c r="KI1" t="s">
        <v>614</v>
      </c>
      <c r="KJ1" t="s">
        <v>613</v>
      </c>
      <c r="KK1" t="s">
        <v>612</v>
      </c>
      <c r="KL1" t="s">
        <v>611</v>
      </c>
      <c r="KM1" t="s">
        <v>610</v>
      </c>
      <c r="KN1" t="s">
        <v>609</v>
      </c>
      <c r="KO1" t="s">
        <v>608</v>
      </c>
      <c r="KP1" t="s">
        <v>607</v>
      </c>
      <c r="KQ1" t="s">
        <v>606</v>
      </c>
      <c r="KR1" t="s">
        <v>605</v>
      </c>
      <c r="KS1" t="s">
        <v>604</v>
      </c>
      <c r="KT1" t="s">
        <v>603</v>
      </c>
      <c r="KU1" t="s">
        <v>602</v>
      </c>
      <c r="KV1" t="s">
        <v>601</v>
      </c>
      <c r="KW1" t="s">
        <v>600</v>
      </c>
      <c r="KX1" t="s">
        <v>599</v>
      </c>
      <c r="KY1" t="s">
        <v>598</v>
      </c>
      <c r="KZ1" t="s">
        <v>597</v>
      </c>
      <c r="LA1" t="s">
        <v>596</v>
      </c>
      <c r="LB1" t="s">
        <v>595</v>
      </c>
      <c r="LC1" t="s">
        <v>594</v>
      </c>
      <c r="LD1" t="s">
        <v>593</v>
      </c>
      <c r="LE1" t="s">
        <v>592</v>
      </c>
      <c r="LF1" t="s">
        <v>591</v>
      </c>
      <c r="LG1" t="s">
        <v>590</v>
      </c>
      <c r="LH1" t="s">
        <v>589</v>
      </c>
      <c r="LI1" t="s">
        <v>588</v>
      </c>
      <c r="LJ1" t="s">
        <v>587</v>
      </c>
      <c r="LK1" t="s">
        <v>586</v>
      </c>
      <c r="LL1" t="s">
        <v>585</v>
      </c>
      <c r="LM1" t="s">
        <v>584</v>
      </c>
      <c r="LN1" t="s">
        <v>583</v>
      </c>
      <c r="LO1" t="s">
        <v>582</v>
      </c>
      <c r="LP1" t="s">
        <v>581</v>
      </c>
      <c r="LQ1" t="s">
        <v>580</v>
      </c>
      <c r="LR1" t="s">
        <v>579</v>
      </c>
      <c r="LS1" t="s">
        <v>578</v>
      </c>
      <c r="LT1" t="s">
        <v>74</v>
      </c>
    </row>
    <row r="2" spans="1:332">
      <c r="A2">
        <v>3</v>
      </c>
      <c r="B2" t="s">
        <v>577</v>
      </c>
      <c r="C2" t="s">
        <v>576</v>
      </c>
      <c r="D2" t="s">
        <v>77</v>
      </c>
      <c r="E2" t="s">
        <v>78</v>
      </c>
      <c r="F2" t="s">
        <v>79</v>
      </c>
      <c r="G2" t="s">
        <v>80</v>
      </c>
      <c r="H2">
        <v>4</v>
      </c>
      <c r="I2">
        <v>3</v>
      </c>
      <c r="J2">
        <v>4</v>
      </c>
      <c r="K2">
        <v>3</v>
      </c>
      <c r="L2">
        <v>3</v>
      </c>
      <c r="M2">
        <v>3</v>
      </c>
      <c r="N2">
        <v>4</v>
      </c>
      <c r="O2">
        <v>2</v>
      </c>
      <c r="P2">
        <v>3</v>
      </c>
      <c r="Q2">
        <v>3</v>
      </c>
      <c r="R2">
        <v>3</v>
      </c>
      <c r="S2">
        <v>4</v>
      </c>
      <c r="T2">
        <v>3</v>
      </c>
      <c r="U2">
        <v>4</v>
      </c>
      <c r="V2">
        <v>1</v>
      </c>
      <c r="W2">
        <v>0</v>
      </c>
      <c r="X2">
        <v>0</v>
      </c>
      <c r="Y2">
        <v>1</v>
      </c>
      <c r="Z2">
        <v>0</v>
      </c>
      <c r="AA2">
        <v>1</v>
      </c>
      <c r="AB2">
        <v>0</v>
      </c>
      <c r="AC2">
        <v>1</v>
      </c>
      <c r="AD2">
        <v>0</v>
      </c>
      <c r="AE2">
        <v>0</v>
      </c>
      <c r="AF2">
        <v>1</v>
      </c>
      <c r="AG2">
        <v>0</v>
      </c>
      <c r="AH2">
        <v>0</v>
      </c>
      <c r="AI2">
        <v>1</v>
      </c>
      <c r="AJ2">
        <v>0</v>
      </c>
      <c r="AK2">
        <v>1</v>
      </c>
      <c r="AL2">
        <v>0</v>
      </c>
      <c r="AM2">
        <v>0</v>
      </c>
      <c r="AN2">
        <v>0</v>
      </c>
      <c r="AO2">
        <v>1</v>
      </c>
      <c r="AP2">
        <v>0</v>
      </c>
      <c r="AQ2">
        <v>1</v>
      </c>
      <c r="AR2">
        <v>0</v>
      </c>
      <c r="AS2">
        <v>0</v>
      </c>
      <c r="AT2">
        <v>0</v>
      </c>
      <c r="AU2">
        <v>1</v>
      </c>
      <c r="AV2">
        <v>0</v>
      </c>
      <c r="AW2">
        <v>1</v>
      </c>
      <c r="AX2">
        <v>0</v>
      </c>
      <c r="AY2">
        <v>0</v>
      </c>
      <c r="AZ2">
        <v>1</v>
      </c>
      <c r="BA2">
        <v>0</v>
      </c>
      <c r="BB2">
        <v>0</v>
      </c>
      <c r="BC2">
        <v>0</v>
      </c>
      <c r="BD2">
        <v>1</v>
      </c>
      <c r="BE2">
        <v>1</v>
      </c>
      <c r="BF2">
        <v>0</v>
      </c>
      <c r="BG2">
        <v>0</v>
      </c>
      <c r="BH2">
        <v>1</v>
      </c>
      <c r="BI2">
        <v>0</v>
      </c>
      <c r="BJ2">
        <v>0</v>
      </c>
      <c r="BK2">
        <v>1</v>
      </c>
      <c r="BL2">
        <v>0</v>
      </c>
      <c r="BM2">
        <v>0</v>
      </c>
      <c r="BN2">
        <v>0</v>
      </c>
      <c r="BO2">
        <v>1</v>
      </c>
      <c r="BP2">
        <v>0</v>
      </c>
      <c r="BQ2">
        <v>1</v>
      </c>
      <c r="BR2">
        <v>0</v>
      </c>
      <c r="BS2">
        <v>0</v>
      </c>
      <c r="BT2">
        <v>1</v>
      </c>
      <c r="BU2">
        <v>0</v>
      </c>
      <c r="BV2">
        <v>0</v>
      </c>
      <c r="BW2">
        <v>1</v>
      </c>
      <c r="BX2">
        <v>0</v>
      </c>
      <c r="BY2">
        <v>1</v>
      </c>
      <c r="BZ2">
        <v>0</v>
      </c>
      <c r="CA2">
        <v>0</v>
      </c>
      <c r="CB2">
        <v>0</v>
      </c>
      <c r="CC2">
        <v>1</v>
      </c>
      <c r="CD2">
        <v>0</v>
      </c>
      <c r="CE2">
        <v>1</v>
      </c>
      <c r="CF2">
        <v>0</v>
      </c>
      <c r="CG2">
        <v>0</v>
      </c>
      <c r="CH2">
        <v>0</v>
      </c>
      <c r="CI2">
        <v>1</v>
      </c>
      <c r="CJ2">
        <v>0</v>
      </c>
      <c r="CK2">
        <v>0</v>
      </c>
      <c r="CL2">
        <v>1</v>
      </c>
      <c r="CM2">
        <v>0</v>
      </c>
      <c r="CN2">
        <v>0</v>
      </c>
      <c r="CO2">
        <v>1</v>
      </c>
      <c r="CP2">
        <v>0</v>
      </c>
      <c r="CQ2">
        <v>0</v>
      </c>
      <c r="CR2">
        <v>0</v>
      </c>
      <c r="CS2">
        <v>1</v>
      </c>
      <c r="CT2">
        <v>0</v>
      </c>
      <c r="CU2">
        <v>0</v>
      </c>
      <c r="CV2">
        <v>0</v>
      </c>
      <c r="CW2">
        <v>1</v>
      </c>
      <c r="CX2">
        <v>1</v>
      </c>
      <c r="CY2">
        <v>0</v>
      </c>
      <c r="CZ2">
        <v>0</v>
      </c>
      <c r="DA2">
        <v>0</v>
      </c>
      <c r="DB2">
        <v>1</v>
      </c>
      <c r="DC2">
        <v>0</v>
      </c>
      <c r="DD2">
        <v>1</v>
      </c>
      <c r="DE2">
        <v>0</v>
      </c>
      <c r="DF2">
        <v>0</v>
      </c>
      <c r="DG2">
        <v>0</v>
      </c>
      <c r="DH2">
        <v>1</v>
      </c>
      <c r="DI2">
        <v>0</v>
      </c>
      <c r="DJ2">
        <v>0</v>
      </c>
      <c r="DK2">
        <v>0</v>
      </c>
      <c r="DL2">
        <v>1</v>
      </c>
      <c r="DM2">
        <v>0</v>
      </c>
      <c r="DN2">
        <v>1</v>
      </c>
      <c r="DO2">
        <v>0</v>
      </c>
      <c r="DP2">
        <v>0</v>
      </c>
      <c r="DQ2">
        <v>0</v>
      </c>
      <c r="DR2">
        <v>1</v>
      </c>
      <c r="DS2">
        <v>0</v>
      </c>
      <c r="DT2">
        <v>0</v>
      </c>
      <c r="DU2">
        <v>0</v>
      </c>
      <c r="DV2">
        <v>1</v>
      </c>
      <c r="DW2">
        <v>1</v>
      </c>
      <c r="DX2">
        <v>0</v>
      </c>
      <c r="DY2">
        <v>0</v>
      </c>
      <c r="DZ2">
        <v>0</v>
      </c>
      <c r="EA2">
        <v>1</v>
      </c>
      <c r="EB2">
        <v>1</v>
      </c>
      <c r="EC2">
        <v>0</v>
      </c>
      <c r="ED2">
        <v>0</v>
      </c>
      <c r="EE2">
        <v>0</v>
      </c>
      <c r="EF2">
        <v>1</v>
      </c>
      <c r="EG2">
        <v>1</v>
      </c>
      <c r="EH2">
        <v>0</v>
      </c>
      <c r="EI2">
        <v>0</v>
      </c>
      <c r="EJ2">
        <v>1</v>
      </c>
      <c r="EK2">
        <v>0</v>
      </c>
      <c r="EL2">
        <v>1</v>
      </c>
      <c r="EM2">
        <v>0</v>
      </c>
      <c r="EN2">
        <v>0</v>
      </c>
      <c r="EO2">
        <v>0</v>
      </c>
      <c r="EP2">
        <v>1</v>
      </c>
      <c r="EQ2">
        <v>1</v>
      </c>
      <c r="ER2">
        <v>0</v>
      </c>
      <c r="ES2">
        <v>0</v>
      </c>
      <c r="ET2">
        <v>0</v>
      </c>
      <c r="EU2">
        <v>1</v>
      </c>
      <c r="EV2">
        <v>1</v>
      </c>
      <c r="EW2">
        <v>0</v>
      </c>
      <c r="EX2">
        <v>0</v>
      </c>
      <c r="EY2">
        <v>0</v>
      </c>
      <c r="EZ2">
        <v>1</v>
      </c>
      <c r="FA2">
        <v>1</v>
      </c>
      <c r="FB2">
        <v>0</v>
      </c>
      <c r="FC2">
        <v>0</v>
      </c>
      <c r="FD2">
        <v>0</v>
      </c>
      <c r="FE2">
        <v>1</v>
      </c>
      <c r="FF2">
        <v>1</v>
      </c>
      <c r="FG2">
        <v>0</v>
      </c>
      <c r="FH2">
        <v>0</v>
      </c>
      <c r="FI2">
        <v>1</v>
      </c>
      <c r="FJ2">
        <v>0</v>
      </c>
      <c r="FK2">
        <v>1</v>
      </c>
      <c r="FL2">
        <v>0</v>
      </c>
      <c r="FM2">
        <v>0</v>
      </c>
      <c r="FN2">
        <v>0</v>
      </c>
      <c r="FO2">
        <v>1</v>
      </c>
      <c r="FP2">
        <v>1</v>
      </c>
      <c r="FQ2">
        <v>0</v>
      </c>
      <c r="FR2">
        <v>0</v>
      </c>
      <c r="FS2">
        <v>1</v>
      </c>
      <c r="FT2">
        <v>0</v>
      </c>
      <c r="FU2">
        <v>0</v>
      </c>
      <c r="FV2">
        <v>1</v>
      </c>
      <c r="FW2">
        <v>0</v>
      </c>
      <c r="FX2">
        <v>0</v>
      </c>
      <c r="FY2">
        <v>0</v>
      </c>
      <c r="FZ2">
        <v>0</v>
      </c>
      <c r="GA2">
        <v>1</v>
      </c>
      <c r="GB2">
        <v>0</v>
      </c>
      <c r="GC2">
        <v>0</v>
      </c>
      <c r="GD2">
        <v>0</v>
      </c>
      <c r="GE2">
        <v>1</v>
      </c>
      <c r="GF2">
        <v>0</v>
      </c>
      <c r="GG2">
        <v>0</v>
      </c>
      <c r="GH2">
        <v>0</v>
      </c>
      <c r="GI2">
        <v>1</v>
      </c>
      <c r="GJ2">
        <v>1</v>
      </c>
      <c r="GK2">
        <v>0</v>
      </c>
      <c r="GL2">
        <v>0</v>
      </c>
      <c r="GM2">
        <v>1</v>
      </c>
      <c r="GN2">
        <v>0</v>
      </c>
      <c r="GO2">
        <v>1</v>
      </c>
      <c r="GP2">
        <v>0</v>
      </c>
      <c r="GQ2">
        <v>0</v>
      </c>
      <c r="GR2">
        <v>0</v>
      </c>
      <c r="GS2">
        <v>1</v>
      </c>
      <c r="GT2">
        <v>1</v>
      </c>
      <c r="GU2">
        <v>0</v>
      </c>
      <c r="GV2">
        <v>0</v>
      </c>
      <c r="GW2">
        <v>0</v>
      </c>
      <c r="GX2">
        <v>1</v>
      </c>
      <c r="GY2">
        <v>0</v>
      </c>
      <c r="GZ2">
        <v>1</v>
      </c>
      <c r="HA2">
        <v>0</v>
      </c>
      <c r="HB2">
        <v>0</v>
      </c>
      <c r="HC2">
        <v>0</v>
      </c>
      <c r="HD2">
        <v>1</v>
      </c>
      <c r="HE2">
        <v>0</v>
      </c>
      <c r="HF2">
        <v>0</v>
      </c>
      <c r="HG2">
        <v>0</v>
      </c>
      <c r="HH2">
        <v>1</v>
      </c>
      <c r="HI2">
        <v>1</v>
      </c>
      <c r="HJ2">
        <v>0</v>
      </c>
      <c r="HK2">
        <v>1</v>
      </c>
      <c r="HL2">
        <v>0</v>
      </c>
      <c r="HM2">
        <v>0</v>
      </c>
      <c r="HN2">
        <v>1</v>
      </c>
      <c r="HO2">
        <v>0</v>
      </c>
      <c r="HP2">
        <v>0</v>
      </c>
      <c r="HQ2">
        <v>0</v>
      </c>
      <c r="HR2">
        <v>1</v>
      </c>
      <c r="HS2">
        <v>1</v>
      </c>
      <c r="HT2">
        <v>0</v>
      </c>
      <c r="HU2">
        <v>0</v>
      </c>
      <c r="HV2">
        <v>0</v>
      </c>
      <c r="HW2">
        <v>1</v>
      </c>
      <c r="HX2">
        <v>1</v>
      </c>
      <c r="HY2">
        <v>0</v>
      </c>
      <c r="HZ2">
        <v>0</v>
      </c>
      <c r="IA2">
        <v>1</v>
      </c>
      <c r="IB2">
        <v>0</v>
      </c>
      <c r="IC2">
        <v>0</v>
      </c>
      <c r="ID2">
        <v>1</v>
      </c>
      <c r="IE2">
        <v>0</v>
      </c>
      <c r="IF2">
        <v>0</v>
      </c>
      <c r="IG2">
        <v>0</v>
      </c>
      <c r="IH2">
        <v>0</v>
      </c>
      <c r="II2">
        <v>1</v>
      </c>
      <c r="IJ2">
        <v>0</v>
      </c>
      <c r="IK2">
        <v>0</v>
      </c>
      <c r="IL2">
        <v>0</v>
      </c>
      <c r="IM2">
        <v>1</v>
      </c>
      <c r="IN2">
        <v>0</v>
      </c>
      <c r="IO2">
        <v>0</v>
      </c>
      <c r="IP2">
        <v>1</v>
      </c>
      <c r="IQ2">
        <v>0</v>
      </c>
      <c r="IR2">
        <v>0</v>
      </c>
      <c r="IS2">
        <v>1</v>
      </c>
      <c r="IT2">
        <v>0</v>
      </c>
      <c r="IU2">
        <v>0</v>
      </c>
      <c r="IV2">
        <v>0</v>
      </c>
      <c r="IW2">
        <v>0</v>
      </c>
      <c r="IX2">
        <v>1</v>
      </c>
      <c r="IY2">
        <v>0</v>
      </c>
      <c r="IZ2">
        <v>0</v>
      </c>
      <c r="JA2">
        <v>0</v>
      </c>
      <c r="JB2">
        <v>1</v>
      </c>
      <c r="JC2">
        <v>0</v>
      </c>
      <c r="JD2">
        <v>0</v>
      </c>
      <c r="JE2">
        <v>0</v>
      </c>
      <c r="JF2">
        <v>1</v>
      </c>
      <c r="JG2">
        <v>0</v>
      </c>
      <c r="JH2">
        <v>1</v>
      </c>
      <c r="JI2">
        <v>0</v>
      </c>
      <c r="JJ2">
        <v>0</v>
      </c>
      <c r="JK2">
        <v>0</v>
      </c>
      <c r="JL2">
        <v>1</v>
      </c>
      <c r="JM2">
        <v>0</v>
      </c>
      <c r="JN2">
        <v>1</v>
      </c>
      <c r="JO2">
        <v>0</v>
      </c>
      <c r="JP2">
        <v>0</v>
      </c>
      <c r="JQ2">
        <v>0</v>
      </c>
      <c r="JR2">
        <v>1</v>
      </c>
      <c r="JS2">
        <v>0</v>
      </c>
      <c r="JT2">
        <v>0</v>
      </c>
      <c r="JU2">
        <v>0</v>
      </c>
      <c r="JV2">
        <v>1</v>
      </c>
      <c r="JW2">
        <v>0</v>
      </c>
      <c r="JX2">
        <v>1</v>
      </c>
      <c r="JY2">
        <v>0</v>
      </c>
      <c r="JZ2">
        <v>0</v>
      </c>
      <c r="KA2">
        <v>1</v>
      </c>
      <c r="KB2">
        <v>0</v>
      </c>
      <c r="KC2">
        <v>0</v>
      </c>
      <c r="KD2">
        <v>1</v>
      </c>
      <c r="KE2">
        <v>0</v>
      </c>
      <c r="KF2">
        <v>1</v>
      </c>
      <c r="KG2">
        <v>0</v>
      </c>
      <c r="KH2">
        <v>0</v>
      </c>
      <c r="KI2">
        <v>1</v>
      </c>
      <c r="KJ2">
        <v>0</v>
      </c>
      <c r="KK2">
        <v>0</v>
      </c>
      <c r="KL2">
        <v>1</v>
      </c>
      <c r="KM2">
        <v>0</v>
      </c>
      <c r="KN2">
        <v>0</v>
      </c>
      <c r="KO2">
        <v>0</v>
      </c>
      <c r="KP2">
        <v>0</v>
      </c>
      <c r="KQ2">
        <v>1</v>
      </c>
      <c r="KR2">
        <v>0</v>
      </c>
      <c r="KS2">
        <v>0</v>
      </c>
      <c r="KT2">
        <v>0</v>
      </c>
      <c r="KU2">
        <v>1</v>
      </c>
      <c r="KV2">
        <v>0</v>
      </c>
      <c r="KW2">
        <v>0</v>
      </c>
      <c r="KX2">
        <v>0</v>
      </c>
      <c r="KY2">
        <v>1</v>
      </c>
      <c r="KZ2">
        <v>1</v>
      </c>
      <c r="LA2">
        <v>0</v>
      </c>
      <c r="LB2">
        <v>0</v>
      </c>
      <c r="LC2">
        <v>0</v>
      </c>
      <c r="LD2">
        <v>1</v>
      </c>
      <c r="LE2">
        <v>1</v>
      </c>
      <c r="LF2">
        <v>0</v>
      </c>
      <c r="LG2">
        <v>1</v>
      </c>
      <c r="LH2">
        <v>0</v>
      </c>
      <c r="LI2">
        <v>0</v>
      </c>
      <c r="LJ2">
        <v>1</v>
      </c>
      <c r="LK2">
        <v>0</v>
      </c>
      <c r="LL2">
        <v>0</v>
      </c>
      <c r="LM2">
        <v>0</v>
      </c>
      <c r="LN2">
        <v>1</v>
      </c>
      <c r="LO2">
        <v>1</v>
      </c>
      <c r="LP2">
        <v>0</v>
      </c>
      <c r="LQ2">
        <v>0</v>
      </c>
      <c r="LR2">
        <v>0</v>
      </c>
      <c r="LS2">
        <v>1</v>
      </c>
      <c r="LT2">
        <v>46</v>
      </c>
    </row>
    <row r="3" spans="1:332">
      <c r="A3">
        <v>4</v>
      </c>
      <c r="B3" t="s">
        <v>575</v>
      </c>
      <c r="C3" t="s">
        <v>574</v>
      </c>
      <c r="D3" t="s">
        <v>77</v>
      </c>
      <c r="E3" t="s">
        <v>83</v>
      </c>
      <c r="F3" t="s">
        <v>79</v>
      </c>
      <c r="G3" t="s">
        <v>84</v>
      </c>
      <c r="H3">
        <v>4</v>
      </c>
      <c r="I3">
        <v>2</v>
      </c>
      <c r="J3">
        <v>4</v>
      </c>
      <c r="K3">
        <v>3</v>
      </c>
      <c r="L3">
        <v>3</v>
      </c>
      <c r="M3">
        <v>3</v>
      </c>
      <c r="N3">
        <v>3</v>
      </c>
      <c r="O3">
        <v>4</v>
      </c>
      <c r="P3">
        <v>3</v>
      </c>
      <c r="Q3">
        <v>3</v>
      </c>
      <c r="R3">
        <v>1</v>
      </c>
      <c r="S3">
        <v>4</v>
      </c>
      <c r="T3">
        <v>3</v>
      </c>
      <c r="U3">
        <v>4</v>
      </c>
      <c r="V3">
        <v>1</v>
      </c>
      <c r="W3">
        <v>0</v>
      </c>
      <c r="X3">
        <v>0</v>
      </c>
      <c r="Y3">
        <v>1</v>
      </c>
      <c r="Z3">
        <v>0</v>
      </c>
      <c r="AA3">
        <v>1</v>
      </c>
      <c r="AB3">
        <v>0</v>
      </c>
      <c r="AC3">
        <v>1</v>
      </c>
      <c r="AD3">
        <v>0</v>
      </c>
      <c r="AE3">
        <v>0</v>
      </c>
      <c r="AF3">
        <v>1</v>
      </c>
      <c r="AG3">
        <v>0</v>
      </c>
      <c r="AH3">
        <v>0</v>
      </c>
      <c r="AI3">
        <v>1</v>
      </c>
      <c r="AJ3">
        <v>0</v>
      </c>
      <c r="AK3">
        <v>1</v>
      </c>
      <c r="AL3">
        <v>0</v>
      </c>
      <c r="AM3">
        <v>1</v>
      </c>
      <c r="AN3">
        <v>0</v>
      </c>
      <c r="AO3">
        <v>0</v>
      </c>
      <c r="AP3">
        <v>1</v>
      </c>
      <c r="AQ3">
        <v>0</v>
      </c>
      <c r="AR3">
        <v>1</v>
      </c>
      <c r="AS3">
        <v>0</v>
      </c>
      <c r="AT3">
        <v>0</v>
      </c>
      <c r="AU3">
        <v>1</v>
      </c>
      <c r="AV3">
        <v>0</v>
      </c>
      <c r="AW3">
        <v>1</v>
      </c>
      <c r="AX3">
        <v>0</v>
      </c>
      <c r="AY3">
        <v>0</v>
      </c>
      <c r="AZ3">
        <v>1</v>
      </c>
      <c r="BA3">
        <v>0</v>
      </c>
      <c r="BB3">
        <v>0</v>
      </c>
      <c r="BC3">
        <v>1</v>
      </c>
      <c r="BD3">
        <v>0</v>
      </c>
      <c r="BE3">
        <v>1</v>
      </c>
      <c r="BF3">
        <v>0</v>
      </c>
      <c r="BG3">
        <v>1</v>
      </c>
      <c r="BH3">
        <v>0</v>
      </c>
      <c r="BI3">
        <v>0</v>
      </c>
      <c r="BJ3">
        <v>0</v>
      </c>
      <c r="BK3">
        <v>1</v>
      </c>
      <c r="BL3">
        <v>0</v>
      </c>
      <c r="BM3">
        <v>0</v>
      </c>
      <c r="BN3">
        <v>0</v>
      </c>
      <c r="BO3">
        <v>1</v>
      </c>
      <c r="BP3">
        <v>0</v>
      </c>
      <c r="BQ3">
        <v>0</v>
      </c>
      <c r="BR3">
        <v>1</v>
      </c>
      <c r="BS3">
        <v>0</v>
      </c>
      <c r="BT3">
        <v>0</v>
      </c>
      <c r="BU3">
        <v>1</v>
      </c>
      <c r="BV3">
        <v>0</v>
      </c>
      <c r="BW3">
        <v>0</v>
      </c>
      <c r="BX3">
        <v>0</v>
      </c>
      <c r="BY3">
        <v>0</v>
      </c>
      <c r="BZ3">
        <v>1</v>
      </c>
      <c r="CA3">
        <v>0</v>
      </c>
      <c r="CB3">
        <v>0</v>
      </c>
      <c r="CC3">
        <v>0</v>
      </c>
      <c r="CD3">
        <v>0</v>
      </c>
      <c r="CE3">
        <v>1</v>
      </c>
      <c r="CF3">
        <v>0</v>
      </c>
      <c r="CG3">
        <v>0</v>
      </c>
      <c r="CH3">
        <v>0</v>
      </c>
      <c r="CI3">
        <v>1</v>
      </c>
      <c r="CJ3">
        <v>0</v>
      </c>
      <c r="CK3">
        <v>1</v>
      </c>
      <c r="CL3">
        <v>0</v>
      </c>
      <c r="CM3">
        <v>0</v>
      </c>
      <c r="CN3">
        <v>0</v>
      </c>
      <c r="CO3">
        <v>1</v>
      </c>
      <c r="CP3">
        <v>0</v>
      </c>
      <c r="CQ3">
        <v>0</v>
      </c>
      <c r="CR3">
        <v>0</v>
      </c>
      <c r="CS3">
        <v>1</v>
      </c>
      <c r="CT3">
        <v>0</v>
      </c>
      <c r="CU3">
        <v>0</v>
      </c>
      <c r="CV3">
        <v>0</v>
      </c>
      <c r="CW3">
        <v>1</v>
      </c>
      <c r="CX3">
        <v>0</v>
      </c>
      <c r="CY3">
        <v>1</v>
      </c>
      <c r="CZ3">
        <v>0</v>
      </c>
      <c r="DA3">
        <v>0</v>
      </c>
      <c r="DB3">
        <v>0</v>
      </c>
      <c r="DC3">
        <v>0</v>
      </c>
      <c r="DD3">
        <v>1</v>
      </c>
      <c r="DE3">
        <v>0</v>
      </c>
      <c r="DF3">
        <v>0</v>
      </c>
      <c r="DG3">
        <v>0</v>
      </c>
      <c r="DH3">
        <v>0</v>
      </c>
      <c r="DI3">
        <v>1</v>
      </c>
      <c r="DJ3">
        <v>0</v>
      </c>
      <c r="DK3">
        <v>0</v>
      </c>
      <c r="DL3">
        <v>0</v>
      </c>
      <c r="DM3">
        <v>1</v>
      </c>
      <c r="DN3">
        <v>0</v>
      </c>
      <c r="DO3">
        <v>1</v>
      </c>
      <c r="DP3">
        <v>0</v>
      </c>
      <c r="DQ3">
        <v>0</v>
      </c>
      <c r="DR3">
        <v>0</v>
      </c>
      <c r="DS3">
        <v>1</v>
      </c>
      <c r="DT3">
        <v>0</v>
      </c>
      <c r="DU3">
        <v>0</v>
      </c>
      <c r="DV3">
        <v>0</v>
      </c>
      <c r="DW3">
        <v>0</v>
      </c>
      <c r="DX3">
        <v>1</v>
      </c>
      <c r="DY3">
        <v>0</v>
      </c>
      <c r="DZ3">
        <v>0</v>
      </c>
      <c r="EA3">
        <v>0</v>
      </c>
      <c r="EB3">
        <v>1</v>
      </c>
      <c r="EC3">
        <v>0</v>
      </c>
      <c r="ED3">
        <v>1</v>
      </c>
      <c r="EE3">
        <v>0</v>
      </c>
      <c r="EF3">
        <v>0</v>
      </c>
      <c r="EG3">
        <v>1</v>
      </c>
      <c r="EH3">
        <v>0</v>
      </c>
      <c r="EI3">
        <v>1</v>
      </c>
      <c r="EJ3">
        <v>0</v>
      </c>
      <c r="EK3">
        <v>0</v>
      </c>
      <c r="EL3">
        <v>1</v>
      </c>
      <c r="EM3">
        <v>0</v>
      </c>
      <c r="EN3">
        <v>0</v>
      </c>
      <c r="EO3">
        <v>0</v>
      </c>
      <c r="EP3">
        <v>1</v>
      </c>
      <c r="EQ3">
        <v>1</v>
      </c>
      <c r="ER3">
        <v>0</v>
      </c>
      <c r="ES3">
        <v>0</v>
      </c>
      <c r="ET3">
        <v>1</v>
      </c>
      <c r="EU3">
        <v>0</v>
      </c>
      <c r="EV3">
        <v>0</v>
      </c>
      <c r="EW3">
        <v>1</v>
      </c>
      <c r="EX3">
        <v>0</v>
      </c>
      <c r="EY3">
        <v>0</v>
      </c>
      <c r="EZ3">
        <v>0</v>
      </c>
      <c r="FA3">
        <v>1</v>
      </c>
      <c r="FB3">
        <v>0</v>
      </c>
      <c r="FC3">
        <v>0</v>
      </c>
      <c r="FD3">
        <v>1</v>
      </c>
      <c r="FE3">
        <v>0</v>
      </c>
      <c r="FF3">
        <v>1</v>
      </c>
      <c r="FG3">
        <v>0</v>
      </c>
      <c r="FH3">
        <v>1</v>
      </c>
      <c r="FI3">
        <v>0</v>
      </c>
      <c r="FJ3">
        <v>0</v>
      </c>
      <c r="FK3">
        <v>0</v>
      </c>
      <c r="FL3">
        <v>1</v>
      </c>
      <c r="FM3">
        <v>0</v>
      </c>
      <c r="FN3">
        <v>0</v>
      </c>
      <c r="FO3">
        <v>0</v>
      </c>
      <c r="FP3">
        <v>1</v>
      </c>
      <c r="FQ3">
        <v>0</v>
      </c>
      <c r="FR3">
        <v>1</v>
      </c>
      <c r="FS3">
        <v>0</v>
      </c>
      <c r="FT3">
        <v>0</v>
      </c>
      <c r="FU3">
        <v>0</v>
      </c>
      <c r="FV3">
        <v>1</v>
      </c>
      <c r="FW3">
        <v>0</v>
      </c>
      <c r="FX3">
        <v>0</v>
      </c>
      <c r="FY3">
        <v>0</v>
      </c>
      <c r="FZ3">
        <v>0</v>
      </c>
      <c r="GA3">
        <v>1</v>
      </c>
      <c r="GB3">
        <v>0</v>
      </c>
      <c r="GC3">
        <v>0</v>
      </c>
      <c r="GD3">
        <v>0</v>
      </c>
      <c r="GE3">
        <v>0</v>
      </c>
      <c r="GF3">
        <v>1</v>
      </c>
      <c r="GG3">
        <v>0</v>
      </c>
      <c r="GH3">
        <v>0</v>
      </c>
      <c r="GI3">
        <v>0</v>
      </c>
      <c r="GJ3">
        <v>1</v>
      </c>
      <c r="GK3">
        <v>0</v>
      </c>
      <c r="GL3">
        <v>1</v>
      </c>
      <c r="GM3">
        <v>0</v>
      </c>
      <c r="GN3">
        <v>0</v>
      </c>
      <c r="GO3">
        <v>0</v>
      </c>
      <c r="GP3">
        <v>1</v>
      </c>
      <c r="GQ3">
        <v>0</v>
      </c>
      <c r="GR3">
        <v>0</v>
      </c>
      <c r="GS3">
        <v>0</v>
      </c>
      <c r="GT3">
        <v>1</v>
      </c>
      <c r="GU3">
        <v>0</v>
      </c>
      <c r="GV3">
        <v>1</v>
      </c>
      <c r="GW3">
        <v>0</v>
      </c>
      <c r="GX3">
        <v>0</v>
      </c>
      <c r="GY3">
        <v>0</v>
      </c>
      <c r="GZ3">
        <v>1</v>
      </c>
      <c r="HA3">
        <v>0</v>
      </c>
      <c r="HB3">
        <v>0</v>
      </c>
      <c r="HC3">
        <v>0</v>
      </c>
      <c r="HD3">
        <v>1</v>
      </c>
      <c r="HE3">
        <v>0</v>
      </c>
      <c r="HF3">
        <v>1</v>
      </c>
      <c r="HG3">
        <v>0</v>
      </c>
      <c r="HH3">
        <v>0</v>
      </c>
      <c r="HI3">
        <v>1</v>
      </c>
      <c r="HJ3">
        <v>0</v>
      </c>
      <c r="HK3">
        <v>1</v>
      </c>
      <c r="HL3">
        <v>0</v>
      </c>
      <c r="HM3">
        <v>0</v>
      </c>
      <c r="HN3">
        <v>1</v>
      </c>
      <c r="HO3">
        <v>0</v>
      </c>
      <c r="HP3">
        <v>0</v>
      </c>
      <c r="HQ3">
        <v>1</v>
      </c>
      <c r="HR3">
        <v>0</v>
      </c>
      <c r="HS3">
        <v>1</v>
      </c>
      <c r="HT3">
        <v>0</v>
      </c>
      <c r="HU3">
        <v>1</v>
      </c>
      <c r="HV3">
        <v>0</v>
      </c>
      <c r="HW3">
        <v>0</v>
      </c>
      <c r="HX3">
        <v>0</v>
      </c>
      <c r="HY3">
        <v>1</v>
      </c>
      <c r="HZ3">
        <v>0</v>
      </c>
      <c r="IA3">
        <v>0</v>
      </c>
      <c r="IB3">
        <v>0</v>
      </c>
      <c r="IC3">
        <v>0</v>
      </c>
      <c r="ID3">
        <v>1</v>
      </c>
      <c r="IE3">
        <v>0</v>
      </c>
      <c r="IF3">
        <v>0</v>
      </c>
      <c r="IG3">
        <v>0</v>
      </c>
      <c r="IH3">
        <v>0</v>
      </c>
      <c r="II3">
        <v>1</v>
      </c>
      <c r="IJ3">
        <v>0</v>
      </c>
      <c r="IK3">
        <v>0</v>
      </c>
      <c r="IL3">
        <v>0</v>
      </c>
      <c r="IM3">
        <v>1</v>
      </c>
      <c r="IN3">
        <v>0</v>
      </c>
      <c r="IO3">
        <v>1</v>
      </c>
      <c r="IP3">
        <v>0</v>
      </c>
      <c r="IQ3">
        <v>0</v>
      </c>
      <c r="IR3">
        <v>0</v>
      </c>
      <c r="IS3">
        <v>1</v>
      </c>
      <c r="IT3">
        <v>0</v>
      </c>
      <c r="IU3">
        <v>0</v>
      </c>
      <c r="IV3">
        <v>0</v>
      </c>
      <c r="IW3">
        <v>0</v>
      </c>
      <c r="IX3">
        <v>1</v>
      </c>
      <c r="IY3">
        <v>0</v>
      </c>
      <c r="IZ3">
        <v>0</v>
      </c>
      <c r="JA3">
        <v>0</v>
      </c>
      <c r="JB3">
        <v>1</v>
      </c>
      <c r="JC3">
        <v>0</v>
      </c>
      <c r="JD3">
        <v>0</v>
      </c>
      <c r="JE3">
        <v>1</v>
      </c>
      <c r="JF3">
        <v>0</v>
      </c>
      <c r="JG3">
        <v>0</v>
      </c>
      <c r="JH3">
        <v>1</v>
      </c>
      <c r="JI3">
        <v>0</v>
      </c>
      <c r="JJ3">
        <v>0</v>
      </c>
      <c r="JK3">
        <v>0</v>
      </c>
      <c r="JL3">
        <v>1</v>
      </c>
      <c r="JM3">
        <v>0</v>
      </c>
      <c r="JN3">
        <v>1</v>
      </c>
      <c r="JO3">
        <v>0</v>
      </c>
      <c r="JP3">
        <v>0</v>
      </c>
      <c r="JQ3">
        <v>1</v>
      </c>
      <c r="JR3">
        <v>0</v>
      </c>
      <c r="JS3">
        <v>1</v>
      </c>
      <c r="JT3">
        <v>0</v>
      </c>
      <c r="JU3">
        <v>0</v>
      </c>
      <c r="JV3">
        <v>1</v>
      </c>
      <c r="JW3">
        <v>0</v>
      </c>
      <c r="JX3">
        <v>0</v>
      </c>
      <c r="JY3">
        <v>0</v>
      </c>
      <c r="JZ3">
        <v>1</v>
      </c>
      <c r="KA3">
        <v>1</v>
      </c>
      <c r="KB3">
        <v>0</v>
      </c>
      <c r="KC3">
        <v>1</v>
      </c>
      <c r="KD3">
        <v>0</v>
      </c>
      <c r="KE3">
        <v>0</v>
      </c>
      <c r="KF3">
        <v>1</v>
      </c>
      <c r="KG3">
        <v>0</v>
      </c>
      <c r="KH3">
        <v>1</v>
      </c>
      <c r="KI3">
        <v>0</v>
      </c>
      <c r="KJ3">
        <v>0</v>
      </c>
      <c r="KK3">
        <v>0</v>
      </c>
      <c r="KL3">
        <v>1</v>
      </c>
      <c r="KM3">
        <v>0</v>
      </c>
      <c r="KN3">
        <v>0</v>
      </c>
      <c r="KO3">
        <v>0</v>
      </c>
      <c r="KP3">
        <v>0</v>
      </c>
      <c r="KQ3">
        <v>1</v>
      </c>
      <c r="KR3">
        <v>0</v>
      </c>
      <c r="KS3">
        <v>0</v>
      </c>
      <c r="KT3">
        <v>0</v>
      </c>
      <c r="KU3">
        <v>0</v>
      </c>
      <c r="KV3">
        <v>1</v>
      </c>
      <c r="KW3">
        <v>0</v>
      </c>
      <c r="KX3">
        <v>0</v>
      </c>
      <c r="KY3">
        <v>0</v>
      </c>
      <c r="KZ3">
        <v>1</v>
      </c>
      <c r="LA3">
        <v>0</v>
      </c>
      <c r="LB3">
        <v>1</v>
      </c>
      <c r="LC3">
        <v>0</v>
      </c>
      <c r="LD3">
        <v>0</v>
      </c>
      <c r="LE3">
        <v>1</v>
      </c>
      <c r="LF3">
        <v>0</v>
      </c>
      <c r="LG3">
        <v>1</v>
      </c>
      <c r="LH3">
        <v>0</v>
      </c>
      <c r="LI3">
        <v>0</v>
      </c>
      <c r="LJ3">
        <v>0</v>
      </c>
      <c r="LK3">
        <v>1</v>
      </c>
      <c r="LL3">
        <v>0</v>
      </c>
      <c r="LM3">
        <v>0</v>
      </c>
      <c r="LN3">
        <v>0</v>
      </c>
      <c r="LO3">
        <v>1</v>
      </c>
      <c r="LP3">
        <v>0</v>
      </c>
      <c r="LQ3">
        <v>1</v>
      </c>
      <c r="LR3">
        <v>0</v>
      </c>
      <c r="LS3">
        <v>0</v>
      </c>
      <c r="LT3">
        <v>44</v>
      </c>
    </row>
    <row r="4" spans="1:332">
      <c r="A4">
        <v>5</v>
      </c>
      <c r="B4" t="s">
        <v>573</v>
      </c>
      <c r="C4" t="s">
        <v>572</v>
      </c>
      <c r="D4" t="s">
        <v>77</v>
      </c>
      <c r="E4" t="s">
        <v>78</v>
      </c>
      <c r="F4" t="s">
        <v>79</v>
      </c>
      <c r="G4" t="s">
        <v>87</v>
      </c>
      <c r="H4">
        <v>4</v>
      </c>
      <c r="I4">
        <v>4</v>
      </c>
      <c r="J4">
        <v>4</v>
      </c>
      <c r="K4">
        <v>2</v>
      </c>
      <c r="L4">
        <v>3</v>
      </c>
      <c r="M4">
        <v>3</v>
      </c>
      <c r="N4">
        <v>3</v>
      </c>
      <c r="O4">
        <v>4</v>
      </c>
      <c r="P4">
        <v>2</v>
      </c>
      <c r="Q4">
        <v>2</v>
      </c>
      <c r="R4">
        <v>5</v>
      </c>
      <c r="S4">
        <v>5</v>
      </c>
      <c r="T4">
        <v>3</v>
      </c>
      <c r="U4">
        <v>5</v>
      </c>
      <c r="V4">
        <v>0</v>
      </c>
      <c r="W4">
        <v>1</v>
      </c>
      <c r="X4">
        <v>0</v>
      </c>
      <c r="Y4">
        <v>0</v>
      </c>
      <c r="Z4">
        <v>0</v>
      </c>
      <c r="AA4">
        <v>0</v>
      </c>
      <c r="AB4">
        <v>1</v>
      </c>
      <c r="AC4">
        <v>0</v>
      </c>
      <c r="AD4">
        <v>0</v>
      </c>
      <c r="AE4">
        <v>0</v>
      </c>
      <c r="AF4">
        <v>1</v>
      </c>
      <c r="AG4">
        <v>1</v>
      </c>
      <c r="AH4">
        <v>0</v>
      </c>
      <c r="AI4">
        <v>0</v>
      </c>
      <c r="AJ4">
        <v>0</v>
      </c>
      <c r="AK4">
        <v>1</v>
      </c>
      <c r="AL4">
        <v>0</v>
      </c>
      <c r="AM4">
        <v>0</v>
      </c>
      <c r="AN4">
        <v>1</v>
      </c>
      <c r="AO4">
        <v>0</v>
      </c>
      <c r="AP4">
        <v>0</v>
      </c>
      <c r="AQ4">
        <v>1</v>
      </c>
      <c r="AR4">
        <v>0</v>
      </c>
      <c r="AS4">
        <v>0</v>
      </c>
      <c r="AT4">
        <v>0</v>
      </c>
      <c r="AU4">
        <v>0</v>
      </c>
      <c r="AV4">
        <v>1</v>
      </c>
      <c r="AW4">
        <v>0</v>
      </c>
      <c r="AX4">
        <v>0</v>
      </c>
      <c r="AY4">
        <v>0</v>
      </c>
      <c r="AZ4">
        <v>1</v>
      </c>
      <c r="BA4">
        <v>0</v>
      </c>
      <c r="BB4">
        <v>0</v>
      </c>
      <c r="BC4">
        <v>1</v>
      </c>
      <c r="BD4">
        <v>0</v>
      </c>
      <c r="BE4">
        <v>1</v>
      </c>
      <c r="BF4">
        <v>0</v>
      </c>
      <c r="BG4">
        <v>0</v>
      </c>
      <c r="BH4">
        <v>1</v>
      </c>
      <c r="BI4">
        <v>0</v>
      </c>
      <c r="BJ4">
        <v>1</v>
      </c>
      <c r="BK4">
        <v>0</v>
      </c>
      <c r="BL4">
        <v>0</v>
      </c>
      <c r="BM4">
        <v>0</v>
      </c>
      <c r="BN4">
        <v>1</v>
      </c>
      <c r="BO4">
        <v>1</v>
      </c>
      <c r="BP4">
        <v>0</v>
      </c>
      <c r="BQ4">
        <v>0</v>
      </c>
      <c r="BR4">
        <v>1</v>
      </c>
      <c r="BS4">
        <v>0</v>
      </c>
      <c r="BT4">
        <v>0</v>
      </c>
      <c r="BU4">
        <v>1</v>
      </c>
      <c r="BV4">
        <v>0</v>
      </c>
      <c r="BW4">
        <v>0</v>
      </c>
      <c r="BX4">
        <v>0</v>
      </c>
      <c r="BY4">
        <v>1</v>
      </c>
      <c r="BZ4">
        <v>0</v>
      </c>
      <c r="CA4">
        <v>0</v>
      </c>
      <c r="CB4">
        <v>0</v>
      </c>
      <c r="CC4">
        <v>1</v>
      </c>
      <c r="CD4">
        <v>1</v>
      </c>
      <c r="CE4">
        <v>0</v>
      </c>
      <c r="CF4">
        <v>0</v>
      </c>
      <c r="CG4">
        <v>1</v>
      </c>
      <c r="CH4">
        <v>0</v>
      </c>
      <c r="CI4">
        <v>0</v>
      </c>
      <c r="CJ4">
        <v>1</v>
      </c>
      <c r="CK4">
        <v>0</v>
      </c>
      <c r="CL4">
        <v>0</v>
      </c>
      <c r="CM4">
        <v>0</v>
      </c>
      <c r="CN4">
        <v>1</v>
      </c>
      <c r="CO4">
        <v>0</v>
      </c>
      <c r="CP4">
        <v>0</v>
      </c>
      <c r="CQ4">
        <v>0</v>
      </c>
      <c r="CR4">
        <v>1</v>
      </c>
      <c r="CS4">
        <v>1</v>
      </c>
      <c r="CT4">
        <v>0</v>
      </c>
      <c r="CU4">
        <v>0</v>
      </c>
      <c r="CV4">
        <v>1</v>
      </c>
      <c r="CW4">
        <v>0</v>
      </c>
      <c r="CX4">
        <v>0</v>
      </c>
      <c r="CY4">
        <v>1</v>
      </c>
      <c r="CZ4">
        <v>0</v>
      </c>
      <c r="DA4">
        <v>0</v>
      </c>
      <c r="DB4">
        <v>0</v>
      </c>
      <c r="DC4">
        <v>1</v>
      </c>
      <c r="DD4">
        <v>0</v>
      </c>
      <c r="DE4">
        <v>0</v>
      </c>
      <c r="DF4">
        <v>1</v>
      </c>
      <c r="DG4">
        <v>0</v>
      </c>
      <c r="DH4">
        <v>1</v>
      </c>
      <c r="DI4">
        <v>0</v>
      </c>
      <c r="DJ4">
        <v>0</v>
      </c>
      <c r="DK4">
        <v>1</v>
      </c>
      <c r="DL4">
        <v>0</v>
      </c>
      <c r="DM4">
        <v>0</v>
      </c>
      <c r="DN4">
        <v>1</v>
      </c>
      <c r="DO4">
        <v>0</v>
      </c>
      <c r="DP4">
        <v>0</v>
      </c>
      <c r="DQ4">
        <v>0</v>
      </c>
      <c r="DR4">
        <v>0</v>
      </c>
      <c r="DS4">
        <v>1</v>
      </c>
      <c r="DT4">
        <v>0</v>
      </c>
      <c r="DU4">
        <v>0</v>
      </c>
      <c r="DV4">
        <v>0</v>
      </c>
      <c r="DW4">
        <v>0</v>
      </c>
      <c r="DX4">
        <v>1</v>
      </c>
      <c r="DY4">
        <v>0</v>
      </c>
      <c r="DZ4">
        <v>0</v>
      </c>
      <c r="EA4">
        <v>0</v>
      </c>
      <c r="EB4">
        <v>1</v>
      </c>
      <c r="EC4">
        <v>0</v>
      </c>
      <c r="ED4">
        <v>0</v>
      </c>
      <c r="EE4">
        <v>0</v>
      </c>
      <c r="EF4">
        <v>1</v>
      </c>
      <c r="EG4">
        <v>0</v>
      </c>
      <c r="EH4">
        <v>1</v>
      </c>
      <c r="EI4">
        <v>0</v>
      </c>
      <c r="EJ4">
        <v>0</v>
      </c>
      <c r="EK4">
        <v>0</v>
      </c>
      <c r="EL4">
        <v>1</v>
      </c>
      <c r="EM4">
        <v>0</v>
      </c>
      <c r="EN4">
        <v>1</v>
      </c>
      <c r="EO4">
        <v>0</v>
      </c>
      <c r="EP4">
        <v>0</v>
      </c>
      <c r="EQ4">
        <v>1</v>
      </c>
      <c r="ER4">
        <v>0</v>
      </c>
      <c r="ES4">
        <v>1</v>
      </c>
      <c r="ET4">
        <v>0</v>
      </c>
      <c r="EU4">
        <v>0</v>
      </c>
      <c r="EV4">
        <v>1</v>
      </c>
      <c r="EW4">
        <v>0</v>
      </c>
      <c r="EX4">
        <v>0</v>
      </c>
      <c r="EY4">
        <v>1</v>
      </c>
      <c r="EZ4">
        <v>0</v>
      </c>
      <c r="FA4">
        <v>0</v>
      </c>
      <c r="FB4">
        <v>1</v>
      </c>
      <c r="FC4">
        <v>0</v>
      </c>
      <c r="FD4">
        <v>0</v>
      </c>
      <c r="FE4">
        <v>0</v>
      </c>
      <c r="FF4">
        <v>1</v>
      </c>
      <c r="FG4">
        <v>0</v>
      </c>
      <c r="FH4">
        <v>0</v>
      </c>
      <c r="FI4">
        <v>1</v>
      </c>
      <c r="FJ4">
        <v>0</v>
      </c>
      <c r="FK4">
        <v>1</v>
      </c>
      <c r="FL4">
        <v>0</v>
      </c>
      <c r="FM4">
        <v>1</v>
      </c>
      <c r="FN4">
        <v>0</v>
      </c>
      <c r="FO4">
        <v>0</v>
      </c>
      <c r="FP4">
        <v>0</v>
      </c>
      <c r="FQ4">
        <v>1</v>
      </c>
      <c r="FR4">
        <v>0</v>
      </c>
      <c r="FS4">
        <v>0</v>
      </c>
      <c r="FT4">
        <v>0</v>
      </c>
      <c r="FU4">
        <v>0</v>
      </c>
      <c r="FV4">
        <v>1</v>
      </c>
      <c r="FW4">
        <v>0</v>
      </c>
      <c r="FX4">
        <v>0</v>
      </c>
      <c r="FY4">
        <v>0</v>
      </c>
      <c r="FZ4">
        <v>1</v>
      </c>
      <c r="GA4">
        <v>0</v>
      </c>
      <c r="GB4">
        <v>0</v>
      </c>
      <c r="GC4">
        <v>0</v>
      </c>
      <c r="GD4">
        <v>1</v>
      </c>
      <c r="GE4">
        <v>1</v>
      </c>
      <c r="GF4">
        <v>0</v>
      </c>
      <c r="GG4">
        <v>0</v>
      </c>
      <c r="GH4">
        <v>0</v>
      </c>
      <c r="GI4">
        <v>1</v>
      </c>
      <c r="GJ4">
        <v>1</v>
      </c>
      <c r="GK4">
        <v>0</v>
      </c>
      <c r="GL4">
        <v>0</v>
      </c>
      <c r="GM4">
        <v>1</v>
      </c>
      <c r="GN4">
        <v>0</v>
      </c>
      <c r="GO4">
        <v>1</v>
      </c>
      <c r="GP4">
        <v>0</v>
      </c>
      <c r="GQ4">
        <v>0</v>
      </c>
      <c r="GR4">
        <v>0</v>
      </c>
      <c r="GS4">
        <v>1</v>
      </c>
      <c r="GT4">
        <v>1</v>
      </c>
      <c r="GU4">
        <v>0</v>
      </c>
      <c r="GV4">
        <v>0</v>
      </c>
      <c r="GW4">
        <v>0</v>
      </c>
      <c r="GX4">
        <v>1</v>
      </c>
      <c r="GY4">
        <v>1</v>
      </c>
      <c r="GZ4">
        <v>0</v>
      </c>
      <c r="HA4">
        <v>0</v>
      </c>
      <c r="HB4">
        <v>0</v>
      </c>
      <c r="HC4">
        <v>1</v>
      </c>
      <c r="HD4">
        <v>1</v>
      </c>
      <c r="HE4">
        <v>0</v>
      </c>
      <c r="HF4">
        <v>0</v>
      </c>
      <c r="HG4">
        <v>0</v>
      </c>
      <c r="HH4">
        <v>1</v>
      </c>
      <c r="HI4">
        <v>1</v>
      </c>
      <c r="HJ4">
        <v>0</v>
      </c>
      <c r="HK4">
        <v>1</v>
      </c>
      <c r="HL4">
        <v>0</v>
      </c>
      <c r="HM4">
        <v>0</v>
      </c>
      <c r="HN4">
        <v>0</v>
      </c>
      <c r="HO4">
        <v>1</v>
      </c>
      <c r="HP4">
        <v>0</v>
      </c>
      <c r="HQ4">
        <v>0</v>
      </c>
      <c r="HR4">
        <v>0</v>
      </c>
      <c r="HS4">
        <v>1</v>
      </c>
      <c r="HT4">
        <v>0</v>
      </c>
      <c r="HU4">
        <v>0</v>
      </c>
      <c r="HV4">
        <v>0</v>
      </c>
      <c r="HW4">
        <v>1</v>
      </c>
      <c r="HX4">
        <v>1</v>
      </c>
      <c r="HY4">
        <v>0</v>
      </c>
      <c r="HZ4">
        <v>1</v>
      </c>
      <c r="IA4">
        <v>0</v>
      </c>
      <c r="IB4">
        <v>0</v>
      </c>
      <c r="IC4">
        <v>0</v>
      </c>
      <c r="ID4">
        <v>1</v>
      </c>
      <c r="IE4">
        <v>0</v>
      </c>
      <c r="IF4">
        <v>0</v>
      </c>
      <c r="IG4">
        <v>0</v>
      </c>
      <c r="IH4">
        <v>0</v>
      </c>
      <c r="II4">
        <v>1</v>
      </c>
      <c r="IJ4">
        <v>0</v>
      </c>
      <c r="IK4">
        <v>0</v>
      </c>
      <c r="IL4">
        <v>0</v>
      </c>
      <c r="IM4">
        <v>1</v>
      </c>
      <c r="IN4">
        <v>0</v>
      </c>
      <c r="IO4">
        <v>0</v>
      </c>
      <c r="IP4">
        <v>1</v>
      </c>
      <c r="IQ4">
        <v>0</v>
      </c>
      <c r="IR4">
        <v>1</v>
      </c>
      <c r="IS4">
        <v>0</v>
      </c>
      <c r="IT4">
        <v>0</v>
      </c>
      <c r="IU4">
        <v>0</v>
      </c>
      <c r="IV4">
        <v>1</v>
      </c>
      <c r="IW4">
        <v>1</v>
      </c>
      <c r="IX4">
        <v>0</v>
      </c>
      <c r="IY4">
        <v>0</v>
      </c>
      <c r="IZ4">
        <v>0</v>
      </c>
      <c r="JA4">
        <v>1</v>
      </c>
      <c r="JB4">
        <v>0</v>
      </c>
      <c r="JC4">
        <v>1</v>
      </c>
      <c r="JD4">
        <v>0</v>
      </c>
      <c r="JE4">
        <v>0</v>
      </c>
      <c r="JF4">
        <v>0</v>
      </c>
      <c r="JG4">
        <v>1</v>
      </c>
      <c r="JH4">
        <v>0</v>
      </c>
      <c r="JI4">
        <v>0</v>
      </c>
      <c r="JJ4">
        <v>0</v>
      </c>
      <c r="JK4">
        <v>1</v>
      </c>
      <c r="JL4">
        <v>1</v>
      </c>
      <c r="JM4">
        <v>0</v>
      </c>
      <c r="JN4">
        <v>0</v>
      </c>
      <c r="JO4">
        <v>1</v>
      </c>
      <c r="JP4">
        <v>0</v>
      </c>
      <c r="JQ4">
        <v>1</v>
      </c>
      <c r="JR4">
        <v>0</v>
      </c>
      <c r="JS4">
        <v>1</v>
      </c>
      <c r="JT4">
        <v>0</v>
      </c>
      <c r="JU4">
        <v>0</v>
      </c>
      <c r="JV4">
        <v>1</v>
      </c>
      <c r="JW4">
        <v>0</v>
      </c>
      <c r="JX4">
        <v>1</v>
      </c>
      <c r="JY4">
        <v>0</v>
      </c>
      <c r="JZ4">
        <v>0</v>
      </c>
      <c r="KA4">
        <v>1</v>
      </c>
      <c r="KB4">
        <v>0</v>
      </c>
      <c r="KC4">
        <v>1</v>
      </c>
      <c r="KD4">
        <v>0</v>
      </c>
      <c r="KE4">
        <v>0</v>
      </c>
      <c r="KF4">
        <v>1</v>
      </c>
      <c r="KG4">
        <v>0</v>
      </c>
      <c r="KH4">
        <v>1</v>
      </c>
      <c r="KI4">
        <v>0</v>
      </c>
      <c r="KJ4">
        <v>0</v>
      </c>
      <c r="KK4">
        <v>0</v>
      </c>
      <c r="KL4">
        <v>1</v>
      </c>
      <c r="KM4">
        <v>0</v>
      </c>
      <c r="KN4">
        <v>0</v>
      </c>
      <c r="KO4">
        <v>0</v>
      </c>
      <c r="KP4">
        <v>1</v>
      </c>
      <c r="KQ4">
        <v>0</v>
      </c>
      <c r="KR4">
        <v>0</v>
      </c>
      <c r="KS4">
        <v>0</v>
      </c>
      <c r="KT4">
        <v>1</v>
      </c>
      <c r="KU4">
        <v>1</v>
      </c>
      <c r="KV4">
        <v>0</v>
      </c>
      <c r="KW4">
        <v>0</v>
      </c>
      <c r="KX4">
        <v>0</v>
      </c>
      <c r="KY4">
        <v>1</v>
      </c>
      <c r="KZ4">
        <v>1</v>
      </c>
      <c r="LA4">
        <v>0</v>
      </c>
      <c r="LB4">
        <v>0</v>
      </c>
      <c r="LC4">
        <v>0</v>
      </c>
      <c r="LD4">
        <v>1</v>
      </c>
      <c r="LE4">
        <v>1</v>
      </c>
      <c r="LF4">
        <v>0</v>
      </c>
      <c r="LG4">
        <v>1</v>
      </c>
      <c r="LH4">
        <v>0</v>
      </c>
      <c r="LI4">
        <v>0</v>
      </c>
      <c r="LJ4">
        <v>1</v>
      </c>
      <c r="LK4">
        <v>0</v>
      </c>
      <c r="LL4">
        <v>0</v>
      </c>
      <c r="LM4">
        <v>1</v>
      </c>
      <c r="LN4">
        <v>0</v>
      </c>
      <c r="LO4">
        <v>1</v>
      </c>
      <c r="LP4">
        <v>0</v>
      </c>
      <c r="LQ4">
        <v>0</v>
      </c>
      <c r="LR4">
        <v>1</v>
      </c>
      <c r="LS4">
        <v>0</v>
      </c>
      <c r="LT4">
        <v>49</v>
      </c>
    </row>
    <row r="5" spans="1:332">
      <c r="A5">
        <v>6</v>
      </c>
      <c r="B5" t="s">
        <v>571</v>
      </c>
      <c r="C5" t="s">
        <v>570</v>
      </c>
      <c r="D5" t="s">
        <v>77</v>
      </c>
      <c r="E5" t="s">
        <v>78</v>
      </c>
      <c r="F5" t="s">
        <v>79</v>
      </c>
      <c r="G5" t="s">
        <v>90</v>
      </c>
      <c r="H5">
        <v>4</v>
      </c>
      <c r="I5">
        <v>4</v>
      </c>
      <c r="J5">
        <v>4</v>
      </c>
      <c r="K5">
        <v>4</v>
      </c>
      <c r="L5">
        <v>2</v>
      </c>
      <c r="M5">
        <v>4</v>
      </c>
      <c r="N5">
        <v>3</v>
      </c>
      <c r="O5">
        <v>5</v>
      </c>
      <c r="P5">
        <v>2</v>
      </c>
      <c r="Q5">
        <v>2</v>
      </c>
      <c r="R5">
        <v>1</v>
      </c>
      <c r="S5">
        <v>5</v>
      </c>
      <c r="T5">
        <v>2</v>
      </c>
      <c r="U5">
        <v>4</v>
      </c>
      <c r="V5">
        <v>1</v>
      </c>
      <c r="W5">
        <v>0</v>
      </c>
      <c r="X5">
        <v>1</v>
      </c>
      <c r="Y5">
        <v>0</v>
      </c>
      <c r="Z5">
        <v>0</v>
      </c>
      <c r="AA5">
        <v>1</v>
      </c>
      <c r="AB5">
        <v>0</v>
      </c>
      <c r="AC5">
        <v>1</v>
      </c>
      <c r="AD5">
        <v>0</v>
      </c>
      <c r="AE5">
        <v>0</v>
      </c>
      <c r="AF5">
        <v>1</v>
      </c>
      <c r="AG5">
        <v>0</v>
      </c>
      <c r="AH5">
        <v>1</v>
      </c>
      <c r="AI5">
        <v>0</v>
      </c>
      <c r="AJ5">
        <v>0</v>
      </c>
      <c r="AK5">
        <v>0</v>
      </c>
      <c r="AL5">
        <v>1</v>
      </c>
      <c r="AM5">
        <v>0</v>
      </c>
      <c r="AN5">
        <v>0</v>
      </c>
      <c r="AO5">
        <v>0</v>
      </c>
      <c r="AP5">
        <v>0</v>
      </c>
      <c r="AQ5">
        <v>1</v>
      </c>
      <c r="AR5">
        <v>0</v>
      </c>
      <c r="AS5">
        <v>0</v>
      </c>
      <c r="AT5">
        <v>0</v>
      </c>
      <c r="AU5">
        <v>1</v>
      </c>
      <c r="AV5">
        <v>0</v>
      </c>
      <c r="AW5">
        <v>1</v>
      </c>
      <c r="AX5">
        <v>0</v>
      </c>
      <c r="AY5">
        <v>0</v>
      </c>
      <c r="AZ5">
        <v>1</v>
      </c>
      <c r="BA5">
        <v>0</v>
      </c>
      <c r="BB5">
        <v>0</v>
      </c>
      <c r="BC5">
        <v>1</v>
      </c>
      <c r="BD5">
        <v>0</v>
      </c>
      <c r="BE5">
        <v>0</v>
      </c>
      <c r="BF5">
        <v>1</v>
      </c>
      <c r="BG5">
        <v>0</v>
      </c>
      <c r="BH5">
        <v>0</v>
      </c>
      <c r="BI5">
        <v>0</v>
      </c>
      <c r="BJ5">
        <v>0</v>
      </c>
      <c r="BK5">
        <v>1</v>
      </c>
      <c r="BL5">
        <v>0</v>
      </c>
      <c r="BM5">
        <v>0</v>
      </c>
      <c r="BN5">
        <v>0</v>
      </c>
      <c r="BO5">
        <v>0</v>
      </c>
      <c r="BP5">
        <v>1</v>
      </c>
      <c r="BQ5">
        <v>0</v>
      </c>
      <c r="BR5">
        <v>0</v>
      </c>
      <c r="BS5">
        <v>0</v>
      </c>
      <c r="BT5">
        <v>0</v>
      </c>
      <c r="BU5">
        <v>1</v>
      </c>
      <c r="BV5">
        <v>0</v>
      </c>
      <c r="BW5">
        <v>0</v>
      </c>
      <c r="BX5">
        <v>0</v>
      </c>
      <c r="BY5">
        <v>0</v>
      </c>
      <c r="BZ5">
        <v>1</v>
      </c>
      <c r="CA5">
        <v>0</v>
      </c>
      <c r="CB5">
        <v>0</v>
      </c>
      <c r="CC5">
        <v>0</v>
      </c>
      <c r="CD5">
        <v>0</v>
      </c>
      <c r="CE5">
        <v>1</v>
      </c>
      <c r="CF5">
        <v>0</v>
      </c>
      <c r="CG5">
        <v>0</v>
      </c>
      <c r="CH5">
        <v>0</v>
      </c>
      <c r="CI5">
        <v>1</v>
      </c>
      <c r="CJ5">
        <v>0</v>
      </c>
      <c r="CK5">
        <v>1</v>
      </c>
      <c r="CL5">
        <v>0</v>
      </c>
      <c r="CM5">
        <v>0</v>
      </c>
      <c r="CN5">
        <v>1</v>
      </c>
      <c r="CO5">
        <v>0</v>
      </c>
      <c r="CP5">
        <v>1</v>
      </c>
      <c r="CQ5">
        <v>0</v>
      </c>
      <c r="CR5">
        <v>0</v>
      </c>
      <c r="CS5">
        <v>0</v>
      </c>
      <c r="CT5">
        <v>1</v>
      </c>
      <c r="CU5">
        <v>0</v>
      </c>
      <c r="CV5">
        <v>0</v>
      </c>
      <c r="CW5">
        <v>0</v>
      </c>
      <c r="CX5">
        <v>0</v>
      </c>
      <c r="CY5">
        <v>1</v>
      </c>
      <c r="CZ5">
        <v>0</v>
      </c>
      <c r="DA5">
        <v>0</v>
      </c>
      <c r="DB5">
        <v>0</v>
      </c>
      <c r="DC5">
        <v>1</v>
      </c>
      <c r="DD5">
        <v>0</v>
      </c>
      <c r="DE5">
        <v>0</v>
      </c>
      <c r="DF5">
        <v>0</v>
      </c>
      <c r="DG5">
        <v>1</v>
      </c>
      <c r="DH5">
        <v>0</v>
      </c>
      <c r="DI5">
        <v>1</v>
      </c>
      <c r="DJ5">
        <v>0</v>
      </c>
      <c r="DK5">
        <v>0</v>
      </c>
      <c r="DL5">
        <v>0</v>
      </c>
      <c r="DM5">
        <v>0</v>
      </c>
      <c r="DN5">
        <v>1</v>
      </c>
      <c r="DO5">
        <v>0</v>
      </c>
      <c r="DP5">
        <v>0</v>
      </c>
      <c r="DQ5">
        <v>0</v>
      </c>
      <c r="DR5">
        <v>0</v>
      </c>
      <c r="DS5">
        <v>1</v>
      </c>
      <c r="DT5">
        <v>0</v>
      </c>
      <c r="DU5">
        <v>0</v>
      </c>
      <c r="DV5">
        <v>0</v>
      </c>
      <c r="DW5">
        <v>1</v>
      </c>
      <c r="DX5">
        <v>0</v>
      </c>
      <c r="DY5">
        <v>0</v>
      </c>
      <c r="DZ5">
        <v>1</v>
      </c>
      <c r="EA5">
        <v>0</v>
      </c>
      <c r="EB5">
        <v>1</v>
      </c>
      <c r="EC5">
        <v>0</v>
      </c>
      <c r="ED5">
        <v>1</v>
      </c>
      <c r="EE5">
        <v>0</v>
      </c>
      <c r="EF5">
        <v>0</v>
      </c>
      <c r="EG5">
        <v>0</v>
      </c>
      <c r="EH5">
        <v>1</v>
      </c>
      <c r="EI5">
        <v>0</v>
      </c>
      <c r="EJ5">
        <v>0</v>
      </c>
      <c r="EK5">
        <v>0</v>
      </c>
      <c r="EL5">
        <v>1</v>
      </c>
      <c r="EM5">
        <v>0</v>
      </c>
      <c r="EN5">
        <v>0</v>
      </c>
      <c r="EO5">
        <v>1</v>
      </c>
      <c r="EP5">
        <v>0</v>
      </c>
      <c r="EQ5">
        <v>0</v>
      </c>
      <c r="ER5">
        <v>1</v>
      </c>
      <c r="ES5">
        <v>0</v>
      </c>
      <c r="ET5">
        <v>0</v>
      </c>
      <c r="EU5">
        <v>0</v>
      </c>
      <c r="EV5">
        <v>0</v>
      </c>
      <c r="EW5">
        <v>1</v>
      </c>
      <c r="EX5">
        <v>0</v>
      </c>
      <c r="EY5">
        <v>0</v>
      </c>
      <c r="EZ5">
        <v>0</v>
      </c>
      <c r="FA5">
        <v>0</v>
      </c>
      <c r="FB5">
        <v>1</v>
      </c>
      <c r="FC5">
        <v>0</v>
      </c>
      <c r="FD5">
        <v>0</v>
      </c>
      <c r="FE5">
        <v>0</v>
      </c>
      <c r="FF5">
        <v>0</v>
      </c>
      <c r="FG5">
        <v>1</v>
      </c>
      <c r="FH5">
        <v>0</v>
      </c>
      <c r="FI5">
        <v>0</v>
      </c>
      <c r="FJ5">
        <v>0</v>
      </c>
      <c r="FK5">
        <v>1</v>
      </c>
      <c r="FL5">
        <v>0</v>
      </c>
      <c r="FM5">
        <v>0</v>
      </c>
      <c r="FN5">
        <v>1</v>
      </c>
      <c r="FO5">
        <v>0</v>
      </c>
      <c r="FP5">
        <v>1</v>
      </c>
      <c r="FQ5">
        <v>0</v>
      </c>
      <c r="FR5">
        <v>0</v>
      </c>
      <c r="FS5">
        <v>1</v>
      </c>
      <c r="FT5">
        <v>0</v>
      </c>
      <c r="FU5">
        <v>0</v>
      </c>
      <c r="FV5">
        <v>1</v>
      </c>
      <c r="FW5">
        <v>0</v>
      </c>
      <c r="FX5">
        <v>0</v>
      </c>
      <c r="FY5">
        <v>0</v>
      </c>
      <c r="FZ5">
        <v>1</v>
      </c>
      <c r="GA5">
        <v>0</v>
      </c>
      <c r="GB5">
        <v>1</v>
      </c>
      <c r="GC5">
        <v>0</v>
      </c>
      <c r="GD5">
        <v>0</v>
      </c>
      <c r="GE5">
        <v>0</v>
      </c>
      <c r="GF5">
        <v>1</v>
      </c>
      <c r="GG5">
        <v>0</v>
      </c>
      <c r="GH5">
        <v>0</v>
      </c>
      <c r="GI5">
        <v>0</v>
      </c>
      <c r="GJ5">
        <v>0</v>
      </c>
      <c r="GK5">
        <v>1</v>
      </c>
      <c r="GL5">
        <v>0</v>
      </c>
      <c r="GM5">
        <v>0</v>
      </c>
      <c r="GN5">
        <v>0</v>
      </c>
      <c r="GO5">
        <v>1</v>
      </c>
      <c r="GP5">
        <v>0</v>
      </c>
      <c r="GQ5">
        <v>0</v>
      </c>
      <c r="GR5">
        <v>1</v>
      </c>
      <c r="GS5">
        <v>0</v>
      </c>
      <c r="GT5">
        <v>1</v>
      </c>
      <c r="GU5">
        <v>0</v>
      </c>
      <c r="GV5">
        <v>0</v>
      </c>
      <c r="GW5">
        <v>1</v>
      </c>
      <c r="GX5">
        <v>0</v>
      </c>
      <c r="GY5">
        <v>0</v>
      </c>
      <c r="GZ5">
        <v>1</v>
      </c>
      <c r="HA5">
        <v>0</v>
      </c>
      <c r="HB5">
        <v>0</v>
      </c>
      <c r="HC5">
        <v>0</v>
      </c>
      <c r="HD5">
        <v>1</v>
      </c>
      <c r="HE5">
        <v>0</v>
      </c>
      <c r="HF5">
        <v>0</v>
      </c>
      <c r="HG5">
        <v>1</v>
      </c>
      <c r="HH5">
        <v>0</v>
      </c>
      <c r="HI5">
        <v>1</v>
      </c>
      <c r="HJ5">
        <v>0</v>
      </c>
      <c r="HK5">
        <v>1</v>
      </c>
      <c r="HL5">
        <v>0</v>
      </c>
      <c r="HM5">
        <v>0</v>
      </c>
      <c r="HN5">
        <v>0</v>
      </c>
      <c r="HO5">
        <v>1</v>
      </c>
      <c r="HP5">
        <v>0</v>
      </c>
      <c r="HQ5">
        <v>0</v>
      </c>
      <c r="HR5">
        <v>0</v>
      </c>
      <c r="HS5">
        <v>1</v>
      </c>
      <c r="HT5">
        <v>0</v>
      </c>
      <c r="HU5">
        <v>1</v>
      </c>
      <c r="HV5">
        <v>0</v>
      </c>
      <c r="HW5">
        <v>0</v>
      </c>
      <c r="HX5">
        <v>1</v>
      </c>
      <c r="HY5">
        <v>0</v>
      </c>
      <c r="HZ5">
        <v>0</v>
      </c>
      <c r="IA5">
        <v>1</v>
      </c>
      <c r="IB5">
        <v>0</v>
      </c>
      <c r="IC5">
        <v>1</v>
      </c>
      <c r="ID5">
        <v>0</v>
      </c>
      <c r="IE5">
        <v>0</v>
      </c>
      <c r="IF5">
        <v>1</v>
      </c>
      <c r="IG5">
        <v>0</v>
      </c>
      <c r="IH5">
        <v>0</v>
      </c>
      <c r="II5">
        <v>1</v>
      </c>
      <c r="IJ5">
        <v>0</v>
      </c>
      <c r="IK5">
        <v>0</v>
      </c>
      <c r="IL5">
        <v>0</v>
      </c>
      <c r="IM5">
        <v>0</v>
      </c>
      <c r="IN5">
        <v>1</v>
      </c>
      <c r="IO5">
        <v>0</v>
      </c>
      <c r="IP5">
        <v>0</v>
      </c>
      <c r="IQ5">
        <v>0</v>
      </c>
      <c r="IR5">
        <v>1</v>
      </c>
      <c r="IS5">
        <v>0</v>
      </c>
      <c r="IT5">
        <v>0</v>
      </c>
      <c r="IU5">
        <v>1</v>
      </c>
      <c r="IV5">
        <v>0</v>
      </c>
      <c r="IW5">
        <v>1</v>
      </c>
      <c r="IX5">
        <v>0</v>
      </c>
      <c r="IY5">
        <v>0</v>
      </c>
      <c r="IZ5">
        <v>1</v>
      </c>
      <c r="JA5">
        <v>0</v>
      </c>
      <c r="JB5">
        <v>0</v>
      </c>
      <c r="JC5">
        <v>1</v>
      </c>
      <c r="JD5">
        <v>0</v>
      </c>
      <c r="JE5">
        <v>0</v>
      </c>
      <c r="JF5">
        <v>0</v>
      </c>
      <c r="JG5">
        <v>1</v>
      </c>
      <c r="JH5">
        <v>0</v>
      </c>
      <c r="JI5">
        <v>0</v>
      </c>
      <c r="JJ5">
        <v>1</v>
      </c>
      <c r="JK5">
        <v>0</v>
      </c>
      <c r="JL5">
        <v>1</v>
      </c>
      <c r="JM5">
        <v>0</v>
      </c>
      <c r="JN5">
        <v>0</v>
      </c>
      <c r="JO5">
        <v>1</v>
      </c>
      <c r="JP5">
        <v>0</v>
      </c>
      <c r="JQ5">
        <v>1</v>
      </c>
      <c r="JR5">
        <v>0</v>
      </c>
      <c r="JS5">
        <v>0</v>
      </c>
      <c r="JT5">
        <v>1</v>
      </c>
      <c r="JU5">
        <v>0</v>
      </c>
      <c r="JV5">
        <v>1</v>
      </c>
      <c r="JW5">
        <v>0</v>
      </c>
      <c r="JX5">
        <v>0</v>
      </c>
      <c r="JY5">
        <v>1</v>
      </c>
      <c r="JZ5">
        <v>0</v>
      </c>
      <c r="KA5">
        <v>1</v>
      </c>
      <c r="KB5">
        <v>0</v>
      </c>
      <c r="KC5">
        <v>0</v>
      </c>
      <c r="KD5">
        <v>0</v>
      </c>
      <c r="KE5">
        <v>1</v>
      </c>
      <c r="KF5">
        <v>1</v>
      </c>
      <c r="KG5">
        <v>0</v>
      </c>
      <c r="KH5">
        <v>1</v>
      </c>
      <c r="KI5">
        <v>0</v>
      </c>
      <c r="KJ5">
        <v>0</v>
      </c>
      <c r="KK5">
        <v>0</v>
      </c>
      <c r="KL5">
        <v>1</v>
      </c>
      <c r="KM5">
        <v>0</v>
      </c>
      <c r="KN5">
        <v>0</v>
      </c>
      <c r="KO5">
        <v>0</v>
      </c>
      <c r="KP5">
        <v>1</v>
      </c>
      <c r="KQ5">
        <v>0</v>
      </c>
      <c r="KR5">
        <v>0</v>
      </c>
      <c r="KS5">
        <v>1</v>
      </c>
      <c r="KT5">
        <v>0</v>
      </c>
      <c r="KU5">
        <v>1</v>
      </c>
      <c r="KV5">
        <v>0</v>
      </c>
      <c r="KW5">
        <v>0</v>
      </c>
      <c r="KX5">
        <v>1</v>
      </c>
      <c r="KY5">
        <v>0</v>
      </c>
      <c r="KZ5">
        <v>0</v>
      </c>
      <c r="LA5">
        <v>1</v>
      </c>
      <c r="LB5">
        <v>0</v>
      </c>
      <c r="LC5">
        <v>0</v>
      </c>
      <c r="LD5">
        <v>0</v>
      </c>
      <c r="LE5">
        <v>0</v>
      </c>
      <c r="LF5">
        <v>1</v>
      </c>
      <c r="LG5">
        <v>0</v>
      </c>
      <c r="LH5">
        <v>0</v>
      </c>
      <c r="LI5">
        <v>0</v>
      </c>
      <c r="LJ5">
        <v>1</v>
      </c>
      <c r="LK5">
        <v>0</v>
      </c>
      <c r="LL5">
        <v>0</v>
      </c>
      <c r="LM5">
        <v>0</v>
      </c>
      <c r="LN5">
        <v>1</v>
      </c>
      <c r="LO5">
        <v>0</v>
      </c>
      <c r="LP5">
        <v>1</v>
      </c>
      <c r="LQ5">
        <v>0</v>
      </c>
      <c r="LR5">
        <v>0</v>
      </c>
      <c r="LS5">
        <v>0</v>
      </c>
      <c r="LT5">
        <v>46</v>
      </c>
    </row>
    <row r="6" spans="1:332">
      <c r="A6">
        <v>7</v>
      </c>
      <c r="B6" t="s">
        <v>569</v>
      </c>
      <c r="C6" t="s">
        <v>568</v>
      </c>
      <c r="D6" t="s">
        <v>77</v>
      </c>
      <c r="E6" t="s">
        <v>78</v>
      </c>
      <c r="F6" t="s">
        <v>79</v>
      </c>
      <c r="G6" t="s">
        <v>93</v>
      </c>
      <c r="H6">
        <v>3</v>
      </c>
      <c r="I6">
        <v>4</v>
      </c>
      <c r="J6">
        <v>2</v>
      </c>
      <c r="K6">
        <v>4</v>
      </c>
      <c r="L6">
        <v>3</v>
      </c>
      <c r="M6">
        <v>4</v>
      </c>
      <c r="N6">
        <v>2</v>
      </c>
      <c r="O6">
        <v>1</v>
      </c>
      <c r="P6">
        <v>2</v>
      </c>
      <c r="Q6">
        <v>1</v>
      </c>
      <c r="R6">
        <v>1</v>
      </c>
      <c r="S6">
        <v>5</v>
      </c>
      <c r="T6">
        <v>3</v>
      </c>
      <c r="U6">
        <v>4</v>
      </c>
      <c r="V6">
        <v>1</v>
      </c>
      <c r="W6">
        <v>0</v>
      </c>
      <c r="X6">
        <v>0</v>
      </c>
      <c r="Y6">
        <v>1</v>
      </c>
      <c r="Z6">
        <v>0</v>
      </c>
      <c r="AA6">
        <v>0</v>
      </c>
      <c r="AB6">
        <v>1</v>
      </c>
      <c r="AC6">
        <v>0</v>
      </c>
      <c r="AD6">
        <v>0</v>
      </c>
      <c r="AE6">
        <v>0</v>
      </c>
      <c r="AF6">
        <v>1</v>
      </c>
      <c r="AG6">
        <v>0</v>
      </c>
      <c r="AH6">
        <v>0</v>
      </c>
      <c r="AI6">
        <v>1</v>
      </c>
      <c r="AJ6">
        <v>0</v>
      </c>
      <c r="AK6">
        <v>1</v>
      </c>
      <c r="AL6">
        <v>0</v>
      </c>
      <c r="AM6">
        <v>0</v>
      </c>
      <c r="AN6">
        <v>1</v>
      </c>
      <c r="AO6">
        <v>0</v>
      </c>
      <c r="AP6">
        <v>0</v>
      </c>
      <c r="AQ6">
        <v>1</v>
      </c>
      <c r="AR6">
        <v>0</v>
      </c>
      <c r="AS6">
        <v>0</v>
      </c>
      <c r="AT6">
        <v>0</v>
      </c>
      <c r="AU6">
        <v>1</v>
      </c>
      <c r="AV6">
        <v>0</v>
      </c>
      <c r="AW6">
        <v>1</v>
      </c>
      <c r="AX6">
        <v>0</v>
      </c>
      <c r="AY6">
        <v>0</v>
      </c>
      <c r="AZ6">
        <v>1</v>
      </c>
      <c r="BA6">
        <v>0</v>
      </c>
      <c r="BB6">
        <v>1</v>
      </c>
      <c r="BC6">
        <v>0</v>
      </c>
      <c r="BD6">
        <v>0</v>
      </c>
      <c r="BE6">
        <v>1</v>
      </c>
      <c r="BF6">
        <v>0</v>
      </c>
      <c r="BG6">
        <v>1</v>
      </c>
      <c r="BH6">
        <v>0</v>
      </c>
      <c r="BI6">
        <v>0</v>
      </c>
      <c r="BJ6">
        <v>1</v>
      </c>
      <c r="BK6">
        <v>0</v>
      </c>
      <c r="BL6">
        <v>1</v>
      </c>
      <c r="BM6">
        <v>0</v>
      </c>
      <c r="BN6">
        <v>0</v>
      </c>
      <c r="BO6">
        <v>1</v>
      </c>
      <c r="BP6">
        <v>0</v>
      </c>
      <c r="BQ6">
        <v>1</v>
      </c>
      <c r="BR6">
        <v>0</v>
      </c>
      <c r="BS6">
        <v>0</v>
      </c>
      <c r="BT6">
        <v>0</v>
      </c>
      <c r="BU6">
        <v>1</v>
      </c>
      <c r="BV6">
        <v>0</v>
      </c>
      <c r="BW6">
        <v>0</v>
      </c>
      <c r="BX6">
        <v>0</v>
      </c>
      <c r="BY6">
        <v>1</v>
      </c>
      <c r="BZ6">
        <v>0</v>
      </c>
      <c r="CA6">
        <v>0</v>
      </c>
      <c r="CB6">
        <v>1</v>
      </c>
      <c r="CC6">
        <v>0</v>
      </c>
      <c r="CD6">
        <v>1</v>
      </c>
      <c r="CE6">
        <v>0</v>
      </c>
      <c r="CF6">
        <v>1</v>
      </c>
      <c r="CG6">
        <v>0</v>
      </c>
      <c r="CH6">
        <v>0</v>
      </c>
      <c r="CI6">
        <v>1</v>
      </c>
      <c r="CJ6">
        <v>0</v>
      </c>
      <c r="CK6">
        <v>1</v>
      </c>
      <c r="CL6">
        <v>0</v>
      </c>
      <c r="CM6">
        <v>0</v>
      </c>
      <c r="CN6">
        <v>0</v>
      </c>
      <c r="CO6">
        <v>1</v>
      </c>
      <c r="CP6">
        <v>0</v>
      </c>
      <c r="CQ6">
        <v>0</v>
      </c>
      <c r="CR6">
        <v>0</v>
      </c>
      <c r="CS6">
        <v>1</v>
      </c>
      <c r="CT6">
        <v>0</v>
      </c>
      <c r="CU6">
        <v>1</v>
      </c>
      <c r="CV6">
        <v>0</v>
      </c>
      <c r="CW6">
        <v>0</v>
      </c>
      <c r="CX6">
        <v>0</v>
      </c>
      <c r="CY6">
        <v>1</v>
      </c>
      <c r="CZ6">
        <v>0</v>
      </c>
      <c r="DA6">
        <v>0</v>
      </c>
      <c r="DB6">
        <v>0</v>
      </c>
      <c r="DC6">
        <v>0</v>
      </c>
      <c r="DD6">
        <v>1</v>
      </c>
      <c r="DE6">
        <v>0</v>
      </c>
      <c r="DF6">
        <v>0</v>
      </c>
      <c r="DG6">
        <v>0</v>
      </c>
      <c r="DH6">
        <v>0</v>
      </c>
      <c r="DI6">
        <v>1</v>
      </c>
      <c r="DJ6">
        <v>0</v>
      </c>
      <c r="DK6">
        <v>0</v>
      </c>
      <c r="DL6">
        <v>0</v>
      </c>
      <c r="DM6">
        <v>1</v>
      </c>
      <c r="DN6">
        <v>0</v>
      </c>
      <c r="DO6">
        <v>1</v>
      </c>
      <c r="DP6">
        <v>0</v>
      </c>
      <c r="DQ6">
        <v>0</v>
      </c>
      <c r="DR6">
        <v>0</v>
      </c>
      <c r="DS6">
        <v>1</v>
      </c>
      <c r="DT6">
        <v>0</v>
      </c>
      <c r="DU6">
        <v>0</v>
      </c>
      <c r="DV6">
        <v>0</v>
      </c>
      <c r="DW6">
        <v>1</v>
      </c>
      <c r="DX6">
        <v>0</v>
      </c>
      <c r="DY6">
        <v>0</v>
      </c>
      <c r="DZ6">
        <v>1</v>
      </c>
      <c r="EA6">
        <v>0</v>
      </c>
      <c r="EB6">
        <v>0</v>
      </c>
      <c r="EC6">
        <v>1</v>
      </c>
      <c r="ED6">
        <v>0</v>
      </c>
      <c r="EE6">
        <v>0</v>
      </c>
      <c r="EF6">
        <v>0</v>
      </c>
      <c r="EG6">
        <v>0</v>
      </c>
      <c r="EH6">
        <v>1</v>
      </c>
      <c r="EI6">
        <v>0</v>
      </c>
      <c r="EJ6">
        <v>0</v>
      </c>
      <c r="EK6">
        <v>0</v>
      </c>
      <c r="EL6">
        <v>1</v>
      </c>
      <c r="EM6">
        <v>0</v>
      </c>
      <c r="EN6">
        <v>1</v>
      </c>
      <c r="EO6">
        <v>0</v>
      </c>
      <c r="EP6">
        <v>0</v>
      </c>
      <c r="EQ6">
        <v>1</v>
      </c>
      <c r="ER6">
        <v>0</v>
      </c>
      <c r="ES6">
        <v>1</v>
      </c>
      <c r="ET6">
        <v>0</v>
      </c>
      <c r="EU6">
        <v>0</v>
      </c>
      <c r="EV6">
        <v>0</v>
      </c>
      <c r="EW6">
        <v>1</v>
      </c>
      <c r="EX6">
        <v>0</v>
      </c>
      <c r="EY6">
        <v>0</v>
      </c>
      <c r="EZ6">
        <v>0</v>
      </c>
      <c r="FA6">
        <v>0</v>
      </c>
      <c r="FB6">
        <v>1</v>
      </c>
      <c r="FC6">
        <v>0</v>
      </c>
      <c r="FD6">
        <v>0</v>
      </c>
      <c r="FE6">
        <v>0</v>
      </c>
      <c r="FF6">
        <v>1</v>
      </c>
      <c r="FG6">
        <v>0</v>
      </c>
      <c r="FH6">
        <v>1</v>
      </c>
      <c r="FI6">
        <v>0</v>
      </c>
      <c r="FJ6">
        <v>0</v>
      </c>
      <c r="FK6">
        <v>1</v>
      </c>
      <c r="FL6">
        <v>0</v>
      </c>
      <c r="FM6">
        <v>1</v>
      </c>
      <c r="FN6">
        <v>0</v>
      </c>
      <c r="FO6">
        <v>0</v>
      </c>
      <c r="FP6">
        <v>1</v>
      </c>
      <c r="FQ6">
        <v>0</v>
      </c>
      <c r="FR6">
        <v>1</v>
      </c>
      <c r="FS6">
        <v>0</v>
      </c>
      <c r="FT6">
        <v>0</v>
      </c>
      <c r="FU6">
        <v>0</v>
      </c>
      <c r="FV6">
        <v>1</v>
      </c>
      <c r="FW6">
        <v>0</v>
      </c>
      <c r="FX6">
        <v>0</v>
      </c>
      <c r="FY6">
        <v>0</v>
      </c>
      <c r="FZ6">
        <v>0</v>
      </c>
      <c r="GA6">
        <v>1</v>
      </c>
      <c r="GB6">
        <v>0</v>
      </c>
      <c r="GC6">
        <v>0</v>
      </c>
      <c r="GD6">
        <v>0</v>
      </c>
      <c r="GE6">
        <v>0</v>
      </c>
      <c r="GF6">
        <v>1</v>
      </c>
      <c r="GG6">
        <v>0</v>
      </c>
      <c r="GH6">
        <v>0</v>
      </c>
      <c r="GI6">
        <v>0</v>
      </c>
      <c r="GJ6">
        <v>1</v>
      </c>
      <c r="GK6">
        <v>0</v>
      </c>
      <c r="GL6">
        <v>1</v>
      </c>
      <c r="GM6">
        <v>0</v>
      </c>
      <c r="GN6">
        <v>0</v>
      </c>
      <c r="GO6">
        <v>1</v>
      </c>
      <c r="GP6">
        <v>0</v>
      </c>
      <c r="GQ6">
        <v>0</v>
      </c>
      <c r="GR6">
        <v>1</v>
      </c>
      <c r="GS6">
        <v>0</v>
      </c>
      <c r="GT6">
        <v>0</v>
      </c>
      <c r="GU6">
        <v>1</v>
      </c>
      <c r="GV6">
        <v>0</v>
      </c>
      <c r="GW6">
        <v>0</v>
      </c>
      <c r="GX6">
        <v>0</v>
      </c>
      <c r="GY6">
        <v>0</v>
      </c>
      <c r="GZ6">
        <v>1</v>
      </c>
      <c r="HA6">
        <v>0</v>
      </c>
      <c r="HB6">
        <v>0</v>
      </c>
      <c r="HC6">
        <v>0</v>
      </c>
      <c r="HD6">
        <v>1</v>
      </c>
      <c r="HE6">
        <v>0</v>
      </c>
      <c r="HF6">
        <v>0</v>
      </c>
      <c r="HG6">
        <v>1</v>
      </c>
      <c r="HH6">
        <v>0</v>
      </c>
      <c r="HI6">
        <v>1</v>
      </c>
      <c r="HJ6">
        <v>0</v>
      </c>
      <c r="HK6">
        <v>0</v>
      </c>
      <c r="HL6">
        <v>1</v>
      </c>
      <c r="HM6">
        <v>0</v>
      </c>
      <c r="HN6">
        <v>1</v>
      </c>
      <c r="HO6">
        <v>0</v>
      </c>
      <c r="HP6">
        <v>0</v>
      </c>
      <c r="HQ6">
        <v>1</v>
      </c>
      <c r="HR6">
        <v>0</v>
      </c>
      <c r="HS6">
        <v>1</v>
      </c>
      <c r="HT6">
        <v>0</v>
      </c>
      <c r="HU6">
        <v>1</v>
      </c>
      <c r="HV6">
        <v>0</v>
      </c>
      <c r="HW6">
        <v>0</v>
      </c>
      <c r="HX6">
        <v>0</v>
      </c>
      <c r="HY6">
        <v>1</v>
      </c>
      <c r="HZ6">
        <v>0</v>
      </c>
      <c r="IA6">
        <v>0</v>
      </c>
      <c r="IB6">
        <v>0</v>
      </c>
      <c r="IC6">
        <v>1</v>
      </c>
      <c r="ID6">
        <v>0</v>
      </c>
      <c r="IE6">
        <v>1</v>
      </c>
      <c r="IF6">
        <v>0</v>
      </c>
      <c r="IG6">
        <v>0</v>
      </c>
      <c r="IH6">
        <v>0</v>
      </c>
      <c r="II6">
        <v>1</v>
      </c>
      <c r="IJ6">
        <v>0</v>
      </c>
      <c r="IK6">
        <v>0</v>
      </c>
      <c r="IL6">
        <v>0</v>
      </c>
      <c r="IM6">
        <v>1</v>
      </c>
      <c r="IN6">
        <v>0</v>
      </c>
      <c r="IO6">
        <v>1</v>
      </c>
      <c r="IP6">
        <v>0</v>
      </c>
      <c r="IQ6">
        <v>0</v>
      </c>
      <c r="IR6">
        <v>1</v>
      </c>
      <c r="IS6">
        <v>0</v>
      </c>
      <c r="IT6">
        <v>1</v>
      </c>
      <c r="IU6">
        <v>0</v>
      </c>
      <c r="IV6">
        <v>0</v>
      </c>
      <c r="IW6">
        <v>0</v>
      </c>
      <c r="IX6">
        <v>1</v>
      </c>
      <c r="IY6">
        <v>0</v>
      </c>
      <c r="IZ6">
        <v>0</v>
      </c>
      <c r="JA6">
        <v>0</v>
      </c>
      <c r="JB6">
        <v>0</v>
      </c>
      <c r="JC6">
        <v>1</v>
      </c>
      <c r="JD6">
        <v>0</v>
      </c>
      <c r="JE6">
        <v>0</v>
      </c>
      <c r="JF6">
        <v>0</v>
      </c>
      <c r="JG6">
        <v>0</v>
      </c>
      <c r="JH6">
        <v>1</v>
      </c>
      <c r="JI6">
        <v>0</v>
      </c>
      <c r="JJ6">
        <v>0</v>
      </c>
      <c r="JK6">
        <v>0</v>
      </c>
      <c r="JL6">
        <v>1</v>
      </c>
      <c r="JM6">
        <v>0</v>
      </c>
      <c r="JN6">
        <v>0</v>
      </c>
      <c r="JO6">
        <v>1</v>
      </c>
      <c r="JP6">
        <v>0</v>
      </c>
      <c r="JQ6">
        <v>1</v>
      </c>
      <c r="JR6">
        <v>0</v>
      </c>
      <c r="JS6">
        <v>1</v>
      </c>
      <c r="JT6">
        <v>0</v>
      </c>
      <c r="JU6">
        <v>0</v>
      </c>
      <c r="JV6">
        <v>1</v>
      </c>
      <c r="JW6">
        <v>0</v>
      </c>
      <c r="JX6">
        <v>1</v>
      </c>
      <c r="JY6">
        <v>0</v>
      </c>
      <c r="JZ6">
        <v>0</v>
      </c>
      <c r="KA6">
        <v>1</v>
      </c>
      <c r="KB6">
        <v>0</v>
      </c>
      <c r="KC6">
        <v>1</v>
      </c>
      <c r="KD6">
        <v>0</v>
      </c>
      <c r="KE6">
        <v>0</v>
      </c>
      <c r="KF6">
        <v>1</v>
      </c>
      <c r="KG6">
        <v>0</v>
      </c>
      <c r="KH6">
        <v>0</v>
      </c>
      <c r="KI6">
        <v>1</v>
      </c>
      <c r="KJ6">
        <v>0</v>
      </c>
      <c r="KK6">
        <v>0</v>
      </c>
      <c r="KL6">
        <v>1</v>
      </c>
      <c r="KM6">
        <v>0</v>
      </c>
      <c r="KN6">
        <v>0</v>
      </c>
      <c r="KO6">
        <v>0</v>
      </c>
      <c r="KP6">
        <v>0</v>
      </c>
      <c r="KQ6">
        <v>1</v>
      </c>
      <c r="KR6">
        <v>0</v>
      </c>
      <c r="KS6">
        <v>0</v>
      </c>
      <c r="KT6">
        <v>0</v>
      </c>
      <c r="KU6">
        <v>1</v>
      </c>
      <c r="KV6">
        <v>0</v>
      </c>
      <c r="KW6">
        <v>0</v>
      </c>
      <c r="KX6">
        <v>1</v>
      </c>
      <c r="KY6">
        <v>0</v>
      </c>
      <c r="KZ6">
        <v>0</v>
      </c>
      <c r="LA6">
        <v>1</v>
      </c>
      <c r="LB6">
        <v>0</v>
      </c>
      <c r="LC6">
        <v>0</v>
      </c>
      <c r="LD6">
        <v>0</v>
      </c>
      <c r="LE6">
        <v>0</v>
      </c>
      <c r="LF6">
        <v>1</v>
      </c>
      <c r="LG6">
        <v>0</v>
      </c>
      <c r="LH6">
        <v>0</v>
      </c>
      <c r="LI6">
        <v>0</v>
      </c>
      <c r="LJ6">
        <v>1</v>
      </c>
      <c r="LK6">
        <v>0</v>
      </c>
      <c r="LL6">
        <v>1</v>
      </c>
      <c r="LM6">
        <v>0</v>
      </c>
      <c r="LN6">
        <v>0</v>
      </c>
      <c r="LO6">
        <v>0</v>
      </c>
      <c r="LP6">
        <v>1</v>
      </c>
      <c r="LQ6">
        <v>0</v>
      </c>
      <c r="LR6">
        <v>0</v>
      </c>
      <c r="LS6">
        <v>0</v>
      </c>
      <c r="LT6">
        <v>39</v>
      </c>
    </row>
    <row r="7" spans="1:332">
      <c r="A7">
        <v>8</v>
      </c>
      <c r="B7" t="s">
        <v>567</v>
      </c>
      <c r="C7" t="s">
        <v>566</v>
      </c>
      <c r="D7" t="s">
        <v>77</v>
      </c>
      <c r="E7" t="s">
        <v>78</v>
      </c>
      <c r="F7" t="s">
        <v>79</v>
      </c>
      <c r="G7" t="s">
        <v>96</v>
      </c>
      <c r="H7">
        <v>2</v>
      </c>
      <c r="I7">
        <v>2</v>
      </c>
      <c r="J7">
        <v>2</v>
      </c>
      <c r="K7">
        <v>3</v>
      </c>
      <c r="L7">
        <v>3</v>
      </c>
      <c r="M7">
        <v>2</v>
      </c>
      <c r="N7">
        <v>3</v>
      </c>
      <c r="O7">
        <v>2</v>
      </c>
      <c r="P7">
        <v>2</v>
      </c>
      <c r="Q7">
        <v>3</v>
      </c>
      <c r="R7">
        <v>3</v>
      </c>
      <c r="S7">
        <v>4</v>
      </c>
      <c r="T7">
        <v>3</v>
      </c>
      <c r="U7">
        <v>2</v>
      </c>
      <c r="V7">
        <v>1</v>
      </c>
      <c r="W7">
        <v>0</v>
      </c>
      <c r="X7">
        <v>0</v>
      </c>
      <c r="Y7">
        <v>1</v>
      </c>
      <c r="Z7">
        <v>0</v>
      </c>
      <c r="AA7">
        <v>1</v>
      </c>
      <c r="AB7">
        <v>0</v>
      </c>
      <c r="AC7">
        <v>0</v>
      </c>
      <c r="AD7">
        <v>1</v>
      </c>
      <c r="AE7">
        <v>0</v>
      </c>
      <c r="AF7">
        <v>1</v>
      </c>
      <c r="AG7">
        <v>0</v>
      </c>
      <c r="AH7">
        <v>0</v>
      </c>
      <c r="AI7">
        <v>1</v>
      </c>
      <c r="AJ7">
        <v>0</v>
      </c>
      <c r="AK7">
        <v>1</v>
      </c>
      <c r="AL7">
        <v>0</v>
      </c>
      <c r="AM7">
        <v>1</v>
      </c>
      <c r="AN7">
        <v>0</v>
      </c>
      <c r="AO7">
        <v>0</v>
      </c>
      <c r="AP7">
        <v>1</v>
      </c>
      <c r="AQ7">
        <v>0</v>
      </c>
      <c r="AR7">
        <v>0</v>
      </c>
      <c r="AS7">
        <v>1</v>
      </c>
      <c r="AT7">
        <v>0</v>
      </c>
      <c r="AU7">
        <v>1</v>
      </c>
      <c r="AV7">
        <v>0</v>
      </c>
      <c r="AW7">
        <v>0</v>
      </c>
      <c r="AX7">
        <v>1</v>
      </c>
      <c r="AY7">
        <v>0</v>
      </c>
      <c r="AZ7">
        <v>1</v>
      </c>
      <c r="BA7">
        <v>0</v>
      </c>
      <c r="BB7">
        <v>0</v>
      </c>
      <c r="BC7">
        <v>1</v>
      </c>
      <c r="BD7">
        <v>0</v>
      </c>
      <c r="BE7">
        <v>0</v>
      </c>
      <c r="BF7">
        <v>1</v>
      </c>
      <c r="BG7">
        <v>0</v>
      </c>
      <c r="BH7">
        <v>0</v>
      </c>
      <c r="BI7">
        <v>0</v>
      </c>
      <c r="BJ7">
        <v>0</v>
      </c>
      <c r="BK7">
        <v>1</v>
      </c>
      <c r="BL7">
        <v>0</v>
      </c>
      <c r="BM7">
        <v>0</v>
      </c>
      <c r="BN7">
        <v>0</v>
      </c>
      <c r="BO7">
        <v>1</v>
      </c>
      <c r="BP7">
        <v>0</v>
      </c>
      <c r="BQ7">
        <v>0</v>
      </c>
      <c r="BR7">
        <v>1</v>
      </c>
      <c r="BS7">
        <v>0</v>
      </c>
      <c r="BT7">
        <v>1</v>
      </c>
      <c r="BU7">
        <v>0</v>
      </c>
      <c r="BV7">
        <v>0</v>
      </c>
      <c r="BW7">
        <v>1</v>
      </c>
      <c r="BX7">
        <v>0</v>
      </c>
      <c r="BY7">
        <v>1</v>
      </c>
      <c r="BZ7">
        <v>0</v>
      </c>
      <c r="CA7">
        <v>0</v>
      </c>
      <c r="CB7">
        <v>1</v>
      </c>
      <c r="CC7">
        <v>0</v>
      </c>
      <c r="CD7">
        <v>0</v>
      </c>
      <c r="CE7">
        <v>1</v>
      </c>
      <c r="CF7">
        <v>0</v>
      </c>
      <c r="CG7">
        <v>0</v>
      </c>
      <c r="CH7">
        <v>0</v>
      </c>
      <c r="CI7">
        <v>1</v>
      </c>
      <c r="CJ7">
        <v>0</v>
      </c>
      <c r="CK7">
        <v>0</v>
      </c>
      <c r="CL7">
        <v>1</v>
      </c>
      <c r="CM7">
        <v>0</v>
      </c>
      <c r="CN7">
        <v>0</v>
      </c>
      <c r="CO7">
        <v>1</v>
      </c>
      <c r="CP7">
        <v>0</v>
      </c>
      <c r="CQ7">
        <v>0</v>
      </c>
      <c r="CR7">
        <v>0</v>
      </c>
      <c r="CS7">
        <v>1</v>
      </c>
      <c r="CT7">
        <v>0</v>
      </c>
      <c r="CU7">
        <v>1</v>
      </c>
      <c r="CV7">
        <v>0</v>
      </c>
      <c r="CW7">
        <v>0</v>
      </c>
      <c r="CX7">
        <v>1</v>
      </c>
      <c r="CY7">
        <v>0</v>
      </c>
      <c r="CZ7">
        <v>1</v>
      </c>
      <c r="DA7">
        <v>0</v>
      </c>
      <c r="DB7">
        <v>0</v>
      </c>
      <c r="DC7">
        <v>0</v>
      </c>
      <c r="DD7">
        <v>1</v>
      </c>
      <c r="DE7">
        <v>0</v>
      </c>
      <c r="DF7">
        <v>0</v>
      </c>
      <c r="DG7">
        <v>0</v>
      </c>
      <c r="DH7">
        <v>1</v>
      </c>
      <c r="DI7">
        <v>0</v>
      </c>
      <c r="DJ7">
        <v>0</v>
      </c>
      <c r="DK7">
        <v>1</v>
      </c>
      <c r="DL7">
        <v>0</v>
      </c>
      <c r="DM7">
        <v>1</v>
      </c>
      <c r="DN7">
        <v>0</v>
      </c>
      <c r="DO7">
        <v>1</v>
      </c>
      <c r="DP7">
        <v>0</v>
      </c>
      <c r="DQ7">
        <v>0</v>
      </c>
      <c r="DR7">
        <v>1</v>
      </c>
      <c r="DS7">
        <v>0</v>
      </c>
      <c r="DT7">
        <v>0</v>
      </c>
      <c r="DU7">
        <v>1</v>
      </c>
      <c r="DV7">
        <v>0</v>
      </c>
      <c r="DW7">
        <v>1</v>
      </c>
      <c r="DX7">
        <v>0</v>
      </c>
      <c r="DY7">
        <v>1</v>
      </c>
      <c r="DZ7">
        <v>0</v>
      </c>
      <c r="EA7">
        <v>0</v>
      </c>
      <c r="EB7">
        <v>1</v>
      </c>
      <c r="EC7">
        <v>0</v>
      </c>
      <c r="ED7">
        <v>1</v>
      </c>
      <c r="EE7">
        <v>0</v>
      </c>
      <c r="EF7">
        <v>0</v>
      </c>
      <c r="EG7">
        <v>1</v>
      </c>
      <c r="EH7">
        <v>0</v>
      </c>
      <c r="EI7">
        <v>0</v>
      </c>
      <c r="EJ7">
        <v>1</v>
      </c>
      <c r="EK7">
        <v>0</v>
      </c>
      <c r="EL7">
        <v>1</v>
      </c>
      <c r="EM7">
        <v>0</v>
      </c>
      <c r="EN7">
        <v>1</v>
      </c>
      <c r="EO7">
        <v>0</v>
      </c>
      <c r="EP7">
        <v>0</v>
      </c>
      <c r="EQ7">
        <v>1</v>
      </c>
      <c r="ER7">
        <v>0</v>
      </c>
      <c r="ES7">
        <v>1</v>
      </c>
      <c r="ET7">
        <v>0</v>
      </c>
      <c r="EU7">
        <v>0</v>
      </c>
      <c r="EV7">
        <v>1</v>
      </c>
      <c r="EW7">
        <v>0</v>
      </c>
      <c r="EX7">
        <v>0</v>
      </c>
      <c r="EY7">
        <v>1</v>
      </c>
      <c r="EZ7">
        <v>0</v>
      </c>
      <c r="FA7">
        <v>0</v>
      </c>
      <c r="FB7">
        <v>1</v>
      </c>
      <c r="FC7">
        <v>0</v>
      </c>
      <c r="FD7">
        <v>0</v>
      </c>
      <c r="FE7">
        <v>0</v>
      </c>
      <c r="FF7">
        <v>0</v>
      </c>
      <c r="FG7">
        <v>1</v>
      </c>
      <c r="FH7">
        <v>0</v>
      </c>
      <c r="FI7">
        <v>0</v>
      </c>
      <c r="FJ7">
        <v>0</v>
      </c>
      <c r="FK7">
        <v>1</v>
      </c>
      <c r="FL7">
        <v>0</v>
      </c>
      <c r="FM7">
        <v>1</v>
      </c>
      <c r="FN7">
        <v>0</v>
      </c>
      <c r="FO7">
        <v>0</v>
      </c>
      <c r="FP7">
        <v>1</v>
      </c>
      <c r="FQ7">
        <v>0</v>
      </c>
      <c r="FR7">
        <v>1</v>
      </c>
      <c r="FS7">
        <v>0</v>
      </c>
      <c r="FT7">
        <v>0</v>
      </c>
      <c r="FU7">
        <v>0</v>
      </c>
      <c r="FV7">
        <v>1</v>
      </c>
      <c r="FW7">
        <v>0</v>
      </c>
      <c r="FX7">
        <v>0</v>
      </c>
      <c r="FY7">
        <v>0</v>
      </c>
      <c r="FZ7">
        <v>0</v>
      </c>
      <c r="GA7">
        <v>1</v>
      </c>
      <c r="GB7">
        <v>0</v>
      </c>
      <c r="GC7">
        <v>0</v>
      </c>
      <c r="GD7">
        <v>0</v>
      </c>
      <c r="GE7">
        <v>1</v>
      </c>
      <c r="GF7">
        <v>0</v>
      </c>
      <c r="GG7">
        <v>0</v>
      </c>
      <c r="GH7">
        <v>1</v>
      </c>
      <c r="GI7">
        <v>0</v>
      </c>
      <c r="GJ7">
        <v>1</v>
      </c>
      <c r="GK7">
        <v>0</v>
      </c>
      <c r="GL7">
        <v>0</v>
      </c>
      <c r="GM7">
        <v>1</v>
      </c>
      <c r="GN7">
        <v>0</v>
      </c>
      <c r="GO7">
        <v>1</v>
      </c>
      <c r="GP7">
        <v>0</v>
      </c>
      <c r="GQ7">
        <v>0</v>
      </c>
      <c r="GR7">
        <v>1</v>
      </c>
      <c r="GS7">
        <v>0</v>
      </c>
      <c r="GT7">
        <v>1</v>
      </c>
      <c r="GU7">
        <v>0</v>
      </c>
      <c r="GV7">
        <v>0</v>
      </c>
      <c r="GW7">
        <v>1</v>
      </c>
      <c r="GX7">
        <v>0</v>
      </c>
      <c r="GY7">
        <v>1</v>
      </c>
      <c r="GZ7">
        <v>0</v>
      </c>
      <c r="HA7">
        <v>0</v>
      </c>
      <c r="HB7">
        <v>1</v>
      </c>
      <c r="HC7">
        <v>0</v>
      </c>
      <c r="HD7">
        <v>1</v>
      </c>
      <c r="HE7">
        <v>0</v>
      </c>
      <c r="HF7">
        <v>1</v>
      </c>
      <c r="HG7">
        <v>0</v>
      </c>
      <c r="HH7">
        <v>0</v>
      </c>
      <c r="HI7">
        <v>1</v>
      </c>
      <c r="HJ7">
        <v>0</v>
      </c>
      <c r="HK7">
        <v>1</v>
      </c>
      <c r="HL7">
        <v>0</v>
      </c>
      <c r="HM7">
        <v>0</v>
      </c>
      <c r="HN7">
        <v>1</v>
      </c>
      <c r="HO7">
        <v>0</v>
      </c>
      <c r="HP7">
        <v>0</v>
      </c>
      <c r="HQ7">
        <v>1</v>
      </c>
      <c r="HR7">
        <v>0</v>
      </c>
      <c r="HS7">
        <v>1</v>
      </c>
      <c r="HT7">
        <v>0</v>
      </c>
      <c r="HU7">
        <v>0</v>
      </c>
      <c r="HV7">
        <v>1</v>
      </c>
      <c r="HW7">
        <v>0</v>
      </c>
      <c r="HX7">
        <v>1</v>
      </c>
      <c r="HY7">
        <v>0</v>
      </c>
      <c r="HZ7">
        <v>0</v>
      </c>
      <c r="IA7">
        <v>1</v>
      </c>
      <c r="IB7">
        <v>0</v>
      </c>
      <c r="IC7">
        <v>1</v>
      </c>
      <c r="ID7">
        <v>0</v>
      </c>
      <c r="IE7">
        <v>0</v>
      </c>
      <c r="IF7">
        <v>1</v>
      </c>
      <c r="IG7">
        <v>0</v>
      </c>
      <c r="IH7">
        <v>0</v>
      </c>
      <c r="II7">
        <v>1</v>
      </c>
      <c r="IJ7">
        <v>0</v>
      </c>
      <c r="IK7">
        <v>0</v>
      </c>
      <c r="IL7">
        <v>0</v>
      </c>
      <c r="IM7">
        <v>1</v>
      </c>
      <c r="IN7">
        <v>0</v>
      </c>
      <c r="IO7">
        <v>0</v>
      </c>
      <c r="IP7">
        <v>1</v>
      </c>
      <c r="IQ7">
        <v>0</v>
      </c>
      <c r="IR7">
        <v>1</v>
      </c>
      <c r="IS7">
        <v>0</v>
      </c>
      <c r="IT7">
        <v>0</v>
      </c>
      <c r="IU7">
        <v>1</v>
      </c>
      <c r="IV7">
        <v>0</v>
      </c>
      <c r="IW7">
        <v>1</v>
      </c>
      <c r="IX7">
        <v>0</v>
      </c>
      <c r="IY7">
        <v>0</v>
      </c>
      <c r="IZ7">
        <v>1</v>
      </c>
      <c r="JA7">
        <v>0</v>
      </c>
      <c r="JB7">
        <v>1</v>
      </c>
      <c r="JC7">
        <v>0</v>
      </c>
      <c r="JD7">
        <v>1</v>
      </c>
      <c r="JE7">
        <v>0</v>
      </c>
      <c r="JF7">
        <v>0</v>
      </c>
      <c r="JG7">
        <v>0</v>
      </c>
      <c r="JH7">
        <v>1</v>
      </c>
      <c r="JI7">
        <v>0</v>
      </c>
      <c r="JJ7">
        <v>0</v>
      </c>
      <c r="JK7">
        <v>0</v>
      </c>
      <c r="JL7">
        <v>1</v>
      </c>
      <c r="JM7">
        <v>0</v>
      </c>
      <c r="JN7">
        <v>0</v>
      </c>
      <c r="JO7">
        <v>1</v>
      </c>
      <c r="JP7">
        <v>0</v>
      </c>
      <c r="JQ7">
        <v>1</v>
      </c>
      <c r="JR7">
        <v>0</v>
      </c>
      <c r="JS7">
        <v>0</v>
      </c>
      <c r="JT7">
        <v>1</v>
      </c>
      <c r="JU7">
        <v>0</v>
      </c>
      <c r="JV7">
        <v>1</v>
      </c>
      <c r="JW7">
        <v>0</v>
      </c>
      <c r="JX7">
        <v>0</v>
      </c>
      <c r="JY7">
        <v>1</v>
      </c>
      <c r="JZ7">
        <v>0</v>
      </c>
      <c r="KA7">
        <v>1</v>
      </c>
      <c r="KB7">
        <v>0</v>
      </c>
      <c r="KC7">
        <v>1</v>
      </c>
      <c r="KD7">
        <v>0</v>
      </c>
      <c r="KE7">
        <v>0</v>
      </c>
      <c r="KF7">
        <v>1</v>
      </c>
      <c r="KG7">
        <v>0</v>
      </c>
      <c r="KH7">
        <v>1</v>
      </c>
      <c r="KI7">
        <v>0</v>
      </c>
      <c r="KJ7">
        <v>0</v>
      </c>
      <c r="KK7">
        <v>0</v>
      </c>
      <c r="KL7">
        <v>1</v>
      </c>
      <c r="KM7">
        <v>0</v>
      </c>
      <c r="KN7">
        <v>0</v>
      </c>
      <c r="KO7">
        <v>0</v>
      </c>
      <c r="KP7">
        <v>1</v>
      </c>
      <c r="KQ7">
        <v>0</v>
      </c>
      <c r="KR7">
        <v>0</v>
      </c>
      <c r="KS7">
        <v>1</v>
      </c>
      <c r="KT7">
        <v>0</v>
      </c>
      <c r="KU7">
        <v>0</v>
      </c>
      <c r="KV7">
        <v>1</v>
      </c>
      <c r="KW7">
        <v>0</v>
      </c>
      <c r="KX7">
        <v>0</v>
      </c>
      <c r="KY7">
        <v>0</v>
      </c>
      <c r="KZ7">
        <v>1</v>
      </c>
      <c r="LA7">
        <v>0</v>
      </c>
      <c r="LB7">
        <v>0</v>
      </c>
      <c r="LC7">
        <v>1</v>
      </c>
      <c r="LD7">
        <v>0</v>
      </c>
      <c r="LE7">
        <v>0</v>
      </c>
      <c r="LF7">
        <v>1</v>
      </c>
      <c r="LG7">
        <v>0</v>
      </c>
      <c r="LH7">
        <v>0</v>
      </c>
      <c r="LI7">
        <v>0</v>
      </c>
      <c r="LJ7">
        <v>1</v>
      </c>
      <c r="LK7">
        <v>0</v>
      </c>
      <c r="LL7">
        <v>1</v>
      </c>
      <c r="LM7">
        <v>0</v>
      </c>
      <c r="LN7">
        <v>0</v>
      </c>
      <c r="LO7">
        <v>1</v>
      </c>
      <c r="LP7">
        <v>0</v>
      </c>
      <c r="LQ7">
        <v>1</v>
      </c>
      <c r="LR7">
        <v>0</v>
      </c>
      <c r="LS7">
        <v>0</v>
      </c>
      <c r="LT7">
        <v>36</v>
      </c>
    </row>
    <row r="8" spans="1:332">
      <c r="A8">
        <v>9</v>
      </c>
      <c r="B8" t="s">
        <v>565</v>
      </c>
      <c r="C8" t="s">
        <v>564</v>
      </c>
      <c r="D8" t="s">
        <v>77</v>
      </c>
      <c r="E8" t="s">
        <v>78</v>
      </c>
      <c r="F8" t="s">
        <v>99</v>
      </c>
      <c r="G8" t="s">
        <v>100</v>
      </c>
      <c r="H8">
        <v>3</v>
      </c>
      <c r="I8">
        <v>4</v>
      </c>
      <c r="J8">
        <v>4</v>
      </c>
      <c r="K8">
        <v>2</v>
      </c>
      <c r="L8">
        <v>2</v>
      </c>
      <c r="M8">
        <v>2</v>
      </c>
      <c r="N8">
        <v>1</v>
      </c>
      <c r="O8">
        <v>3</v>
      </c>
      <c r="P8">
        <v>2</v>
      </c>
      <c r="Q8">
        <v>2</v>
      </c>
      <c r="R8">
        <v>5</v>
      </c>
      <c r="S8">
        <v>3</v>
      </c>
      <c r="T8">
        <v>3</v>
      </c>
      <c r="U8">
        <v>4</v>
      </c>
      <c r="V8">
        <v>0</v>
      </c>
      <c r="W8">
        <v>1</v>
      </c>
      <c r="X8">
        <v>0</v>
      </c>
      <c r="Y8">
        <v>0</v>
      </c>
      <c r="Z8">
        <v>0</v>
      </c>
      <c r="AA8">
        <v>0</v>
      </c>
      <c r="AB8">
        <v>1</v>
      </c>
      <c r="AC8">
        <v>0</v>
      </c>
      <c r="AD8">
        <v>0</v>
      </c>
      <c r="AE8">
        <v>0</v>
      </c>
      <c r="AF8">
        <v>0</v>
      </c>
      <c r="AG8">
        <v>1</v>
      </c>
      <c r="AH8">
        <v>0</v>
      </c>
      <c r="AI8">
        <v>0</v>
      </c>
      <c r="AJ8">
        <v>0</v>
      </c>
      <c r="AK8">
        <v>0</v>
      </c>
      <c r="AL8">
        <v>1</v>
      </c>
      <c r="AM8">
        <v>0</v>
      </c>
      <c r="AN8">
        <v>0</v>
      </c>
      <c r="AO8">
        <v>0</v>
      </c>
      <c r="AP8">
        <v>0</v>
      </c>
      <c r="AQ8">
        <v>1</v>
      </c>
      <c r="AR8">
        <v>0</v>
      </c>
      <c r="AS8">
        <v>0</v>
      </c>
      <c r="AT8">
        <v>0</v>
      </c>
      <c r="AU8">
        <v>0</v>
      </c>
      <c r="AV8">
        <v>1</v>
      </c>
      <c r="AW8">
        <v>0</v>
      </c>
      <c r="AX8">
        <v>0</v>
      </c>
      <c r="AY8">
        <v>0</v>
      </c>
      <c r="AZ8">
        <v>1</v>
      </c>
      <c r="BA8">
        <v>0</v>
      </c>
      <c r="BB8">
        <v>0</v>
      </c>
      <c r="BC8">
        <v>1</v>
      </c>
      <c r="BD8">
        <v>0</v>
      </c>
      <c r="BE8">
        <v>0</v>
      </c>
      <c r="BF8">
        <v>1</v>
      </c>
      <c r="BG8">
        <v>0</v>
      </c>
      <c r="BH8">
        <v>0</v>
      </c>
      <c r="BI8">
        <v>0</v>
      </c>
      <c r="BJ8">
        <v>1</v>
      </c>
      <c r="BK8">
        <v>0</v>
      </c>
      <c r="BL8">
        <v>1</v>
      </c>
      <c r="BM8">
        <v>0</v>
      </c>
      <c r="BN8">
        <v>0</v>
      </c>
      <c r="BO8">
        <v>1</v>
      </c>
      <c r="BP8">
        <v>0</v>
      </c>
      <c r="BQ8">
        <v>1</v>
      </c>
      <c r="BR8">
        <v>0</v>
      </c>
      <c r="BS8">
        <v>0</v>
      </c>
      <c r="BT8">
        <v>0</v>
      </c>
      <c r="BU8">
        <v>1</v>
      </c>
      <c r="BV8">
        <v>0</v>
      </c>
      <c r="BW8">
        <v>0</v>
      </c>
      <c r="BX8">
        <v>0</v>
      </c>
      <c r="BY8">
        <v>1</v>
      </c>
      <c r="BZ8">
        <v>0</v>
      </c>
      <c r="CA8">
        <v>1</v>
      </c>
      <c r="CB8">
        <v>0</v>
      </c>
      <c r="CC8">
        <v>0</v>
      </c>
      <c r="CD8">
        <v>1</v>
      </c>
      <c r="CE8">
        <v>0</v>
      </c>
      <c r="CF8">
        <v>1</v>
      </c>
      <c r="CG8">
        <v>0</v>
      </c>
      <c r="CH8">
        <v>0</v>
      </c>
      <c r="CI8">
        <v>0</v>
      </c>
      <c r="CJ8">
        <v>1</v>
      </c>
      <c r="CK8">
        <v>0</v>
      </c>
      <c r="CL8">
        <v>0</v>
      </c>
      <c r="CM8">
        <v>0</v>
      </c>
      <c r="CN8">
        <v>1</v>
      </c>
      <c r="CO8">
        <v>0</v>
      </c>
      <c r="CP8">
        <v>1</v>
      </c>
      <c r="CQ8">
        <v>0</v>
      </c>
      <c r="CR8">
        <v>0</v>
      </c>
      <c r="CS8">
        <v>1</v>
      </c>
      <c r="CT8">
        <v>0</v>
      </c>
      <c r="CU8">
        <v>1</v>
      </c>
      <c r="CV8">
        <v>0</v>
      </c>
      <c r="CW8">
        <v>0</v>
      </c>
      <c r="CX8">
        <v>1</v>
      </c>
      <c r="CY8">
        <v>0</v>
      </c>
      <c r="CZ8">
        <v>1</v>
      </c>
      <c r="DA8">
        <v>0</v>
      </c>
      <c r="DB8">
        <v>0</v>
      </c>
      <c r="DC8">
        <v>1</v>
      </c>
      <c r="DD8">
        <v>0</v>
      </c>
      <c r="DE8">
        <v>0</v>
      </c>
      <c r="DF8">
        <v>0</v>
      </c>
      <c r="DG8">
        <v>0</v>
      </c>
      <c r="DH8">
        <v>1</v>
      </c>
      <c r="DI8">
        <v>0</v>
      </c>
      <c r="DJ8">
        <v>1</v>
      </c>
      <c r="DK8">
        <v>0</v>
      </c>
      <c r="DL8">
        <v>0</v>
      </c>
      <c r="DM8">
        <v>0</v>
      </c>
      <c r="DN8">
        <v>1</v>
      </c>
      <c r="DO8">
        <v>0</v>
      </c>
      <c r="DP8">
        <v>0</v>
      </c>
      <c r="DQ8">
        <v>0</v>
      </c>
      <c r="DR8">
        <v>0</v>
      </c>
      <c r="DS8">
        <v>1</v>
      </c>
      <c r="DT8">
        <v>0</v>
      </c>
      <c r="DU8">
        <v>0</v>
      </c>
      <c r="DV8">
        <v>0</v>
      </c>
      <c r="DW8">
        <v>0</v>
      </c>
      <c r="DX8">
        <v>1</v>
      </c>
      <c r="DY8">
        <v>0</v>
      </c>
      <c r="DZ8">
        <v>0</v>
      </c>
      <c r="EA8">
        <v>0</v>
      </c>
      <c r="EB8">
        <v>1</v>
      </c>
      <c r="EC8">
        <v>0</v>
      </c>
      <c r="ED8">
        <v>1</v>
      </c>
      <c r="EE8">
        <v>0</v>
      </c>
      <c r="EF8">
        <v>0</v>
      </c>
      <c r="EG8">
        <v>1</v>
      </c>
      <c r="EH8">
        <v>0</v>
      </c>
      <c r="EI8">
        <v>1</v>
      </c>
      <c r="EJ8">
        <v>0</v>
      </c>
      <c r="EK8">
        <v>0</v>
      </c>
      <c r="EL8">
        <v>1</v>
      </c>
      <c r="EM8">
        <v>0</v>
      </c>
      <c r="EN8">
        <v>1</v>
      </c>
      <c r="EO8">
        <v>0</v>
      </c>
      <c r="EP8">
        <v>0</v>
      </c>
      <c r="EQ8">
        <v>0</v>
      </c>
      <c r="ER8">
        <v>1</v>
      </c>
      <c r="ES8">
        <v>0</v>
      </c>
      <c r="ET8">
        <v>0</v>
      </c>
      <c r="EU8">
        <v>0</v>
      </c>
      <c r="EV8">
        <v>1</v>
      </c>
      <c r="EW8">
        <v>0</v>
      </c>
      <c r="EX8">
        <v>1</v>
      </c>
      <c r="EY8">
        <v>0</v>
      </c>
      <c r="EZ8">
        <v>0</v>
      </c>
      <c r="FA8">
        <v>1</v>
      </c>
      <c r="FB8">
        <v>0</v>
      </c>
      <c r="FC8">
        <v>1</v>
      </c>
      <c r="FD8">
        <v>0</v>
      </c>
      <c r="FE8">
        <v>0</v>
      </c>
      <c r="FF8">
        <v>0</v>
      </c>
      <c r="FG8">
        <v>1</v>
      </c>
      <c r="FH8">
        <v>0</v>
      </c>
      <c r="FI8">
        <v>0</v>
      </c>
      <c r="FJ8">
        <v>0</v>
      </c>
      <c r="FK8">
        <v>1</v>
      </c>
      <c r="FL8">
        <v>0</v>
      </c>
      <c r="FM8">
        <v>1</v>
      </c>
      <c r="FN8">
        <v>0</v>
      </c>
      <c r="FO8">
        <v>0</v>
      </c>
      <c r="FP8">
        <v>1</v>
      </c>
      <c r="FQ8">
        <v>0</v>
      </c>
      <c r="FR8">
        <v>0</v>
      </c>
      <c r="FS8">
        <v>1</v>
      </c>
      <c r="FT8">
        <v>0</v>
      </c>
      <c r="FU8">
        <v>0</v>
      </c>
      <c r="FV8">
        <v>1</v>
      </c>
      <c r="FW8">
        <v>0</v>
      </c>
      <c r="FX8">
        <v>0</v>
      </c>
      <c r="FY8">
        <v>0</v>
      </c>
      <c r="FZ8">
        <v>1</v>
      </c>
      <c r="GA8">
        <v>0</v>
      </c>
      <c r="GB8">
        <v>1</v>
      </c>
      <c r="GC8">
        <v>0</v>
      </c>
      <c r="GD8">
        <v>0</v>
      </c>
      <c r="GE8">
        <v>1</v>
      </c>
      <c r="GF8">
        <v>0</v>
      </c>
      <c r="GG8">
        <v>1</v>
      </c>
      <c r="GH8">
        <v>0</v>
      </c>
      <c r="GI8">
        <v>0</v>
      </c>
      <c r="GJ8">
        <v>1</v>
      </c>
      <c r="GK8">
        <v>0</v>
      </c>
      <c r="GL8">
        <v>1</v>
      </c>
      <c r="GM8">
        <v>0</v>
      </c>
      <c r="GN8">
        <v>0</v>
      </c>
      <c r="GO8">
        <v>0</v>
      </c>
      <c r="GP8">
        <v>1</v>
      </c>
      <c r="GQ8">
        <v>0</v>
      </c>
      <c r="GR8">
        <v>0</v>
      </c>
      <c r="GS8">
        <v>0</v>
      </c>
      <c r="GT8">
        <v>1</v>
      </c>
      <c r="GU8">
        <v>0</v>
      </c>
      <c r="GV8">
        <v>1</v>
      </c>
      <c r="GW8">
        <v>0</v>
      </c>
      <c r="GX8">
        <v>0</v>
      </c>
      <c r="GY8">
        <v>0</v>
      </c>
      <c r="GZ8">
        <v>1</v>
      </c>
      <c r="HA8">
        <v>0</v>
      </c>
      <c r="HB8">
        <v>0</v>
      </c>
      <c r="HC8">
        <v>0</v>
      </c>
      <c r="HD8">
        <v>0</v>
      </c>
      <c r="HE8">
        <v>1</v>
      </c>
      <c r="HF8">
        <v>0</v>
      </c>
      <c r="HG8">
        <v>0</v>
      </c>
      <c r="HH8">
        <v>0</v>
      </c>
      <c r="HI8">
        <v>0</v>
      </c>
      <c r="HJ8">
        <v>1</v>
      </c>
      <c r="HK8">
        <v>0</v>
      </c>
      <c r="HL8">
        <v>0</v>
      </c>
      <c r="HM8">
        <v>0</v>
      </c>
      <c r="HN8">
        <v>0</v>
      </c>
      <c r="HO8">
        <v>1</v>
      </c>
      <c r="HP8">
        <v>0</v>
      </c>
      <c r="HQ8">
        <v>0</v>
      </c>
      <c r="HR8">
        <v>0</v>
      </c>
      <c r="HS8">
        <v>0</v>
      </c>
      <c r="HT8">
        <v>1</v>
      </c>
      <c r="HU8">
        <v>0</v>
      </c>
      <c r="HV8">
        <v>0</v>
      </c>
      <c r="HW8">
        <v>0</v>
      </c>
      <c r="HX8">
        <v>1</v>
      </c>
      <c r="HY8">
        <v>0</v>
      </c>
      <c r="HZ8">
        <v>0</v>
      </c>
      <c r="IA8">
        <v>1</v>
      </c>
      <c r="IB8">
        <v>0</v>
      </c>
      <c r="IC8">
        <v>0</v>
      </c>
      <c r="ID8">
        <v>1</v>
      </c>
      <c r="IE8">
        <v>0</v>
      </c>
      <c r="IF8">
        <v>0</v>
      </c>
      <c r="IG8">
        <v>0</v>
      </c>
      <c r="IH8">
        <v>0</v>
      </c>
      <c r="II8">
        <v>1</v>
      </c>
      <c r="IJ8">
        <v>0</v>
      </c>
      <c r="IK8">
        <v>0</v>
      </c>
      <c r="IL8">
        <v>0</v>
      </c>
      <c r="IM8">
        <v>1</v>
      </c>
      <c r="IN8">
        <v>0</v>
      </c>
      <c r="IO8">
        <v>1</v>
      </c>
      <c r="IP8">
        <v>0</v>
      </c>
      <c r="IQ8">
        <v>0</v>
      </c>
      <c r="IR8">
        <v>0</v>
      </c>
      <c r="IS8">
        <v>1</v>
      </c>
      <c r="IT8">
        <v>0</v>
      </c>
      <c r="IU8">
        <v>0</v>
      </c>
      <c r="IV8">
        <v>0</v>
      </c>
      <c r="IW8">
        <v>0</v>
      </c>
      <c r="IX8">
        <v>1</v>
      </c>
      <c r="IY8">
        <v>0</v>
      </c>
      <c r="IZ8">
        <v>0</v>
      </c>
      <c r="JA8">
        <v>0</v>
      </c>
      <c r="JB8">
        <v>1</v>
      </c>
      <c r="JC8">
        <v>0</v>
      </c>
      <c r="JD8">
        <v>1</v>
      </c>
      <c r="JE8">
        <v>0</v>
      </c>
      <c r="JF8">
        <v>0</v>
      </c>
      <c r="JG8">
        <v>1</v>
      </c>
      <c r="JH8">
        <v>0</v>
      </c>
      <c r="JI8">
        <v>0</v>
      </c>
      <c r="JJ8">
        <v>1</v>
      </c>
      <c r="JK8">
        <v>0</v>
      </c>
      <c r="JL8">
        <v>1</v>
      </c>
      <c r="JM8">
        <v>0</v>
      </c>
      <c r="JN8">
        <v>0</v>
      </c>
      <c r="JO8">
        <v>1</v>
      </c>
      <c r="JP8">
        <v>0</v>
      </c>
      <c r="JQ8">
        <v>1</v>
      </c>
      <c r="JR8">
        <v>0</v>
      </c>
      <c r="JS8">
        <v>0</v>
      </c>
      <c r="JT8">
        <v>1</v>
      </c>
      <c r="JU8">
        <v>0</v>
      </c>
      <c r="JV8">
        <v>0</v>
      </c>
      <c r="JW8">
        <v>1</v>
      </c>
      <c r="JX8">
        <v>0</v>
      </c>
      <c r="JY8">
        <v>0</v>
      </c>
      <c r="JZ8">
        <v>0</v>
      </c>
      <c r="KA8">
        <v>0</v>
      </c>
      <c r="KB8">
        <v>1</v>
      </c>
      <c r="KC8">
        <v>0</v>
      </c>
      <c r="KD8">
        <v>0</v>
      </c>
      <c r="KE8">
        <v>0</v>
      </c>
      <c r="KF8">
        <v>1</v>
      </c>
      <c r="KG8">
        <v>0</v>
      </c>
      <c r="KH8">
        <v>0</v>
      </c>
      <c r="KI8">
        <v>1</v>
      </c>
      <c r="KJ8">
        <v>0</v>
      </c>
      <c r="KK8">
        <v>0</v>
      </c>
      <c r="KL8">
        <v>1</v>
      </c>
      <c r="KM8">
        <v>0</v>
      </c>
      <c r="KN8">
        <v>0</v>
      </c>
      <c r="KO8">
        <v>0</v>
      </c>
      <c r="KP8">
        <v>1</v>
      </c>
      <c r="KQ8">
        <v>0</v>
      </c>
      <c r="KR8">
        <v>0</v>
      </c>
      <c r="KS8">
        <v>1</v>
      </c>
      <c r="KT8">
        <v>0</v>
      </c>
      <c r="KU8">
        <v>0</v>
      </c>
      <c r="KV8">
        <v>1</v>
      </c>
      <c r="KW8">
        <v>0</v>
      </c>
      <c r="KX8">
        <v>0</v>
      </c>
      <c r="KY8">
        <v>0</v>
      </c>
      <c r="KZ8">
        <v>1</v>
      </c>
      <c r="LA8">
        <v>0</v>
      </c>
      <c r="LB8">
        <v>0</v>
      </c>
      <c r="LC8">
        <v>1</v>
      </c>
      <c r="LD8">
        <v>0</v>
      </c>
      <c r="LE8">
        <v>1</v>
      </c>
      <c r="LF8">
        <v>0</v>
      </c>
      <c r="LG8">
        <v>1</v>
      </c>
      <c r="LH8">
        <v>0</v>
      </c>
      <c r="LI8">
        <v>0</v>
      </c>
      <c r="LJ8">
        <v>1</v>
      </c>
      <c r="LK8">
        <v>0</v>
      </c>
      <c r="LL8">
        <v>1</v>
      </c>
      <c r="LM8">
        <v>0</v>
      </c>
      <c r="LN8">
        <v>0</v>
      </c>
      <c r="LO8">
        <v>1</v>
      </c>
      <c r="LP8">
        <v>0</v>
      </c>
      <c r="LQ8">
        <v>1</v>
      </c>
      <c r="LR8">
        <v>0</v>
      </c>
      <c r="LS8">
        <v>0</v>
      </c>
      <c r="LT8">
        <v>40</v>
      </c>
    </row>
    <row r="9" spans="1:332">
      <c r="A9">
        <v>10</v>
      </c>
      <c r="B9" t="s">
        <v>563</v>
      </c>
      <c r="C9" t="s">
        <v>562</v>
      </c>
      <c r="D9" t="s">
        <v>77</v>
      </c>
      <c r="E9" t="s">
        <v>83</v>
      </c>
      <c r="F9" t="s">
        <v>99</v>
      </c>
      <c r="G9" t="s">
        <v>103</v>
      </c>
      <c r="H9">
        <v>4</v>
      </c>
      <c r="I9">
        <v>5</v>
      </c>
      <c r="J9">
        <v>4</v>
      </c>
      <c r="K9">
        <v>4</v>
      </c>
      <c r="L9">
        <v>4</v>
      </c>
      <c r="M9">
        <v>4</v>
      </c>
      <c r="N9">
        <v>4</v>
      </c>
      <c r="O9">
        <v>4</v>
      </c>
      <c r="P9">
        <v>3</v>
      </c>
      <c r="Q9">
        <v>4</v>
      </c>
      <c r="R9">
        <v>2</v>
      </c>
      <c r="S9">
        <v>5</v>
      </c>
      <c r="T9">
        <v>5</v>
      </c>
      <c r="U9">
        <v>4</v>
      </c>
      <c r="V9">
        <v>1</v>
      </c>
      <c r="W9">
        <v>0</v>
      </c>
      <c r="X9">
        <v>0</v>
      </c>
      <c r="Y9">
        <v>1</v>
      </c>
      <c r="Z9">
        <v>0</v>
      </c>
      <c r="AA9">
        <v>1</v>
      </c>
      <c r="AB9">
        <v>0</v>
      </c>
      <c r="AC9">
        <v>1</v>
      </c>
      <c r="AD9">
        <v>0</v>
      </c>
      <c r="AE9">
        <v>0</v>
      </c>
      <c r="AF9">
        <v>0</v>
      </c>
      <c r="AG9">
        <v>1</v>
      </c>
      <c r="AH9">
        <v>0</v>
      </c>
      <c r="AI9">
        <v>0</v>
      </c>
      <c r="AJ9">
        <v>1</v>
      </c>
      <c r="AK9">
        <v>1</v>
      </c>
      <c r="AL9">
        <v>0</v>
      </c>
      <c r="AM9">
        <v>0</v>
      </c>
      <c r="AN9">
        <v>0</v>
      </c>
      <c r="AO9">
        <v>1</v>
      </c>
      <c r="AP9">
        <v>1</v>
      </c>
      <c r="AQ9">
        <v>0</v>
      </c>
      <c r="AR9">
        <v>1</v>
      </c>
      <c r="AS9">
        <v>0</v>
      </c>
      <c r="AT9">
        <v>0</v>
      </c>
      <c r="AU9">
        <v>1</v>
      </c>
      <c r="AV9">
        <v>0</v>
      </c>
      <c r="AW9">
        <v>1</v>
      </c>
      <c r="AX9">
        <v>0</v>
      </c>
      <c r="AY9">
        <v>0</v>
      </c>
      <c r="AZ9">
        <v>1</v>
      </c>
      <c r="BA9">
        <v>0</v>
      </c>
      <c r="BB9">
        <v>0</v>
      </c>
      <c r="BC9">
        <v>0</v>
      </c>
      <c r="BD9">
        <v>1</v>
      </c>
      <c r="BE9">
        <v>1</v>
      </c>
      <c r="BF9">
        <v>0</v>
      </c>
      <c r="BG9">
        <v>1</v>
      </c>
      <c r="BH9">
        <v>0</v>
      </c>
      <c r="BI9">
        <v>0</v>
      </c>
      <c r="BJ9">
        <v>0</v>
      </c>
      <c r="BK9">
        <v>1</v>
      </c>
      <c r="BL9">
        <v>0</v>
      </c>
      <c r="BM9">
        <v>0</v>
      </c>
      <c r="BN9">
        <v>1</v>
      </c>
      <c r="BO9">
        <v>1</v>
      </c>
      <c r="BP9">
        <v>0</v>
      </c>
      <c r="BQ9">
        <v>1</v>
      </c>
      <c r="BR9">
        <v>0</v>
      </c>
      <c r="BS9">
        <v>0</v>
      </c>
      <c r="BT9">
        <v>1</v>
      </c>
      <c r="BU9">
        <v>0</v>
      </c>
      <c r="BV9">
        <v>1</v>
      </c>
      <c r="BW9">
        <v>0</v>
      </c>
      <c r="BX9">
        <v>0</v>
      </c>
      <c r="BY9">
        <v>1</v>
      </c>
      <c r="BZ9">
        <v>0</v>
      </c>
      <c r="CA9">
        <v>1</v>
      </c>
      <c r="CB9">
        <v>0</v>
      </c>
      <c r="CC9">
        <v>0</v>
      </c>
      <c r="CD9">
        <v>1</v>
      </c>
      <c r="CE9">
        <v>0</v>
      </c>
      <c r="CF9">
        <v>1</v>
      </c>
      <c r="CG9">
        <v>0</v>
      </c>
      <c r="CH9">
        <v>0</v>
      </c>
      <c r="CI9">
        <v>1</v>
      </c>
      <c r="CJ9">
        <v>0</v>
      </c>
      <c r="CK9">
        <v>1</v>
      </c>
      <c r="CL9">
        <v>0</v>
      </c>
      <c r="CM9">
        <v>0</v>
      </c>
      <c r="CN9">
        <v>0</v>
      </c>
      <c r="CO9">
        <v>1</v>
      </c>
      <c r="CP9">
        <v>0</v>
      </c>
      <c r="CQ9">
        <v>0</v>
      </c>
      <c r="CR9">
        <v>1</v>
      </c>
      <c r="CS9">
        <v>0</v>
      </c>
      <c r="CT9">
        <v>1</v>
      </c>
      <c r="CU9">
        <v>0</v>
      </c>
      <c r="CV9">
        <v>0</v>
      </c>
      <c r="CW9">
        <v>1</v>
      </c>
      <c r="CX9">
        <v>0</v>
      </c>
      <c r="CY9">
        <v>1</v>
      </c>
      <c r="CZ9">
        <v>0</v>
      </c>
      <c r="DA9">
        <v>0</v>
      </c>
      <c r="DB9">
        <v>1</v>
      </c>
      <c r="DC9">
        <v>0</v>
      </c>
      <c r="DD9">
        <v>1</v>
      </c>
      <c r="DE9">
        <v>0</v>
      </c>
      <c r="DF9">
        <v>0</v>
      </c>
      <c r="DG9">
        <v>1</v>
      </c>
      <c r="DH9">
        <v>0</v>
      </c>
      <c r="DI9">
        <v>1</v>
      </c>
      <c r="DJ9">
        <v>0</v>
      </c>
      <c r="DK9">
        <v>0</v>
      </c>
      <c r="DL9">
        <v>1</v>
      </c>
      <c r="DM9">
        <v>0</v>
      </c>
      <c r="DN9">
        <v>1</v>
      </c>
      <c r="DO9">
        <v>0</v>
      </c>
      <c r="DP9">
        <v>0</v>
      </c>
      <c r="DQ9">
        <v>1</v>
      </c>
      <c r="DR9">
        <v>1</v>
      </c>
      <c r="DS9">
        <v>0</v>
      </c>
      <c r="DT9">
        <v>1</v>
      </c>
      <c r="DU9">
        <v>0</v>
      </c>
      <c r="DV9">
        <v>0</v>
      </c>
      <c r="DW9">
        <v>0</v>
      </c>
      <c r="DX9">
        <v>1</v>
      </c>
      <c r="DY9">
        <v>0</v>
      </c>
      <c r="DZ9">
        <v>0</v>
      </c>
      <c r="EA9">
        <v>1</v>
      </c>
      <c r="EB9">
        <v>0</v>
      </c>
      <c r="EC9">
        <v>1</v>
      </c>
      <c r="ED9">
        <v>0</v>
      </c>
      <c r="EE9">
        <v>0</v>
      </c>
      <c r="EF9">
        <v>1</v>
      </c>
      <c r="EG9">
        <v>0</v>
      </c>
      <c r="EH9">
        <v>1</v>
      </c>
      <c r="EI9">
        <v>0</v>
      </c>
      <c r="EJ9">
        <v>0</v>
      </c>
      <c r="EK9">
        <v>1</v>
      </c>
      <c r="EL9">
        <v>1</v>
      </c>
      <c r="EM9">
        <v>0</v>
      </c>
      <c r="EN9">
        <v>1</v>
      </c>
      <c r="EO9">
        <v>0</v>
      </c>
      <c r="EP9">
        <v>0</v>
      </c>
      <c r="EQ9">
        <v>1</v>
      </c>
      <c r="ER9">
        <v>0</v>
      </c>
      <c r="ES9">
        <v>1</v>
      </c>
      <c r="ET9">
        <v>0</v>
      </c>
      <c r="EU9">
        <v>0</v>
      </c>
      <c r="EV9">
        <v>0</v>
      </c>
      <c r="EW9">
        <v>1</v>
      </c>
      <c r="EX9">
        <v>0</v>
      </c>
      <c r="EY9">
        <v>0</v>
      </c>
      <c r="EZ9">
        <v>1</v>
      </c>
      <c r="FA9">
        <v>0</v>
      </c>
      <c r="FB9">
        <v>1</v>
      </c>
      <c r="FC9">
        <v>0</v>
      </c>
      <c r="FD9">
        <v>0</v>
      </c>
      <c r="FE9">
        <v>1</v>
      </c>
      <c r="FF9">
        <v>1</v>
      </c>
      <c r="FG9">
        <v>0</v>
      </c>
      <c r="FH9">
        <v>1</v>
      </c>
      <c r="FI9">
        <v>0</v>
      </c>
      <c r="FJ9">
        <v>0</v>
      </c>
      <c r="FK9">
        <v>0</v>
      </c>
      <c r="FL9">
        <v>1</v>
      </c>
      <c r="FM9">
        <v>0</v>
      </c>
      <c r="FN9">
        <v>0</v>
      </c>
      <c r="FO9">
        <v>1</v>
      </c>
      <c r="FP9">
        <v>1</v>
      </c>
      <c r="FQ9">
        <v>0</v>
      </c>
      <c r="FR9">
        <v>1</v>
      </c>
      <c r="FS9">
        <v>0</v>
      </c>
      <c r="FT9">
        <v>0</v>
      </c>
      <c r="FU9">
        <v>0</v>
      </c>
      <c r="FV9">
        <v>1</v>
      </c>
      <c r="FW9">
        <v>0</v>
      </c>
      <c r="FX9">
        <v>0</v>
      </c>
      <c r="FY9">
        <v>1</v>
      </c>
      <c r="FZ9">
        <v>0</v>
      </c>
      <c r="GA9">
        <v>1</v>
      </c>
      <c r="GB9">
        <v>0</v>
      </c>
      <c r="GC9">
        <v>0</v>
      </c>
      <c r="GD9">
        <v>1</v>
      </c>
      <c r="GE9">
        <v>0</v>
      </c>
      <c r="GF9">
        <v>1</v>
      </c>
      <c r="GG9">
        <v>0</v>
      </c>
      <c r="GH9">
        <v>0</v>
      </c>
      <c r="GI9">
        <v>1</v>
      </c>
      <c r="GJ9">
        <v>0</v>
      </c>
      <c r="GK9">
        <v>1</v>
      </c>
      <c r="GL9">
        <v>0</v>
      </c>
      <c r="GM9">
        <v>0</v>
      </c>
      <c r="GN9">
        <v>1</v>
      </c>
      <c r="GO9">
        <v>1</v>
      </c>
      <c r="GP9">
        <v>0</v>
      </c>
      <c r="GQ9">
        <v>0</v>
      </c>
      <c r="GR9">
        <v>1</v>
      </c>
      <c r="GS9">
        <v>0</v>
      </c>
      <c r="GT9">
        <v>0</v>
      </c>
      <c r="GU9">
        <v>1</v>
      </c>
      <c r="GV9">
        <v>0</v>
      </c>
      <c r="GW9">
        <v>0</v>
      </c>
      <c r="GX9">
        <v>1</v>
      </c>
      <c r="GY9">
        <v>0</v>
      </c>
      <c r="GZ9">
        <v>1</v>
      </c>
      <c r="HA9">
        <v>0</v>
      </c>
      <c r="HB9">
        <v>0</v>
      </c>
      <c r="HC9">
        <v>1</v>
      </c>
      <c r="HD9">
        <v>0</v>
      </c>
      <c r="HE9">
        <v>1</v>
      </c>
      <c r="HF9">
        <v>0</v>
      </c>
      <c r="HG9">
        <v>0</v>
      </c>
      <c r="HH9">
        <v>1</v>
      </c>
      <c r="HI9">
        <v>1</v>
      </c>
      <c r="HJ9">
        <v>0</v>
      </c>
      <c r="HK9">
        <v>1</v>
      </c>
      <c r="HL9">
        <v>0</v>
      </c>
      <c r="HM9">
        <v>0</v>
      </c>
      <c r="HN9">
        <v>0</v>
      </c>
      <c r="HO9">
        <v>1</v>
      </c>
      <c r="HP9">
        <v>0</v>
      </c>
      <c r="HQ9">
        <v>0</v>
      </c>
      <c r="HR9">
        <v>1</v>
      </c>
      <c r="HS9">
        <v>1</v>
      </c>
      <c r="HT9">
        <v>0</v>
      </c>
      <c r="HU9">
        <v>1</v>
      </c>
      <c r="HV9">
        <v>0</v>
      </c>
      <c r="HW9">
        <v>0</v>
      </c>
      <c r="HX9">
        <v>1</v>
      </c>
      <c r="HY9">
        <v>0</v>
      </c>
      <c r="HZ9">
        <v>1</v>
      </c>
      <c r="IA9">
        <v>0</v>
      </c>
      <c r="IB9">
        <v>0</v>
      </c>
      <c r="IC9">
        <v>0</v>
      </c>
      <c r="ID9">
        <v>1</v>
      </c>
      <c r="IE9">
        <v>0</v>
      </c>
      <c r="IF9">
        <v>0</v>
      </c>
      <c r="IG9">
        <v>1</v>
      </c>
      <c r="IH9">
        <v>1</v>
      </c>
      <c r="II9">
        <v>0</v>
      </c>
      <c r="IJ9">
        <v>1</v>
      </c>
      <c r="IK9">
        <v>0</v>
      </c>
      <c r="IL9">
        <v>0</v>
      </c>
      <c r="IM9">
        <v>1</v>
      </c>
      <c r="IN9">
        <v>0</v>
      </c>
      <c r="IO9">
        <v>1</v>
      </c>
      <c r="IP9">
        <v>0</v>
      </c>
      <c r="IQ9">
        <v>0</v>
      </c>
      <c r="IR9">
        <v>0</v>
      </c>
      <c r="IS9">
        <v>1</v>
      </c>
      <c r="IT9">
        <v>0</v>
      </c>
      <c r="IU9">
        <v>0</v>
      </c>
      <c r="IV9">
        <v>1</v>
      </c>
      <c r="IW9">
        <v>1</v>
      </c>
      <c r="IX9">
        <v>0</v>
      </c>
      <c r="IY9">
        <v>0</v>
      </c>
      <c r="IZ9">
        <v>1</v>
      </c>
      <c r="JA9">
        <v>0</v>
      </c>
      <c r="JB9">
        <v>1</v>
      </c>
      <c r="JC9">
        <v>0</v>
      </c>
      <c r="JD9">
        <v>1</v>
      </c>
      <c r="JE9">
        <v>0</v>
      </c>
      <c r="JF9">
        <v>0</v>
      </c>
      <c r="JG9">
        <v>1</v>
      </c>
      <c r="JH9">
        <v>0</v>
      </c>
      <c r="JI9">
        <v>0</v>
      </c>
      <c r="JJ9">
        <v>1</v>
      </c>
      <c r="JK9">
        <v>0</v>
      </c>
      <c r="JL9">
        <v>1</v>
      </c>
      <c r="JM9">
        <v>0</v>
      </c>
      <c r="JN9">
        <v>1</v>
      </c>
      <c r="JO9">
        <v>0</v>
      </c>
      <c r="JP9">
        <v>0</v>
      </c>
      <c r="JQ9">
        <v>1</v>
      </c>
      <c r="JR9">
        <v>0</v>
      </c>
      <c r="JS9">
        <v>1</v>
      </c>
      <c r="JT9">
        <v>0</v>
      </c>
      <c r="JU9">
        <v>0</v>
      </c>
      <c r="JV9">
        <v>1</v>
      </c>
      <c r="JW9">
        <v>0</v>
      </c>
      <c r="JX9">
        <v>1</v>
      </c>
      <c r="JY9">
        <v>0</v>
      </c>
      <c r="JZ9">
        <v>0</v>
      </c>
      <c r="KA9">
        <v>1</v>
      </c>
      <c r="KB9">
        <v>0</v>
      </c>
      <c r="KC9">
        <v>1</v>
      </c>
      <c r="KD9">
        <v>0</v>
      </c>
      <c r="KE9">
        <v>0</v>
      </c>
      <c r="KF9">
        <v>1</v>
      </c>
      <c r="KG9">
        <v>0</v>
      </c>
      <c r="KH9">
        <v>1</v>
      </c>
      <c r="KI9">
        <v>0</v>
      </c>
      <c r="KJ9">
        <v>0</v>
      </c>
      <c r="KK9">
        <v>0</v>
      </c>
      <c r="KL9">
        <v>1</v>
      </c>
      <c r="KM9">
        <v>0</v>
      </c>
      <c r="KN9">
        <v>0</v>
      </c>
      <c r="KO9">
        <v>1</v>
      </c>
      <c r="KP9">
        <v>1</v>
      </c>
      <c r="KQ9">
        <v>0</v>
      </c>
      <c r="KR9">
        <v>0</v>
      </c>
      <c r="KS9">
        <v>1</v>
      </c>
      <c r="KT9">
        <v>0</v>
      </c>
      <c r="KU9">
        <v>0</v>
      </c>
      <c r="KV9">
        <v>1</v>
      </c>
      <c r="KW9">
        <v>0</v>
      </c>
      <c r="KX9">
        <v>0</v>
      </c>
      <c r="KY9">
        <v>1</v>
      </c>
      <c r="KZ9">
        <v>1</v>
      </c>
      <c r="LA9">
        <v>0</v>
      </c>
      <c r="LB9">
        <v>1</v>
      </c>
      <c r="LC9">
        <v>0</v>
      </c>
      <c r="LD9">
        <v>0</v>
      </c>
      <c r="LE9">
        <v>1</v>
      </c>
      <c r="LF9">
        <v>0</v>
      </c>
      <c r="LG9">
        <v>1</v>
      </c>
      <c r="LH9">
        <v>0</v>
      </c>
      <c r="LI9">
        <v>0</v>
      </c>
      <c r="LJ9">
        <v>0</v>
      </c>
      <c r="LK9">
        <v>1</v>
      </c>
      <c r="LL9">
        <v>0</v>
      </c>
      <c r="LM9">
        <v>0</v>
      </c>
      <c r="LN9">
        <v>1</v>
      </c>
      <c r="LO9">
        <v>1</v>
      </c>
      <c r="LP9">
        <v>0</v>
      </c>
      <c r="LQ9">
        <v>1</v>
      </c>
      <c r="LR9">
        <v>0</v>
      </c>
      <c r="LS9">
        <v>0</v>
      </c>
      <c r="LT9">
        <v>56</v>
      </c>
    </row>
    <row r="10" spans="1:332">
      <c r="A10">
        <v>11</v>
      </c>
      <c r="B10" t="s">
        <v>561</v>
      </c>
      <c r="C10" t="s">
        <v>560</v>
      </c>
      <c r="D10" t="s">
        <v>77</v>
      </c>
      <c r="E10" t="s">
        <v>83</v>
      </c>
      <c r="F10" t="s">
        <v>99</v>
      </c>
      <c r="G10" t="s">
        <v>106</v>
      </c>
      <c r="H10">
        <v>2</v>
      </c>
      <c r="I10">
        <v>2</v>
      </c>
      <c r="J10">
        <v>4</v>
      </c>
      <c r="K10">
        <v>3</v>
      </c>
      <c r="L10">
        <v>4</v>
      </c>
      <c r="M10">
        <v>5</v>
      </c>
      <c r="N10">
        <v>2</v>
      </c>
      <c r="O10">
        <v>1</v>
      </c>
      <c r="P10">
        <v>4</v>
      </c>
      <c r="Q10">
        <v>4</v>
      </c>
      <c r="R10">
        <v>2</v>
      </c>
      <c r="S10">
        <v>5</v>
      </c>
      <c r="T10">
        <v>4</v>
      </c>
      <c r="U10">
        <v>2</v>
      </c>
      <c r="V10">
        <v>1</v>
      </c>
      <c r="W10">
        <v>0</v>
      </c>
      <c r="X10">
        <v>0</v>
      </c>
      <c r="Y10">
        <v>1</v>
      </c>
      <c r="Z10">
        <v>0</v>
      </c>
      <c r="AA10">
        <v>1</v>
      </c>
      <c r="AB10">
        <v>0</v>
      </c>
      <c r="AC10">
        <v>1</v>
      </c>
      <c r="AD10">
        <v>0</v>
      </c>
      <c r="AE10">
        <v>0</v>
      </c>
      <c r="AF10">
        <v>1</v>
      </c>
      <c r="AG10">
        <v>0</v>
      </c>
      <c r="AH10">
        <v>0</v>
      </c>
      <c r="AI10">
        <v>0</v>
      </c>
      <c r="AJ10">
        <v>1</v>
      </c>
      <c r="AK10">
        <v>1</v>
      </c>
      <c r="AL10">
        <v>0</v>
      </c>
      <c r="AM10">
        <v>0</v>
      </c>
      <c r="AN10">
        <v>0</v>
      </c>
      <c r="AO10">
        <v>1</v>
      </c>
      <c r="AP10">
        <v>0</v>
      </c>
      <c r="AQ10">
        <v>1</v>
      </c>
      <c r="AR10">
        <v>0</v>
      </c>
      <c r="AS10">
        <v>0</v>
      </c>
      <c r="AT10">
        <v>0</v>
      </c>
      <c r="AU10">
        <v>0</v>
      </c>
      <c r="AV10">
        <v>1</v>
      </c>
      <c r="AW10">
        <v>0</v>
      </c>
      <c r="AX10">
        <v>0</v>
      </c>
      <c r="AY10">
        <v>0</v>
      </c>
      <c r="AZ10">
        <v>1</v>
      </c>
      <c r="BA10">
        <v>0</v>
      </c>
      <c r="BB10">
        <v>0</v>
      </c>
      <c r="BC10">
        <v>1</v>
      </c>
      <c r="BD10">
        <v>0</v>
      </c>
      <c r="BE10">
        <v>1</v>
      </c>
      <c r="BF10">
        <v>0</v>
      </c>
      <c r="BG10">
        <v>1</v>
      </c>
      <c r="BH10">
        <v>0</v>
      </c>
      <c r="BI10">
        <v>0</v>
      </c>
      <c r="BJ10">
        <v>0</v>
      </c>
      <c r="BK10">
        <v>1</v>
      </c>
      <c r="BL10">
        <v>0</v>
      </c>
      <c r="BM10">
        <v>0</v>
      </c>
      <c r="BN10">
        <v>0</v>
      </c>
      <c r="BO10">
        <v>1</v>
      </c>
      <c r="BP10">
        <v>0</v>
      </c>
      <c r="BQ10">
        <v>1</v>
      </c>
      <c r="BR10">
        <v>0</v>
      </c>
      <c r="BS10">
        <v>0</v>
      </c>
      <c r="BT10">
        <v>1</v>
      </c>
      <c r="BU10">
        <v>0</v>
      </c>
      <c r="BV10">
        <v>0</v>
      </c>
      <c r="BW10">
        <v>0</v>
      </c>
      <c r="BX10">
        <v>1</v>
      </c>
      <c r="BY10">
        <v>0</v>
      </c>
      <c r="BZ10">
        <v>1</v>
      </c>
      <c r="CA10">
        <v>0</v>
      </c>
      <c r="CB10">
        <v>0</v>
      </c>
      <c r="CC10">
        <v>0</v>
      </c>
      <c r="CD10">
        <v>0</v>
      </c>
      <c r="CE10">
        <v>1</v>
      </c>
      <c r="CF10">
        <v>0</v>
      </c>
      <c r="CG10">
        <v>0</v>
      </c>
      <c r="CH10">
        <v>0</v>
      </c>
      <c r="CI10">
        <v>0</v>
      </c>
      <c r="CJ10">
        <v>1</v>
      </c>
      <c r="CK10">
        <v>0</v>
      </c>
      <c r="CL10">
        <v>0</v>
      </c>
      <c r="CM10">
        <v>0</v>
      </c>
      <c r="CN10">
        <v>0</v>
      </c>
      <c r="CO10">
        <v>1</v>
      </c>
      <c r="CP10">
        <v>0</v>
      </c>
      <c r="CQ10">
        <v>0</v>
      </c>
      <c r="CR10">
        <v>0</v>
      </c>
      <c r="CS10">
        <v>1</v>
      </c>
      <c r="CT10">
        <v>0</v>
      </c>
      <c r="CU10">
        <v>1</v>
      </c>
      <c r="CV10">
        <v>0</v>
      </c>
      <c r="CW10">
        <v>0</v>
      </c>
      <c r="CX10">
        <v>0</v>
      </c>
      <c r="CY10">
        <v>1</v>
      </c>
      <c r="CZ10">
        <v>0</v>
      </c>
      <c r="DA10">
        <v>0</v>
      </c>
      <c r="DB10">
        <v>0</v>
      </c>
      <c r="DC10">
        <v>0</v>
      </c>
      <c r="DD10">
        <v>1</v>
      </c>
      <c r="DE10">
        <v>0</v>
      </c>
      <c r="DF10">
        <v>0</v>
      </c>
      <c r="DG10">
        <v>0</v>
      </c>
      <c r="DH10">
        <v>1</v>
      </c>
      <c r="DI10">
        <v>0</v>
      </c>
      <c r="DJ10">
        <v>0</v>
      </c>
      <c r="DK10">
        <v>1</v>
      </c>
      <c r="DL10">
        <v>0</v>
      </c>
      <c r="DM10">
        <v>0</v>
      </c>
      <c r="DN10">
        <v>1</v>
      </c>
      <c r="DO10">
        <v>0</v>
      </c>
      <c r="DP10">
        <v>0</v>
      </c>
      <c r="DQ10">
        <v>0</v>
      </c>
      <c r="DR10">
        <v>0</v>
      </c>
      <c r="DS10">
        <v>1</v>
      </c>
      <c r="DT10">
        <v>0</v>
      </c>
      <c r="DU10">
        <v>0</v>
      </c>
      <c r="DV10">
        <v>0</v>
      </c>
      <c r="DW10">
        <v>0</v>
      </c>
      <c r="DX10">
        <v>1</v>
      </c>
      <c r="DY10">
        <v>0</v>
      </c>
      <c r="DZ10">
        <v>0</v>
      </c>
      <c r="EA10">
        <v>0</v>
      </c>
      <c r="EB10">
        <v>1</v>
      </c>
      <c r="EC10">
        <v>0</v>
      </c>
      <c r="ED10">
        <v>0</v>
      </c>
      <c r="EE10">
        <v>0</v>
      </c>
      <c r="EF10">
        <v>1</v>
      </c>
      <c r="EG10">
        <v>1</v>
      </c>
      <c r="EH10">
        <v>0</v>
      </c>
      <c r="EI10">
        <v>1</v>
      </c>
      <c r="EJ10">
        <v>0</v>
      </c>
      <c r="EK10">
        <v>0</v>
      </c>
      <c r="EL10">
        <v>1</v>
      </c>
      <c r="EM10">
        <v>0</v>
      </c>
      <c r="EN10">
        <v>1</v>
      </c>
      <c r="EO10">
        <v>0</v>
      </c>
      <c r="EP10">
        <v>0</v>
      </c>
      <c r="EQ10">
        <v>1</v>
      </c>
      <c r="ER10">
        <v>0</v>
      </c>
      <c r="ES10">
        <v>1</v>
      </c>
      <c r="ET10">
        <v>0</v>
      </c>
      <c r="EU10">
        <v>0</v>
      </c>
      <c r="EV10">
        <v>0</v>
      </c>
      <c r="EW10">
        <v>1</v>
      </c>
      <c r="EX10">
        <v>0</v>
      </c>
      <c r="EY10">
        <v>0</v>
      </c>
      <c r="EZ10">
        <v>0</v>
      </c>
      <c r="FA10">
        <v>0</v>
      </c>
      <c r="FB10">
        <v>1</v>
      </c>
      <c r="FC10">
        <v>0</v>
      </c>
      <c r="FD10">
        <v>0</v>
      </c>
      <c r="FE10">
        <v>0</v>
      </c>
      <c r="FF10">
        <v>1</v>
      </c>
      <c r="FG10">
        <v>0</v>
      </c>
      <c r="FH10">
        <v>0</v>
      </c>
      <c r="FI10">
        <v>1</v>
      </c>
      <c r="FJ10">
        <v>0</v>
      </c>
      <c r="FK10">
        <v>1</v>
      </c>
      <c r="FL10">
        <v>0</v>
      </c>
      <c r="FM10">
        <v>0</v>
      </c>
      <c r="FN10">
        <v>1</v>
      </c>
      <c r="FO10">
        <v>0</v>
      </c>
      <c r="FP10">
        <v>1</v>
      </c>
      <c r="FQ10">
        <v>0</v>
      </c>
      <c r="FR10">
        <v>1</v>
      </c>
      <c r="FS10">
        <v>0</v>
      </c>
      <c r="FT10">
        <v>0</v>
      </c>
      <c r="FU10">
        <v>0</v>
      </c>
      <c r="FV10">
        <v>1</v>
      </c>
      <c r="FW10">
        <v>0</v>
      </c>
      <c r="FX10">
        <v>0</v>
      </c>
      <c r="FY10">
        <v>0</v>
      </c>
      <c r="FZ10">
        <v>0</v>
      </c>
      <c r="GA10">
        <v>1</v>
      </c>
      <c r="GB10">
        <v>0</v>
      </c>
      <c r="GC10">
        <v>0</v>
      </c>
      <c r="GD10">
        <v>0</v>
      </c>
      <c r="GE10">
        <v>0</v>
      </c>
      <c r="GF10">
        <v>1</v>
      </c>
      <c r="GG10">
        <v>0</v>
      </c>
      <c r="GH10">
        <v>0</v>
      </c>
      <c r="GI10">
        <v>0</v>
      </c>
      <c r="GJ10">
        <v>0</v>
      </c>
      <c r="GK10">
        <v>1</v>
      </c>
      <c r="GL10">
        <v>0</v>
      </c>
      <c r="GM10">
        <v>0</v>
      </c>
      <c r="GN10">
        <v>0</v>
      </c>
      <c r="GO10">
        <v>1</v>
      </c>
      <c r="GP10">
        <v>0</v>
      </c>
      <c r="GQ10">
        <v>0</v>
      </c>
      <c r="GR10">
        <v>0</v>
      </c>
      <c r="GS10">
        <v>1</v>
      </c>
      <c r="GT10">
        <v>1</v>
      </c>
      <c r="GU10">
        <v>0</v>
      </c>
      <c r="GV10">
        <v>0</v>
      </c>
      <c r="GW10">
        <v>0</v>
      </c>
      <c r="GX10">
        <v>1</v>
      </c>
      <c r="GY10">
        <v>0</v>
      </c>
      <c r="GZ10">
        <v>1</v>
      </c>
      <c r="HA10">
        <v>0</v>
      </c>
      <c r="HB10">
        <v>0</v>
      </c>
      <c r="HC10">
        <v>0</v>
      </c>
      <c r="HD10">
        <v>1</v>
      </c>
      <c r="HE10">
        <v>0</v>
      </c>
      <c r="HF10">
        <v>0</v>
      </c>
      <c r="HG10">
        <v>0</v>
      </c>
      <c r="HH10">
        <v>1</v>
      </c>
      <c r="HI10">
        <v>1</v>
      </c>
      <c r="HJ10">
        <v>0</v>
      </c>
      <c r="HK10">
        <v>1</v>
      </c>
      <c r="HL10">
        <v>0</v>
      </c>
      <c r="HM10">
        <v>0</v>
      </c>
      <c r="HN10">
        <v>0</v>
      </c>
      <c r="HO10">
        <v>1</v>
      </c>
      <c r="HP10">
        <v>0</v>
      </c>
      <c r="HQ10">
        <v>0</v>
      </c>
      <c r="HR10">
        <v>0</v>
      </c>
      <c r="HS10">
        <v>1</v>
      </c>
      <c r="HT10">
        <v>0</v>
      </c>
      <c r="HU10">
        <v>1</v>
      </c>
      <c r="HV10">
        <v>0</v>
      </c>
      <c r="HW10">
        <v>0</v>
      </c>
      <c r="HX10">
        <v>1</v>
      </c>
      <c r="HY10">
        <v>0</v>
      </c>
      <c r="HZ10">
        <v>0</v>
      </c>
      <c r="IA10">
        <v>1</v>
      </c>
      <c r="IB10">
        <v>0</v>
      </c>
      <c r="IC10">
        <v>1</v>
      </c>
      <c r="ID10">
        <v>0</v>
      </c>
      <c r="IE10">
        <v>0</v>
      </c>
      <c r="IF10">
        <v>0</v>
      </c>
      <c r="IG10">
        <v>1</v>
      </c>
      <c r="IH10">
        <v>0</v>
      </c>
      <c r="II10">
        <v>1</v>
      </c>
      <c r="IJ10">
        <v>0</v>
      </c>
      <c r="IK10">
        <v>0</v>
      </c>
      <c r="IL10">
        <v>0</v>
      </c>
      <c r="IM10">
        <v>1</v>
      </c>
      <c r="IN10">
        <v>0</v>
      </c>
      <c r="IO10">
        <v>1</v>
      </c>
      <c r="IP10">
        <v>0</v>
      </c>
      <c r="IQ10">
        <v>0</v>
      </c>
      <c r="IR10">
        <v>0</v>
      </c>
      <c r="IS10">
        <v>1</v>
      </c>
      <c r="IT10">
        <v>0</v>
      </c>
      <c r="IU10">
        <v>0</v>
      </c>
      <c r="IV10">
        <v>0</v>
      </c>
      <c r="IW10">
        <v>0</v>
      </c>
      <c r="IX10">
        <v>1</v>
      </c>
      <c r="IY10">
        <v>0</v>
      </c>
      <c r="IZ10">
        <v>0</v>
      </c>
      <c r="JA10">
        <v>0</v>
      </c>
      <c r="JB10">
        <v>0</v>
      </c>
      <c r="JC10">
        <v>1</v>
      </c>
      <c r="JD10">
        <v>0</v>
      </c>
      <c r="JE10">
        <v>0</v>
      </c>
      <c r="JF10">
        <v>0</v>
      </c>
      <c r="JG10">
        <v>0</v>
      </c>
      <c r="JH10">
        <v>1</v>
      </c>
      <c r="JI10">
        <v>0</v>
      </c>
      <c r="JJ10">
        <v>0</v>
      </c>
      <c r="JK10">
        <v>0</v>
      </c>
      <c r="JL10">
        <v>1</v>
      </c>
      <c r="JM10">
        <v>0</v>
      </c>
      <c r="JN10">
        <v>1</v>
      </c>
      <c r="JO10">
        <v>0</v>
      </c>
      <c r="JP10">
        <v>0</v>
      </c>
      <c r="JQ10">
        <v>0</v>
      </c>
      <c r="JR10">
        <v>1</v>
      </c>
      <c r="JS10">
        <v>0</v>
      </c>
      <c r="JT10">
        <v>0</v>
      </c>
      <c r="JU10">
        <v>0</v>
      </c>
      <c r="JV10">
        <v>1</v>
      </c>
      <c r="JW10">
        <v>0</v>
      </c>
      <c r="JX10">
        <v>0</v>
      </c>
      <c r="JY10">
        <v>1</v>
      </c>
      <c r="JZ10">
        <v>0</v>
      </c>
      <c r="KA10">
        <v>1</v>
      </c>
      <c r="KB10">
        <v>0</v>
      </c>
      <c r="KC10">
        <v>0</v>
      </c>
      <c r="KD10">
        <v>1</v>
      </c>
      <c r="KE10">
        <v>0</v>
      </c>
      <c r="KF10">
        <v>1</v>
      </c>
      <c r="KG10">
        <v>0</v>
      </c>
      <c r="KH10">
        <v>0</v>
      </c>
      <c r="KI10">
        <v>1</v>
      </c>
      <c r="KJ10">
        <v>0</v>
      </c>
      <c r="KK10">
        <v>0</v>
      </c>
      <c r="KL10">
        <v>1</v>
      </c>
      <c r="KM10">
        <v>0</v>
      </c>
      <c r="KN10">
        <v>0</v>
      </c>
      <c r="KO10">
        <v>0</v>
      </c>
      <c r="KP10">
        <v>1</v>
      </c>
      <c r="KQ10">
        <v>0</v>
      </c>
      <c r="KR10">
        <v>0</v>
      </c>
      <c r="KS10">
        <v>0</v>
      </c>
      <c r="KT10">
        <v>1</v>
      </c>
      <c r="KU10">
        <v>0</v>
      </c>
      <c r="KV10">
        <v>1</v>
      </c>
      <c r="KW10">
        <v>0</v>
      </c>
      <c r="KX10">
        <v>0</v>
      </c>
      <c r="KY10">
        <v>0</v>
      </c>
      <c r="KZ10">
        <v>0</v>
      </c>
      <c r="LA10">
        <v>1</v>
      </c>
      <c r="LB10">
        <v>0</v>
      </c>
      <c r="LC10">
        <v>0</v>
      </c>
      <c r="LD10">
        <v>0</v>
      </c>
      <c r="LE10">
        <v>1</v>
      </c>
      <c r="LF10">
        <v>0</v>
      </c>
      <c r="LG10">
        <v>0</v>
      </c>
      <c r="LH10">
        <v>1</v>
      </c>
      <c r="LI10">
        <v>0</v>
      </c>
      <c r="LJ10">
        <v>1</v>
      </c>
      <c r="LK10">
        <v>0</v>
      </c>
      <c r="LL10">
        <v>0</v>
      </c>
      <c r="LM10">
        <v>1</v>
      </c>
      <c r="LN10">
        <v>0</v>
      </c>
      <c r="LO10">
        <v>1</v>
      </c>
      <c r="LP10">
        <v>0</v>
      </c>
      <c r="LQ10">
        <v>1</v>
      </c>
      <c r="LR10">
        <v>0</v>
      </c>
      <c r="LS10">
        <v>0</v>
      </c>
      <c r="LT10">
        <v>44</v>
      </c>
    </row>
    <row r="11" spans="1:332">
      <c r="A11">
        <v>12</v>
      </c>
      <c r="B11" t="s">
        <v>559</v>
      </c>
      <c r="C11" t="s">
        <v>558</v>
      </c>
      <c r="D11" t="s">
        <v>77</v>
      </c>
      <c r="E11" t="s">
        <v>78</v>
      </c>
      <c r="F11" t="s">
        <v>99</v>
      </c>
      <c r="G11" t="s">
        <v>109</v>
      </c>
      <c r="H11">
        <v>4</v>
      </c>
      <c r="I11">
        <v>5</v>
      </c>
      <c r="J11">
        <v>5</v>
      </c>
      <c r="K11">
        <v>2</v>
      </c>
      <c r="L11">
        <v>1</v>
      </c>
      <c r="M11">
        <v>4</v>
      </c>
      <c r="N11">
        <v>2</v>
      </c>
      <c r="O11">
        <v>5</v>
      </c>
      <c r="P11">
        <v>2</v>
      </c>
      <c r="Q11">
        <v>2</v>
      </c>
      <c r="R11">
        <v>3</v>
      </c>
      <c r="S11">
        <v>5</v>
      </c>
      <c r="T11">
        <v>3</v>
      </c>
      <c r="U11">
        <v>4</v>
      </c>
      <c r="V11">
        <v>1</v>
      </c>
      <c r="W11">
        <v>0</v>
      </c>
      <c r="X11">
        <v>0</v>
      </c>
      <c r="Y11">
        <v>0</v>
      </c>
      <c r="Z11">
        <v>1</v>
      </c>
      <c r="AA11">
        <v>0</v>
      </c>
      <c r="AB11">
        <v>1</v>
      </c>
      <c r="AC11">
        <v>0</v>
      </c>
      <c r="AD11">
        <v>0</v>
      </c>
      <c r="AE11">
        <v>0</v>
      </c>
      <c r="AF11">
        <v>0</v>
      </c>
      <c r="AG11">
        <v>1</v>
      </c>
      <c r="AH11">
        <v>0</v>
      </c>
      <c r="AI11">
        <v>0</v>
      </c>
      <c r="AJ11">
        <v>0</v>
      </c>
      <c r="AK11">
        <v>1</v>
      </c>
      <c r="AL11">
        <v>0</v>
      </c>
      <c r="AM11">
        <v>0</v>
      </c>
      <c r="AN11">
        <v>1</v>
      </c>
      <c r="AO11">
        <v>0</v>
      </c>
      <c r="AP11">
        <v>0</v>
      </c>
      <c r="AQ11">
        <v>1</v>
      </c>
      <c r="AR11">
        <v>0</v>
      </c>
      <c r="AS11">
        <v>0</v>
      </c>
      <c r="AT11">
        <v>0</v>
      </c>
      <c r="AU11">
        <v>0</v>
      </c>
      <c r="AV11">
        <v>1</v>
      </c>
      <c r="AW11">
        <v>0</v>
      </c>
      <c r="AX11">
        <v>0</v>
      </c>
      <c r="AY11">
        <v>0</v>
      </c>
      <c r="AZ11">
        <v>1</v>
      </c>
      <c r="BA11">
        <v>0</v>
      </c>
      <c r="BB11">
        <v>0</v>
      </c>
      <c r="BC11">
        <v>0</v>
      </c>
      <c r="BD11">
        <v>1</v>
      </c>
      <c r="BE11">
        <v>0</v>
      </c>
      <c r="BF11">
        <v>1</v>
      </c>
      <c r="BG11">
        <v>0</v>
      </c>
      <c r="BH11">
        <v>0</v>
      </c>
      <c r="BI11">
        <v>0</v>
      </c>
      <c r="BJ11">
        <v>0</v>
      </c>
      <c r="BK11">
        <v>1</v>
      </c>
      <c r="BL11">
        <v>0</v>
      </c>
      <c r="BM11">
        <v>0</v>
      </c>
      <c r="BN11">
        <v>0</v>
      </c>
      <c r="BO11">
        <v>1</v>
      </c>
      <c r="BP11">
        <v>0</v>
      </c>
      <c r="BQ11">
        <v>0</v>
      </c>
      <c r="BR11">
        <v>1</v>
      </c>
      <c r="BS11">
        <v>0</v>
      </c>
      <c r="BT11">
        <v>1</v>
      </c>
      <c r="BU11">
        <v>0</v>
      </c>
      <c r="BV11">
        <v>0</v>
      </c>
      <c r="BW11">
        <v>0</v>
      </c>
      <c r="BX11">
        <v>1</v>
      </c>
      <c r="BY11">
        <v>1</v>
      </c>
      <c r="BZ11">
        <v>0</v>
      </c>
      <c r="CA11">
        <v>0</v>
      </c>
      <c r="CB11">
        <v>0</v>
      </c>
      <c r="CC11">
        <v>1</v>
      </c>
      <c r="CD11">
        <v>0</v>
      </c>
      <c r="CE11">
        <v>1</v>
      </c>
      <c r="CF11">
        <v>0</v>
      </c>
      <c r="CG11">
        <v>0</v>
      </c>
      <c r="CH11">
        <v>0</v>
      </c>
      <c r="CI11">
        <v>0</v>
      </c>
      <c r="CJ11">
        <v>1</v>
      </c>
      <c r="CK11">
        <v>0</v>
      </c>
      <c r="CL11">
        <v>0</v>
      </c>
      <c r="CM11">
        <v>0</v>
      </c>
      <c r="CN11">
        <v>1</v>
      </c>
      <c r="CO11">
        <v>0</v>
      </c>
      <c r="CP11">
        <v>0</v>
      </c>
      <c r="CQ11">
        <v>0</v>
      </c>
      <c r="CR11">
        <v>1</v>
      </c>
      <c r="CS11">
        <v>0</v>
      </c>
      <c r="CT11">
        <v>1</v>
      </c>
      <c r="CU11">
        <v>0</v>
      </c>
      <c r="CV11">
        <v>0</v>
      </c>
      <c r="CW11">
        <v>0</v>
      </c>
      <c r="CX11">
        <v>0</v>
      </c>
      <c r="CY11">
        <v>1</v>
      </c>
      <c r="CZ11">
        <v>0</v>
      </c>
      <c r="DA11">
        <v>0</v>
      </c>
      <c r="DB11">
        <v>0</v>
      </c>
      <c r="DC11">
        <v>1</v>
      </c>
      <c r="DD11">
        <v>0</v>
      </c>
      <c r="DE11">
        <v>0</v>
      </c>
      <c r="DF11">
        <v>1</v>
      </c>
      <c r="DG11">
        <v>0</v>
      </c>
      <c r="DH11">
        <v>0</v>
      </c>
      <c r="DI11">
        <v>1</v>
      </c>
      <c r="DJ11">
        <v>0</v>
      </c>
      <c r="DK11">
        <v>0</v>
      </c>
      <c r="DL11">
        <v>0</v>
      </c>
      <c r="DM11">
        <v>0</v>
      </c>
      <c r="DN11">
        <v>1</v>
      </c>
      <c r="DO11">
        <v>0</v>
      </c>
      <c r="DP11">
        <v>0</v>
      </c>
      <c r="DQ11">
        <v>0</v>
      </c>
      <c r="DR11">
        <v>0</v>
      </c>
      <c r="DS11">
        <v>1</v>
      </c>
      <c r="DT11">
        <v>0</v>
      </c>
      <c r="DU11">
        <v>0</v>
      </c>
      <c r="DV11">
        <v>0</v>
      </c>
      <c r="DW11">
        <v>0</v>
      </c>
      <c r="DX11">
        <v>1</v>
      </c>
      <c r="DY11">
        <v>0</v>
      </c>
      <c r="DZ11">
        <v>0</v>
      </c>
      <c r="EA11">
        <v>0</v>
      </c>
      <c r="EB11">
        <v>1</v>
      </c>
      <c r="EC11">
        <v>0</v>
      </c>
      <c r="ED11">
        <v>0</v>
      </c>
      <c r="EE11">
        <v>0</v>
      </c>
      <c r="EF11">
        <v>1</v>
      </c>
      <c r="EG11">
        <v>1</v>
      </c>
      <c r="EH11">
        <v>0</v>
      </c>
      <c r="EI11">
        <v>1</v>
      </c>
      <c r="EJ11">
        <v>0</v>
      </c>
      <c r="EK11">
        <v>0</v>
      </c>
      <c r="EL11">
        <v>1</v>
      </c>
      <c r="EM11">
        <v>0</v>
      </c>
      <c r="EN11">
        <v>0</v>
      </c>
      <c r="EO11">
        <v>0</v>
      </c>
      <c r="EP11">
        <v>1</v>
      </c>
      <c r="EQ11">
        <v>0</v>
      </c>
      <c r="ER11">
        <v>1</v>
      </c>
      <c r="ES11">
        <v>0</v>
      </c>
      <c r="ET11">
        <v>0</v>
      </c>
      <c r="EU11">
        <v>0</v>
      </c>
      <c r="EV11">
        <v>1</v>
      </c>
      <c r="EW11">
        <v>0</v>
      </c>
      <c r="EX11">
        <v>0</v>
      </c>
      <c r="EY11">
        <v>0</v>
      </c>
      <c r="EZ11">
        <v>1</v>
      </c>
      <c r="FA11">
        <v>1</v>
      </c>
      <c r="FB11">
        <v>0</v>
      </c>
      <c r="FC11">
        <v>0</v>
      </c>
      <c r="FD11">
        <v>0</v>
      </c>
      <c r="FE11">
        <v>1</v>
      </c>
      <c r="FF11">
        <v>0</v>
      </c>
      <c r="FG11">
        <v>1</v>
      </c>
      <c r="FH11">
        <v>0</v>
      </c>
      <c r="FI11">
        <v>0</v>
      </c>
      <c r="FJ11">
        <v>0</v>
      </c>
      <c r="FK11">
        <v>1</v>
      </c>
      <c r="FL11">
        <v>0</v>
      </c>
      <c r="FM11">
        <v>0</v>
      </c>
      <c r="FN11">
        <v>1</v>
      </c>
      <c r="FO11">
        <v>0</v>
      </c>
      <c r="FP11">
        <v>1</v>
      </c>
      <c r="FQ11">
        <v>0</v>
      </c>
      <c r="FR11">
        <v>0</v>
      </c>
      <c r="FS11">
        <v>0</v>
      </c>
      <c r="FT11">
        <v>1</v>
      </c>
      <c r="FU11">
        <v>1</v>
      </c>
      <c r="FV11">
        <v>0</v>
      </c>
      <c r="FW11">
        <v>0</v>
      </c>
      <c r="FX11">
        <v>0</v>
      </c>
      <c r="FY11">
        <v>1</v>
      </c>
      <c r="FZ11">
        <v>1</v>
      </c>
      <c r="GA11">
        <v>0</v>
      </c>
      <c r="GB11">
        <v>0</v>
      </c>
      <c r="GC11">
        <v>0</v>
      </c>
      <c r="GD11">
        <v>1</v>
      </c>
      <c r="GE11">
        <v>1</v>
      </c>
      <c r="GF11">
        <v>0</v>
      </c>
      <c r="GG11">
        <v>0</v>
      </c>
      <c r="GH11">
        <v>0</v>
      </c>
      <c r="GI11">
        <v>1</v>
      </c>
      <c r="GJ11">
        <v>0</v>
      </c>
      <c r="GK11">
        <v>1</v>
      </c>
      <c r="GL11">
        <v>0</v>
      </c>
      <c r="GM11">
        <v>0</v>
      </c>
      <c r="GN11">
        <v>0</v>
      </c>
      <c r="GO11">
        <v>1</v>
      </c>
      <c r="GP11">
        <v>0</v>
      </c>
      <c r="GQ11">
        <v>0</v>
      </c>
      <c r="GR11">
        <v>0</v>
      </c>
      <c r="GS11">
        <v>1</v>
      </c>
      <c r="GT11">
        <v>1</v>
      </c>
      <c r="GU11">
        <v>0</v>
      </c>
      <c r="GV11">
        <v>0</v>
      </c>
      <c r="GW11">
        <v>0</v>
      </c>
      <c r="GX11">
        <v>1</v>
      </c>
      <c r="GY11">
        <v>0</v>
      </c>
      <c r="GZ11">
        <v>1</v>
      </c>
      <c r="HA11">
        <v>0</v>
      </c>
      <c r="HB11">
        <v>0</v>
      </c>
      <c r="HC11">
        <v>0</v>
      </c>
      <c r="HD11">
        <v>1</v>
      </c>
      <c r="HE11">
        <v>0</v>
      </c>
      <c r="HF11">
        <v>0</v>
      </c>
      <c r="HG11">
        <v>1</v>
      </c>
      <c r="HH11">
        <v>0</v>
      </c>
      <c r="HI11">
        <v>0</v>
      </c>
      <c r="HJ11">
        <v>1</v>
      </c>
      <c r="HK11">
        <v>0</v>
      </c>
      <c r="HL11">
        <v>0</v>
      </c>
      <c r="HM11">
        <v>0</v>
      </c>
      <c r="HN11">
        <v>1</v>
      </c>
      <c r="HO11">
        <v>0</v>
      </c>
      <c r="HP11">
        <v>0</v>
      </c>
      <c r="HQ11">
        <v>1</v>
      </c>
      <c r="HR11">
        <v>0</v>
      </c>
      <c r="HS11">
        <v>1</v>
      </c>
      <c r="HT11">
        <v>0</v>
      </c>
      <c r="HU11">
        <v>0</v>
      </c>
      <c r="HV11">
        <v>1</v>
      </c>
      <c r="HW11">
        <v>0</v>
      </c>
      <c r="HX11">
        <v>1</v>
      </c>
      <c r="HY11">
        <v>0</v>
      </c>
      <c r="HZ11">
        <v>1</v>
      </c>
      <c r="IA11">
        <v>0</v>
      </c>
      <c r="IB11">
        <v>0</v>
      </c>
      <c r="IC11">
        <v>0</v>
      </c>
      <c r="ID11">
        <v>1</v>
      </c>
      <c r="IE11">
        <v>0</v>
      </c>
      <c r="IF11">
        <v>0</v>
      </c>
      <c r="IG11">
        <v>0</v>
      </c>
      <c r="IH11">
        <v>1</v>
      </c>
      <c r="II11">
        <v>0</v>
      </c>
      <c r="IJ11">
        <v>0</v>
      </c>
      <c r="IK11">
        <v>0</v>
      </c>
      <c r="IL11">
        <v>1</v>
      </c>
      <c r="IM11">
        <v>0</v>
      </c>
      <c r="IN11">
        <v>1</v>
      </c>
      <c r="IO11">
        <v>0</v>
      </c>
      <c r="IP11">
        <v>0</v>
      </c>
      <c r="IQ11">
        <v>0</v>
      </c>
      <c r="IR11">
        <v>1</v>
      </c>
      <c r="IS11">
        <v>0</v>
      </c>
      <c r="IT11">
        <v>0</v>
      </c>
      <c r="IU11">
        <v>1</v>
      </c>
      <c r="IV11">
        <v>0</v>
      </c>
      <c r="IW11">
        <v>0</v>
      </c>
      <c r="IX11">
        <v>1</v>
      </c>
      <c r="IY11">
        <v>0</v>
      </c>
      <c r="IZ11">
        <v>0</v>
      </c>
      <c r="JA11">
        <v>0</v>
      </c>
      <c r="JB11">
        <v>1</v>
      </c>
      <c r="JC11">
        <v>0</v>
      </c>
      <c r="JD11">
        <v>0</v>
      </c>
      <c r="JE11">
        <v>1</v>
      </c>
      <c r="JF11">
        <v>0</v>
      </c>
      <c r="JG11">
        <v>0</v>
      </c>
      <c r="JH11">
        <v>1</v>
      </c>
      <c r="JI11">
        <v>0</v>
      </c>
      <c r="JJ11">
        <v>0</v>
      </c>
      <c r="JK11">
        <v>0</v>
      </c>
      <c r="JL11">
        <v>1</v>
      </c>
      <c r="JM11">
        <v>0</v>
      </c>
      <c r="JN11">
        <v>0</v>
      </c>
      <c r="JO11">
        <v>1</v>
      </c>
      <c r="JP11">
        <v>0</v>
      </c>
      <c r="JQ11">
        <v>0</v>
      </c>
      <c r="JR11">
        <v>1</v>
      </c>
      <c r="JS11">
        <v>0</v>
      </c>
      <c r="JT11">
        <v>0</v>
      </c>
      <c r="JU11">
        <v>0</v>
      </c>
      <c r="JV11">
        <v>0</v>
      </c>
      <c r="JW11">
        <v>1</v>
      </c>
      <c r="JX11">
        <v>0</v>
      </c>
      <c r="JY11">
        <v>0</v>
      </c>
      <c r="JZ11">
        <v>0</v>
      </c>
      <c r="KA11">
        <v>1</v>
      </c>
      <c r="KB11">
        <v>0</v>
      </c>
      <c r="KC11">
        <v>0</v>
      </c>
      <c r="KD11">
        <v>1</v>
      </c>
      <c r="KE11">
        <v>0</v>
      </c>
      <c r="KF11">
        <v>0</v>
      </c>
      <c r="KG11">
        <v>1</v>
      </c>
      <c r="KH11">
        <v>0</v>
      </c>
      <c r="KI11">
        <v>0</v>
      </c>
      <c r="KJ11">
        <v>0</v>
      </c>
      <c r="KK11">
        <v>0</v>
      </c>
      <c r="KL11">
        <v>1</v>
      </c>
      <c r="KM11">
        <v>0</v>
      </c>
      <c r="KN11">
        <v>0</v>
      </c>
      <c r="KO11">
        <v>0</v>
      </c>
      <c r="KP11">
        <v>0</v>
      </c>
      <c r="KQ11">
        <v>1</v>
      </c>
      <c r="KR11">
        <v>0</v>
      </c>
      <c r="KS11">
        <v>0</v>
      </c>
      <c r="KT11">
        <v>0</v>
      </c>
      <c r="KU11">
        <v>0</v>
      </c>
      <c r="KV11">
        <v>1</v>
      </c>
      <c r="KW11">
        <v>0</v>
      </c>
      <c r="KX11">
        <v>0</v>
      </c>
      <c r="KY11">
        <v>0</v>
      </c>
      <c r="KZ11">
        <v>0</v>
      </c>
      <c r="LA11">
        <v>1</v>
      </c>
      <c r="LB11">
        <v>0</v>
      </c>
      <c r="LC11">
        <v>0</v>
      </c>
      <c r="LD11">
        <v>0</v>
      </c>
      <c r="LE11">
        <v>1</v>
      </c>
      <c r="LF11">
        <v>0</v>
      </c>
      <c r="LG11">
        <v>1</v>
      </c>
      <c r="LH11">
        <v>0</v>
      </c>
      <c r="LI11">
        <v>0</v>
      </c>
      <c r="LJ11">
        <v>1</v>
      </c>
      <c r="LK11">
        <v>0</v>
      </c>
      <c r="LL11">
        <v>0</v>
      </c>
      <c r="LM11">
        <v>1</v>
      </c>
      <c r="LN11">
        <v>0</v>
      </c>
      <c r="LO11">
        <v>1</v>
      </c>
      <c r="LP11">
        <v>0</v>
      </c>
      <c r="LQ11">
        <v>1</v>
      </c>
      <c r="LR11">
        <v>0</v>
      </c>
      <c r="LS11">
        <v>0</v>
      </c>
      <c r="LT11">
        <v>47</v>
      </c>
    </row>
    <row r="12" spans="1:332">
      <c r="A12">
        <v>13</v>
      </c>
      <c r="B12" t="s">
        <v>557</v>
      </c>
      <c r="C12" t="s">
        <v>556</v>
      </c>
      <c r="D12" t="s">
        <v>77</v>
      </c>
      <c r="E12" t="s">
        <v>78</v>
      </c>
      <c r="F12" t="s">
        <v>99</v>
      </c>
      <c r="G12" t="s">
        <v>112</v>
      </c>
      <c r="H12">
        <v>3</v>
      </c>
      <c r="I12">
        <v>3</v>
      </c>
      <c r="J12">
        <v>4</v>
      </c>
      <c r="K12">
        <v>2</v>
      </c>
      <c r="L12">
        <v>2</v>
      </c>
      <c r="M12">
        <v>2</v>
      </c>
      <c r="N12">
        <v>3</v>
      </c>
      <c r="O12">
        <v>3</v>
      </c>
      <c r="P12">
        <v>2</v>
      </c>
      <c r="Q12">
        <v>2</v>
      </c>
      <c r="R12">
        <v>3</v>
      </c>
      <c r="S12">
        <v>4</v>
      </c>
      <c r="T12">
        <v>2</v>
      </c>
      <c r="U12">
        <v>4</v>
      </c>
      <c r="V12">
        <v>0</v>
      </c>
      <c r="W12">
        <v>1</v>
      </c>
      <c r="X12">
        <v>0</v>
      </c>
      <c r="Y12">
        <v>0</v>
      </c>
      <c r="Z12">
        <v>0</v>
      </c>
      <c r="AA12">
        <v>0</v>
      </c>
      <c r="AB12">
        <v>1</v>
      </c>
      <c r="AC12">
        <v>0</v>
      </c>
      <c r="AD12">
        <v>0</v>
      </c>
      <c r="AE12">
        <v>0</v>
      </c>
      <c r="AF12">
        <v>0</v>
      </c>
      <c r="AG12">
        <v>1</v>
      </c>
      <c r="AH12">
        <v>0</v>
      </c>
      <c r="AI12">
        <v>0</v>
      </c>
      <c r="AJ12">
        <v>0</v>
      </c>
      <c r="AK12">
        <v>1</v>
      </c>
      <c r="AL12">
        <v>0</v>
      </c>
      <c r="AM12">
        <v>0</v>
      </c>
      <c r="AN12">
        <v>1</v>
      </c>
      <c r="AO12">
        <v>0</v>
      </c>
      <c r="AP12">
        <v>0</v>
      </c>
      <c r="AQ12">
        <v>1</v>
      </c>
      <c r="AR12">
        <v>0</v>
      </c>
      <c r="AS12">
        <v>0</v>
      </c>
      <c r="AT12">
        <v>0</v>
      </c>
      <c r="AU12">
        <v>1</v>
      </c>
      <c r="AV12">
        <v>0</v>
      </c>
      <c r="AW12">
        <v>1</v>
      </c>
      <c r="AX12">
        <v>0</v>
      </c>
      <c r="AY12">
        <v>0</v>
      </c>
      <c r="AZ12">
        <v>0</v>
      </c>
      <c r="BA12">
        <v>1</v>
      </c>
      <c r="BB12">
        <v>0</v>
      </c>
      <c r="BC12">
        <v>0</v>
      </c>
      <c r="BD12">
        <v>0</v>
      </c>
      <c r="BE12">
        <v>0</v>
      </c>
      <c r="BF12">
        <v>1</v>
      </c>
      <c r="BG12">
        <v>0</v>
      </c>
      <c r="BH12">
        <v>0</v>
      </c>
      <c r="BI12">
        <v>0</v>
      </c>
      <c r="BJ12">
        <v>1</v>
      </c>
      <c r="BK12">
        <v>0</v>
      </c>
      <c r="BL12">
        <v>1</v>
      </c>
      <c r="BM12">
        <v>0</v>
      </c>
      <c r="BN12">
        <v>0</v>
      </c>
      <c r="BO12">
        <v>1</v>
      </c>
      <c r="BP12">
        <v>0</v>
      </c>
      <c r="BQ12">
        <v>0</v>
      </c>
      <c r="BR12">
        <v>0</v>
      </c>
      <c r="BS12">
        <v>1</v>
      </c>
      <c r="BT12">
        <v>1</v>
      </c>
      <c r="BU12">
        <v>0</v>
      </c>
      <c r="BV12">
        <v>0</v>
      </c>
      <c r="BW12">
        <v>1</v>
      </c>
      <c r="BX12">
        <v>0</v>
      </c>
      <c r="BY12">
        <v>1</v>
      </c>
      <c r="BZ12">
        <v>0</v>
      </c>
      <c r="CA12">
        <v>0</v>
      </c>
      <c r="CB12">
        <v>1</v>
      </c>
      <c r="CC12">
        <v>0</v>
      </c>
      <c r="CD12">
        <v>0</v>
      </c>
      <c r="CE12">
        <v>1</v>
      </c>
      <c r="CF12">
        <v>0</v>
      </c>
      <c r="CG12">
        <v>0</v>
      </c>
      <c r="CH12">
        <v>0</v>
      </c>
      <c r="CI12">
        <v>1</v>
      </c>
      <c r="CJ12">
        <v>0</v>
      </c>
      <c r="CK12">
        <v>0</v>
      </c>
      <c r="CL12">
        <v>0</v>
      </c>
      <c r="CM12">
        <v>1</v>
      </c>
      <c r="CN12">
        <v>1</v>
      </c>
      <c r="CO12">
        <v>0</v>
      </c>
      <c r="CP12">
        <v>0</v>
      </c>
      <c r="CQ12">
        <v>0</v>
      </c>
      <c r="CR12">
        <v>1</v>
      </c>
      <c r="CS12">
        <v>1</v>
      </c>
      <c r="CT12">
        <v>0</v>
      </c>
      <c r="CU12">
        <v>0</v>
      </c>
      <c r="CV12">
        <v>0</v>
      </c>
      <c r="CW12">
        <v>1</v>
      </c>
      <c r="CX12">
        <v>0</v>
      </c>
      <c r="CY12">
        <v>1</v>
      </c>
      <c r="CZ12">
        <v>0</v>
      </c>
      <c r="DA12">
        <v>0</v>
      </c>
      <c r="DB12">
        <v>0</v>
      </c>
      <c r="DC12">
        <v>0</v>
      </c>
      <c r="DD12">
        <v>1</v>
      </c>
      <c r="DE12">
        <v>0</v>
      </c>
      <c r="DF12">
        <v>0</v>
      </c>
      <c r="DG12">
        <v>0</v>
      </c>
      <c r="DH12">
        <v>0</v>
      </c>
      <c r="DI12">
        <v>1</v>
      </c>
      <c r="DJ12">
        <v>0</v>
      </c>
      <c r="DK12">
        <v>0</v>
      </c>
      <c r="DL12">
        <v>0</v>
      </c>
      <c r="DM12">
        <v>0</v>
      </c>
      <c r="DN12">
        <v>1</v>
      </c>
      <c r="DO12">
        <v>0</v>
      </c>
      <c r="DP12">
        <v>0</v>
      </c>
      <c r="DQ12">
        <v>0</v>
      </c>
      <c r="DR12">
        <v>1</v>
      </c>
      <c r="DS12">
        <v>0</v>
      </c>
      <c r="DT12">
        <v>0</v>
      </c>
      <c r="DU12">
        <v>0</v>
      </c>
      <c r="DV12">
        <v>1</v>
      </c>
      <c r="DW12">
        <v>1</v>
      </c>
      <c r="DX12">
        <v>0</v>
      </c>
      <c r="DY12">
        <v>0</v>
      </c>
      <c r="DZ12">
        <v>0</v>
      </c>
      <c r="EA12">
        <v>1</v>
      </c>
      <c r="EB12">
        <v>1</v>
      </c>
      <c r="EC12">
        <v>0</v>
      </c>
      <c r="ED12">
        <v>0</v>
      </c>
      <c r="EE12">
        <v>1</v>
      </c>
      <c r="EF12">
        <v>0</v>
      </c>
      <c r="EG12">
        <v>1</v>
      </c>
      <c r="EH12">
        <v>0</v>
      </c>
      <c r="EI12">
        <v>0</v>
      </c>
      <c r="EJ12">
        <v>1</v>
      </c>
      <c r="EK12">
        <v>0</v>
      </c>
      <c r="EL12">
        <v>0</v>
      </c>
      <c r="EM12">
        <v>1</v>
      </c>
      <c r="EN12">
        <v>0</v>
      </c>
      <c r="EO12">
        <v>0</v>
      </c>
      <c r="EP12">
        <v>0</v>
      </c>
      <c r="EQ12">
        <v>0</v>
      </c>
      <c r="ER12">
        <v>1</v>
      </c>
      <c r="ES12">
        <v>0</v>
      </c>
      <c r="ET12">
        <v>0</v>
      </c>
      <c r="EU12">
        <v>0</v>
      </c>
      <c r="EV12">
        <v>0</v>
      </c>
      <c r="EW12">
        <v>1</v>
      </c>
      <c r="EX12">
        <v>0</v>
      </c>
      <c r="EY12">
        <v>0</v>
      </c>
      <c r="EZ12">
        <v>0</v>
      </c>
      <c r="FA12">
        <v>1</v>
      </c>
      <c r="FB12">
        <v>0</v>
      </c>
      <c r="FC12">
        <v>0</v>
      </c>
      <c r="FD12">
        <v>1</v>
      </c>
      <c r="FE12">
        <v>0</v>
      </c>
      <c r="FF12">
        <v>0</v>
      </c>
      <c r="FG12">
        <v>1</v>
      </c>
      <c r="FH12">
        <v>0</v>
      </c>
      <c r="FI12">
        <v>0</v>
      </c>
      <c r="FJ12">
        <v>0</v>
      </c>
      <c r="FK12">
        <v>0</v>
      </c>
      <c r="FL12">
        <v>1</v>
      </c>
      <c r="FM12">
        <v>0</v>
      </c>
      <c r="FN12">
        <v>0</v>
      </c>
      <c r="FO12">
        <v>0</v>
      </c>
      <c r="FP12">
        <v>1</v>
      </c>
      <c r="FQ12">
        <v>0</v>
      </c>
      <c r="FR12">
        <v>0</v>
      </c>
      <c r="FS12">
        <v>1</v>
      </c>
      <c r="FT12">
        <v>0</v>
      </c>
      <c r="FU12">
        <v>0</v>
      </c>
      <c r="FV12">
        <v>1</v>
      </c>
      <c r="FW12">
        <v>0</v>
      </c>
      <c r="FX12">
        <v>0</v>
      </c>
      <c r="FY12">
        <v>0</v>
      </c>
      <c r="FZ12">
        <v>0</v>
      </c>
      <c r="GA12">
        <v>1</v>
      </c>
      <c r="GB12">
        <v>0</v>
      </c>
      <c r="GC12">
        <v>0</v>
      </c>
      <c r="GD12">
        <v>0</v>
      </c>
      <c r="GE12">
        <v>0</v>
      </c>
      <c r="GF12">
        <v>1</v>
      </c>
      <c r="GG12">
        <v>0</v>
      </c>
      <c r="GH12">
        <v>0</v>
      </c>
      <c r="GI12">
        <v>0</v>
      </c>
      <c r="GJ12">
        <v>0</v>
      </c>
      <c r="GK12">
        <v>1</v>
      </c>
      <c r="GL12">
        <v>0</v>
      </c>
      <c r="GM12">
        <v>0</v>
      </c>
      <c r="GN12">
        <v>0</v>
      </c>
      <c r="GO12">
        <v>1</v>
      </c>
      <c r="GP12">
        <v>0</v>
      </c>
      <c r="GQ12">
        <v>0</v>
      </c>
      <c r="GR12">
        <v>0</v>
      </c>
      <c r="GS12">
        <v>1</v>
      </c>
      <c r="GT12">
        <v>1</v>
      </c>
      <c r="GU12">
        <v>0</v>
      </c>
      <c r="GV12">
        <v>0</v>
      </c>
      <c r="GW12">
        <v>0</v>
      </c>
      <c r="GX12">
        <v>1</v>
      </c>
      <c r="GY12">
        <v>0</v>
      </c>
      <c r="GZ12">
        <v>1</v>
      </c>
      <c r="HA12">
        <v>0</v>
      </c>
      <c r="HB12">
        <v>0</v>
      </c>
      <c r="HC12">
        <v>0</v>
      </c>
      <c r="HD12">
        <v>1</v>
      </c>
      <c r="HE12">
        <v>0</v>
      </c>
      <c r="HF12">
        <v>0</v>
      </c>
      <c r="HG12">
        <v>0</v>
      </c>
      <c r="HH12">
        <v>1</v>
      </c>
      <c r="HI12">
        <v>0</v>
      </c>
      <c r="HJ12">
        <v>1</v>
      </c>
      <c r="HK12">
        <v>0</v>
      </c>
      <c r="HL12">
        <v>0</v>
      </c>
      <c r="HM12">
        <v>0</v>
      </c>
      <c r="HN12">
        <v>0</v>
      </c>
      <c r="HO12">
        <v>1</v>
      </c>
      <c r="HP12">
        <v>0</v>
      </c>
      <c r="HQ12">
        <v>0</v>
      </c>
      <c r="HR12">
        <v>0</v>
      </c>
      <c r="HS12">
        <v>1</v>
      </c>
      <c r="HT12">
        <v>0</v>
      </c>
      <c r="HU12">
        <v>0</v>
      </c>
      <c r="HV12">
        <v>0</v>
      </c>
      <c r="HW12">
        <v>1</v>
      </c>
      <c r="HX12">
        <v>0</v>
      </c>
      <c r="HY12">
        <v>1</v>
      </c>
      <c r="HZ12">
        <v>0</v>
      </c>
      <c r="IA12">
        <v>0</v>
      </c>
      <c r="IB12">
        <v>0</v>
      </c>
      <c r="IC12">
        <v>0</v>
      </c>
      <c r="ID12">
        <v>1</v>
      </c>
      <c r="IE12">
        <v>0</v>
      </c>
      <c r="IF12">
        <v>0</v>
      </c>
      <c r="IG12">
        <v>0</v>
      </c>
      <c r="IH12">
        <v>0</v>
      </c>
      <c r="II12">
        <v>1</v>
      </c>
      <c r="IJ12">
        <v>0</v>
      </c>
      <c r="IK12">
        <v>0</v>
      </c>
      <c r="IL12">
        <v>0</v>
      </c>
      <c r="IM12">
        <v>0</v>
      </c>
      <c r="IN12">
        <v>1</v>
      </c>
      <c r="IO12">
        <v>0</v>
      </c>
      <c r="IP12">
        <v>0</v>
      </c>
      <c r="IQ12">
        <v>0</v>
      </c>
      <c r="IR12">
        <v>1</v>
      </c>
      <c r="IS12">
        <v>0</v>
      </c>
      <c r="IT12">
        <v>0</v>
      </c>
      <c r="IU12">
        <v>0</v>
      </c>
      <c r="IV12">
        <v>1</v>
      </c>
      <c r="IW12">
        <v>0</v>
      </c>
      <c r="IX12">
        <v>1</v>
      </c>
      <c r="IY12">
        <v>0</v>
      </c>
      <c r="IZ12">
        <v>0</v>
      </c>
      <c r="JA12">
        <v>0</v>
      </c>
      <c r="JB12">
        <v>0</v>
      </c>
      <c r="JC12">
        <v>1</v>
      </c>
      <c r="JD12">
        <v>0</v>
      </c>
      <c r="JE12">
        <v>0</v>
      </c>
      <c r="JF12">
        <v>0</v>
      </c>
      <c r="JG12">
        <v>1</v>
      </c>
      <c r="JH12">
        <v>0</v>
      </c>
      <c r="JI12">
        <v>0</v>
      </c>
      <c r="JJ12">
        <v>0</v>
      </c>
      <c r="JK12">
        <v>1</v>
      </c>
      <c r="JL12">
        <v>0</v>
      </c>
      <c r="JM12">
        <v>1</v>
      </c>
      <c r="JN12">
        <v>0</v>
      </c>
      <c r="JO12">
        <v>0</v>
      </c>
      <c r="JP12">
        <v>0</v>
      </c>
      <c r="JQ12">
        <v>1</v>
      </c>
      <c r="JR12">
        <v>0</v>
      </c>
      <c r="JS12">
        <v>0</v>
      </c>
      <c r="JT12">
        <v>1</v>
      </c>
      <c r="JU12">
        <v>0</v>
      </c>
      <c r="JV12">
        <v>0</v>
      </c>
      <c r="JW12">
        <v>1</v>
      </c>
      <c r="JX12">
        <v>0</v>
      </c>
      <c r="JY12">
        <v>0</v>
      </c>
      <c r="JZ12">
        <v>0</v>
      </c>
      <c r="KA12">
        <v>0</v>
      </c>
      <c r="KB12">
        <v>1</v>
      </c>
      <c r="KC12">
        <v>0</v>
      </c>
      <c r="KD12">
        <v>0</v>
      </c>
      <c r="KE12">
        <v>0</v>
      </c>
      <c r="KF12">
        <v>0</v>
      </c>
      <c r="KG12">
        <v>1</v>
      </c>
      <c r="KH12">
        <v>0</v>
      </c>
      <c r="KI12">
        <v>0</v>
      </c>
      <c r="KJ12">
        <v>0</v>
      </c>
      <c r="KK12">
        <v>0</v>
      </c>
      <c r="KL12">
        <v>1</v>
      </c>
      <c r="KM12">
        <v>0</v>
      </c>
      <c r="KN12">
        <v>0</v>
      </c>
      <c r="KO12">
        <v>0</v>
      </c>
      <c r="KP12">
        <v>1</v>
      </c>
      <c r="KQ12">
        <v>0</v>
      </c>
      <c r="KR12">
        <v>0</v>
      </c>
      <c r="KS12">
        <v>1</v>
      </c>
      <c r="KT12">
        <v>0</v>
      </c>
      <c r="KU12">
        <v>0</v>
      </c>
      <c r="KV12">
        <v>1</v>
      </c>
      <c r="KW12">
        <v>0</v>
      </c>
      <c r="KX12">
        <v>0</v>
      </c>
      <c r="KY12">
        <v>0</v>
      </c>
      <c r="KZ12">
        <v>0</v>
      </c>
      <c r="LA12">
        <v>1</v>
      </c>
      <c r="LB12">
        <v>0</v>
      </c>
      <c r="LC12">
        <v>0</v>
      </c>
      <c r="LD12">
        <v>0</v>
      </c>
      <c r="LE12">
        <v>1</v>
      </c>
      <c r="LF12">
        <v>0</v>
      </c>
      <c r="LG12">
        <v>0</v>
      </c>
      <c r="LH12">
        <v>0</v>
      </c>
      <c r="LI12">
        <v>1</v>
      </c>
      <c r="LJ12">
        <v>1</v>
      </c>
      <c r="LK12">
        <v>0</v>
      </c>
      <c r="LL12">
        <v>0</v>
      </c>
      <c r="LM12">
        <v>1</v>
      </c>
      <c r="LN12">
        <v>0</v>
      </c>
      <c r="LO12">
        <v>0</v>
      </c>
      <c r="LP12">
        <v>1</v>
      </c>
      <c r="LQ12">
        <v>0</v>
      </c>
      <c r="LR12">
        <v>0</v>
      </c>
      <c r="LS12">
        <v>0</v>
      </c>
      <c r="LT12">
        <v>39</v>
      </c>
    </row>
    <row r="13" spans="1:332">
      <c r="A13">
        <v>14</v>
      </c>
      <c r="B13" t="s">
        <v>555</v>
      </c>
      <c r="C13" t="s">
        <v>554</v>
      </c>
      <c r="D13" t="s">
        <v>77</v>
      </c>
      <c r="E13" t="s">
        <v>78</v>
      </c>
      <c r="F13" t="s">
        <v>99</v>
      </c>
      <c r="G13" t="s">
        <v>115</v>
      </c>
      <c r="H13">
        <v>2</v>
      </c>
      <c r="I13">
        <v>2</v>
      </c>
      <c r="J13">
        <v>2</v>
      </c>
      <c r="K13">
        <v>4</v>
      </c>
      <c r="L13">
        <v>4</v>
      </c>
      <c r="M13">
        <v>4</v>
      </c>
      <c r="N13">
        <v>4</v>
      </c>
      <c r="O13">
        <v>2</v>
      </c>
      <c r="P13">
        <v>4</v>
      </c>
      <c r="Q13">
        <v>3</v>
      </c>
      <c r="R13">
        <v>2</v>
      </c>
      <c r="S13">
        <v>4</v>
      </c>
      <c r="T13">
        <v>4</v>
      </c>
      <c r="U13">
        <v>2</v>
      </c>
      <c r="V13">
        <v>1</v>
      </c>
      <c r="W13">
        <v>0</v>
      </c>
      <c r="X13">
        <v>0</v>
      </c>
      <c r="Y13">
        <v>1</v>
      </c>
      <c r="Z13">
        <v>0</v>
      </c>
      <c r="AA13">
        <v>1</v>
      </c>
      <c r="AB13">
        <v>0</v>
      </c>
      <c r="AC13">
        <v>0</v>
      </c>
      <c r="AD13">
        <v>1</v>
      </c>
      <c r="AE13">
        <v>0</v>
      </c>
      <c r="AF13">
        <v>1</v>
      </c>
      <c r="AG13">
        <v>0</v>
      </c>
      <c r="AH13">
        <v>1</v>
      </c>
      <c r="AI13">
        <v>0</v>
      </c>
      <c r="AJ13">
        <v>0</v>
      </c>
      <c r="AK13">
        <v>1</v>
      </c>
      <c r="AL13">
        <v>0</v>
      </c>
      <c r="AM13">
        <v>1</v>
      </c>
      <c r="AN13">
        <v>0</v>
      </c>
      <c r="AO13">
        <v>0</v>
      </c>
      <c r="AP13">
        <v>1</v>
      </c>
      <c r="AQ13">
        <v>0</v>
      </c>
      <c r="AR13">
        <v>0</v>
      </c>
      <c r="AS13">
        <v>1</v>
      </c>
      <c r="AT13">
        <v>0</v>
      </c>
      <c r="AU13">
        <v>1</v>
      </c>
      <c r="AV13">
        <v>0</v>
      </c>
      <c r="AW13">
        <v>1</v>
      </c>
      <c r="AX13">
        <v>0</v>
      </c>
      <c r="AY13">
        <v>0</v>
      </c>
      <c r="AZ13">
        <v>1</v>
      </c>
      <c r="BA13">
        <v>0</v>
      </c>
      <c r="BB13">
        <v>1</v>
      </c>
      <c r="BC13">
        <v>0</v>
      </c>
      <c r="BD13">
        <v>0</v>
      </c>
      <c r="BE13">
        <v>1</v>
      </c>
      <c r="BF13">
        <v>0</v>
      </c>
      <c r="BG13">
        <v>0</v>
      </c>
      <c r="BH13">
        <v>1</v>
      </c>
      <c r="BI13">
        <v>0</v>
      </c>
      <c r="BJ13">
        <v>1</v>
      </c>
      <c r="BK13">
        <v>0</v>
      </c>
      <c r="BL13">
        <v>0</v>
      </c>
      <c r="BM13">
        <v>1</v>
      </c>
      <c r="BN13">
        <v>0</v>
      </c>
      <c r="BO13">
        <v>0</v>
      </c>
      <c r="BP13">
        <v>1</v>
      </c>
      <c r="BQ13">
        <v>0</v>
      </c>
      <c r="BR13">
        <v>0</v>
      </c>
      <c r="BS13">
        <v>0</v>
      </c>
      <c r="BT13">
        <v>1</v>
      </c>
      <c r="BU13">
        <v>0</v>
      </c>
      <c r="BV13">
        <v>0</v>
      </c>
      <c r="BW13">
        <v>1</v>
      </c>
      <c r="BX13">
        <v>0</v>
      </c>
      <c r="BY13">
        <v>0</v>
      </c>
      <c r="BZ13">
        <v>1</v>
      </c>
      <c r="CA13">
        <v>0</v>
      </c>
      <c r="CB13">
        <v>0</v>
      </c>
      <c r="CC13">
        <v>0</v>
      </c>
      <c r="CD13">
        <v>0</v>
      </c>
      <c r="CE13">
        <v>1</v>
      </c>
      <c r="CF13">
        <v>0</v>
      </c>
      <c r="CG13">
        <v>0</v>
      </c>
      <c r="CH13">
        <v>0</v>
      </c>
      <c r="CI13">
        <v>0</v>
      </c>
      <c r="CJ13">
        <v>1</v>
      </c>
      <c r="CK13">
        <v>0</v>
      </c>
      <c r="CL13">
        <v>0</v>
      </c>
      <c r="CM13">
        <v>0</v>
      </c>
      <c r="CN13">
        <v>0</v>
      </c>
      <c r="CO13">
        <v>1</v>
      </c>
      <c r="CP13">
        <v>0</v>
      </c>
      <c r="CQ13">
        <v>0</v>
      </c>
      <c r="CR13">
        <v>0</v>
      </c>
      <c r="CS13">
        <v>1</v>
      </c>
      <c r="CT13">
        <v>0</v>
      </c>
      <c r="CU13">
        <v>0</v>
      </c>
      <c r="CV13">
        <v>1</v>
      </c>
      <c r="CW13">
        <v>0</v>
      </c>
      <c r="CX13">
        <v>1</v>
      </c>
      <c r="CY13">
        <v>0</v>
      </c>
      <c r="CZ13">
        <v>0</v>
      </c>
      <c r="DA13">
        <v>0</v>
      </c>
      <c r="DB13">
        <v>1</v>
      </c>
      <c r="DC13">
        <v>1</v>
      </c>
      <c r="DD13">
        <v>0</v>
      </c>
      <c r="DE13">
        <v>0</v>
      </c>
      <c r="DF13">
        <v>0</v>
      </c>
      <c r="DG13">
        <v>1</v>
      </c>
      <c r="DH13">
        <v>0</v>
      </c>
      <c r="DI13">
        <v>1</v>
      </c>
      <c r="DJ13">
        <v>0</v>
      </c>
      <c r="DK13">
        <v>0</v>
      </c>
      <c r="DL13">
        <v>0</v>
      </c>
      <c r="DM13">
        <v>0</v>
      </c>
      <c r="DN13">
        <v>1</v>
      </c>
      <c r="DO13">
        <v>0</v>
      </c>
      <c r="DP13">
        <v>0</v>
      </c>
      <c r="DQ13">
        <v>0</v>
      </c>
      <c r="DR13">
        <v>0</v>
      </c>
      <c r="DS13">
        <v>1</v>
      </c>
      <c r="DT13">
        <v>0</v>
      </c>
      <c r="DU13">
        <v>0</v>
      </c>
      <c r="DV13">
        <v>0</v>
      </c>
      <c r="DW13">
        <v>1</v>
      </c>
      <c r="DX13">
        <v>0</v>
      </c>
      <c r="DY13">
        <v>0</v>
      </c>
      <c r="DZ13">
        <v>1</v>
      </c>
      <c r="EA13">
        <v>0</v>
      </c>
      <c r="EB13">
        <v>1</v>
      </c>
      <c r="EC13">
        <v>0</v>
      </c>
      <c r="ED13">
        <v>0</v>
      </c>
      <c r="EE13">
        <v>1</v>
      </c>
      <c r="EF13">
        <v>0</v>
      </c>
      <c r="EG13">
        <v>0</v>
      </c>
      <c r="EH13">
        <v>1</v>
      </c>
      <c r="EI13">
        <v>0</v>
      </c>
      <c r="EJ13">
        <v>0</v>
      </c>
      <c r="EK13">
        <v>0</v>
      </c>
      <c r="EL13">
        <v>0</v>
      </c>
      <c r="EM13">
        <v>1</v>
      </c>
      <c r="EN13">
        <v>0</v>
      </c>
      <c r="EO13">
        <v>0</v>
      </c>
      <c r="EP13">
        <v>0</v>
      </c>
      <c r="EQ13">
        <v>1</v>
      </c>
      <c r="ER13">
        <v>0</v>
      </c>
      <c r="ES13">
        <v>0</v>
      </c>
      <c r="ET13">
        <v>1</v>
      </c>
      <c r="EU13">
        <v>0</v>
      </c>
      <c r="EV13">
        <v>0</v>
      </c>
      <c r="EW13">
        <v>1</v>
      </c>
      <c r="EX13">
        <v>0</v>
      </c>
      <c r="EY13">
        <v>0</v>
      </c>
      <c r="EZ13">
        <v>0</v>
      </c>
      <c r="FA13">
        <v>1</v>
      </c>
      <c r="FB13">
        <v>0</v>
      </c>
      <c r="FC13">
        <v>0</v>
      </c>
      <c r="FD13">
        <v>0</v>
      </c>
      <c r="FE13">
        <v>1</v>
      </c>
      <c r="FF13">
        <v>1</v>
      </c>
      <c r="FG13">
        <v>0</v>
      </c>
      <c r="FH13">
        <v>1</v>
      </c>
      <c r="FI13">
        <v>0</v>
      </c>
      <c r="FJ13">
        <v>0</v>
      </c>
      <c r="FK13">
        <v>1</v>
      </c>
      <c r="FL13">
        <v>0</v>
      </c>
      <c r="FM13">
        <v>1</v>
      </c>
      <c r="FN13">
        <v>0</v>
      </c>
      <c r="FO13">
        <v>0</v>
      </c>
      <c r="FP13">
        <v>1</v>
      </c>
      <c r="FQ13">
        <v>0</v>
      </c>
      <c r="FR13">
        <v>1</v>
      </c>
      <c r="FS13">
        <v>0</v>
      </c>
      <c r="FT13">
        <v>0</v>
      </c>
      <c r="FU13">
        <v>0</v>
      </c>
      <c r="FV13">
        <v>1</v>
      </c>
      <c r="FW13">
        <v>0</v>
      </c>
      <c r="FX13">
        <v>0</v>
      </c>
      <c r="FY13">
        <v>0</v>
      </c>
      <c r="FZ13">
        <v>1</v>
      </c>
      <c r="GA13">
        <v>0</v>
      </c>
      <c r="GB13">
        <v>0</v>
      </c>
      <c r="GC13">
        <v>1</v>
      </c>
      <c r="GD13">
        <v>0</v>
      </c>
      <c r="GE13">
        <v>0</v>
      </c>
      <c r="GF13">
        <v>1</v>
      </c>
      <c r="GG13">
        <v>0</v>
      </c>
      <c r="GH13">
        <v>0</v>
      </c>
      <c r="GI13">
        <v>0</v>
      </c>
      <c r="GJ13">
        <v>1</v>
      </c>
      <c r="GK13">
        <v>0</v>
      </c>
      <c r="GL13">
        <v>0</v>
      </c>
      <c r="GM13">
        <v>1</v>
      </c>
      <c r="GN13">
        <v>0</v>
      </c>
      <c r="GO13">
        <v>1</v>
      </c>
      <c r="GP13">
        <v>0</v>
      </c>
      <c r="GQ13">
        <v>0</v>
      </c>
      <c r="GR13">
        <v>1</v>
      </c>
      <c r="GS13">
        <v>0</v>
      </c>
      <c r="GT13">
        <v>0</v>
      </c>
      <c r="GU13">
        <v>1</v>
      </c>
      <c r="GV13">
        <v>0</v>
      </c>
      <c r="GW13">
        <v>0</v>
      </c>
      <c r="GX13">
        <v>0</v>
      </c>
      <c r="GY13">
        <v>0</v>
      </c>
      <c r="GZ13">
        <v>1</v>
      </c>
      <c r="HA13">
        <v>0</v>
      </c>
      <c r="HB13">
        <v>0</v>
      </c>
      <c r="HC13">
        <v>0</v>
      </c>
      <c r="HD13">
        <v>1</v>
      </c>
      <c r="HE13">
        <v>0</v>
      </c>
      <c r="HF13">
        <v>0</v>
      </c>
      <c r="HG13">
        <v>1</v>
      </c>
      <c r="HH13">
        <v>0</v>
      </c>
      <c r="HI13">
        <v>1</v>
      </c>
      <c r="HJ13">
        <v>0</v>
      </c>
      <c r="HK13">
        <v>0</v>
      </c>
      <c r="HL13">
        <v>1</v>
      </c>
      <c r="HM13">
        <v>0</v>
      </c>
      <c r="HN13">
        <v>1</v>
      </c>
      <c r="HO13">
        <v>0</v>
      </c>
      <c r="HP13">
        <v>0</v>
      </c>
      <c r="HQ13">
        <v>1</v>
      </c>
      <c r="HR13">
        <v>0</v>
      </c>
      <c r="HS13">
        <v>0</v>
      </c>
      <c r="HT13">
        <v>1</v>
      </c>
      <c r="HU13">
        <v>0</v>
      </c>
      <c r="HV13">
        <v>0</v>
      </c>
      <c r="HW13">
        <v>0</v>
      </c>
      <c r="HX13">
        <v>1</v>
      </c>
      <c r="HY13">
        <v>0</v>
      </c>
      <c r="HZ13">
        <v>1</v>
      </c>
      <c r="IA13">
        <v>0</v>
      </c>
      <c r="IB13">
        <v>0</v>
      </c>
      <c r="IC13">
        <v>1</v>
      </c>
      <c r="ID13">
        <v>0</v>
      </c>
      <c r="IE13">
        <v>0</v>
      </c>
      <c r="IF13">
        <v>1</v>
      </c>
      <c r="IG13">
        <v>0</v>
      </c>
      <c r="IH13">
        <v>0</v>
      </c>
      <c r="II13">
        <v>1</v>
      </c>
      <c r="IJ13">
        <v>0</v>
      </c>
      <c r="IK13">
        <v>0</v>
      </c>
      <c r="IL13">
        <v>0</v>
      </c>
      <c r="IM13">
        <v>1</v>
      </c>
      <c r="IN13">
        <v>0</v>
      </c>
      <c r="IO13">
        <v>0</v>
      </c>
      <c r="IP13">
        <v>1</v>
      </c>
      <c r="IQ13">
        <v>0</v>
      </c>
      <c r="IR13">
        <v>0</v>
      </c>
      <c r="IS13">
        <v>1</v>
      </c>
      <c r="IT13">
        <v>0</v>
      </c>
      <c r="IU13">
        <v>0</v>
      </c>
      <c r="IV13">
        <v>0</v>
      </c>
      <c r="IW13">
        <v>0</v>
      </c>
      <c r="IX13">
        <v>1</v>
      </c>
      <c r="IY13">
        <v>0</v>
      </c>
      <c r="IZ13">
        <v>0</v>
      </c>
      <c r="JA13">
        <v>0</v>
      </c>
      <c r="JB13">
        <v>1</v>
      </c>
      <c r="JC13">
        <v>0</v>
      </c>
      <c r="JD13">
        <v>0</v>
      </c>
      <c r="JE13">
        <v>0</v>
      </c>
      <c r="JF13">
        <v>1</v>
      </c>
      <c r="JG13">
        <v>0</v>
      </c>
      <c r="JH13">
        <v>1</v>
      </c>
      <c r="JI13">
        <v>0</v>
      </c>
      <c r="JJ13">
        <v>0</v>
      </c>
      <c r="JK13">
        <v>0</v>
      </c>
      <c r="JL13">
        <v>1</v>
      </c>
      <c r="JM13">
        <v>0</v>
      </c>
      <c r="JN13">
        <v>1</v>
      </c>
      <c r="JO13">
        <v>0</v>
      </c>
      <c r="JP13">
        <v>0</v>
      </c>
      <c r="JQ13">
        <v>1</v>
      </c>
      <c r="JR13">
        <v>0</v>
      </c>
      <c r="JS13">
        <v>1</v>
      </c>
      <c r="JT13">
        <v>0</v>
      </c>
      <c r="JU13">
        <v>0</v>
      </c>
      <c r="JV13">
        <v>1</v>
      </c>
      <c r="JW13">
        <v>0</v>
      </c>
      <c r="JX13">
        <v>1</v>
      </c>
      <c r="JY13">
        <v>0</v>
      </c>
      <c r="JZ13">
        <v>0</v>
      </c>
      <c r="KA13">
        <v>1</v>
      </c>
      <c r="KB13">
        <v>0</v>
      </c>
      <c r="KC13">
        <v>0</v>
      </c>
      <c r="KD13">
        <v>1</v>
      </c>
      <c r="KE13">
        <v>0</v>
      </c>
      <c r="KF13">
        <v>1</v>
      </c>
      <c r="KG13">
        <v>0</v>
      </c>
      <c r="KH13">
        <v>1</v>
      </c>
      <c r="KI13">
        <v>0</v>
      </c>
      <c r="KJ13">
        <v>0</v>
      </c>
      <c r="KK13">
        <v>0</v>
      </c>
      <c r="KL13">
        <v>1</v>
      </c>
      <c r="KM13">
        <v>0</v>
      </c>
      <c r="KN13">
        <v>0</v>
      </c>
      <c r="KO13">
        <v>0</v>
      </c>
      <c r="KP13">
        <v>0</v>
      </c>
      <c r="KQ13">
        <v>1</v>
      </c>
      <c r="KR13">
        <v>0</v>
      </c>
      <c r="KS13">
        <v>0</v>
      </c>
      <c r="KT13">
        <v>0</v>
      </c>
      <c r="KU13">
        <v>1</v>
      </c>
      <c r="KV13">
        <v>0</v>
      </c>
      <c r="KW13">
        <v>1</v>
      </c>
      <c r="KX13">
        <v>0</v>
      </c>
      <c r="KY13">
        <v>0</v>
      </c>
      <c r="KZ13">
        <v>1</v>
      </c>
      <c r="LA13">
        <v>0</v>
      </c>
      <c r="LB13">
        <v>0</v>
      </c>
      <c r="LC13">
        <v>1</v>
      </c>
      <c r="LD13">
        <v>0</v>
      </c>
      <c r="LE13">
        <v>1</v>
      </c>
      <c r="LF13">
        <v>0</v>
      </c>
      <c r="LG13">
        <v>0</v>
      </c>
      <c r="LH13">
        <v>1</v>
      </c>
      <c r="LI13">
        <v>0</v>
      </c>
      <c r="LJ13">
        <v>0</v>
      </c>
      <c r="LK13">
        <v>1</v>
      </c>
      <c r="LL13">
        <v>0</v>
      </c>
      <c r="LM13">
        <v>0</v>
      </c>
      <c r="LN13">
        <v>0</v>
      </c>
      <c r="LO13">
        <v>1</v>
      </c>
      <c r="LP13">
        <v>0</v>
      </c>
      <c r="LQ13">
        <v>1</v>
      </c>
      <c r="LR13">
        <v>0</v>
      </c>
      <c r="LS13">
        <v>0</v>
      </c>
      <c r="LT13">
        <v>43</v>
      </c>
    </row>
    <row r="14" spans="1:332">
      <c r="A14">
        <v>15</v>
      </c>
      <c r="B14" t="s">
        <v>553</v>
      </c>
      <c r="C14" t="s">
        <v>552</v>
      </c>
      <c r="D14" t="s">
        <v>77</v>
      </c>
      <c r="E14" t="s">
        <v>368</v>
      </c>
      <c r="F14" t="s">
        <v>369</v>
      </c>
      <c r="G14" t="s">
        <v>370</v>
      </c>
      <c r="H14">
        <v>3</v>
      </c>
      <c r="I14">
        <v>4</v>
      </c>
      <c r="J14">
        <v>4</v>
      </c>
      <c r="K14">
        <v>2</v>
      </c>
      <c r="L14">
        <v>2</v>
      </c>
      <c r="M14">
        <v>1</v>
      </c>
      <c r="N14">
        <v>2</v>
      </c>
      <c r="O14">
        <v>4</v>
      </c>
      <c r="P14">
        <v>3</v>
      </c>
      <c r="Q14">
        <v>2</v>
      </c>
      <c r="R14">
        <v>3</v>
      </c>
      <c r="S14">
        <v>4</v>
      </c>
      <c r="T14">
        <v>3</v>
      </c>
      <c r="U14">
        <v>3</v>
      </c>
      <c r="V14">
        <v>0</v>
      </c>
      <c r="W14">
        <v>1</v>
      </c>
      <c r="X14">
        <v>0</v>
      </c>
      <c r="Y14">
        <v>0</v>
      </c>
      <c r="Z14">
        <v>0</v>
      </c>
      <c r="AA14">
        <v>1</v>
      </c>
      <c r="AB14">
        <v>0</v>
      </c>
      <c r="AC14">
        <v>0</v>
      </c>
      <c r="AD14">
        <v>1</v>
      </c>
      <c r="AE14">
        <v>0</v>
      </c>
      <c r="AF14">
        <v>1</v>
      </c>
      <c r="AG14">
        <v>0</v>
      </c>
      <c r="AH14">
        <v>0</v>
      </c>
      <c r="AI14">
        <v>1</v>
      </c>
      <c r="AJ14">
        <v>0</v>
      </c>
      <c r="AK14">
        <v>1</v>
      </c>
      <c r="AL14">
        <v>0</v>
      </c>
      <c r="AM14">
        <v>0</v>
      </c>
      <c r="AN14">
        <v>0</v>
      </c>
      <c r="AO14">
        <v>1</v>
      </c>
      <c r="AP14">
        <v>1</v>
      </c>
      <c r="AQ14">
        <v>0</v>
      </c>
      <c r="AR14">
        <v>1</v>
      </c>
      <c r="AS14">
        <v>0</v>
      </c>
      <c r="AT14">
        <v>0</v>
      </c>
      <c r="AU14">
        <v>1</v>
      </c>
      <c r="AV14">
        <v>0</v>
      </c>
      <c r="AW14">
        <v>1</v>
      </c>
      <c r="AX14">
        <v>0</v>
      </c>
      <c r="AY14">
        <v>0</v>
      </c>
      <c r="AZ14">
        <v>1</v>
      </c>
      <c r="BA14">
        <v>0</v>
      </c>
      <c r="BB14">
        <v>0</v>
      </c>
      <c r="BC14">
        <v>1</v>
      </c>
      <c r="BD14">
        <v>0</v>
      </c>
      <c r="BE14">
        <v>0</v>
      </c>
      <c r="BF14">
        <v>1</v>
      </c>
      <c r="BG14">
        <v>0</v>
      </c>
      <c r="BH14">
        <v>0</v>
      </c>
      <c r="BI14">
        <v>0</v>
      </c>
      <c r="BJ14">
        <v>1</v>
      </c>
      <c r="BK14">
        <v>0</v>
      </c>
      <c r="BL14">
        <v>0</v>
      </c>
      <c r="BM14">
        <v>1</v>
      </c>
      <c r="BN14">
        <v>0</v>
      </c>
      <c r="BO14">
        <v>1</v>
      </c>
      <c r="BP14">
        <v>0</v>
      </c>
      <c r="BQ14">
        <v>1</v>
      </c>
      <c r="BR14">
        <v>0</v>
      </c>
      <c r="BS14">
        <v>0</v>
      </c>
      <c r="BT14">
        <v>1</v>
      </c>
      <c r="BU14">
        <v>0</v>
      </c>
      <c r="BV14">
        <v>0</v>
      </c>
      <c r="BW14">
        <v>1</v>
      </c>
      <c r="BX14">
        <v>0</v>
      </c>
      <c r="BY14">
        <v>0</v>
      </c>
      <c r="BZ14">
        <v>1</v>
      </c>
      <c r="CA14">
        <v>0</v>
      </c>
      <c r="CB14">
        <v>0</v>
      </c>
      <c r="CC14">
        <v>0</v>
      </c>
      <c r="CD14">
        <v>1</v>
      </c>
      <c r="CE14">
        <v>0</v>
      </c>
      <c r="CF14">
        <v>1</v>
      </c>
      <c r="CG14">
        <v>0</v>
      </c>
      <c r="CH14">
        <v>0</v>
      </c>
      <c r="CI14">
        <v>0</v>
      </c>
      <c r="CJ14">
        <v>1</v>
      </c>
      <c r="CK14">
        <v>0</v>
      </c>
      <c r="CL14">
        <v>0</v>
      </c>
      <c r="CM14">
        <v>0</v>
      </c>
      <c r="CN14">
        <v>0</v>
      </c>
      <c r="CO14">
        <v>1</v>
      </c>
      <c r="CP14">
        <v>0</v>
      </c>
      <c r="CQ14">
        <v>0</v>
      </c>
      <c r="CR14">
        <v>0</v>
      </c>
      <c r="CS14">
        <v>1</v>
      </c>
      <c r="CT14">
        <v>0</v>
      </c>
      <c r="CU14">
        <v>0</v>
      </c>
      <c r="CV14">
        <v>0</v>
      </c>
      <c r="CW14">
        <v>1</v>
      </c>
      <c r="CX14">
        <v>1</v>
      </c>
      <c r="CY14">
        <v>0</v>
      </c>
      <c r="CZ14">
        <v>0</v>
      </c>
      <c r="DA14">
        <v>0</v>
      </c>
      <c r="DB14">
        <v>1</v>
      </c>
      <c r="DC14">
        <v>0</v>
      </c>
      <c r="DD14">
        <v>1</v>
      </c>
      <c r="DE14">
        <v>0</v>
      </c>
      <c r="DF14">
        <v>0</v>
      </c>
      <c r="DG14">
        <v>0</v>
      </c>
      <c r="DH14">
        <v>0</v>
      </c>
      <c r="DI14">
        <v>1</v>
      </c>
      <c r="DJ14">
        <v>0</v>
      </c>
      <c r="DK14">
        <v>1</v>
      </c>
      <c r="DL14">
        <v>0</v>
      </c>
      <c r="DM14">
        <v>1</v>
      </c>
      <c r="DN14">
        <v>0</v>
      </c>
      <c r="DO14">
        <v>0</v>
      </c>
      <c r="DP14">
        <v>0</v>
      </c>
      <c r="DQ14">
        <v>1</v>
      </c>
      <c r="DR14">
        <v>0</v>
      </c>
      <c r="DS14">
        <v>1</v>
      </c>
      <c r="DT14">
        <v>0</v>
      </c>
      <c r="DU14">
        <v>0</v>
      </c>
      <c r="DV14">
        <v>0</v>
      </c>
      <c r="DW14">
        <v>1</v>
      </c>
      <c r="DX14">
        <v>0</v>
      </c>
      <c r="DY14">
        <v>0</v>
      </c>
      <c r="DZ14">
        <v>0</v>
      </c>
      <c r="EA14">
        <v>1</v>
      </c>
      <c r="EB14">
        <v>1</v>
      </c>
      <c r="EC14">
        <v>0</v>
      </c>
      <c r="ED14">
        <v>0</v>
      </c>
      <c r="EE14">
        <v>0</v>
      </c>
      <c r="EF14">
        <v>1</v>
      </c>
      <c r="EG14">
        <v>1</v>
      </c>
      <c r="EH14">
        <v>0</v>
      </c>
      <c r="EI14">
        <v>0</v>
      </c>
      <c r="EJ14">
        <v>0</v>
      </c>
      <c r="EK14">
        <v>1</v>
      </c>
      <c r="EL14">
        <v>1</v>
      </c>
      <c r="EM14">
        <v>0</v>
      </c>
      <c r="EN14">
        <v>0</v>
      </c>
      <c r="EO14">
        <v>0</v>
      </c>
      <c r="EP14">
        <v>1</v>
      </c>
      <c r="EQ14">
        <v>1</v>
      </c>
      <c r="ER14">
        <v>0</v>
      </c>
      <c r="ES14">
        <v>0</v>
      </c>
      <c r="ET14">
        <v>1</v>
      </c>
      <c r="EU14">
        <v>0</v>
      </c>
      <c r="EV14">
        <v>1</v>
      </c>
      <c r="EW14">
        <v>0</v>
      </c>
      <c r="EX14">
        <v>0</v>
      </c>
      <c r="EY14">
        <v>0</v>
      </c>
      <c r="EZ14">
        <v>1</v>
      </c>
      <c r="FA14">
        <v>1</v>
      </c>
      <c r="FB14">
        <v>0</v>
      </c>
      <c r="FC14">
        <v>0</v>
      </c>
      <c r="FD14">
        <v>0</v>
      </c>
      <c r="FE14">
        <v>1</v>
      </c>
      <c r="FF14">
        <v>1</v>
      </c>
      <c r="FG14">
        <v>0</v>
      </c>
      <c r="FH14">
        <v>0</v>
      </c>
      <c r="FI14">
        <v>1</v>
      </c>
      <c r="FJ14">
        <v>0</v>
      </c>
      <c r="FK14">
        <v>1</v>
      </c>
      <c r="FL14">
        <v>0</v>
      </c>
      <c r="FM14">
        <v>0</v>
      </c>
      <c r="FN14">
        <v>1</v>
      </c>
      <c r="FO14">
        <v>0</v>
      </c>
      <c r="FP14">
        <v>1</v>
      </c>
      <c r="FQ14">
        <v>0</v>
      </c>
      <c r="FR14">
        <v>0</v>
      </c>
      <c r="FS14">
        <v>1</v>
      </c>
      <c r="FT14">
        <v>0</v>
      </c>
      <c r="FU14">
        <v>0</v>
      </c>
      <c r="FV14">
        <v>1</v>
      </c>
      <c r="FW14">
        <v>0</v>
      </c>
      <c r="FX14">
        <v>0</v>
      </c>
      <c r="FY14">
        <v>0</v>
      </c>
      <c r="FZ14">
        <v>1</v>
      </c>
      <c r="GA14">
        <v>0</v>
      </c>
      <c r="GB14">
        <v>0</v>
      </c>
      <c r="GC14">
        <v>0</v>
      </c>
      <c r="GD14">
        <v>1</v>
      </c>
      <c r="GE14">
        <v>0</v>
      </c>
      <c r="GF14">
        <v>1</v>
      </c>
      <c r="GG14">
        <v>0</v>
      </c>
      <c r="GH14">
        <v>0</v>
      </c>
      <c r="GI14">
        <v>0</v>
      </c>
      <c r="GJ14">
        <v>0</v>
      </c>
      <c r="GK14">
        <v>1</v>
      </c>
      <c r="GL14">
        <v>0</v>
      </c>
      <c r="GM14">
        <v>0</v>
      </c>
      <c r="GN14">
        <v>0</v>
      </c>
      <c r="GO14">
        <v>1</v>
      </c>
      <c r="GP14">
        <v>0</v>
      </c>
      <c r="GQ14">
        <v>0</v>
      </c>
      <c r="GR14">
        <v>0</v>
      </c>
      <c r="GS14">
        <v>1</v>
      </c>
      <c r="GT14">
        <v>1</v>
      </c>
      <c r="GU14">
        <v>0</v>
      </c>
      <c r="GV14">
        <v>0</v>
      </c>
      <c r="GW14">
        <v>0</v>
      </c>
      <c r="GX14">
        <v>1</v>
      </c>
      <c r="GY14">
        <v>0</v>
      </c>
      <c r="GZ14">
        <v>1</v>
      </c>
      <c r="HA14">
        <v>0</v>
      </c>
      <c r="HB14">
        <v>0</v>
      </c>
      <c r="HC14">
        <v>0</v>
      </c>
      <c r="HD14">
        <v>1</v>
      </c>
      <c r="HE14">
        <v>0</v>
      </c>
      <c r="HF14">
        <v>0</v>
      </c>
      <c r="HG14">
        <v>0</v>
      </c>
      <c r="HH14">
        <v>1</v>
      </c>
      <c r="HI14">
        <v>1</v>
      </c>
      <c r="HJ14">
        <v>0</v>
      </c>
      <c r="HK14">
        <v>0</v>
      </c>
      <c r="HL14">
        <v>1</v>
      </c>
      <c r="HM14">
        <v>0</v>
      </c>
      <c r="HN14">
        <v>0</v>
      </c>
      <c r="HO14">
        <v>1</v>
      </c>
      <c r="HP14">
        <v>0</v>
      </c>
      <c r="HQ14">
        <v>0</v>
      </c>
      <c r="HR14">
        <v>0</v>
      </c>
      <c r="HS14">
        <v>1</v>
      </c>
      <c r="HT14">
        <v>0</v>
      </c>
      <c r="HU14">
        <v>0</v>
      </c>
      <c r="HV14">
        <v>0</v>
      </c>
      <c r="HW14">
        <v>1</v>
      </c>
      <c r="HX14">
        <v>0</v>
      </c>
      <c r="HY14">
        <v>1</v>
      </c>
      <c r="HZ14">
        <v>0</v>
      </c>
      <c r="IA14">
        <v>0</v>
      </c>
      <c r="IB14">
        <v>0</v>
      </c>
      <c r="IC14">
        <v>0</v>
      </c>
      <c r="ID14">
        <v>1</v>
      </c>
      <c r="IE14">
        <v>0</v>
      </c>
      <c r="IF14">
        <v>0</v>
      </c>
      <c r="IG14">
        <v>0</v>
      </c>
      <c r="IH14">
        <v>0</v>
      </c>
      <c r="II14">
        <v>1</v>
      </c>
      <c r="IJ14">
        <v>0</v>
      </c>
      <c r="IK14">
        <v>0</v>
      </c>
      <c r="IL14">
        <v>0</v>
      </c>
      <c r="IM14">
        <v>1</v>
      </c>
      <c r="IN14">
        <v>0</v>
      </c>
      <c r="IO14">
        <v>0</v>
      </c>
      <c r="IP14">
        <v>1</v>
      </c>
      <c r="IQ14">
        <v>0</v>
      </c>
      <c r="IR14">
        <v>0</v>
      </c>
      <c r="IS14">
        <v>1</v>
      </c>
      <c r="IT14">
        <v>0</v>
      </c>
      <c r="IU14">
        <v>0</v>
      </c>
      <c r="IV14">
        <v>0</v>
      </c>
      <c r="IW14">
        <v>1</v>
      </c>
      <c r="IX14">
        <v>0</v>
      </c>
      <c r="IY14">
        <v>0</v>
      </c>
      <c r="IZ14">
        <v>0</v>
      </c>
      <c r="JA14">
        <v>1</v>
      </c>
      <c r="JB14">
        <v>1</v>
      </c>
      <c r="JC14">
        <v>0</v>
      </c>
      <c r="JD14">
        <v>0</v>
      </c>
      <c r="JE14">
        <v>1</v>
      </c>
      <c r="JF14">
        <v>0</v>
      </c>
      <c r="JG14">
        <v>0</v>
      </c>
      <c r="JH14">
        <v>1</v>
      </c>
      <c r="JI14">
        <v>0</v>
      </c>
      <c r="JJ14">
        <v>0</v>
      </c>
      <c r="JK14">
        <v>0</v>
      </c>
      <c r="JL14">
        <v>1</v>
      </c>
      <c r="JM14">
        <v>0</v>
      </c>
      <c r="JN14">
        <v>1</v>
      </c>
      <c r="JO14">
        <v>0</v>
      </c>
      <c r="JP14">
        <v>0</v>
      </c>
      <c r="JQ14">
        <v>1</v>
      </c>
      <c r="JR14">
        <v>0</v>
      </c>
      <c r="JS14">
        <v>1</v>
      </c>
      <c r="JT14">
        <v>0</v>
      </c>
      <c r="JU14">
        <v>0</v>
      </c>
      <c r="JV14">
        <v>0</v>
      </c>
      <c r="JW14">
        <v>1</v>
      </c>
      <c r="JX14">
        <v>0</v>
      </c>
      <c r="JY14">
        <v>0</v>
      </c>
      <c r="JZ14">
        <v>0</v>
      </c>
      <c r="KA14">
        <v>1</v>
      </c>
      <c r="KB14">
        <v>0</v>
      </c>
      <c r="KC14">
        <v>0</v>
      </c>
      <c r="KD14">
        <v>0</v>
      </c>
      <c r="KE14">
        <v>1</v>
      </c>
      <c r="KF14">
        <v>1</v>
      </c>
      <c r="KG14">
        <v>0</v>
      </c>
      <c r="KH14">
        <v>0</v>
      </c>
      <c r="KI14">
        <v>1</v>
      </c>
      <c r="KJ14">
        <v>0</v>
      </c>
      <c r="KK14">
        <v>0</v>
      </c>
      <c r="KL14">
        <v>1</v>
      </c>
      <c r="KM14">
        <v>0</v>
      </c>
      <c r="KN14">
        <v>0</v>
      </c>
      <c r="KO14">
        <v>0</v>
      </c>
      <c r="KP14">
        <v>1</v>
      </c>
      <c r="KQ14">
        <v>0</v>
      </c>
      <c r="KR14">
        <v>0</v>
      </c>
      <c r="KS14">
        <v>0</v>
      </c>
      <c r="KT14">
        <v>1</v>
      </c>
      <c r="KU14">
        <v>0</v>
      </c>
      <c r="KV14">
        <v>1</v>
      </c>
      <c r="KW14">
        <v>0</v>
      </c>
      <c r="KX14">
        <v>0</v>
      </c>
      <c r="KY14">
        <v>0</v>
      </c>
      <c r="KZ14">
        <v>0</v>
      </c>
      <c r="LA14">
        <v>1</v>
      </c>
      <c r="LB14">
        <v>0</v>
      </c>
      <c r="LC14">
        <v>0</v>
      </c>
      <c r="LD14">
        <v>0</v>
      </c>
      <c r="LE14">
        <v>1</v>
      </c>
      <c r="LF14">
        <v>0</v>
      </c>
      <c r="LG14">
        <v>0</v>
      </c>
      <c r="LH14">
        <v>1</v>
      </c>
      <c r="LI14">
        <v>0</v>
      </c>
      <c r="LJ14">
        <v>0</v>
      </c>
      <c r="LK14">
        <v>1</v>
      </c>
      <c r="LL14">
        <v>0</v>
      </c>
      <c r="LM14">
        <v>0</v>
      </c>
      <c r="LN14">
        <v>0</v>
      </c>
      <c r="LO14">
        <v>1</v>
      </c>
      <c r="LP14">
        <v>0</v>
      </c>
      <c r="LQ14">
        <v>0</v>
      </c>
      <c r="LR14">
        <v>1</v>
      </c>
      <c r="LS14">
        <v>0</v>
      </c>
      <c r="LT14">
        <v>40</v>
      </c>
    </row>
    <row r="15" spans="1:332">
      <c r="A15">
        <v>16</v>
      </c>
      <c r="B15" t="s">
        <v>551</v>
      </c>
      <c r="C15" t="s">
        <v>550</v>
      </c>
      <c r="D15" t="s">
        <v>77</v>
      </c>
      <c r="E15" t="s">
        <v>83</v>
      </c>
      <c r="F15" t="s">
        <v>377</v>
      </c>
      <c r="G15" t="s">
        <v>378</v>
      </c>
      <c r="H15">
        <v>3</v>
      </c>
      <c r="I15">
        <v>2</v>
      </c>
      <c r="J15">
        <v>3</v>
      </c>
      <c r="K15">
        <v>3</v>
      </c>
      <c r="L15">
        <v>4</v>
      </c>
      <c r="M15">
        <v>4</v>
      </c>
      <c r="N15">
        <v>3</v>
      </c>
      <c r="O15">
        <v>3</v>
      </c>
      <c r="P15">
        <v>4</v>
      </c>
      <c r="Q15">
        <v>4</v>
      </c>
      <c r="R15">
        <v>2</v>
      </c>
      <c r="S15">
        <v>3</v>
      </c>
      <c r="T15">
        <v>4</v>
      </c>
      <c r="U15">
        <v>3</v>
      </c>
      <c r="V15">
        <v>1</v>
      </c>
      <c r="W15">
        <v>0</v>
      </c>
      <c r="X15">
        <v>1</v>
      </c>
      <c r="Y15">
        <v>0</v>
      </c>
      <c r="Z15">
        <v>0</v>
      </c>
      <c r="AA15">
        <v>1</v>
      </c>
      <c r="AB15">
        <v>0</v>
      </c>
      <c r="AC15">
        <v>1</v>
      </c>
      <c r="AD15">
        <v>0</v>
      </c>
      <c r="AE15">
        <v>0</v>
      </c>
      <c r="AF15">
        <v>1</v>
      </c>
      <c r="AG15">
        <v>0</v>
      </c>
      <c r="AH15">
        <v>1</v>
      </c>
      <c r="AI15">
        <v>0</v>
      </c>
      <c r="AJ15">
        <v>0</v>
      </c>
      <c r="AK15">
        <v>1</v>
      </c>
      <c r="AL15">
        <v>0</v>
      </c>
      <c r="AM15">
        <v>1</v>
      </c>
      <c r="AN15">
        <v>0</v>
      </c>
      <c r="AO15">
        <v>0</v>
      </c>
      <c r="AP15">
        <v>1</v>
      </c>
      <c r="AQ15">
        <v>0</v>
      </c>
      <c r="AR15">
        <v>0</v>
      </c>
      <c r="AS15">
        <v>1</v>
      </c>
      <c r="AT15">
        <v>0</v>
      </c>
      <c r="AU15">
        <v>1</v>
      </c>
      <c r="AV15">
        <v>0</v>
      </c>
      <c r="AW15">
        <v>0</v>
      </c>
      <c r="AX15">
        <v>1</v>
      </c>
      <c r="AY15">
        <v>0</v>
      </c>
      <c r="AZ15">
        <v>1</v>
      </c>
      <c r="BA15">
        <v>0</v>
      </c>
      <c r="BB15">
        <v>0</v>
      </c>
      <c r="BC15">
        <v>0</v>
      </c>
      <c r="BD15">
        <v>1</v>
      </c>
      <c r="BE15">
        <v>1</v>
      </c>
      <c r="BF15">
        <v>0</v>
      </c>
      <c r="BG15">
        <v>0</v>
      </c>
      <c r="BH15">
        <v>1</v>
      </c>
      <c r="BI15">
        <v>0</v>
      </c>
      <c r="BJ15">
        <v>1</v>
      </c>
      <c r="BK15">
        <v>0</v>
      </c>
      <c r="BL15">
        <v>0</v>
      </c>
      <c r="BM15">
        <v>1</v>
      </c>
      <c r="BN15">
        <v>0</v>
      </c>
      <c r="BO15">
        <v>1</v>
      </c>
      <c r="BP15">
        <v>0</v>
      </c>
      <c r="BQ15">
        <v>1</v>
      </c>
      <c r="BR15">
        <v>0</v>
      </c>
      <c r="BS15">
        <v>0</v>
      </c>
      <c r="BT15">
        <v>1</v>
      </c>
      <c r="BU15">
        <v>0</v>
      </c>
      <c r="BV15">
        <v>0</v>
      </c>
      <c r="BW15">
        <v>1</v>
      </c>
      <c r="BX15">
        <v>0</v>
      </c>
      <c r="BY15">
        <v>1</v>
      </c>
      <c r="BZ15">
        <v>0</v>
      </c>
      <c r="CA15">
        <v>0</v>
      </c>
      <c r="CB15">
        <v>0</v>
      </c>
      <c r="CC15">
        <v>1</v>
      </c>
      <c r="CD15">
        <v>1</v>
      </c>
      <c r="CE15">
        <v>0</v>
      </c>
      <c r="CF15">
        <v>0</v>
      </c>
      <c r="CG15">
        <v>1</v>
      </c>
      <c r="CH15">
        <v>0</v>
      </c>
      <c r="CI15">
        <v>1</v>
      </c>
      <c r="CJ15">
        <v>0</v>
      </c>
      <c r="CK15">
        <v>0</v>
      </c>
      <c r="CL15">
        <v>1</v>
      </c>
      <c r="CM15">
        <v>0</v>
      </c>
      <c r="CN15">
        <v>0</v>
      </c>
      <c r="CO15">
        <v>1</v>
      </c>
      <c r="CP15">
        <v>0</v>
      </c>
      <c r="CQ15">
        <v>0</v>
      </c>
      <c r="CR15">
        <v>0</v>
      </c>
      <c r="CS15">
        <v>1</v>
      </c>
      <c r="CT15">
        <v>0</v>
      </c>
      <c r="CU15">
        <v>0</v>
      </c>
      <c r="CV15">
        <v>0</v>
      </c>
      <c r="CW15">
        <v>1</v>
      </c>
      <c r="CX15">
        <v>0</v>
      </c>
      <c r="CY15">
        <v>1</v>
      </c>
      <c r="CZ15">
        <v>0</v>
      </c>
      <c r="DA15">
        <v>0</v>
      </c>
      <c r="DB15">
        <v>0</v>
      </c>
      <c r="DC15">
        <v>0</v>
      </c>
      <c r="DD15">
        <v>1</v>
      </c>
      <c r="DE15">
        <v>0</v>
      </c>
      <c r="DF15">
        <v>0</v>
      </c>
      <c r="DG15">
        <v>0</v>
      </c>
      <c r="DH15">
        <v>0</v>
      </c>
      <c r="DI15">
        <v>1</v>
      </c>
      <c r="DJ15">
        <v>0</v>
      </c>
      <c r="DK15">
        <v>0</v>
      </c>
      <c r="DL15">
        <v>0</v>
      </c>
      <c r="DM15">
        <v>0</v>
      </c>
      <c r="DN15">
        <v>1</v>
      </c>
      <c r="DO15">
        <v>0</v>
      </c>
      <c r="DP15">
        <v>0</v>
      </c>
      <c r="DQ15">
        <v>0</v>
      </c>
      <c r="DR15">
        <v>0</v>
      </c>
      <c r="DS15">
        <v>1</v>
      </c>
      <c r="DT15">
        <v>0</v>
      </c>
      <c r="DU15">
        <v>0</v>
      </c>
      <c r="DV15">
        <v>0</v>
      </c>
      <c r="DW15">
        <v>0</v>
      </c>
      <c r="DX15">
        <v>1</v>
      </c>
      <c r="DY15">
        <v>0</v>
      </c>
      <c r="DZ15">
        <v>0</v>
      </c>
      <c r="EA15">
        <v>0</v>
      </c>
      <c r="EB15">
        <v>1</v>
      </c>
      <c r="EC15">
        <v>0</v>
      </c>
      <c r="ED15">
        <v>0</v>
      </c>
      <c r="EE15">
        <v>0</v>
      </c>
      <c r="EF15">
        <v>1</v>
      </c>
      <c r="EG15">
        <v>0</v>
      </c>
      <c r="EH15">
        <v>1</v>
      </c>
      <c r="EI15">
        <v>0</v>
      </c>
      <c r="EJ15">
        <v>0</v>
      </c>
      <c r="EK15">
        <v>0</v>
      </c>
      <c r="EL15">
        <v>1</v>
      </c>
      <c r="EM15">
        <v>0</v>
      </c>
      <c r="EN15">
        <v>0</v>
      </c>
      <c r="EO15">
        <v>1</v>
      </c>
      <c r="EP15">
        <v>0</v>
      </c>
      <c r="EQ15">
        <v>1</v>
      </c>
      <c r="ER15">
        <v>0</v>
      </c>
      <c r="ES15">
        <v>0</v>
      </c>
      <c r="ET15">
        <v>1</v>
      </c>
      <c r="EU15">
        <v>0</v>
      </c>
      <c r="EV15">
        <v>0</v>
      </c>
      <c r="EW15">
        <v>1</v>
      </c>
      <c r="EX15">
        <v>0</v>
      </c>
      <c r="EY15">
        <v>0</v>
      </c>
      <c r="EZ15">
        <v>0</v>
      </c>
      <c r="FA15">
        <v>1</v>
      </c>
      <c r="FB15">
        <v>0</v>
      </c>
      <c r="FC15">
        <v>0</v>
      </c>
      <c r="FD15">
        <v>0</v>
      </c>
      <c r="FE15">
        <v>1</v>
      </c>
      <c r="FF15">
        <v>1</v>
      </c>
      <c r="FG15">
        <v>0</v>
      </c>
      <c r="FH15">
        <v>1</v>
      </c>
      <c r="FI15">
        <v>0</v>
      </c>
      <c r="FJ15">
        <v>0</v>
      </c>
      <c r="FK15">
        <v>0</v>
      </c>
      <c r="FL15">
        <v>1</v>
      </c>
      <c r="FM15">
        <v>0</v>
      </c>
      <c r="FN15">
        <v>0</v>
      </c>
      <c r="FO15">
        <v>0</v>
      </c>
      <c r="FP15">
        <v>1</v>
      </c>
      <c r="FQ15">
        <v>0</v>
      </c>
      <c r="FR15">
        <v>1</v>
      </c>
      <c r="FS15">
        <v>0</v>
      </c>
      <c r="FT15">
        <v>0</v>
      </c>
      <c r="FU15">
        <v>0</v>
      </c>
      <c r="FV15">
        <v>1</v>
      </c>
      <c r="FW15">
        <v>0</v>
      </c>
      <c r="FX15">
        <v>0</v>
      </c>
      <c r="FY15">
        <v>0</v>
      </c>
      <c r="FZ15">
        <v>0</v>
      </c>
      <c r="GA15">
        <v>1</v>
      </c>
      <c r="GB15">
        <v>0</v>
      </c>
      <c r="GC15">
        <v>0</v>
      </c>
      <c r="GD15">
        <v>0</v>
      </c>
      <c r="GE15">
        <v>0</v>
      </c>
      <c r="GF15">
        <v>1</v>
      </c>
      <c r="GG15">
        <v>0</v>
      </c>
      <c r="GH15">
        <v>0</v>
      </c>
      <c r="GI15">
        <v>0</v>
      </c>
      <c r="GJ15">
        <v>1</v>
      </c>
      <c r="GK15">
        <v>0</v>
      </c>
      <c r="GL15">
        <v>0</v>
      </c>
      <c r="GM15">
        <v>1</v>
      </c>
      <c r="GN15">
        <v>0</v>
      </c>
      <c r="GO15">
        <v>1</v>
      </c>
      <c r="GP15">
        <v>0</v>
      </c>
      <c r="GQ15">
        <v>0</v>
      </c>
      <c r="GR15">
        <v>1</v>
      </c>
      <c r="GS15">
        <v>0</v>
      </c>
      <c r="GT15">
        <v>0</v>
      </c>
      <c r="GU15">
        <v>1</v>
      </c>
      <c r="GV15">
        <v>0</v>
      </c>
      <c r="GW15">
        <v>0</v>
      </c>
      <c r="GX15">
        <v>0</v>
      </c>
      <c r="GY15">
        <v>0</v>
      </c>
      <c r="GZ15">
        <v>1</v>
      </c>
      <c r="HA15">
        <v>0</v>
      </c>
      <c r="HB15">
        <v>0</v>
      </c>
      <c r="HC15">
        <v>0</v>
      </c>
      <c r="HD15">
        <v>1</v>
      </c>
      <c r="HE15">
        <v>0</v>
      </c>
      <c r="HF15">
        <v>0</v>
      </c>
      <c r="HG15">
        <v>0</v>
      </c>
      <c r="HH15">
        <v>1</v>
      </c>
      <c r="HI15">
        <v>1</v>
      </c>
      <c r="HJ15">
        <v>0</v>
      </c>
      <c r="HK15">
        <v>0</v>
      </c>
      <c r="HL15">
        <v>1</v>
      </c>
      <c r="HM15">
        <v>0</v>
      </c>
      <c r="HN15">
        <v>0</v>
      </c>
      <c r="HO15">
        <v>1</v>
      </c>
      <c r="HP15">
        <v>0</v>
      </c>
      <c r="HQ15">
        <v>0</v>
      </c>
      <c r="HR15">
        <v>0</v>
      </c>
      <c r="HS15">
        <v>0</v>
      </c>
      <c r="HT15">
        <v>1</v>
      </c>
      <c r="HU15">
        <v>0</v>
      </c>
      <c r="HV15">
        <v>0</v>
      </c>
      <c r="HW15">
        <v>0</v>
      </c>
      <c r="HX15">
        <v>1</v>
      </c>
      <c r="HY15">
        <v>0</v>
      </c>
      <c r="HZ15">
        <v>0</v>
      </c>
      <c r="IA15">
        <v>1</v>
      </c>
      <c r="IB15">
        <v>0</v>
      </c>
      <c r="IC15">
        <v>0</v>
      </c>
      <c r="ID15">
        <v>1</v>
      </c>
      <c r="IE15">
        <v>0</v>
      </c>
      <c r="IF15">
        <v>0</v>
      </c>
      <c r="IG15">
        <v>0</v>
      </c>
      <c r="IH15">
        <v>0</v>
      </c>
      <c r="II15">
        <v>1</v>
      </c>
      <c r="IJ15">
        <v>0</v>
      </c>
      <c r="IK15">
        <v>0</v>
      </c>
      <c r="IL15">
        <v>0</v>
      </c>
      <c r="IM15">
        <v>1</v>
      </c>
      <c r="IN15">
        <v>0</v>
      </c>
      <c r="IO15">
        <v>0</v>
      </c>
      <c r="IP15">
        <v>1</v>
      </c>
      <c r="IQ15">
        <v>0</v>
      </c>
      <c r="IR15">
        <v>0</v>
      </c>
      <c r="IS15">
        <v>1</v>
      </c>
      <c r="IT15">
        <v>0</v>
      </c>
      <c r="IU15">
        <v>0</v>
      </c>
      <c r="IV15">
        <v>0</v>
      </c>
      <c r="IW15">
        <v>0</v>
      </c>
      <c r="IX15">
        <v>1</v>
      </c>
      <c r="IY15">
        <v>0</v>
      </c>
      <c r="IZ15">
        <v>0</v>
      </c>
      <c r="JA15">
        <v>0</v>
      </c>
      <c r="JB15">
        <v>0</v>
      </c>
      <c r="JC15">
        <v>1</v>
      </c>
      <c r="JD15">
        <v>0</v>
      </c>
      <c r="JE15">
        <v>0</v>
      </c>
      <c r="JF15">
        <v>0</v>
      </c>
      <c r="JG15">
        <v>0</v>
      </c>
      <c r="JH15">
        <v>1</v>
      </c>
      <c r="JI15">
        <v>0</v>
      </c>
      <c r="JJ15">
        <v>0</v>
      </c>
      <c r="JK15">
        <v>0</v>
      </c>
      <c r="JL15">
        <v>1</v>
      </c>
      <c r="JM15">
        <v>0</v>
      </c>
      <c r="JN15">
        <v>1</v>
      </c>
      <c r="JO15">
        <v>0</v>
      </c>
      <c r="JP15">
        <v>0</v>
      </c>
      <c r="JQ15">
        <v>1</v>
      </c>
      <c r="JR15">
        <v>0</v>
      </c>
      <c r="JS15">
        <v>0</v>
      </c>
      <c r="JT15">
        <v>1</v>
      </c>
      <c r="JU15">
        <v>0</v>
      </c>
      <c r="JV15">
        <v>1</v>
      </c>
      <c r="JW15">
        <v>0</v>
      </c>
      <c r="JX15">
        <v>0</v>
      </c>
      <c r="JY15">
        <v>1</v>
      </c>
      <c r="JZ15">
        <v>0</v>
      </c>
      <c r="KA15">
        <v>1</v>
      </c>
      <c r="KB15">
        <v>0</v>
      </c>
      <c r="KC15">
        <v>0</v>
      </c>
      <c r="KD15">
        <v>1</v>
      </c>
      <c r="KE15">
        <v>0</v>
      </c>
      <c r="KF15">
        <v>1</v>
      </c>
      <c r="KG15">
        <v>0</v>
      </c>
      <c r="KH15">
        <v>1</v>
      </c>
      <c r="KI15">
        <v>0</v>
      </c>
      <c r="KJ15">
        <v>0</v>
      </c>
      <c r="KK15">
        <v>0</v>
      </c>
      <c r="KL15">
        <v>1</v>
      </c>
      <c r="KM15">
        <v>0</v>
      </c>
      <c r="KN15">
        <v>0</v>
      </c>
      <c r="KO15">
        <v>0</v>
      </c>
      <c r="KP15">
        <v>0</v>
      </c>
      <c r="KQ15">
        <v>1</v>
      </c>
      <c r="KR15">
        <v>0</v>
      </c>
      <c r="KS15">
        <v>0</v>
      </c>
      <c r="KT15">
        <v>0</v>
      </c>
      <c r="KU15">
        <v>0</v>
      </c>
      <c r="KV15">
        <v>1</v>
      </c>
      <c r="KW15">
        <v>0</v>
      </c>
      <c r="KX15">
        <v>0</v>
      </c>
      <c r="KY15">
        <v>0</v>
      </c>
      <c r="KZ15">
        <v>0</v>
      </c>
      <c r="LA15">
        <v>1</v>
      </c>
      <c r="LB15">
        <v>0</v>
      </c>
      <c r="LC15">
        <v>0</v>
      </c>
      <c r="LD15">
        <v>0</v>
      </c>
      <c r="LE15">
        <v>0</v>
      </c>
      <c r="LF15">
        <v>1</v>
      </c>
      <c r="LG15">
        <v>0</v>
      </c>
      <c r="LH15">
        <v>0</v>
      </c>
      <c r="LI15">
        <v>0</v>
      </c>
      <c r="LJ15">
        <v>0</v>
      </c>
      <c r="LK15">
        <v>1</v>
      </c>
      <c r="LL15">
        <v>0</v>
      </c>
      <c r="LM15">
        <v>0</v>
      </c>
      <c r="LN15">
        <v>0</v>
      </c>
      <c r="LO15">
        <v>1</v>
      </c>
      <c r="LP15">
        <v>0</v>
      </c>
      <c r="LQ15">
        <v>0</v>
      </c>
      <c r="LR15">
        <v>1</v>
      </c>
      <c r="LS15">
        <v>0</v>
      </c>
      <c r="LT15">
        <v>45</v>
      </c>
    </row>
    <row r="16" spans="1:332">
      <c r="A16">
        <v>17</v>
      </c>
      <c r="B16" t="s">
        <v>549</v>
      </c>
      <c r="C16" t="s">
        <v>548</v>
      </c>
      <c r="D16" t="s">
        <v>77</v>
      </c>
      <c r="E16" t="s">
        <v>368</v>
      </c>
      <c r="F16" t="s">
        <v>384</v>
      </c>
      <c r="G16" t="s">
        <v>385</v>
      </c>
      <c r="H16">
        <v>4</v>
      </c>
      <c r="I16">
        <v>5</v>
      </c>
      <c r="J16">
        <v>2</v>
      </c>
      <c r="K16">
        <v>4</v>
      </c>
      <c r="L16">
        <v>1</v>
      </c>
      <c r="M16">
        <v>2</v>
      </c>
      <c r="N16">
        <v>3</v>
      </c>
      <c r="O16">
        <v>2</v>
      </c>
      <c r="P16">
        <v>3</v>
      </c>
      <c r="Q16">
        <v>1</v>
      </c>
      <c r="R16">
        <v>1</v>
      </c>
      <c r="S16">
        <v>5</v>
      </c>
      <c r="T16">
        <v>4</v>
      </c>
      <c r="U16">
        <v>4</v>
      </c>
      <c r="V16">
        <v>1</v>
      </c>
      <c r="W16">
        <v>0</v>
      </c>
      <c r="X16">
        <v>1</v>
      </c>
      <c r="Y16">
        <v>0</v>
      </c>
      <c r="Z16">
        <v>0</v>
      </c>
      <c r="AA16">
        <v>1</v>
      </c>
      <c r="AB16">
        <v>0</v>
      </c>
      <c r="AC16">
        <v>0</v>
      </c>
      <c r="AD16">
        <v>1</v>
      </c>
      <c r="AE16">
        <v>0</v>
      </c>
      <c r="AF16">
        <v>0</v>
      </c>
      <c r="AG16">
        <v>1</v>
      </c>
      <c r="AH16">
        <v>0</v>
      </c>
      <c r="AI16">
        <v>0</v>
      </c>
      <c r="AJ16">
        <v>0</v>
      </c>
      <c r="AK16">
        <v>1</v>
      </c>
      <c r="AL16">
        <v>0</v>
      </c>
      <c r="AM16">
        <v>0</v>
      </c>
      <c r="AN16">
        <v>1</v>
      </c>
      <c r="AO16">
        <v>0</v>
      </c>
      <c r="AP16">
        <v>1</v>
      </c>
      <c r="AQ16">
        <v>0</v>
      </c>
      <c r="AR16">
        <v>1</v>
      </c>
      <c r="AS16">
        <v>0</v>
      </c>
      <c r="AT16">
        <v>0</v>
      </c>
      <c r="AU16">
        <v>1</v>
      </c>
      <c r="AV16">
        <v>0</v>
      </c>
      <c r="AW16">
        <v>1</v>
      </c>
      <c r="AX16">
        <v>0</v>
      </c>
      <c r="AY16">
        <v>0</v>
      </c>
      <c r="AZ16">
        <v>1</v>
      </c>
      <c r="BA16">
        <v>0</v>
      </c>
      <c r="BB16">
        <v>1</v>
      </c>
      <c r="BC16">
        <v>0</v>
      </c>
      <c r="BD16">
        <v>0</v>
      </c>
      <c r="BE16">
        <v>0</v>
      </c>
      <c r="BF16">
        <v>1</v>
      </c>
      <c r="BG16">
        <v>0</v>
      </c>
      <c r="BH16">
        <v>0</v>
      </c>
      <c r="BI16">
        <v>0</v>
      </c>
      <c r="BJ16">
        <v>0</v>
      </c>
      <c r="BK16">
        <v>1</v>
      </c>
      <c r="BL16">
        <v>0</v>
      </c>
      <c r="BM16">
        <v>0</v>
      </c>
      <c r="BN16">
        <v>0</v>
      </c>
      <c r="BO16">
        <v>1</v>
      </c>
      <c r="BP16">
        <v>0</v>
      </c>
      <c r="BQ16">
        <v>0</v>
      </c>
      <c r="BR16">
        <v>1</v>
      </c>
      <c r="BS16">
        <v>0</v>
      </c>
      <c r="BT16">
        <v>0</v>
      </c>
      <c r="BU16">
        <v>1</v>
      </c>
      <c r="BV16">
        <v>0</v>
      </c>
      <c r="BW16">
        <v>0</v>
      </c>
      <c r="BX16">
        <v>0</v>
      </c>
      <c r="BY16">
        <v>1</v>
      </c>
      <c r="BZ16">
        <v>0</v>
      </c>
      <c r="CA16">
        <v>1</v>
      </c>
      <c r="CB16">
        <v>0</v>
      </c>
      <c r="CC16">
        <v>0</v>
      </c>
      <c r="CD16">
        <v>1</v>
      </c>
      <c r="CE16">
        <v>0</v>
      </c>
      <c r="CF16">
        <v>1</v>
      </c>
      <c r="CG16">
        <v>0</v>
      </c>
      <c r="CH16">
        <v>0</v>
      </c>
      <c r="CI16">
        <v>0</v>
      </c>
      <c r="CJ16">
        <v>1</v>
      </c>
      <c r="CK16">
        <v>0</v>
      </c>
      <c r="CL16">
        <v>0</v>
      </c>
      <c r="CM16">
        <v>0</v>
      </c>
      <c r="CN16">
        <v>1</v>
      </c>
      <c r="CO16">
        <v>0</v>
      </c>
      <c r="CP16">
        <v>0</v>
      </c>
      <c r="CQ16">
        <v>1</v>
      </c>
      <c r="CR16">
        <v>0</v>
      </c>
      <c r="CS16">
        <v>1</v>
      </c>
      <c r="CT16">
        <v>0</v>
      </c>
      <c r="CU16">
        <v>0</v>
      </c>
      <c r="CV16">
        <v>1</v>
      </c>
      <c r="CW16">
        <v>0</v>
      </c>
      <c r="CX16">
        <v>0</v>
      </c>
      <c r="CY16">
        <v>1</v>
      </c>
      <c r="CZ16">
        <v>0</v>
      </c>
      <c r="DA16">
        <v>0</v>
      </c>
      <c r="DB16">
        <v>0</v>
      </c>
      <c r="DC16">
        <v>0</v>
      </c>
      <c r="DD16">
        <v>1</v>
      </c>
      <c r="DE16">
        <v>0</v>
      </c>
      <c r="DF16">
        <v>0</v>
      </c>
      <c r="DG16">
        <v>0</v>
      </c>
      <c r="DH16">
        <v>0</v>
      </c>
      <c r="DI16">
        <v>1</v>
      </c>
      <c r="DJ16">
        <v>0</v>
      </c>
      <c r="DK16">
        <v>0</v>
      </c>
      <c r="DL16">
        <v>0</v>
      </c>
      <c r="DM16">
        <v>1</v>
      </c>
      <c r="DN16">
        <v>0</v>
      </c>
      <c r="DO16">
        <v>1</v>
      </c>
      <c r="DP16">
        <v>0</v>
      </c>
      <c r="DQ16">
        <v>0</v>
      </c>
      <c r="DR16">
        <v>0</v>
      </c>
      <c r="DS16">
        <v>1</v>
      </c>
      <c r="DT16">
        <v>0</v>
      </c>
      <c r="DU16">
        <v>0</v>
      </c>
      <c r="DV16">
        <v>0</v>
      </c>
      <c r="DW16">
        <v>1</v>
      </c>
      <c r="DX16">
        <v>0</v>
      </c>
      <c r="DY16">
        <v>0</v>
      </c>
      <c r="DZ16">
        <v>1</v>
      </c>
      <c r="EA16">
        <v>0</v>
      </c>
      <c r="EB16">
        <v>1</v>
      </c>
      <c r="EC16">
        <v>0</v>
      </c>
      <c r="ED16">
        <v>1</v>
      </c>
      <c r="EE16">
        <v>0</v>
      </c>
      <c r="EF16">
        <v>0</v>
      </c>
      <c r="EG16">
        <v>0</v>
      </c>
      <c r="EH16">
        <v>1</v>
      </c>
      <c r="EI16">
        <v>0</v>
      </c>
      <c r="EJ16">
        <v>0</v>
      </c>
      <c r="EK16">
        <v>0</v>
      </c>
      <c r="EL16">
        <v>1</v>
      </c>
      <c r="EM16">
        <v>0</v>
      </c>
      <c r="EN16">
        <v>1</v>
      </c>
      <c r="EO16">
        <v>0</v>
      </c>
      <c r="EP16">
        <v>0</v>
      </c>
      <c r="EQ16">
        <v>1</v>
      </c>
      <c r="ER16">
        <v>0</v>
      </c>
      <c r="ES16">
        <v>1</v>
      </c>
      <c r="ET16">
        <v>0</v>
      </c>
      <c r="EU16">
        <v>0</v>
      </c>
      <c r="EV16">
        <v>0</v>
      </c>
      <c r="EW16">
        <v>1</v>
      </c>
      <c r="EX16">
        <v>0</v>
      </c>
      <c r="EY16">
        <v>0</v>
      </c>
      <c r="EZ16">
        <v>0</v>
      </c>
      <c r="FA16">
        <v>1</v>
      </c>
      <c r="FB16">
        <v>0</v>
      </c>
      <c r="FC16">
        <v>0</v>
      </c>
      <c r="FD16">
        <v>1</v>
      </c>
      <c r="FE16">
        <v>0</v>
      </c>
      <c r="FF16">
        <v>1</v>
      </c>
      <c r="FG16">
        <v>0</v>
      </c>
      <c r="FH16">
        <v>0</v>
      </c>
      <c r="FI16">
        <v>1</v>
      </c>
      <c r="FJ16">
        <v>0</v>
      </c>
      <c r="FK16">
        <v>1</v>
      </c>
      <c r="FL16">
        <v>0</v>
      </c>
      <c r="FM16">
        <v>1</v>
      </c>
      <c r="FN16">
        <v>0</v>
      </c>
      <c r="FO16">
        <v>0</v>
      </c>
      <c r="FP16">
        <v>1</v>
      </c>
      <c r="FQ16">
        <v>0</v>
      </c>
      <c r="FR16">
        <v>0</v>
      </c>
      <c r="FS16">
        <v>1</v>
      </c>
      <c r="FT16">
        <v>0</v>
      </c>
      <c r="FU16">
        <v>0</v>
      </c>
      <c r="FV16">
        <v>1</v>
      </c>
      <c r="FW16">
        <v>0</v>
      </c>
      <c r="FX16">
        <v>0</v>
      </c>
      <c r="FY16">
        <v>0</v>
      </c>
      <c r="FZ16">
        <v>0</v>
      </c>
      <c r="GA16">
        <v>1</v>
      </c>
      <c r="GB16">
        <v>0</v>
      </c>
      <c r="GC16">
        <v>0</v>
      </c>
      <c r="GD16">
        <v>0</v>
      </c>
      <c r="GE16">
        <v>0</v>
      </c>
      <c r="GF16">
        <v>1</v>
      </c>
      <c r="GG16">
        <v>0</v>
      </c>
      <c r="GH16">
        <v>0</v>
      </c>
      <c r="GI16">
        <v>0</v>
      </c>
      <c r="GJ16">
        <v>1</v>
      </c>
      <c r="GK16">
        <v>0</v>
      </c>
      <c r="GL16">
        <v>1</v>
      </c>
      <c r="GM16">
        <v>0</v>
      </c>
      <c r="GN16">
        <v>0</v>
      </c>
      <c r="GO16">
        <v>1</v>
      </c>
      <c r="GP16">
        <v>0</v>
      </c>
      <c r="GQ16">
        <v>1</v>
      </c>
      <c r="GR16">
        <v>0</v>
      </c>
      <c r="GS16">
        <v>0</v>
      </c>
      <c r="GT16">
        <v>1</v>
      </c>
      <c r="GU16">
        <v>0</v>
      </c>
      <c r="GV16">
        <v>1</v>
      </c>
      <c r="GW16">
        <v>0</v>
      </c>
      <c r="GX16">
        <v>0</v>
      </c>
      <c r="GY16">
        <v>0</v>
      </c>
      <c r="GZ16">
        <v>1</v>
      </c>
      <c r="HA16">
        <v>0</v>
      </c>
      <c r="HB16">
        <v>0</v>
      </c>
      <c r="HC16">
        <v>0</v>
      </c>
      <c r="HD16">
        <v>1</v>
      </c>
      <c r="HE16">
        <v>0</v>
      </c>
      <c r="HF16">
        <v>1</v>
      </c>
      <c r="HG16">
        <v>0</v>
      </c>
      <c r="HH16">
        <v>0</v>
      </c>
      <c r="HI16">
        <v>1</v>
      </c>
      <c r="HJ16">
        <v>0</v>
      </c>
      <c r="HK16">
        <v>0</v>
      </c>
      <c r="HL16">
        <v>1</v>
      </c>
      <c r="HM16">
        <v>0</v>
      </c>
      <c r="HN16">
        <v>0</v>
      </c>
      <c r="HO16">
        <v>1</v>
      </c>
      <c r="HP16">
        <v>0</v>
      </c>
      <c r="HQ16">
        <v>0</v>
      </c>
      <c r="HR16">
        <v>0</v>
      </c>
      <c r="HS16">
        <v>1</v>
      </c>
      <c r="HT16">
        <v>0</v>
      </c>
      <c r="HU16">
        <v>1</v>
      </c>
      <c r="HV16">
        <v>0</v>
      </c>
      <c r="HW16">
        <v>0</v>
      </c>
      <c r="HX16">
        <v>0</v>
      </c>
      <c r="HY16">
        <v>1</v>
      </c>
      <c r="HZ16">
        <v>0</v>
      </c>
      <c r="IA16">
        <v>0</v>
      </c>
      <c r="IB16">
        <v>0</v>
      </c>
      <c r="IC16">
        <v>1</v>
      </c>
      <c r="ID16">
        <v>0</v>
      </c>
      <c r="IE16">
        <v>1</v>
      </c>
      <c r="IF16">
        <v>0</v>
      </c>
      <c r="IG16">
        <v>0</v>
      </c>
      <c r="IH16">
        <v>1</v>
      </c>
      <c r="II16">
        <v>0</v>
      </c>
      <c r="IJ16">
        <v>1</v>
      </c>
      <c r="IK16">
        <v>0</v>
      </c>
      <c r="IL16">
        <v>0</v>
      </c>
      <c r="IM16">
        <v>0</v>
      </c>
      <c r="IN16">
        <v>1</v>
      </c>
      <c r="IO16">
        <v>0</v>
      </c>
      <c r="IP16">
        <v>0</v>
      </c>
      <c r="IQ16">
        <v>0</v>
      </c>
      <c r="IR16">
        <v>1</v>
      </c>
      <c r="IS16">
        <v>0</v>
      </c>
      <c r="IT16">
        <v>1</v>
      </c>
      <c r="IU16">
        <v>0</v>
      </c>
      <c r="IV16">
        <v>0</v>
      </c>
      <c r="IW16">
        <v>1</v>
      </c>
      <c r="IX16">
        <v>0</v>
      </c>
      <c r="IY16">
        <v>1</v>
      </c>
      <c r="IZ16">
        <v>0</v>
      </c>
      <c r="JA16">
        <v>0</v>
      </c>
      <c r="JB16">
        <v>1</v>
      </c>
      <c r="JC16">
        <v>0</v>
      </c>
      <c r="JD16">
        <v>0</v>
      </c>
      <c r="JE16">
        <v>1</v>
      </c>
      <c r="JF16">
        <v>0</v>
      </c>
      <c r="JG16">
        <v>1</v>
      </c>
      <c r="JH16">
        <v>0</v>
      </c>
      <c r="JI16">
        <v>1</v>
      </c>
      <c r="JJ16">
        <v>0</v>
      </c>
      <c r="JK16">
        <v>0</v>
      </c>
      <c r="JL16">
        <v>1</v>
      </c>
      <c r="JM16">
        <v>0</v>
      </c>
      <c r="JN16">
        <v>1</v>
      </c>
      <c r="JO16">
        <v>0</v>
      </c>
      <c r="JP16">
        <v>0</v>
      </c>
      <c r="JQ16">
        <v>1</v>
      </c>
      <c r="JR16">
        <v>0</v>
      </c>
      <c r="JS16">
        <v>1</v>
      </c>
      <c r="JT16">
        <v>0</v>
      </c>
      <c r="JU16">
        <v>0</v>
      </c>
      <c r="JV16">
        <v>0</v>
      </c>
      <c r="JW16">
        <v>1</v>
      </c>
      <c r="JX16">
        <v>0</v>
      </c>
      <c r="JY16">
        <v>0</v>
      </c>
      <c r="JZ16">
        <v>0</v>
      </c>
      <c r="KA16">
        <v>1</v>
      </c>
      <c r="KB16">
        <v>0</v>
      </c>
      <c r="KC16">
        <v>1</v>
      </c>
      <c r="KD16">
        <v>0</v>
      </c>
      <c r="KE16">
        <v>0</v>
      </c>
      <c r="KF16">
        <v>1</v>
      </c>
      <c r="KG16">
        <v>0</v>
      </c>
      <c r="KH16">
        <v>0</v>
      </c>
      <c r="KI16">
        <v>1</v>
      </c>
      <c r="KJ16">
        <v>0</v>
      </c>
      <c r="KK16">
        <v>1</v>
      </c>
      <c r="KL16">
        <v>0</v>
      </c>
      <c r="KM16">
        <v>0</v>
      </c>
      <c r="KN16">
        <v>1</v>
      </c>
      <c r="KO16">
        <v>0</v>
      </c>
      <c r="KP16">
        <v>1</v>
      </c>
      <c r="KQ16">
        <v>0</v>
      </c>
      <c r="KR16">
        <v>0</v>
      </c>
      <c r="KS16">
        <v>0</v>
      </c>
      <c r="KT16">
        <v>0</v>
      </c>
      <c r="KU16">
        <v>1</v>
      </c>
      <c r="KV16">
        <v>0</v>
      </c>
      <c r="KW16">
        <v>1</v>
      </c>
      <c r="KX16">
        <v>0</v>
      </c>
      <c r="KY16">
        <v>0</v>
      </c>
      <c r="KZ16">
        <v>1</v>
      </c>
      <c r="LA16">
        <v>0</v>
      </c>
      <c r="LB16">
        <v>1</v>
      </c>
      <c r="LC16">
        <v>0</v>
      </c>
      <c r="LD16">
        <v>0</v>
      </c>
      <c r="LE16">
        <v>1</v>
      </c>
      <c r="LF16">
        <v>0</v>
      </c>
      <c r="LG16">
        <v>0</v>
      </c>
      <c r="LH16">
        <v>1</v>
      </c>
      <c r="LI16">
        <v>0</v>
      </c>
      <c r="LJ16">
        <v>1</v>
      </c>
      <c r="LK16">
        <v>0</v>
      </c>
      <c r="LL16">
        <v>1</v>
      </c>
      <c r="LM16">
        <v>0</v>
      </c>
      <c r="LN16">
        <v>0</v>
      </c>
      <c r="LO16">
        <v>1</v>
      </c>
      <c r="LP16">
        <v>0</v>
      </c>
      <c r="LQ16">
        <v>0</v>
      </c>
      <c r="LR16">
        <v>1</v>
      </c>
      <c r="LS16">
        <v>0</v>
      </c>
      <c r="LT16">
        <v>41</v>
      </c>
    </row>
    <row r="17" spans="1:332">
      <c r="A17">
        <v>18</v>
      </c>
      <c r="B17" t="s">
        <v>547</v>
      </c>
      <c r="C17" t="s">
        <v>546</v>
      </c>
      <c r="D17" t="s">
        <v>77</v>
      </c>
      <c r="E17" t="s">
        <v>78</v>
      </c>
      <c r="F17" t="s">
        <v>384</v>
      </c>
      <c r="G17" t="s">
        <v>391</v>
      </c>
      <c r="H17">
        <v>3</v>
      </c>
      <c r="I17">
        <v>5</v>
      </c>
      <c r="J17">
        <v>4</v>
      </c>
      <c r="K17">
        <v>2</v>
      </c>
      <c r="L17">
        <v>2</v>
      </c>
      <c r="M17">
        <v>3</v>
      </c>
      <c r="N17">
        <v>3</v>
      </c>
      <c r="O17">
        <v>4</v>
      </c>
      <c r="P17">
        <v>2</v>
      </c>
      <c r="Q17">
        <v>2</v>
      </c>
      <c r="R17">
        <v>2</v>
      </c>
      <c r="S17">
        <v>5</v>
      </c>
      <c r="T17">
        <v>2</v>
      </c>
      <c r="U17">
        <v>5</v>
      </c>
      <c r="V17">
        <v>1</v>
      </c>
      <c r="W17">
        <v>0</v>
      </c>
      <c r="X17">
        <v>0</v>
      </c>
      <c r="Y17">
        <v>1</v>
      </c>
      <c r="Z17">
        <v>0</v>
      </c>
      <c r="AA17">
        <v>1</v>
      </c>
      <c r="AB17">
        <v>0</v>
      </c>
      <c r="AC17">
        <v>0</v>
      </c>
      <c r="AD17">
        <v>0</v>
      </c>
      <c r="AE17">
        <v>1</v>
      </c>
      <c r="AF17">
        <v>0</v>
      </c>
      <c r="AG17">
        <v>1</v>
      </c>
      <c r="AH17">
        <v>0</v>
      </c>
      <c r="AI17">
        <v>0</v>
      </c>
      <c r="AJ17">
        <v>0</v>
      </c>
      <c r="AK17">
        <v>1</v>
      </c>
      <c r="AL17">
        <v>0</v>
      </c>
      <c r="AM17">
        <v>0</v>
      </c>
      <c r="AN17">
        <v>0</v>
      </c>
      <c r="AO17">
        <v>1</v>
      </c>
      <c r="AP17">
        <v>0</v>
      </c>
      <c r="AQ17">
        <v>1</v>
      </c>
      <c r="AR17">
        <v>0</v>
      </c>
      <c r="AS17">
        <v>0</v>
      </c>
      <c r="AT17">
        <v>0</v>
      </c>
      <c r="AU17">
        <v>0</v>
      </c>
      <c r="AV17">
        <v>1</v>
      </c>
      <c r="AW17">
        <v>0</v>
      </c>
      <c r="AX17">
        <v>0</v>
      </c>
      <c r="AY17">
        <v>0</v>
      </c>
      <c r="AZ17">
        <v>0</v>
      </c>
      <c r="BA17">
        <v>1</v>
      </c>
      <c r="BB17">
        <v>0</v>
      </c>
      <c r="BC17">
        <v>0</v>
      </c>
      <c r="BD17">
        <v>0</v>
      </c>
      <c r="BE17">
        <v>0</v>
      </c>
      <c r="BF17">
        <v>1</v>
      </c>
      <c r="BG17">
        <v>0</v>
      </c>
      <c r="BH17">
        <v>0</v>
      </c>
      <c r="BI17">
        <v>0</v>
      </c>
      <c r="BJ17">
        <v>0</v>
      </c>
      <c r="BK17">
        <v>1</v>
      </c>
      <c r="BL17">
        <v>0</v>
      </c>
      <c r="BM17">
        <v>0</v>
      </c>
      <c r="BN17">
        <v>0</v>
      </c>
      <c r="BO17">
        <v>1</v>
      </c>
      <c r="BP17">
        <v>0</v>
      </c>
      <c r="BQ17">
        <v>0</v>
      </c>
      <c r="BR17">
        <v>0</v>
      </c>
      <c r="BS17">
        <v>1</v>
      </c>
      <c r="BT17">
        <v>0</v>
      </c>
      <c r="BU17">
        <v>1</v>
      </c>
      <c r="BV17">
        <v>0</v>
      </c>
      <c r="BW17">
        <v>0</v>
      </c>
      <c r="BX17">
        <v>0</v>
      </c>
      <c r="BY17">
        <v>1</v>
      </c>
      <c r="BZ17">
        <v>0</v>
      </c>
      <c r="CA17">
        <v>0</v>
      </c>
      <c r="CB17">
        <v>1</v>
      </c>
      <c r="CC17">
        <v>0</v>
      </c>
      <c r="CD17">
        <v>0</v>
      </c>
      <c r="CE17">
        <v>1</v>
      </c>
      <c r="CF17">
        <v>0</v>
      </c>
      <c r="CG17">
        <v>0</v>
      </c>
      <c r="CH17">
        <v>0</v>
      </c>
      <c r="CI17">
        <v>0</v>
      </c>
      <c r="CJ17">
        <v>1</v>
      </c>
      <c r="CK17">
        <v>0</v>
      </c>
      <c r="CL17">
        <v>0</v>
      </c>
      <c r="CM17">
        <v>0</v>
      </c>
      <c r="CN17">
        <v>0</v>
      </c>
      <c r="CO17">
        <v>1</v>
      </c>
      <c r="CP17">
        <v>0</v>
      </c>
      <c r="CQ17">
        <v>0</v>
      </c>
      <c r="CR17">
        <v>0</v>
      </c>
      <c r="CS17">
        <v>1</v>
      </c>
      <c r="CT17">
        <v>0</v>
      </c>
      <c r="CU17">
        <v>0</v>
      </c>
      <c r="CV17">
        <v>1</v>
      </c>
      <c r="CW17">
        <v>0</v>
      </c>
      <c r="CX17">
        <v>1</v>
      </c>
      <c r="CY17">
        <v>0</v>
      </c>
      <c r="CZ17">
        <v>0</v>
      </c>
      <c r="DA17">
        <v>0</v>
      </c>
      <c r="DB17">
        <v>1</v>
      </c>
      <c r="DC17">
        <v>0</v>
      </c>
      <c r="DD17">
        <v>1</v>
      </c>
      <c r="DE17">
        <v>0</v>
      </c>
      <c r="DF17">
        <v>0</v>
      </c>
      <c r="DG17">
        <v>0</v>
      </c>
      <c r="DH17">
        <v>0</v>
      </c>
      <c r="DI17">
        <v>1</v>
      </c>
      <c r="DJ17">
        <v>0</v>
      </c>
      <c r="DK17">
        <v>0</v>
      </c>
      <c r="DL17">
        <v>0</v>
      </c>
      <c r="DM17">
        <v>0</v>
      </c>
      <c r="DN17">
        <v>1</v>
      </c>
      <c r="DO17">
        <v>0</v>
      </c>
      <c r="DP17">
        <v>0</v>
      </c>
      <c r="DQ17">
        <v>0</v>
      </c>
      <c r="DR17">
        <v>0</v>
      </c>
      <c r="DS17">
        <v>1</v>
      </c>
      <c r="DT17">
        <v>0</v>
      </c>
      <c r="DU17">
        <v>0</v>
      </c>
      <c r="DV17">
        <v>0</v>
      </c>
      <c r="DW17">
        <v>0</v>
      </c>
      <c r="DX17">
        <v>1</v>
      </c>
      <c r="DY17">
        <v>0</v>
      </c>
      <c r="DZ17">
        <v>0</v>
      </c>
      <c r="EA17">
        <v>0</v>
      </c>
      <c r="EB17">
        <v>1</v>
      </c>
      <c r="EC17">
        <v>0</v>
      </c>
      <c r="ED17">
        <v>0</v>
      </c>
      <c r="EE17">
        <v>0</v>
      </c>
      <c r="EF17">
        <v>1</v>
      </c>
      <c r="EG17">
        <v>0</v>
      </c>
      <c r="EH17">
        <v>1</v>
      </c>
      <c r="EI17">
        <v>0</v>
      </c>
      <c r="EJ17">
        <v>0</v>
      </c>
      <c r="EK17">
        <v>0</v>
      </c>
      <c r="EL17">
        <v>0</v>
      </c>
      <c r="EM17">
        <v>1</v>
      </c>
      <c r="EN17">
        <v>0</v>
      </c>
      <c r="EO17">
        <v>0</v>
      </c>
      <c r="EP17">
        <v>0</v>
      </c>
      <c r="EQ17">
        <v>1</v>
      </c>
      <c r="ER17">
        <v>0</v>
      </c>
      <c r="ES17">
        <v>0</v>
      </c>
      <c r="ET17">
        <v>1</v>
      </c>
      <c r="EU17">
        <v>0</v>
      </c>
      <c r="EV17">
        <v>0</v>
      </c>
      <c r="EW17">
        <v>1</v>
      </c>
      <c r="EX17">
        <v>0</v>
      </c>
      <c r="EY17">
        <v>0</v>
      </c>
      <c r="EZ17">
        <v>0</v>
      </c>
      <c r="FA17">
        <v>0</v>
      </c>
      <c r="FB17">
        <v>1</v>
      </c>
      <c r="FC17">
        <v>0</v>
      </c>
      <c r="FD17">
        <v>0</v>
      </c>
      <c r="FE17">
        <v>0</v>
      </c>
      <c r="FF17">
        <v>0</v>
      </c>
      <c r="FG17">
        <v>1</v>
      </c>
      <c r="FH17">
        <v>0</v>
      </c>
      <c r="FI17">
        <v>0</v>
      </c>
      <c r="FJ17">
        <v>0</v>
      </c>
      <c r="FK17">
        <v>0</v>
      </c>
      <c r="FL17">
        <v>1</v>
      </c>
      <c r="FM17">
        <v>0</v>
      </c>
      <c r="FN17">
        <v>0</v>
      </c>
      <c r="FO17">
        <v>0</v>
      </c>
      <c r="FP17">
        <v>1</v>
      </c>
      <c r="FQ17">
        <v>0</v>
      </c>
      <c r="FR17">
        <v>0</v>
      </c>
      <c r="FS17">
        <v>0</v>
      </c>
      <c r="FT17">
        <v>1</v>
      </c>
      <c r="FU17">
        <v>0</v>
      </c>
      <c r="FV17">
        <v>1</v>
      </c>
      <c r="FW17">
        <v>0</v>
      </c>
      <c r="FX17">
        <v>0</v>
      </c>
      <c r="FY17">
        <v>0</v>
      </c>
      <c r="FZ17">
        <v>0</v>
      </c>
      <c r="GA17">
        <v>1</v>
      </c>
      <c r="GB17">
        <v>0</v>
      </c>
      <c r="GC17">
        <v>0</v>
      </c>
      <c r="GD17">
        <v>0</v>
      </c>
      <c r="GE17">
        <v>0</v>
      </c>
      <c r="GF17">
        <v>1</v>
      </c>
      <c r="GG17">
        <v>0</v>
      </c>
      <c r="GH17">
        <v>0</v>
      </c>
      <c r="GI17">
        <v>0</v>
      </c>
      <c r="GJ17">
        <v>0</v>
      </c>
      <c r="GK17">
        <v>1</v>
      </c>
      <c r="GL17">
        <v>0</v>
      </c>
      <c r="GM17">
        <v>0</v>
      </c>
      <c r="GN17">
        <v>0</v>
      </c>
      <c r="GO17">
        <v>1</v>
      </c>
      <c r="GP17">
        <v>0</v>
      </c>
      <c r="GQ17">
        <v>0</v>
      </c>
      <c r="GR17">
        <v>0</v>
      </c>
      <c r="GS17">
        <v>1</v>
      </c>
      <c r="GT17">
        <v>0</v>
      </c>
      <c r="GU17">
        <v>1</v>
      </c>
      <c r="GV17">
        <v>0</v>
      </c>
      <c r="GW17">
        <v>0</v>
      </c>
      <c r="GX17">
        <v>0</v>
      </c>
      <c r="GY17">
        <v>0</v>
      </c>
      <c r="GZ17">
        <v>1</v>
      </c>
      <c r="HA17">
        <v>0</v>
      </c>
      <c r="HB17">
        <v>0</v>
      </c>
      <c r="HC17">
        <v>0</v>
      </c>
      <c r="HD17">
        <v>1</v>
      </c>
      <c r="HE17">
        <v>0</v>
      </c>
      <c r="HF17">
        <v>0</v>
      </c>
      <c r="HG17">
        <v>1</v>
      </c>
      <c r="HH17">
        <v>0</v>
      </c>
      <c r="HI17">
        <v>1</v>
      </c>
      <c r="HJ17">
        <v>0</v>
      </c>
      <c r="HK17">
        <v>0</v>
      </c>
      <c r="HL17">
        <v>1</v>
      </c>
      <c r="HM17">
        <v>0</v>
      </c>
      <c r="HN17">
        <v>0</v>
      </c>
      <c r="HO17">
        <v>1</v>
      </c>
      <c r="HP17">
        <v>0</v>
      </c>
      <c r="HQ17">
        <v>0</v>
      </c>
      <c r="HR17">
        <v>0</v>
      </c>
      <c r="HS17">
        <v>1</v>
      </c>
      <c r="HT17">
        <v>0</v>
      </c>
      <c r="HU17">
        <v>0</v>
      </c>
      <c r="HV17">
        <v>0</v>
      </c>
      <c r="HW17">
        <v>1</v>
      </c>
      <c r="HX17">
        <v>0</v>
      </c>
      <c r="HY17">
        <v>1</v>
      </c>
      <c r="HZ17">
        <v>0</v>
      </c>
      <c r="IA17">
        <v>0</v>
      </c>
      <c r="IB17">
        <v>0</v>
      </c>
      <c r="IC17">
        <v>0</v>
      </c>
      <c r="ID17">
        <v>1</v>
      </c>
      <c r="IE17">
        <v>0</v>
      </c>
      <c r="IF17">
        <v>0</v>
      </c>
      <c r="IG17">
        <v>0</v>
      </c>
      <c r="IH17">
        <v>0</v>
      </c>
      <c r="II17">
        <v>1</v>
      </c>
      <c r="IJ17">
        <v>0</v>
      </c>
      <c r="IK17">
        <v>0</v>
      </c>
      <c r="IL17">
        <v>0</v>
      </c>
      <c r="IM17">
        <v>0</v>
      </c>
      <c r="IN17">
        <v>1</v>
      </c>
      <c r="IO17">
        <v>0</v>
      </c>
      <c r="IP17">
        <v>0</v>
      </c>
      <c r="IQ17">
        <v>0</v>
      </c>
      <c r="IR17">
        <v>0</v>
      </c>
      <c r="IS17">
        <v>1</v>
      </c>
      <c r="IT17">
        <v>0</v>
      </c>
      <c r="IU17">
        <v>0</v>
      </c>
      <c r="IV17">
        <v>0</v>
      </c>
      <c r="IW17">
        <v>0</v>
      </c>
      <c r="IX17">
        <v>1</v>
      </c>
      <c r="IY17">
        <v>0</v>
      </c>
      <c r="IZ17">
        <v>0</v>
      </c>
      <c r="JA17">
        <v>0</v>
      </c>
      <c r="JB17">
        <v>1</v>
      </c>
      <c r="JC17">
        <v>0</v>
      </c>
      <c r="JD17">
        <v>0</v>
      </c>
      <c r="JE17">
        <v>1</v>
      </c>
      <c r="JF17">
        <v>0</v>
      </c>
      <c r="JG17">
        <v>1</v>
      </c>
      <c r="JH17">
        <v>0</v>
      </c>
      <c r="JI17">
        <v>0</v>
      </c>
      <c r="JJ17">
        <v>0</v>
      </c>
      <c r="JK17">
        <v>1</v>
      </c>
      <c r="JL17">
        <v>1</v>
      </c>
      <c r="JM17">
        <v>0</v>
      </c>
      <c r="JN17">
        <v>0</v>
      </c>
      <c r="JO17">
        <v>0</v>
      </c>
      <c r="JP17">
        <v>1</v>
      </c>
      <c r="JQ17">
        <v>0</v>
      </c>
      <c r="JR17">
        <v>1</v>
      </c>
      <c r="JS17">
        <v>0</v>
      </c>
      <c r="JT17">
        <v>0</v>
      </c>
      <c r="JU17">
        <v>0</v>
      </c>
      <c r="JV17">
        <v>1</v>
      </c>
      <c r="JW17">
        <v>0</v>
      </c>
      <c r="JX17">
        <v>0</v>
      </c>
      <c r="JY17">
        <v>1</v>
      </c>
      <c r="JZ17">
        <v>0</v>
      </c>
      <c r="KA17">
        <v>0</v>
      </c>
      <c r="KB17">
        <v>1</v>
      </c>
      <c r="KC17">
        <v>0</v>
      </c>
      <c r="KD17">
        <v>0</v>
      </c>
      <c r="KE17">
        <v>0</v>
      </c>
      <c r="KF17">
        <v>1</v>
      </c>
      <c r="KG17">
        <v>0</v>
      </c>
      <c r="KH17">
        <v>0</v>
      </c>
      <c r="KI17">
        <v>1</v>
      </c>
      <c r="KJ17">
        <v>0</v>
      </c>
      <c r="KK17">
        <v>0</v>
      </c>
      <c r="KL17">
        <v>1</v>
      </c>
      <c r="KM17">
        <v>0</v>
      </c>
      <c r="KN17">
        <v>0</v>
      </c>
      <c r="KO17">
        <v>0</v>
      </c>
      <c r="KP17">
        <v>1</v>
      </c>
      <c r="KQ17">
        <v>0</v>
      </c>
      <c r="KR17">
        <v>0</v>
      </c>
      <c r="KS17">
        <v>0</v>
      </c>
      <c r="KT17">
        <v>1</v>
      </c>
      <c r="KU17">
        <v>0</v>
      </c>
      <c r="KV17">
        <v>1</v>
      </c>
      <c r="KW17">
        <v>0</v>
      </c>
      <c r="KX17">
        <v>0</v>
      </c>
      <c r="KY17">
        <v>0</v>
      </c>
      <c r="KZ17">
        <v>0</v>
      </c>
      <c r="LA17">
        <v>1</v>
      </c>
      <c r="LB17">
        <v>0</v>
      </c>
      <c r="LC17">
        <v>0</v>
      </c>
      <c r="LD17">
        <v>0</v>
      </c>
      <c r="LE17">
        <v>1</v>
      </c>
      <c r="LF17">
        <v>0</v>
      </c>
      <c r="LG17">
        <v>0</v>
      </c>
      <c r="LH17">
        <v>1</v>
      </c>
      <c r="LI17">
        <v>0</v>
      </c>
      <c r="LJ17">
        <v>1</v>
      </c>
      <c r="LK17">
        <v>0</v>
      </c>
      <c r="LL17">
        <v>0</v>
      </c>
      <c r="LM17">
        <v>0</v>
      </c>
      <c r="LN17">
        <v>1</v>
      </c>
      <c r="LO17">
        <v>1</v>
      </c>
      <c r="LP17">
        <v>0</v>
      </c>
      <c r="LQ17">
        <v>0</v>
      </c>
      <c r="LR17">
        <v>1</v>
      </c>
      <c r="LS17">
        <v>0</v>
      </c>
      <c r="LT17">
        <v>44</v>
      </c>
    </row>
    <row r="18" spans="1:332">
      <c r="A18">
        <v>19</v>
      </c>
      <c r="B18" t="s">
        <v>545</v>
      </c>
      <c r="C18" t="s">
        <v>544</v>
      </c>
      <c r="D18" t="s">
        <v>77</v>
      </c>
      <c r="E18" t="s">
        <v>368</v>
      </c>
      <c r="F18" t="s">
        <v>397</v>
      </c>
      <c r="G18" t="s">
        <v>398</v>
      </c>
      <c r="H18">
        <v>3</v>
      </c>
      <c r="I18">
        <v>4</v>
      </c>
      <c r="J18">
        <v>3</v>
      </c>
      <c r="K18">
        <v>2</v>
      </c>
      <c r="L18">
        <v>2</v>
      </c>
      <c r="M18">
        <v>2</v>
      </c>
      <c r="N18">
        <v>3</v>
      </c>
      <c r="O18">
        <v>3</v>
      </c>
      <c r="P18">
        <v>2</v>
      </c>
      <c r="Q18">
        <v>2</v>
      </c>
      <c r="R18">
        <v>4</v>
      </c>
      <c r="S18">
        <v>3</v>
      </c>
      <c r="T18">
        <v>3</v>
      </c>
      <c r="U18">
        <v>3</v>
      </c>
      <c r="V18">
        <v>1</v>
      </c>
      <c r="W18">
        <v>0</v>
      </c>
      <c r="X18">
        <v>0</v>
      </c>
      <c r="Y18">
        <v>1</v>
      </c>
      <c r="Z18">
        <v>0</v>
      </c>
      <c r="AA18">
        <v>1</v>
      </c>
      <c r="AB18">
        <v>0</v>
      </c>
      <c r="AC18">
        <v>0</v>
      </c>
      <c r="AD18">
        <v>1</v>
      </c>
      <c r="AE18">
        <v>0</v>
      </c>
      <c r="AF18">
        <v>0</v>
      </c>
      <c r="AG18">
        <v>1</v>
      </c>
      <c r="AH18">
        <v>0</v>
      </c>
      <c r="AI18">
        <v>0</v>
      </c>
      <c r="AJ18">
        <v>0</v>
      </c>
      <c r="AK18">
        <v>1</v>
      </c>
      <c r="AL18">
        <v>0</v>
      </c>
      <c r="AM18">
        <v>0</v>
      </c>
      <c r="AN18">
        <v>0</v>
      </c>
      <c r="AO18">
        <v>1</v>
      </c>
      <c r="AP18">
        <v>0</v>
      </c>
      <c r="AQ18">
        <v>1</v>
      </c>
      <c r="AR18">
        <v>0</v>
      </c>
      <c r="AS18">
        <v>0</v>
      </c>
      <c r="AT18">
        <v>0</v>
      </c>
      <c r="AU18">
        <v>0</v>
      </c>
      <c r="AV18">
        <v>1</v>
      </c>
      <c r="AW18">
        <v>0</v>
      </c>
      <c r="AX18">
        <v>0</v>
      </c>
      <c r="AY18">
        <v>0</v>
      </c>
      <c r="AZ18">
        <v>1</v>
      </c>
      <c r="BA18">
        <v>0</v>
      </c>
      <c r="BB18">
        <v>0</v>
      </c>
      <c r="BC18">
        <v>0</v>
      </c>
      <c r="BD18">
        <v>1</v>
      </c>
      <c r="BE18">
        <v>0</v>
      </c>
      <c r="BF18">
        <v>1</v>
      </c>
      <c r="BG18">
        <v>0</v>
      </c>
      <c r="BH18">
        <v>0</v>
      </c>
      <c r="BI18">
        <v>0</v>
      </c>
      <c r="BJ18">
        <v>0</v>
      </c>
      <c r="BK18">
        <v>1</v>
      </c>
      <c r="BL18">
        <v>0</v>
      </c>
      <c r="BM18">
        <v>0</v>
      </c>
      <c r="BN18">
        <v>0</v>
      </c>
      <c r="BO18">
        <v>1</v>
      </c>
      <c r="BP18">
        <v>0</v>
      </c>
      <c r="BQ18">
        <v>0</v>
      </c>
      <c r="BR18">
        <v>1</v>
      </c>
      <c r="BS18">
        <v>0</v>
      </c>
      <c r="BT18">
        <v>1</v>
      </c>
      <c r="BU18">
        <v>0</v>
      </c>
      <c r="BV18">
        <v>0</v>
      </c>
      <c r="BW18">
        <v>1</v>
      </c>
      <c r="BX18">
        <v>0</v>
      </c>
      <c r="BY18">
        <v>1</v>
      </c>
      <c r="BZ18">
        <v>0</v>
      </c>
      <c r="CA18">
        <v>0</v>
      </c>
      <c r="CB18">
        <v>0</v>
      </c>
      <c r="CC18">
        <v>1</v>
      </c>
      <c r="CD18">
        <v>0</v>
      </c>
      <c r="CE18">
        <v>1</v>
      </c>
      <c r="CF18">
        <v>0</v>
      </c>
      <c r="CG18">
        <v>0</v>
      </c>
      <c r="CH18">
        <v>0</v>
      </c>
      <c r="CI18">
        <v>1</v>
      </c>
      <c r="CJ18">
        <v>0</v>
      </c>
      <c r="CK18">
        <v>0</v>
      </c>
      <c r="CL18">
        <v>1</v>
      </c>
      <c r="CM18">
        <v>0</v>
      </c>
      <c r="CN18">
        <v>0</v>
      </c>
      <c r="CO18">
        <v>1</v>
      </c>
      <c r="CP18">
        <v>0</v>
      </c>
      <c r="CQ18">
        <v>0</v>
      </c>
      <c r="CR18">
        <v>0</v>
      </c>
      <c r="CS18">
        <v>1</v>
      </c>
      <c r="CT18">
        <v>0</v>
      </c>
      <c r="CU18">
        <v>0</v>
      </c>
      <c r="CV18">
        <v>0</v>
      </c>
      <c r="CW18">
        <v>1</v>
      </c>
      <c r="CX18">
        <v>0</v>
      </c>
      <c r="CY18">
        <v>1</v>
      </c>
      <c r="CZ18">
        <v>0</v>
      </c>
      <c r="DA18">
        <v>0</v>
      </c>
      <c r="DB18">
        <v>0</v>
      </c>
      <c r="DC18">
        <v>1</v>
      </c>
      <c r="DD18">
        <v>0</v>
      </c>
      <c r="DE18">
        <v>0</v>
      </c>
      <c r="DF18">
        <v>0</v>
      </c>
      <c r="DG18">
        <v>1</v>
      </c>
      <c r="DH18">
        <v>0</v>
      </c>
      <c r="DI18">
        <v>1</v>
      </c>
      <c r="DJ18">
        <v>0</v>
      </c>
      <c r="DK18">
        <v>0</v>
      </c>
      <c r="DL18">
        <v>0</v>
      </c>
      <c r="DM18">
        <v>1</v>
      </c>
      <c r="DN18">
        <v>0</v>
      </c>
      <c r="DO18">
        <v>0</v>
      </c>
      <c r="DP18">
        <v>0</v>
      </c>
      <c r="DQ18">
        <v>1</v>
      </c>
      <c r="DR18">
        <v>1</v>
      </c>
      <c r="DS18">
        <v>0</v>
      </c>
      <c r="DT18">
        <v>0</v>
      </c>
      <c r="DU18">
        <v>0</v>
      </c>
      <c r="DV18">
        <v>1</v>
      </c>
      <c r="DW18">
        <v>0</v>
      </c>
      <c r="DX18">
        <v>1</v>
      </c>
      <c r="DY18">
        <v>0</v>
      </c>
      <c r="DZ18">
        <v>0</v>
      </c>
      <c r="EA18">
        <v>0</v>
      </c>
      <c r="EB18">
        <v>1</v>
      </c>
      <c r="EC18">
        <v>0</v>
      </c>
      <c r="ED18">
        <v>0</v>
      </c>
      <c r="EE18">
        <v>0</v>
      </c>
      <c r="EF18">
        <v>1</v>
      </c>
      <c r="EG18">
        <v>0</v>
      </c>
      <c r="EH18">
        <v>1</v>
      </c>
      <c r="EI18">
        <v>0</v>
      </c>
      <c r="EJ18">
        <v>0</v>
      </c>
      <c r="EK18">
        <v>0</v>
      </c>
      <c r="EL18">
        <v>1</v>
      </c>
      <c r="EM18">
        <v>0</v>
      </c>
      <c r="EN18">
        <v>0</v>
      </c>
      <c r="EO18">
        <v>1</v>
      </c>
      <c r="EP18">
        <v>0</v>
      </c>
      <c r="EQ18">
        <v>1</v>
      </c>
      <c r="ER18">
        <v>0</v>
      </c>
      <c r="ES18">
        <v>0</v>
      </c>
      <c r="ET18">
        <v>1</v>
      </c>
      <c r="EU18">
        <v>0</v>
      </c>
      <c r="EV18">
        <v>0</v>
      </c>
      <c r="EW18">
        <v>1</v>
      </c>
      <c r="EX18">
        <v>0</v>
      </c>
      <c r="EY18">
        <v>0</v>
      </c>
      <c r="EZ18">
        <v>0</v>
      </c>
      <c r="FA18">
        <v>0</v>
      </c>
      <c r="FB18">
        <v>1</v>
      </c>
      <c r="FC18">
        <v>0</v>
      </c>
      <c r="FD18">
        <v>0</v>
      </c>
      <c r="FE18">
        <v>0</v>
      </c>
      <c r="FF18">
        <v>1</v>
      </c>
      <c r="FG18">
        <v>0</v>
      </c>
      <c r="FH18">
        <v>0</v>
      </c>
      <c r="FI18">
        <v>1</v>
      </c>
      <c r="FJ18">
        <v>0</v>
      </c>
      <c r="FK18">
        <v>1</v>
      </c>
      <c r="FL18">
        <v>0</v>
      </c>
      <c r="FM18">
        <v>1</v>
      </c>
      <c r="FN18">
        <v>0</v>
      </c>
      <c r="FO18">
        <v>0</v>
      </c>
      <c r="FP18">
        <v>1</v>
      </c>
      <c r="FQ18">
        <v>0</v>
      </c>
      <c r="FR18">
        <v>1</v>
      </c>
      <c r="FS18">
        <v>0</v>
      </c>
      <c r="FT18">
        <v>0</v>
      </c>
      <c r="FU18">
        <v>0</v>
      </c>
      <c r="FV18">
        <v>1</v>
      </c>
      <c r="FW18">
        <v>0</v>
      </c>
      <c r="FX18">
        <v>0</v>
      </c>
      <c r="FY18">
        <v>0</v>
      </c>
      <c r="FZ18">
        <v>1</v>
      </c>
      <c r="GA18">
        <v>0</v>
      </c>
      <c r="GB18">
        <v>0</v>
      </c>
      <c r="GC18">
        <v>1</v>
      </c>
      <c r="GD18">
        <v>0</v>
      </c>
      <c r="GE18">
        <v>0</v>
      </c>
      <c r="GF18">
        <v>1</v>
      </c>
      <c r="GG18">
        <v>0</v>
      </c>
      <c r="GH18">
        <v>0</v>
      </c>
      <c r="GI18">
        <v>0</v>
      </c>
      <c r="GJ18">
        <v>1</v>
      </c>
      <c r="GK18">
        <v>0</v>
      </c>
      <c r="GL18">
        <v>0</v>
      </c>
      <c r="GM18">
        <v>1</v>
      </c>
      <c r="GN18">
        <v>0</v>
      </c>
      <c r="GO18">
        <v>0</v>
      </c>
      <c r="GP18">
        <v>1</v>
      </c>
      <c r="GQ18">
        <v>0</v>
      </c>
      <c r="GR18">
        <v>0</v>
      </c>
      <c r="GS18">
        <v>0</v>
      </c>
      <c r="GT18">
        <v>1</v>
      </c>
      <c r="GU18">
        <v>0</v>
      </c>
      <c r="GV18">
        <v>0</v>
      </c>
      <c r="GW18">
        <v>0</v>
      </c>
      <c r="GX18">
        <v>1</v>
      </c>
      <c r="GY18">
        <v>1</v>
      </c>
      <c r="GZ18">
        <v>0</v>
      </c>
      <c r="HA18">
        <v>0</v>
      </c>
      <c r="HB18">
        <v>0</v>
      </c>
      <c r="HC18">
        <v>1</v>
      </c>
      <c r="HD18">
        <v>0</v>
      </c>
      <c r="HE18">
        <v>1</v>
      </c>
      <c r="HF18">
        <v>0</v>
      </c>
      <c r="HG18">
        <v>0</v>
      </c>
      <c r="HH18">
        <v>0</v>
      </c>
      <c r="HI18">
        <v>1</v>
      </c>
      <c r="HJ18">
        <v>0</v>
      </c>
      <c r="HK18">
        <v>0</v>
      </c>
      <c r="HL18">
        <v>1</v>
      </c>
      <c r="HM18">
        <v>0</v>
      </c>
      <c r="HN18">
        <v>0</v>
      </c>
      <c r="HO18">
        <v>1</v>
      </c>
      <c r="HP18">
        <v>0</v>
      </c>
      <c r="HQ18">
        <v>0</v>
      </c>
      <c r="HR18">
        <v>0</v>
      </c>
      <c r="HS18">
        <v>0</v>
      </c>
      <c r="HT18">
        <v>1</v>
      </c>
      <c r="HU18">
        <v>0</v>
      </c>
      <c r="HV18">
        <v>0</v>
      </c>
      <c r="HW18">
        <v>0</v>
      </c>
      <c r="HX18">
        <v>1</v>
      </c>
      <c r="HY18">
        <v>0</v>
      </c>
      <c r="HZ18">
        <v>0</v>
      </c>
      <c r="IA18">
        <v>1</v>
      </c>
      <c r="IB18">
        <v>0</v>
      </c>
      <c r="IC18">
        <v>0</v>
      </c>
      <c r="ID18">
        <v>1</v>
      </c>
      <c r="IE18">
        <v>0</v>
      </c>
      <c r="IF18">
        <v>0</v>
      </c>
      <c r="IG18">
        <v>0</v>
      </c>
      <c r="IH18">
        <v>1</v>
      </c>
      <c r="II18">
        <v>0</v>
      </c>
      <c r="IJ18">
        <v>0</v>
      </c>
      <c r="IK18">
        <v>1</v>
      </c>
      <c r="IL18">
        <v>0</v>
      </c>
      <c r="IM18">
        <v>1</v>
      </c>
      <c r="IN18">
        <v>0</v>
      </c>
      <c r="IO18">
        <v>0</v>
      </c>
      <c r="IP18">
        <v>1</v>
      </c>
      <c r="IQ18">
        <v>0</v>
      </c>
      <c r="IR18">
        <v>1</v>
      </c>
      <c r="IS18">
        <v>0</v>
      </c>
      <c r="IT18">
        <v>0</v>
      </c>
      <c r="IU18">
        <v>0</v>
      </c>
      <c r="IV18">
        <v>1</v>
      </c>
      <c r="IW18">
        <v>1</v>
      </c>
      <c r="IX18">
        <v>0</v>
      </c>
      <c r="IY18">
        <v>0</v>
      </c>
      <c r="IZ18">
        <v>0</v>
      </c>
      <c r="JA18">
        <v>1</v>
      </c>
      <c r="JB18">
        <v>0</v>
      </c>
      <c r="JC18">
        <v>1</v>
      </c>
      <c r="JD18">
        <v>0</v>
      </c>
      <c r="JE18">
        <v>0</v>
      </c>
      <c r="JF18">
        <v>0</v>
      </c>
      <c r="JG18">
        <v>1</v>
      </c>
      <c r="JH18">
        <v>0</v>
      </c>
      <c r="JI18">
        <v>0</v>
      </c>
      <c r="JJ18">
        <v>0</v>
      </c>
      <c r="JK18">
        <v>1</v>
      </c>
      <c r="JL18">
        <v>1</v>
      </c>
      <c r="JM18">
        <v>0</v>
      </c>
      <c r="JN18">
        <v>0</v>
      </c>
      <c r="JO18">
        <v>1</v>
      </c>
      <c r="JP18">
        <v>0</v>
      </c>
      <c r="JQ18">
        <v>1</v>
      </c>
      <c r="JR18">
        <v>0</v>
      </c>
      <c r="JS18">
        <v>0</v>
      </c>
      <c r="JT18">
        <v>1</v>
      </c>
      <c r="JU18">
        <v>0</v>
      </c>
      <c r="JV18">
        <v>1</v>
      </c>
      <c r="JW18">
        <v>0</v>
      </c>
      <c r="JX18">
        <v>0</v>
      </c>
      <c r="JY18">
        <v>1</v>
      </c>
      <c r="JZ18">
        <v>0</v>
      </c>
      <c r="KA18">
        <v>1</v>
      </c>
      <c r="KB18">
        <v>0</v>
      </c>
      <c r="KC18">
        <v>0</v>
      </c>
      <c r="KD18">
        <v>1</v>
      </c>
      <c r="KE18">
        <v>0</v>
      </c>
      <c r="KF18">
        <v>1</v>
      </c>
      <c r="KG18">
        <v>0</v>
      </c>
      <c r="KH18">
        <v>0</v>
      </c>
      <c r="KI18">
        <v>1</v>
      </c>
      <c r="KJ18">
        <v>0</v>
      </c>
      <c r="KK18">
        <v>0</v>
      </c>
      <c r="KL18">
        <v>1</v>
      </c>
      <c r="KM18">
        <v>0</v>
      </c>
      <c r="KN18">
        <v>0</v>
      </c>
      <c r="KO18">
        <v>0</v>
      </c>
      <c r="KP18">
        <v>1</v>
      </c>
      <c r="KQ18">
        <v>0</v>
      </c>
      <c r="KR18">
        <v>0</v>
      </c>
      <c r="KS18">
        <v>0</v>
      </c>
      <c r="KT18">
        <v>1</v>
      </c>
      <c r="KU18">
        <v>0</v>
      </c>
      <c r="KV18">
        <v>1</v>
      </c>
      <c r="KW18">
        <v>0</v>
      </c>
      <c r="KX18">
        <v>0</v>
      </c>
      <c r="KY18">
        <v>0</v>
      </c>
      <c r="KZ18">
        <v>1</v>
      </c>
      <c r="LA18">
        <v>0</v>
      </c>
      <c r="LB18">
        <v>0</v>
      </c>
      <c r="LC18">
        <v>0</v>
      </c>
      <c r="LD18">
        <v>1</v>
      </c>
      <c r="LE18">
        <v>1</v>
      </c>
      <c r="LF18">
        <v>0</v>
      </c>
      <c r="LG18">
        <v>0</v>
      </c>
      <c r="LH18">
        <v>1</v>
      </c>
      <c r="LI18">
        <v>0</v>
      </c>
      <c r="LJ18">
        <v>0</v>
      </c>
      <c r="LK18">
        <v>1</v>
      </c>
      <c r="LL18">
        <v>0</v>
      </c>
      <c r="LM18">
        <v>0</v>
      </c>
      <c r="LN18">
        <v>0</v>
      </c>
      <c r="LO18">
        <v>1</v>
      </c>
      <c r="LP18">
        <v>0</v>
      </c>
      <c r="LQ18">
        <v>0</v>
      </c>
      <c r="LR18">
        <v>0</v>
      </c>
      <c r="LS18">
        <v>1</v>
      </c>
      <c r="LT18">
        <v>39</v>
      </c>
    </row>
    <row r="19" spans="1:332">
      <c r="A19">
        <v>20</v>
      </c>
      <c r="B19" t="s">
        <v>543</v>
      </c>
      <c r="C19" t="s">
        <v>542</v>
      </c>
      <c r="D19" t="s">
        <v>77</v>
      </c>
      <c r="E19" t="s">
        <v>78</v>
      </c>
      <c r="F19" t="s">
        <v>397</v>
      </c>
      <c r="G19" t="s">
        <v>405</v>
      </c>
      <c r="H19">
        <v>4</v>
      </c>
      <c r="I19">
        <v>4</v>
      </c>
      <c r="J19">
        <v>4</v>
      </c>
      <c r="K19">
        <v>2</v>
      </c>
      <c r="L19">
        <v>3</v>
      </c>
      <c r="M19">
        <v>3</v>
      </c>
      <c r="N19">
        <v>3</v>
      </c>
      <c r="O19">
        <v>3</v>
      </c>
      <c r="P19">
        <v>3</v>
      </c>
      <c r="Q19">
        <v>3</v>
      </c>
      <c r="R19">
        <v>4</v>
      </c>
      <c r="S19">
        <v>4</v>
      </c>
      <c r="T19">
        <v>3</v>
      </c>
      <c r="U19">
        <v>4</v>
      </c>
      <c r="V19">
        <v>1</v>
      </c>
      <c r="W19">
        <v>0</v>
      </c>
      <c r="X19">
        <v>0</v>
      </c>
      <c r="Y19">
        <v>1</v>
      </c>
      <c r="Z19">
        <v>0</v>
      </c>
      <c r="AA19">
        <v>1</v>
      </c>
      <c r="AB19">
        <v>0</v>
      </c>
      <c r="AC19">
        <v>0</v>
      </c>
      <c r="AD19">
        <v>1</v>
      </c>
      <c r="AE19">
        <v>0</v>
      </c>
      <c r="AF19">
        <v>1</v>
      </c>
      <c r="AG19">
        <v>0</v>
      </c>
      <c r="AH19">
        <v>0</v>
      </c>
      <c r="AI19">
        <v>1</v>
      </c>
      <c r="AJ19">
        <v>0</v>
      </c>
      <c r="AK19">
        <v>1</v>
      </c>
      <c r="AL19">
        <v>0</v>
      </c>
      <c r="AM19">
        <v>0</v>
      </c>
      <c r="AN19">
        <v>0</v>
      </c>
      <c r="AO19">
        <v>1</v>
      </c>
      <c r="AP19">
        <v>0</v>
      </c>
      <c r="AQ19">
        <v>1</v>
      </c>
      <c r="AR19">
        <v>0</v>
      </c>
      <c r="AS19">
        <v>0</v>
      </c>
      <c r="AT19">
        <v>0</v>
      </c>
      <c r="AU19">
        <v>0</v>
      </c>
      <c r="AV19">
        <v>1</v>
      </c>
      <c r="AW19">
        <v>0</v>
      </c>
      <c r="AX19">
        <v>0</v>
      </c>
      <c r="AY19">
        <v>0</v>
      </c>
      <c r="AZ19">
        <v>1</v>
      </c>
      <c r="BA19">
        <v>0</v>
      </c>
      <c r="BB19">
        <v>0</v>
      </c>
      <c r="BC19">
        <v>0</v>
      </c>
      <c r="BD19">
        <v>1</v>
      </c>
      <c r="BE19">
        <v>0</v>
      </c>
      <c r="BF19">
        <v>1</v>
      </c>
      <c r="BG19">
        <v>0</v>
      </c>
      <c r="BH19">
        <v>0</v>
      </c>
      <c r="BI19">
        <v>0</v>
      </c>
      <c r="BJ19">
        <v>1</v>
      </c>
      <c r="BK19">
        <v>0</v>
      </c>
      <c r="BL19">
        <v>0</v>
      </c>
      <c r="BM19">
        <v>0</v>
      </c>
      <c r="BN19">
        <v>1</v>
      </c>
      <c r="BO19">
        <v>0</v>
      </c>
      <c r="BP19">
        <v>1</v>
      </c>
      <c r="BQ19">
        <v>0</v>
      </c>
      <c r="BR19">
        <v>0</v>
      </c>
      <c r="BS19">
        <v>0</v>
      </c>
      <c r="BT19">
        <v>0</v>
      </c>
      <c r="BU19">
        <v>1</v>
      </c>
      <c r="BV19">
        <v>0</v>
      </c>
      <c r="BW19">
        <v>0</v>
      </c>
      <c r="BX19">
        <v>0</v>
      </c>
      <c r="BY19">
        <v>0</v>
      </c>
      <c r="BZ19">
        <v>1</v>
      </c>
      <c r="CA19">
        <v>0</v>
      </c>
      <c r="CB19">
        <v>0</v>
      </c>
      <c r="CC19">
        <v>0</v>
      </c>
      <c r="CD19">
        <v>1</v>
      </c>
      <c r="CE19">
        <v>0</v>
      </c>
      <c r="CF19">
        <v>0</v>
      </c>
      <c r="CG19">
        <v>1</v>
      </c>
      <c r="CH19">
        <v>0</v>
      </c>
      <c r="CI19">
        <v>1</v>
      </c>
      <c r="CJ19">
        <v>0</v>
      </c>
      <c r="CK19">
        <v>0</v>
      </c>
      <c r="CL19">
        <v>1</v>
      </c>
      <c r="CM19">
        <v>0</v>
      </c>
      <c r="CN19">
        <v>0</v>
      </c>
      <c r="CO19">
        <v>1</v>
      </c>
      <c r="CP19">
        <v>0</v>
      </c>
      <c r="CQ19">
        <v>0</v>
      </c>
      <c r="CR19">
        <v>0</v>
      </c>
      <c r="CS19">
        <v>1</v>
      </c>
      <c r="CT19">
        <v>0</v>
      </c>
      <c r="CU19">
        <v>0</v>
      </c>
      <c r="CV19">
        <v>0</v>
      </c>
      <c r="CW19">
        <v>1</v>
      </c>
      <c r="CX19">
        <v>1</v>
      </c>
      <c r="CY19">
        <v>0</v>
      </c>
      <c r="CZ19">
        <v>0</v>
      </c>
      <c r="DA19">
        <v>0</v>
      </c>
      <c r="DB19">
        <v>1</v>
      </c>
      <c r="DC19">
        <v>0</v>
      </c>
      <c r="DD19">
        <v>1</v>
      </c>
      <c r="DE19">
        <v>0</v>
      </c>
      <c r="DF19">
        <v>0</v>
      </c>
      <c r="DG19">
        <v>0</v>
      </c>
      <c r="DH19">
        <v>0</v>
      </c>
      <c r="DI19">
        <v>1</v>
      </c>
      <c r="DJ19">
        <v>0</v>
      </c>
      <c r="DK19">
        <v>0</v>
      </c>
      <c r="DL19">
        <v>0</v>
      </c>
      <c r="DM19">
        <v>0</v>
      </c>
      <c r="DN19">
        <v>1</v>
      </c>
      <c r="DO19">
        <v>0</v>
      </c>
      <c r="DP19">
        <v>0</v>
      </c>
      <c r="DQ19">
        <v>0</v>
      </c>
      <c r="DR19">
        <v>1</v>
      </c>
      <c r="DS19">
        <v>0</v>
      </c>
      <c r="DT19">
        <v>0</v>
      </c>
      <c r="DU19">
        <v>0</v>
      </c>
      <c r="DV19">
        <v>1</v>
      </c>
      <c r="DW19">
        <v>1</v>
      </c>
      <c r="DX19">
        <v>0</v>
      </c>
      <c r="DY19">
        <v>0</v>
      </c>
      <c r="DZ19">
        <v>0</v>
      </c>
      <c r="EA19">
        <v>1</v>
      </c>
      <c r="EB19">
        <v>1</v>
      </c>
      <c r="EC19">
        <v>0</v>
      </c>
      <c r="ED19">
        <v>0</v>
      </c>
      <c r="EE19">
        <v>0</v>
      </c>
      <c r="EF19">
        <v>1</v>
      </c>
      <c r="EG19">
        <v>0</v>
      </c>
      <c r="EH19">
        <v>1</v>
      </c>
      <c r="EI19">
        <v>0</v>
      </c>
      <c r="EJ19">
        <v>0</v>
      </c>
      <c r="EK19">
        <v>0</v>
      </c>
      <c r="EL19">
        <v>1</v>
      </c>
      <c r="EM19">
        <v>0</v>
      </c>
      <c r="EN19">
        <v>0</v>
      </c>
      <c r="EO19">
        <v>0</v>
      </c>
      <c r="EP19">
        <v>1</v>
      </c>
      <c r="EQ19">
        <v>0</v>
      </c>
      <c r="ER19">
        <v>1</v>
      </c>
      <c r="ES19">
        <v>0</v>
      </c>
      <c r="ET19">
        <v>0</v>
      </c>
      <c r="EU19">
        <v>0</v>
      </c>
      <c r="EV19">
        <v>1</v>
      </c>
      <c r="EW19">
        <v>0</v>
      </c>
      <c r="EX19">
        <v>0</v>
      </c>
      <c r="EY19">
        <v>0</v>
      </c>
      <c r="EZ19">
        <v>1</v>
      </c>
      <c r="FA19">
        <v>1</v>
      </c>
      <c r="FB19">
        <v>0</v>
      </c>
      <c r="FC19">
        <v>0</v>
      </c>
      <c r="FD19">
        <v>0</v>
      </c>
      <c r="FE19">
        <v>1</v>
      </c>
      <c r="FF19">
        <v>0</v>
      </c>
      <c r="FG19">
        <v>1</v>
      </c>
      <c r="FH19">
        <v>0</v>
      </c>
      <c r="FI19">
        <v>0</v>
      </c>
      <c r="FJ19">
        <v>0</v>
      </c>
      <c r="FK19">
        <v>0</v>
      </c>
      <c r="FL19">
        <v>1</v>
      </c>
      <c r="FM19">
        <v>0</v>
      </c>
      <c r="FN19">
        <v>0</v>
      </c>
      <c r="FO19">
        <v>0</v>
      </c>
      <c r="FP19">
        <v>1</v>
      </c>
      <c r="FQ19">
        <v>0</v>
      </c>
      <c r="FR19">
        <v>0</v>
      </c>
      <c r="FS19">
        <v>1</v>
      </c>
      <c r="FT19">
        <v>0</v>
      </c>
      <c r="FU19">
        <v>0</v>
      </c>
      <c r="FV19">
        <v>1</v>
      </c>
      <c r="FW19">
        <v>0</v>
      </c>
      <c r="FX19">
        <v>0</v>
      </c>
      <c r="FY19">
        <v>0</v>
      </c>
      <c r="FZ19">
        <v>1</v>
      </c>
      <c r="GA19">
        <v>0</v>
      </c>
      <c r="GB19">
        <v>0</v>
      </c>
      <c r="GC19">
        <v>0</v>
      </c>
      <c r="GD19">
        <v>1</v>
      </c>
      <c r="GE19">
        <v>0</v>
      </c>
      <c r="GF19">
        <v>1</v>
      </c>
      <c r="GG19">
        <v>0</v>
      </c>
      <c r="GH19">
        <v>0</v>
      </c>
      <c r="GI19">
        <v>0</v>
      </c>
      <c r="GJ19">
        <v>0</v>
      </c>
      <c r="GK19">
        <v>1</v>
      </c>
      <c r="GL19">
        <v>0</v>
      </c>
      <c r="GM19">
        <v>0</v>
      </c>
      <c r="GN19">
        <v>0</v>
      </c>
      <c r="GO19">
        <v>0</v>
      </c>
      <c r="GP19">
        <v>1</v>
      </c>
      <c r="GQ19">
        <v>0</v>
      </c>
      <c r="GR19">
        <v>0</v>
      </c>
      <c r="GS19">
        <v>0</v>
      </c>
      <c r="GT19">
        <v>1</v>
      </c>
      <c r="GU19">
        <v>0</v>
      </c>
      <c r="GV19">
        <v>0</v>
      </c>
      <c r="GW19">
        <v>0</v>
      </c>
      <c r="GX19">
        <v>1</v>
      </c>
      <c r="GY19">
        <v>0</v>
      </c>
      <c r="GZ19">
        <v>1</v>
      </c>
      <c r="HA19">
        <v>0</v>
      </c>
      <c r="HB19">
        <v>0</v>
      </c>
      <c r="HC19">
        <v>0</v>
      </c>
      <c r="HD19">
        <v>0</v>
      </c>
      <c r="HE19">
        <v>1</v>
      </c>
      <c r="HF19">
        <v>0</v>
      </c>
      <c r="HG19">
        <v>0</v>
      </c>
      <c r="HH19">
        <v>0</v>
      </c>
      <c r="HI19">
        <v>1</v>
      </c>
      <c r="HJ19">
        <v>0</v>
      </c>
      <c r="HK19">
        <v>0</v>
      </c>
      <c r="HL19">
        <v>1</v>
      </c>
      <c r="HM19">
        <v>0</v>
      </c>
      <c r="HN19">
        <v>0</v>
      </c>
      <c r="HO19">
        <v>1</v>
      </c>
      <c r="HP19">
        <v>0</v>
      </c>
      <c r="HQ19">
        <v>0</v>
      </c>
      <c r="HR19">
        <v>0</v>
      </c>
      <c r="HS19">
        <v>0</v>
      </c>
      <c r="HT19">
        <v>1</v>
      </c>
      <c r="HU19">
        <v>0</v>
      </c>
      <c r="HV19">
        <v>0</v>
      </c>
      <c r="HW19">
        <v>0</v>
      </c>
      <c r="HX19">
        <v>1</v>
      </c>
      <c r="HY19">
        <v>0</v>
      </c>
      <c r="HZ19">
        <v>0</v>
      </c>
      <c r="IA19">
        <v>1</v>
      </c>
      <c r="IB19">
        <v>0</v>
      </c>
      <c r="IC19">
        <v>0</v>
      </c>
      <c r="ID19">
        <v>1</v>
      </c>
      <c r="IE19">
        <v>0</v>
      </c>
      <c r="IF19">
        <v>0</v>
      </c>
      <c r="IG19">
        <v>0</v>
      </c>
      <c r="IH19">
        <v>1</v>
      </c>
      <c r="II19">
        <v>0</v>
      </c>
      <c r="IJ19">
        <v>0</v>
      </c>
      <c r="IK19">
        <v>1</v>
      </c>
      <c r="IL19">
        <v>0</v>
      </c>
      <c r="IM19">
        <v>1</v>
      </c>
      <c r="IN19">
        <v>0</v>
      </c>
      <c r="IO19">
        <v>0</v>
      </c>
      <c r="IP19">
        <v>1</v>
      </c>
      <c r="IQ19">
        <v>0</v>
      </c>
      <c r="IR19">
        <v>0</v>
      </c>
      <c r="IS19">
        <v>1</v>
      </c>
      <c r="IT19">
        <v>0</v>
      </c>
      <c r="IU19">
        <v>0</v>
      </c>
      <c r="IV19">
        <v>0</v>
      </c>
      <c r="IW19">
        <v>1</v>
      </c>
      <c r="IX19">
        <v>0</v>
      </c>
      <c r="IY19">
        <v>0</v>
      </c>
      <c r="IZ19">
        <v>0</v>
      </c>
      <c r="JA19">
        <v>1</v>
      </c>
      <c r="JB19">
        <v>1</v>
      </c>
      <c r="JC19">
        <v>0</v>
      </c>
      <c r="JD19">
        <v>0</v>
      </c>
      <c r="JE19">
        <v>0</v>
      </c>
      <c r="JF19">
        <v>1</v>
      </c>
      <c r="JG19">
        <v>1</v>
      </c>
      <c r="JH19">
        <v>0</v>
      </c>
      <c r="JI19">
        <v>0</v>
      </c>
      <c r="JJ19">
        <v>0</v>
      </c>
      <c r="JK19">
        <v>1</v>
      </c>
      <c r="JL19">
        <v>0</v>
      </c>
      <c r="JM19">
        <v>1</v>
      </c>
      <c r="JN19">
        <v>0</v>
      </c>
      <c r="JO19">
        <v>0</v>
      </c>
      <c r="JP19">
        <v>0</v>
      </c>
      <c r="JQ19">
        <v>0</v>
      </c>
      <c r="JR19">
        <v>1</v>
      </c>
      <c r="JS19">
        <v>0</v>
      </c>
      <c r="JT19">
        <v>0</v>
      </c>
      <c r="JU19">
        <v>0</v>
      </c>
      <c r="JV19">
        <v>1</v>
      </c>
      <c r="JW19">
        <v>0</v>
      </c>
      <c r="JX19">
        <v>0</v>
      </c>
      <c r="JY19">
        <v>1</v>
      </c>
      <c r="JZ19">
        <v>0</v>
      </c>
      <c r="KA19">
        <v>0</v>
      </c>
      <c r="KB19">
        <v>1</v>
      </c>
      <c r="KC19">
        <v>0</v>
      </c>
      <c r="KD19">
        <v>0</v>
      </c>
      <c r="KE19">
        <v>0</v>
      </c>
      <c r="KF19">
        <v>1</v>
      </c>
      <c r="KG19">
        <v>0</v>
      </c>
      <c r="KH19">
        <v>0</v>
      </c>
      <c r="KI19">
        <v>1</v>
      </c>
      <c r="KJ19">
        <v>0</v>
      </c>
      <c r="KK19">
        <v>0</v>
      </c>
      <c r="KL19">
        <v>1</v>
      </c>
      <c r="KM19">
        <v>0</v>
      </c>
      <c r="KN19">
        <v>0</v>
      </c>
      <c r="KO19">
        <v>0</v>
      </c>
      <c r="KP19">
        <v>1</v>
      </c>
      <c r="KQ19">
        <v>0</v>
      </c>
      <c r="KR19">
        <v>0</v>
      </c>
      <c r="KS19">
        <v>0</v>
      </c>
      <c r="KT19">
        <v>1</v>
      </c>
      <c r="KU19">
        <v>0</v>
      </c>
      <c r="KV19">
        <v>1</v>
      </c>
      <c r="KW19">
        <v>0</v>
      </c>
      <c r="KX19">
        <v>0</v>
      </c>
      <c r="KY19">
        <v>0</v>
      </c>
      <c r="KZ19">
        <v>0</v>
      </c>
      <c r="LA19">
        <v>1</v>
      </c>
      <c r="LB19">
        <v>0</v>
      </c>
      <c r="LC19">
        <v>0</v>
      </c>
      <c r="LD19">
        <v>0</v>
      </c>
      <c r="LE19">
        <v>1</v>
      </c>
      <c r="LF19">
        <v>0</v>
      </c>
      <c r="LG19">
        <v>0</v>
      </c>
      <c r="LH19">
        <v>1</v>
      </c>
      <c r="LI19">
        <v>0</v>
      </c>
      <c r="LJ19">
        <v>0</v>
      </c>
      <c r="LK19">
        <v>1</v>
      </c>
      <c r="LL19">
        <v>0</v>
      </c>
      <c r="LM19">
        <v>0</v>
      </c>
      <c r="LN19">
        <v>0</v>
      </c>
      <c r="LO19">
        <v>1</v>
      </c>
      <c r="LP19">
        <v>0</v>
      </c>
      <c r="LQ19">
        <v>0</v>
      </c>
      <c r="LR19">
        <v>0</v>
      </c>
      <c r="LS19">
        <v>1</v>
      </c>
      <c r="LT19">
        <v>47</v>
      </c>
    </row>
    <row r="20" spans="1:332">
      <c r="A20">
        <v>21</v>
      </c>
      <c r="B20" t="s">
        <v>541</v>
      </c>
      <c r="C20" t="s">
        <v>540</v>
      </c>
      <c r="D20" t="s">
        <v>77</v>
      </c>
      <c r="E20" t="s">
        <v>368</v>
      </c>
      <c r="F20" t="s">
        <v>397</v>
      </c>
      <c r="G20" t="s">
        <v>411</v>
      </c>
      <c r="H20">
        <v>4</v>
      </c>
      <c r="I20">
        <v>5</v>
      </c>
      <c r="J20">
        <v>4</v>
      </c>
      <c r="K20">
        <v>2</v>
      </c>
      <c r="L20">
        <v>2</v>
      </c>
      <c r="M20">
        <v>3</v>
      </c>
      <c r="N20">
        <v>3</v>
      </c>
      <c r="O20">
        <v>4</v>
      </c>
      <c r="P20">
        <v>2</v>
      </c>
      <c r="Q20">
        <v>2</v>
      </c>
      <c r="R20">
        <v>1</v>
      </c>
      <c r="S20">
        <v>4</v>
      </c>
      <c r="T20">
        <v>1</v>
      </c>
      <c r="U20">
        <v>5</v>
      </c>
      <c r="V20">
        <v>1</v>
      </c>
      <c r="W20">
        <v>0</v>
      </c>
      <c r="X20">
        <v>1</v>
      </c>
      <c r="Y20">
        <v>0</v>
      </c>
      <c r="Z20">
        <v>0</v>
      </c>
      <c r="AA20">
        <v>1</v>
      </c>
      <c r="AB20">
        <v>0</v>
      </c>
      <c r="AC20">
        <v>0</v>
      </c>
      <c r="AD20">
        <v>1</v>
      </c>
      <c r="AE20">
        <v>0</v>
      </c>
      <c r="AF20">
        <v>0</v>
      </c>
      <c r="AG20">
        <v>1</v>
      </c>
      <c r="AH20">
        <v>0</v>
      </c>
      <c r="AI20">
        <v>0</v>
      </c>
      <c r="AJ20">
        <v>0</v>
      </c>
      <c r="AK20">
        <v>1</v>
      </c>
      <c r="AL20">
        <v>0</v>
      </c>
      <c r="AM20">
        <v>0</v>
      </c>
      <c r="AN20">
        <v>0</v>
      </c>
      <c r="AO20">
        <v>1</v>
      </c>
      <c r="AP20">
        <v>0</v>
      </c>
      <c r="AQ20">
        <v>1</v>
      </c>
      <c r="AR20">
        <v>0</v>
      </c>
      <c r="AS20">
        <v>0</v>
      </c>
      <c r="AT20">
        <v>0</v>
      </c>
      <c r="AU20">
        <v>1</v>
      </c>
      <c r="AV20">
        <v>0</v>
      </c>
      <c r="AW20">
        <v>0</v>
      </c>
      <c r="AX20">
        <v>0</v>
      </c>
      <c r="AY20">
        <v>1</v>
      </c>
      <c r="AZ20">
        <v>1</v>
      </c>
      <c r="BA20">
        <v>0</v>
      </c>
      <c r="BB20">
        <v>0</v>
      </c>
      <c r="BC20">
        <v>0</v>
      </c>
      <c r="BD20">
        <v>1</v>
      </c>
      <c r="BE20">
        <v>0</v>
      </c>
      <c r="BF20">
        <v>1</v>
      </c>
      <c r="BG20">
        <v>0</v>
      </c>
      <c r="BH20">
        <v>0</v>
      </c>
      <c r="BI20">
        <v>0</v>
      </c>
      <c r="BJ20">
        <v>1</v>
      </c>
      <c r="BK20">
        <v>0</v>
      </c>
      <c r="BL20">
        <v>0</v>
      </c>
      <c r="BM20">
        <v>0</v>
      </c>
      <c r="BN20">
        <v>1</v>
      </c>
      <c r="BO20">
        <v>0</v>
      </c>
      <c r="BP20">
        <v>1</v>
      </c>
      <c r="BQ20">
        <v>0</v>
      </c>
      <c r="BR20">
        <v>0</v>
      </c>
      <c r="BS20">
        <v>0</v>
      </c>
      <c r="BT20">
        <v>0</v>
      </c>
      <c r="BU20">
        <v>1</v>
      </c>
      <c r="BV20">
        <v>0</v>
      </c>
      <c r="BW20">
        <v>0</v>
      </c>
      <c r="BX20">
        <v>0</v>
      </c>
      <c r="BY20">
        <v>1</v>
      </c>
      <c r="BZ20">
        <v>0</v>
      </c>
      <c r="CA20">
        <v>0</v>
      </c>
      <c r="CB20">
        <v>0</v>
      </c>
      <c r="CC20">
        <v>1</v>
      </c>
      <c r="CD20">
        <v>1</v>
      </c>
      <c r="CE20">
        <v>0</v>
      </c>
      <c r="CF20">
        <v>0</v>
      </c>
      <c r="CG20">
        <v>0</v>
      </c>
      <c r="CH20">
        <v>1</v>
      </c>
      <c r="CI20">
        <v>0</v>
      </c>
      <c r="CJ20">
        <v>1</v>
      </c>
      <c r="CK20">
        <v>0</v>
      </c>
      <c r="CL20">
        <v>0</v>
      </c>
      <c r="CM20">
        <v>0</v>
      </c>
      <c r="CN20">
        <v>0</v>
      </c>
      <c r="CO20">
        <v>1</v>
      </c>
      <c r="CP20">
        <v>0</v>
      </c>
      <c r="CQ20">
        <v>0</v>
      </c>
      <c r="CR20">
        <v>0</v>
      </c>
      <c r="CS20">
        <v>1</v>
      </c>
      <c r="CT20">
        <v>0</v>
      </c>
      <c r="CU20">
        <v>0</v>
      </c>
      <c r="CV20">
        <v>0</v>
      </c>
      <c r="CW20">
        <v>1</v>
      </c>
      <c r="CX20">
        <v>0</v>
      </c>
      <c r="CY20">
        <v>1</v>
      </c>
      <c r="CZ20">
        <v>0</v>
      </c>
      <c r="DA20">
        <v>0</v>
      </c>
      <c r="DB20">
        <v>0</v>
      </c>
      <c r="DC20">
        <v>1</v>
      </c>
      <c r="DD20">
        <v>0</v>
      </c>
      <c r="DE20">
        <v>0</v>
      </c>
      <c r="DF20">
        <v>1</v>
      </c>
      <c r="DG20">
        <v>0</v>
      </c>
      <c r="DH20">
        <v>1</v>
      </c>
      <c r="DI20">
        <v>0</v>
      </c>
      <c r="DJ20">
        <v>0</v>
      </c>
      <c r="DK20">
        <v>0</v>
      </c>
      <c r="DL20">
        <v>1</v>
      </c>
      <c r="DM20">
        <v>0</v>
      </c>
      <c r="DN20">
        <v>1</v>
      </c>
      <c r="DO20">
        <v>0</v>
      </c>
      <c r="DP20">
        <v>0</v>
      </c>
      <c r="DQ20">
        <v>0</v>
      </c>
      <c r="DR20">
        <v>0</v>
      </c>
      <c r="DS20">
        <v>1</v>
      </c>
      <c r="DT20">
        <v>0</v>
      </c>
      <c r="DU20">
        <v>0</v>
      </c>
      <c r="DV20">
        <v>0</v>
      </c>
      <c r="DW20">
        <v>0</v>
      </c>
      <c r="DX20">
        <v>1</v>
      </c>
      <c r="DY20">
        <v>0</v>
      </c>
      <c r="DZ20">
        <v>0</v>
      </c>
      <c r="EA20">
        <v>0</v>
      </c>
      <c r="EB20">
        <v>1</v>
      </c>
      <c r="EC20">
        <v>0</v>
      </c>
      <c r="ED20">
        <v>0</v>
      </c>
      <c r="EE20">
        <v>0</v>
      </c>
      <c r="EF20">
        <v>1</v>
      </c>
      <c r="EG20">
        <v>0</v>
      </c>
      <c r="EH20">
        <v>1</v>
      </c>
      <c r="EI20">
        <v>0</v>
      </c>
      <c r="EJ20">
        <v>0</v>
      </c>
      <c r="EK20">
        <v>0</v>
      </c>
      <c r="EL20">
        <v>1</v>
      </c>
      <c r="EM20">
        <v>0</v>
      </c>
      <c r="EN20">
        <v>0</v>
      </c>
      <c r="EO20">
        <v>1</v>
      </c>
      <c r="EP20">
        <v>0</v>
      </c>
      <c r="EQ20">
        <v>0</v>
      </c>
      <c r="ER20">
        <v>1</v>
      </c>
      <c r="ES20">
        <v>0</v>
      </c>
      <c r="ET20">
        <v>0</v>
      </c>
      <c r="EU20">
        <v>0</v>
      </c>
      <c r="EV20">
        <v>1</v>
      </c>
      <c r="EW20">
        <v>0</v>
      </c>
      <c r="EX20">
        <v>0</v>
      </c>
      <c r="EY20">
        <v>0</v>
      </c>
      <c r="EZ20">
        <v>1</v>
      </c>
      <c r="FA20">
        <v>1</v>
      </c>
      <c r="FB20">
        <v>0</v>
      </c>
      <c r="FC20">
        <v>0</v>
      </c>
      <c r="FD20">
        <v>0</v>
      </c>
      <c r="FE20">
        <v>1</v>
      </c>
      <c r="FF20">
        <v>0</v>
      </c>
      <c r="FG20">
        <v>1</v>
      </c>
      <c r="FH20">
        <v>0</v>
      </c>
      <c r="FI20">
        <v>0</v>
      </c>
      <c r="FJ20">
        <v>0</v>
      </c>
      <c r="FK20">
        <v>0</v>
      </c>
      <c r="FL20">
        <v>1</v>
      </c>
      <c r="FM20">
        <v>0</v>
      </c>
      <c r="FN20">
        <v>0</v>
      </c>
      <c r="FO20">
        <v>0</v>
      </c>
      <c r="FP20">
        <v>1</v>
      </c>
      <c r="FQ20">
        <v>0</v>
      </c>
      <c r="FR20">
        <v>1</v>
      </c>
      <c r="FS20">
        <v>0</v>
      </c>
      <c r="FT20">
        <v>0</v>
      </c>
      <c r="FU20">
        <v>0</v>
      </c>
      <c r="FV20">
        <v>1</v>
      </c>
      <c r="FW20">
        <v>0</v>
      </c>
      <c r="FX20">
        <v>0</v>
      </c>
      <c r="FY20">
        <v>0</v>
      </c>
      <c r="FZ20">
        <v>0</v>
      </c>
      <c r="GA20">
        <v>1</v>
      </c>
      <c r="GB20">
        <v>0</v>
      </c>
      <c r="GC20">
        <v>0</v>
      </c>
      <c r="GD20">
        <v>0</v>
      </c>
      <c r="GE20">
        <v>1</v>
      </c>
      <c r="GF20">
        <v>0</v>
      </c>
      <c r="GG20">
        <v>0</v>
      </c>
      <c r="GH20">
        <v>0</v>
      </c>
      <c r="GI20">
        <v>1</v>
      </c>
      <c r="GJ20">
        <v>0</v>
      </c>
      <c r="GK20">
        <v>1</v>
      </c>
      <c r="GL20">
        <v>0</v>
      </c>
      <c r="GM20">
        <v>0</v>
      </c>
      <c r="GN20">
        <v>0</v>
      </c>
      <c r="GO20">
        <v>1</v>
      </c>
      <c r="GP20">
        <v>0</v>
      </c>
      <c r="GQ20">
        <v>0</v>
      </c>
      <c r="GR20">
        <v>0</v>
      </c>
      <c r="GS20">
        <v>1</v>
      </c>
      <c r="GT20">
        <v>0</v>
      </c>
      <c r="GU20">
        <v>1</v>
      </c>
      <c r="GV20">
        <v>0</v>
      </c>
      <c r="GW20">
        <v>0</v>
      </c>
      <c r="GX20">
        <v>0</v>
      </c>
      <c r="GY20">
        <v>0</v>
      </c>
      <c r="GZ20">
        <v>1</v>
      </c>
      <c r="HA20">
        <v>0</v>
      </c>
      <c r="HB20">
        <v>0</v>
      </c>
      <c r="HC20">
        <v>0</v>
      </c>
      <c r="HD20">
        <v>1</v>
      </c>
      <c r="HE20">
        <v>0</v>
      </c>
      <c r="HF20">
        <v>0</v>
      </c>
      <c r="HG20">
        <v>0</v>
      </c>
      <c r="HH20">
        <v>1</v>
      </c>
      <c r="HI20">
        <v>1</v>
      </c>
      <c r="HJ20">
        <v>0</v>
      </c>
      <c r="HK20">
        <v>0</v>
      </c>
      <c r="HL20">
        <v>1</v>
      </c>
      <c r="HM20">
        <v>0</v>
      </c>
      <c r="HN20">
        <v>0</v>
      </c>
      <c r="HO20">
        <v>1</v>
      </c>
      <c r="HP20">
        <v>0</v>
      </c>
      <c r="HQ20">
        <v>0</v>
      </c>
      <c r="HR20">
        <v>0</v>
      </c>
      <c r="HS20">
        <v>1</v>
      </c>
      <c r="HT20">
        <v>0</v>
      </c>
      <c r="HU20">
        <v>0</v>
      </c>
      <c r="HV20">
        <v>1</v>
      </c>
      <c r="HW20">
        <v>0</v>
      </c>
      <c r="HX20">
        <v>0</v>
      </c>
      <c r="HY20">
        <v>1</v>
      </c>
      <c r="HZ20">
        <v>0</v>
      </c>
      <c r="IA20">
        <v>0</v>
      </c>
      <c r="IB20">
        <v>0</v>
      </c>
      <c r="IC20">
        <v>1</v>
      </c>
      <c r="ID20">
        <v>0</v>
      </c>
      <c r="IE20">
        <v>0</v>
      </c>
      <c r="IF20">
        <v>1</v>
      </c>
      <c r="IG20">
        <v>0</v>
      </c>
      <c r="IH20">
        <v>0</v>
      </c>
      <c r="II20">
        <v>1</v>
      </c>
      <c r="IJ20">
        <v>0</v>
      </c>
      <c r="IK20">
        <v>0</v>
      </c>
      <c r="IL20">
        <v>0</v>
      </c>
      <c r="IM20">
        <v>0</v>
      </c>
      <c r="IN20">
        <v>1</v>
      </c>
      <c r="IO20">
        <v>0</v>
      </c>
      <c r="IP20">
        <v>0</v>
      </c>
      <c r="IQ20">
        <v>0</v>
      </c>
      <c r="IR20">
        <v>1</v>
      </c>
      <c r="IS20">
        <v>0</v>
      </c>
      <c r="IT20">
        <v>0</v>
      </c>
      <c r="IU20">
        <v>0</v>
      </c>
      <c r="IV20">
        <v>1</v>
      </c>
      <c r="IW20">
        <v>1</v>
      </c>
      <c r="IX20">
        <v>0</v>
      </c>
      <c r="IY20">
        <v>0</v>
      </c>
      <c r="IZ20">
        <v>0</v>
      </c>
      <c r="JA20">
        <v>1</v>
      </c>
      <c r="JB20">
        <v>0</v>
      </c>
      <c r="JC20">
        <v>1</v>
      </c>
      <c r="JD20">
        <v>0</v>
      </c>
      <c r="JE20">
        <v>0</v>
      </c>
      <c r="JF20">
        <v>0</v>
      </c>
      <c r="JG20">
        <v>1</v>
      </c>
      <c r="JH20">
        <v>0</v>
      </c>
      <c r="JI20">
        <v>0</v>
      </c>
      <c r="JJ20">
        <v>0</v>
      </c>
      <c r="JK20">
        <v>1</v>
      </c>
      <c r="JL20">
        <v>1</v>
      </c>
      <c r="JM20">
        <v>0</v>
      </c>
      <c r="JN20">
        <v>0</v>
      </c>
      <c r="JO20">
        <v>1</v>
      </c>
      <c r="JP20">
        <v>0</v>
      </c>
      <c r="JQ20">
        <v>0</v>
      </c>
      <c r="JR20">
        <v>1</v>
      </c>
      <c r="JS20">
        <v>0</v>
      </c>
      <c r="JT20">
        <v>0</v>
      </c>
      <c r="JU20">
        <v>0</v>
      </c>
      <c r="JV20">
        <v>0</v>
      </c>
      <c r="JW20">
        <v>1</v>
      </c>
      <c r="JX20">
        <v>0</v>
      </c>
      <c r="JY20">
        <v>0</v>
      </c>
      <c r="JZ20">
        <v>0</v>
      </c>
      <c r="KA20">
        <v>0</v>
      </c>
      <c r="KB20">
        <v>1</v>
      </c>
      <c r="KC20">
        <v>0</v>
      </c>
      <c r="KD20">
        <v>0</v>
      </c>
      <c r="KE20">
        <v>0</v>
      </c>
      <c r="KF20">
        <v>1</v>
      </c>
      <c r="KG20">
        <v>0</v>
      </c>
      <c r="KH20">
        <v>0</v>
      </c>
      <c r="KI20">
        <v>1</v>
      </c>
      <c r="KJ20">
        <v>0</v>
      </c>
      <c r="KK20">
        <v>0</v>
      </c>
      <c r="KL20">
        <v>1</v>
      </c>
      <c r="KM20">
        <v>0</v>
      </c>
      <c r="KN20">
        <v>0</v>
      </c>
      <c r="KO20">
        <v>0</v>
      </c>
      <c r="KP20">
        <v>1</v>
      </c>
      <c r="KQ20">
        <v>0</v>
      </c>
      <c r="KR20">
        <v>0</v>
      </c>
      <c r="KS20">
        <v>0</v>
      </c>
      <c r="KT20">
        <v>1</v>
      </c>
      <c r="KU20">
        <v>0</v>
      </c>
      <c r="KV20">
        <v>1</v>
      </c>
      <c r="KW20">
        <v>0</v>
      </c>
      <c r="KX20">
        <v>0</v>
      </c>
      <c r="KY20">
        <v>0</v>
      </c>
      <c r="KZ20">
        <v>0</v>
      </c>
      <c r="LA20">
        <v>1</v>
      </c>
      <c r="LB20">
        <v>0</v>
      </c>
      <c r="LC20">
        <v>0</v>
      </c>
      <c r="LD20">
        <v>0</v>
      </c>
      <c r="LE20">
        <v>0</v>
      </c>
      <c r="LF20">
        <v>1</v>
      </c>
      <c r="LG20">
        <v>0</v>
      </c>
      <c r="LH20">
        <v>0</v>
      </c>
      <c r="LI20">
        <v>0</v>
      </c>
      <c r="LJ20">
        <v>1</v>
      </c>
      <c r="LK20">
        <v>0</v>
      </c>
      <c r="LL20">
        <v>0</v>
      </c>
      <c r="LM20">
        <v>1</v>
      </c>
      <c r="LN20">
        <v>0</v>
      </c>
      <c r="LO20">
        <v>0</v>
      </c>
      <c r="LP20">
        <v>1</v>
      </c>
      <c r="LQ20">
        <v>0</v>
      </c>
      <c r="LR20">
        <v>0</v>
      </c>
      <c r="LS20">
        <v>0</v>
      </c>
      <c r="LT20">
        <v>42</v>
      </c>
    </row>
    <row r="21" spans="1:332">
      <c r="A21">
        <v>22</v>
      </c>
      <c r="B21" t="s">
        <v>539</v>
      </c>
      <c r="C21" t="s">
        <v>538</v>
      </c>
      <c r="D21" t="s">
        <v>77</v>
      </c>
      <c r="E21" t="s">
        <v>78</v>
      </c>
      <c r="F21" t="s">
        <v>397</v>
      </c>
      <c r="G21" t="s">
        <v>515</v>
      </c>
      <c r="H21">
        <v>2</v>
      </c>
      <c r="I21">
        <v>4</v>
      </c>
      <c r="J21">
        <v>2</v>
      </c>
      <c r="K21">
        <v>5</v>
      </c>
      <c r="L21">
        <v>3</v>
      </c>
      <c r="M21">
        <v>4</v>
      </c>
      <c r="N21">
        <v>4</v>
      </c>
      <c r="O21">
        <v>3</v>
      </c>
      <c r="P21">
        <v>5</v>
      </c>
      <c r="Q21">
        <v>4</v>
      </c>
      <c r="R21">
        <v>1</v>
      </c>
      <c r="S21">
        <v>5</v>
      </c>
      <c r="T21">
        <v>3</v>
      </c>
      <c r="U21">
        <v>2</v>
      </c>
      <c r="V21">
        <v>1</v>
      </c>
      <c r="W21">
        <v>0</v>
      </c>
      <c r="X21">
        <v>1</v>
      </c>
      <c r="Y21">
        <v>0</v>
      </c>
      <c r="Z21">
        <v>0</v>
      </c>
      <c r="AA21">
        <v>1</v>
      </c>
      <c r="AB21">
        <v>0</v>
      </c>
      <c r="AC21">
        <v>1</v>
      </c>
      <c r="AD21">
        <v>0</v>
      </c>
      <c r="AE21">
        <v>0</v>
      </c>
      <c r="AF21">
        <v>0</v>
      </c>
      <c r="AG21">
        <v>1</v>
      </c>
      <c r="AH21">
        <v>0</v>
      </c>
      <c r="AI21">
        <v>0</v>
      </c>
      <c r="AJ21">
        <v>0</v>
      </c>
      <c r="AK21">
        <v>1</v>
      </c>
      <c r="AL21">
        <v>0</v>
      </c>
      <c r="AM21">
        <v>0</v>
      </c>
      <c r="AN21">
        <v>1</v>
      </c>
      <c r="AO21">
        <v>0</v>
      </c>
      <c r="AP21">
        <v>1</v>
      </c>
      <c r="AQ21">
        <v>0</v>
      </c>
      <c r="AR21">
        <v>0</v>
      </c>
      <c r="AS21">
        <v>1</v>
      </c>
      <c r="AT21">
        <v>0</v>
      </c>
      <c r="AU21">
        <v>0</v>
      </c>
      <c r="AV21">
        <v>1</v>
      </c>
      <c r="AW21">
        <v>0</v>
      </c>
      <c r="AX21">
        <v>0</v>
      </c>
      <c r="AY21">
        <v>0</v>
      </c>
      <c r="AZ21">
        <v>1</v>
      </c>
      <c r="BA21">
        <v>0</v>
      </c>
      <c r="BB21">
        <v>0</v>
      </c>
      <c r="BC21">
        <v>0</v>
      </c>
      <c r="BD21">
        <v>1</v>
      </c>
      <c r="BE21">
        <v>1</v>
      </c>
      <c r="BF21">
        <v>0</v>
      </c>
      <c r="BG21">
        <v>0</v>
      </c>
      <c r="BH21">
        <v>0</v>
      </c>
      <c r="BI21">
        <v>0</v>
      </c>
      <c r="BJ21">
        <v>0</v>
      </c>
      <c r="BK21">
        <v>1</v>
      </c>
      <c r="BL21">
        <v>0</v>
      </c>
      <c r="BM21">
        <v>0</v>
      </c>
      <c r="BN21">
        <v>0</v>
      </c>
      <c r="BO21">
        <v>1</v>
      </c>
      <c r="BP21">
        <v>0</v>
      </c>
      <c r="BQ21">
        <v>1</v>
      </c>
      <c r="BR21">
        <v>0</v>
      </c>
      <c r="BS21">
        <v>0</v>
      </c>
      <c r="BT21">
        <v>0</v>
      </c>
      <c r="BU21">
        <v>1</v>
      </c>
      <c r="BV21">
        <v>0</v>
      </c>
      <c r="BW21">
        <v>0</v>
      </c>
      <c r="BX21">
        <v>0</v>
      </c>
      <c r="BY21">
        <v>0</v>
      </c>
      <c r="BZ21">
        <v>1</v>
      </c>
      <c r="CA21">
        <v>0</v>
      </c>
      <c r="CB21">
        <v>0</v>
      </c>
      <c r="CC21">
        <v>0</v>
      </c>
      <c r="CD21">
        <v>0</v>
      </c>
      <c r="CE21">
        <v>1</v>
      </c>
      <c r="CF21">
        <v>0</v>
      </c>
      <c r="CG21">
        <v>0</v>
      </c>
      <c r="CH21">
        <v>0</v>
      </c>
      <c r="CI21">
        <v>1</v>
      </c>
      <c r="CJ21">
        <v>0</v>
      </c>
      <c r="CK21">
        <v>0</v>
      </c>
      <c r="CL21">
        <v>1</v>
      </c>
      <c r="CM21">
        <v>0</v>
      </c>
      <c r="CN21">
        <v>0</v>
      </c>
      <c r="CO21">
        <v>1</v>
      </c>
      <c r="CP21">
        <v>0</v>
      </c>
      <c r="CQ21">
        <v>0</v>
      </c>
      <c r="CR21">
        <v>0</v>
      </c>
      <c r="CS21">
        <v>0</v>
      </c>
      <c r="CT21">
        <v>1</v>
      </c>
      <c r="CU21">
        <v>0</v>
      </c>
      <c r="CV21">
        <v>0</v>
      </c>
      <c r="CW21">
        <v>0</v>
      </c>
      <c r="CX21">
        <v>0</v>
      </c>
      <c r="CY21">
        <v>1</v>
      </c>
      <c r="CZ21">
        <v>0</v>
      </c>
      <c r="DA21">
        <v>0</v>
      </c>
      <c r="DB21">
        <v>0</v>
      </c>
      <c r="DC21">
        <v>0</v>
      </c>
      <c r="DD21">
        <v>1</v>
      </c>
      <c r="DE21">
        <v>0</v>
      </c>
      <c r="DF21">
        <v>0</v>
      </c>
      <c r="DG21">
        <v>0</v>
      </c>
      <c r="DH21">
        <v>0</v>
      </c>
      <c r="DI21">
        <v>1</v>
      </c>
      <c r="DJ21">
        <v>0</v>
      </c>
      <c r="DK21">
        <v>0</v>
      </c>
      <c r="DL21">
        <v>0</v>
      </c>
      <c r="DM21">
        <v>0</v>
      </c>
      <c r="DN21">
        <v>1</v>
      </c>
      <c r="DO21">
        <v>0</v>
      </c>
      <c r="DP21">
        <v>0</v>
      </c>
      <c r="DQ21">
        <v>0</v>
      </c>
      <c r="DR21">
        <v>0</v>
      </c>
      <c r="DS21">
        <v>1</v>
      </c>
      <c r="DT21">
        <v>0</v>
      </c>
      <c r="DU21">
        <v>0</v>
      </c>
      <c r="DV21">
        <v>0</v>
      </c>
      <c r="DW21">
        <v>0</v>
      </c>
      <c r="DX21">
        <v>1</v>
      </c>
      <c r="DY21">
        <v>0</v>
      </c>
      <c r="DZ21">
        <v>0</v>
      </c>
      <c r="EA21">
        <v>0</v>
      </c>
      <c r="EB21">
        <v>1</v>
      </c>
      <c r="EC21">
        <v>0</v>
      </c>
      <c r="ED21">
        <v>1</v>
      </c>
      <c r="EE21">
        <v>0</v>
      </c>
      <c r="EF21">
        <v>0</v>
      </c>
      <c r="EG21">
        <v>0</v>
      </c>
      <c r="EH21">
        <v>1</v>
      </c>
      <c r="EI21">
        <v>0</v>
      </c>
      <c r="EJ21">
        <v>0</v>
      </c>
      <c r="EK21">
        <v>0</v>
      </c>
      <c r="EL21">
        <v>1</v>
      </c>
      <c r="EM21">
        <v>0</v>
      </c>
      <c r="EN21">
        <v>0</v>
      </c>
      <c r="EO21">
        <v>1</v>
      </c>
      <c r="EP21">
        <v>0</v>
      </c>
      <c r="EQ21">
        <v>1</v>
      </c>
      <c r="ER21">
        <v>0</v>
      </c>
      <c r="ES21">
        <v>0</v>
      </c>
      <c r="ET21">
        <v>0</v>
      </c>
      <c r="EU21">
        <v>0</v>
      </c>
      <c r="EV21">
        <v>0</v>
      </c>
      <c r="EW21">
        <v>1</v>
      </c>
      <c r="EX21">
        <v>0</v>
      </c>
      <c r="EY21">
        <v>0</v>
      </c>
      <c r="EZ21">
        <v>0</v>
      </c>
      <c r="FA21">
        <v>0</v>
      </c>
      <c r="FB21">
        <v>1</v>
      </c>
      <c r="FC21">
        <v>0</v>
      </c>
      <c r="FD21">
        <v>0</v>
      </c>
      <c r="FE21">
        <v>0</v>
      </c>
      <c r="FF21">
        <v>1</v>
      </c>
      <c r="FG21">
        <v>0</v>
      </c>
      <c r="FH21">
        <v>0</v>
      </c>
      <c r="FI21">
        <v>0</v>
      </c>
      <c r="FJ21">
        <v>0</v>
      </c>
      <c r="FK21">
        <v>1</v>
      </c>
      <c r="FL21">
        <v>0</v>
      </c>
      <c r="FM21">
        <v>1</v>
      </c>
      <c r="FN21">
        <v>0</v>
      </c>
      <c r="FO21">
        <v>0</v>
      </c>
      <c r="FP21">
        <v>1</v>
      </c>
      <c r="FQ21">
        <v>0</v>
      </c>
      <c r="FR21">
        <v>1</v>
      </c>
      <c r="FS21">
        <v>0</v>
      </c>
      <c r="FT21">
        <v>0</v>
      </c>
      <c r="FU21">
        <v>0</v>
      </c>
      <c r="FV21">
        <v>1</v>
      </c>
      <c r="FW21">
        <v>0</v>
      </c>
      <c r="FX21">
        <v>0</v>
      </c>
      <c r="FY21">
        <v>0</v>
      </c>
      <c r="FZ21">
        <v>0</v>
      </c>
      <c r="GA21">
        <v>1</v>
      </c>
      <c r="GB21">
        <v>0</v>
      </c>
      <c r="GC21">
        <v>0</v>
      </c>
      <c r="GD21">
        <v>0</v>
      </c>
      <c r="GE21">
        <v>0</v>
      </c>
      <c r="GF21">
        <v>1</v>
      </c>
      <c r="GG21">
        <v>0</v>
      </c>
      <c r="GH21">
        <v>0</v>
      </c>
      <c r="GI21">
        <v>0</v>
      </c>
      <c r="GJ21">
        <v>1</v>
      </c>
      <c r="GK21">
        <v>0</v>
      </c>
      <c r="GL21">
        <v>0</v>
      </c>
      <c r="GM21">
        <v>1</v>
      </c>
      <c r="GN21">
        <v>0</v>
      </c>
      <c r="GO21">
        <v>0</v>
      </c>
      <c r="GP21">
        <v>1</v>
      </c>
      <c r="GQ21">
        <v>0</v>
      </c>
      <c r="GR21">
        <v>0</v>
      </c>
      <c r="GS21">
        <v>0</v>
      </c>
      <c r="GT21">
        <v>0</v>
      </c>
      <c r="GU21">
        <v>1</v>
      </c>
      <c r="GV21">
        <v>0</v>
      </c>
      <c r="GW21">
        <v>0</v>
      </c>
      <c r="GX21">
        <v>0</v>
      </c>
      <c r="GY21">
        <v>0</v>
      </c>
      <c r="GZ21">
        <v>1</v>
      </c>
      <c r="HA21">
        <v>0</v>
      </c>
      <c r="HB21">
        <v>0</v>
      </c>
      <c r="HC21">
        <v>0</v>
      </c>
      <c r="HD21">
        <v>0</v>
      </c>
      <c r="HE21">
        <v>1</v>
      </c>
      <c r="HF21">
        <v>0</v>
      </c>
      <c r="HG21">
        <v>0</v>
      </c>
      <c r="HH21">
        <v>0</v>
      </c>
      <c r="HI21">
        <v>1</v>
      </c>
      <c r="HJ21">
        <v>0</v>
      </c>
      <c r="HK21">
        <v>1</v>
      </c>
      <c r="HL21">
        <v>0</v>
      </c>
      <c r="HM21">
        <v>0</v>
      </c>
      <c r="HN21">
        <v>0</v>
      </c>
      <c r="HO21">
        <v>1</v>
      </c>
      <c r="HP21">
        <v>0</v>
      </c>
      <c r="HQ21">
        <v>0</v>
      </c>
      <c r="HR21">
        <v>0</v>
      </c>
      <c r="HS21">
        <v>0</v>
      </c>
      <c r="HT21">
        <v>1</v>
      </c>
      <c r="HU21">
        <v>0</v>
      </c>
      <c r="HV21">
        <v>0</v>
      </c>
      <c r="HW21">
        <v>0</v>
      </c>
      <c r="HX21">
        <v>1</v>
      </c>
      <c r="HY21">
        <v>0</v>
      </c>
      <c r="HZ21">
        <v>1</v>
      </c>
      <c r="IA21">
        <v>0</v>
      </c>
      <c r="IB21">
        <v>0</v>
      </c>
      <c r="IC21">
        <v>0</v>
      </c>
      <c r="ID21">
        <v>1</v>
      </c>
      <c r="IE21">
        <v>0</v>
      </c>
      <c r="IF21">
        <v>0</v>
      </c>
      <c r="IG21">
        <v>0</v>
      </c>
      <c r="IH21">
        <v>0</v>
      </c>
      <c r="II21">
        <v>1</v>
      </c>
      <c r="IJ21">
        <v>0</v>
      </c>
      <c r="IK21">
        <v>0</v>
      </c>
      <c r="IL21">
        <v>0</v>
      </c>
      <c r="IM21">
        <v>1</v>
      </c>
      <c r="IN21">
        <v>0</v>
      </c>
      <c r="IO21">
        <v>1</v>
      </c>
      <c r="IP21">
        <v>0</v>
      </c>
      <c r="IQ21">
        <v>0</v>
      </c>
      <c r="IR21">
        <v>0</v>
      </c>
      <c r="IS21">
        <v>1</v>
      </c>
      <c r="IT21">
        <v>0</v>
      </c>
      <c r="IU21">
        <v>0</v>
      </c>
      <c r="IV21">
        <v>0</v>
      </c>
      <c r="IW21">
        <v>0</v>
      </c>
      <c r="IX21">
        <v>1</v>
      </c>
      <c r="IY21">
        <v>0</v>
      </c>
      <c r="IZ21">
        <v>0</v>
      </c>
      <c r="JA21">
        <v>0</v>
      </c>
      <c r="JB21">
        <v>0</v>
      </c>
      <c r="JC21">
        <v>1</v>
      </c>
      <c r="JD21">
        <v>0</v>
      </c>
      <c r="JE21">
        <v>0</v>
      </c>
      <c r="JF21">
        <v>0</v>
      </c>
      <c r="JG21">
        <v>0</v>
      </c>
      <c r="JH21">
        <v>1</v>
      </c>
      <c r="JI21">
        <v>0</v>
      </c>
      <c r="JJ21">
        <v>0</v>
      </c>
      <c r="JK21">
        <v>0</v>
      </c>
      <c r="JL21">
        <v>1</v>
      </c>
      <c r="JM21">
        <v>0</v>
      </c>
      <c r="JN21">
        <v>1</v>
      </c>
      <c r="JO21">
        <v>0</v>
      </c>
      <c r="JP21">
        <v>0</v>
      </c>
      <c r="JQ21">
        <v>1</v>
      </c>
      <c r="JR21">
        <v>0</v>
      </c>
      <c r="JS21">
        <v>1</v>
      </c>
      <c r="JT21">
        <v>0</v>
      </c>
      <c r="JU21">
        <v>0</v>
      </c>
      <c r="JV21">
        <v>1</v>
      </c>
      <c r="JW21">
        <v>0</v>
      </c>
      <c r="JX21">
        <v>1</v>
      </c>
      <c r="JY21">
        <v>0</v>
      </c>
      <c r="JZ21">
        <v>0</v>
      </c>
      <c r="KA21">
        <v>1</v>
      </c>
      <c r="KB21">
        <v>0</v>
      </c>
      <c r="KC21">
        <v>1</v>
      </c>
      <c r="KD21">
        <v>0</v>
      </c>
      <c r="KE21">
        <v>0</v>
      </c>
      <c r="KF21">
        <v>1</v>
      </c>
      <c r="KG21">
        <v>0</v>
      </c>
      <c r="KH21">
        <v>1</v>
      </c>
      <c r="KI21">
        <v>0</v>
      </c>
      <c r="KJ21">
        <v>0</v>
      </c>
      <c r="KK21">
        <v>0</v>
      </c>
      <c r="KL21">
        <v>1</v>
      </c>
      <c r="KM21">
        <v>0</v>
      </c>
      <c r="KN21">
        <v>0</v>
      </c>
      <c r="KO21">
        <v>0</v>
      </c>
      <c r="KP21">
        <v>0</v>
      </c>
      <c r="KQ21">
        <v>1</v>
      </c>
      <c r="KR21">
        <v>0</v>
      </c>
      <c r="KS21">
        <v>0</v>
      </c>
      <c r="KT21">
        <v>0</v>
      </c>
      <c r="KU21">
        <v>0</v>
      </c>
      <c r="KV21">
        <v>1</v>
      </c>
      <c r="KW21">
        <v>0</v>
      </c>
      <c r="KX21">
        <v>0</v>
      </c>
      <c r="KY21">
        <v>0</v>
      </c>
      <c r="KZ21">
        <v>0</v>
      </c>
      <c r="LA21">
        <v>1</v>
      </c>
      <c r="LB21">
        <v>0</v>
      </c>
      <c r="LC21">
        <v>0</v>
      </c>
      <c r="LD21">
        <v>0</v>
      </c>
      <c r="LE21">
        <v>1</v>
      </c>
      <c r="LF21">
        <v>0</v>
      </c>
      <c r="LG21">
        <v>1</v>
      </c>
      <c r="LH21">
        <v>0</v>
      </c>
      <c r="LI21">
        <v>0</v>
      </c>
      <c r="LJ21">
        <v>0</v>
      </c>
      <c r="LK21">
        <v>1</v>
      </c>
      <c r="LL21">
        <v>0</v>
      </c>
      <c r="LM21">
        <v>0</v>
      </c>
      <c r="LN21">
        <v>0</v>
      </c>
      <c r="LO21">
        <v>1</v>
      </c>
      <c r="LP21">
        <v>0</v>
      </c>
      <c r="LQ21">
        <v>0</v>
      </c>
      <c r="LR21">
        <v>0</v>
      </c>
      <c r="LS21">
        <v>1</v>
      </c>
      <c r="LT21">
        <v>47</v>
      </c>
    </row>
    <row r="22" spans="1:332">
      <c r="A22">
        <v>23</v>
      </c>
      <c r="B22" t="s">
        <v>537</v>
      </c>
      <c r="C22" t="s">
        <v>536</v>
      </c>
      <c r="D22" t="s">
        <v>77</v>
      </c>
      <c r="E22" t="s">
        <v>78</v>
      </c>
      <c r="F22" t="s">
        <v>397</v>
      </c>
      <c r="G22" t="s">
        <v>418</v>
      </c>
      <c r="H22">
        <v>5</v>
      </c>
      <c r="I22">
        <v>5</v>
      </c>
      <c r="J22">
        <v>5</v>
      </c>
      <c r="K22">
        <v>1</v>
      </c>
      <c r="L22">
        <v>1</v>
      </c>
      <c r="M22">
        <v>1</v>
      </c>
      <c r="N22">
        <v>1</v>
      </c>
      <c r="O22">
        <v>5</v>
      </c>
      <c r="P22">
        <v>1</v>
      </c>
      <c r="Q22">
        <v>1</v>
      </c>
      <c r="R22">
        <v>5</v>
      </c>
      <c r="S22">
        <v>5</v>
      </c>
      <c r="T22">
        <v>1</v>
      </c>
      <c r="U22">
        <v>5</v>
      </c>
      <c r="V22">
        <v>0</v>
      </c>
      <c r="W22">
        <v>1</v>
      </c>
      <c r="X22">
        <v>0</v>
      </c>
      <c r="Y22">
        <v>0</v>
      </c>
      <c r="Z22">
        <v>0</v>
      </c>
      <c r="AA22">
        <v>0</v>
      </c>
      <c r="AB22">
        <v>1</v>
      </c>
      <c r="AC22">
        <v>0</v>
      </c>
      <c r="AD22">
        <v>0</v>
      </c>
      <c r="AE22">
        <v>0</v>
      </c>
      <c r="AF22">
        <v>0</v>
      </c>
      <c r="AG22">
        <v>1</v>
      </c>
      <c r="AH22">
        <v>0</v>
      </c>
      <c r="AI22">
        <v>0</v>
      </c>
      <c r="AJ22">
        <v>0</v>
      </c>
      <c r="AK22">
        <v>0</v>
      </c>
      <c r="AL22">
        <v>1</v>
      </c>
      <c r="AM22">
        <v>0</v>
      </c>
      <c r="AN22">
        <v>0</v>
      </c>
      <c r="AO22">
        <v>0</v>
      </c>
      <c r="AP22">
        <v>0</v>
      </c>
      <c r="AQ22">
        <v>1</v>
      </c>
      <c r="AR22">
        <v>0</v>
      </c>
      <c r="AS22">
        <v>0</v>
      </c>
      <c r="AT22">
        <v>0</v>
      </c>
      <c r="AU22">
        <v>0</v>
      </c>
      <c r="AV22">
        <v>1</v>
      </c>
      <c r="AW22">
        <v>0</v>
      </c>
      <c r="AX22">
        <v>0</v>
      </c>
      <c r="AY22">
        <v>0</v>
      </c>
      <c r="AZ22">
        <v>1</v>
      </c>
      <c r="BA22">
        <v>0</v>
      </c>
      <c r="BB22">
        <v>0</v>
      </c>
      <c r="BC22">
        <v>0</v>
      </c>
      <c r="BD22">
        <v>1</v>
      </c>
      <c r="BE22">
        <v>0</v>
      </c>
      <c r="BF22">
        <v>1</v>
      </c>
      <c r="BG22">
        <v>0</v>
      </c>
      <c r="BH22">
        <v>0</v>
      </c>
      <c r="BI22">
        <v>0</v>
      </c>
      <c r="BJ22">
        <v>0</v>
      </c>
      <c r="BK22">
        <v>1</v>
      </c>
      <c r="BL22">
        <v>0</v>
      </c>
      <c r="BM22">
        <v>0</v>
      </c>
      <c r="BN22">
        <v>0</v>
      </c>
      <c r="BO22">
        <v>1</v>
      </c>
      <c r="BP22">
        <v>0</v>
      </c>
      <c r="BQ22">
        <v>0</v>
      </c>
      <c r="BR22">
        <v>0</v>
      </c>
      <c r="BS22">
        <v>1</v>
      </c>
      <c r="BT22">
        <v>1</v>
      </c>
      <c r="BU22">
        <v>0</v>
      </c>
      <c r="BV22">
        <v>0</v>
      </c>
      <c r="BW22">
        <v>0</v>
      </c>
      <c r="BX22">
        <v>1</v>
      </c>
      <c r="BY22">
        <v>0</v>
      </c>
      <c r="BZ22">
        <v>1</v>
      </c>
      <c r="CA22">
        <v>0</v>
      </c>
      <c r="CB22">
        <v>0</v>
      </c>
      <c r="CC22">
        <v>0</v>
      </c>
      <c r="CD22">
        <v>0</v>
      </c>
      <c r="CE22">
        <v>1</v>
      </c>
      <c r="CF22">
        <v>0</v>
      </c>
      <c r="CG22">
        <v>0</v>
      </c>
      <c r="CH22">
        <v>0</v>
      </c>
      <c r="CI22">
        <v>0</v>
      </c>
      <c r="CJ22">
        <v>1</v>
      </c>
      <c r="CK22">
        <v>0</v>
      </c>
      <c r="CL22">
        <v>0</v>
      </c>
      <c r="CM22">
        <v>0</v>
      </c>
      <c r="CN22">
        <v>1</v>
      </c>
      <c r="CO22">
        <v>0</v>
      </c>
      <c r="CP22">
        <v>0</v>
      </c>
      <c r="CQ22">
        <v>0</v>
      </c>
      <c r="CR22">
        <v>1</v>
      </c>
      <c r="CS22">
        <v>0</v>
      </c>
      <c r="CT22">
        <v>1</v>
      </c>
      <c r="CU22">
        <v>0</v>
      </c>
      <c r="CV22">
        <v>0</v>
      </c>
      <c r="CW22">
        <v>0</v>
      </c>
      <c r="CX22">
        <v>0</v>
      </c>
      <c r="CY22">
        <v>1</v>
      </c>
      <c r="CZ22">
        <v>0</v>
      </c>
      <c r="DA22">
        <v>0</v>
      </c>
      <c r="DB22">
        <v>0</v>
      </c>
      <c r="DC22">
        <v>1</v>
      </c>
      <c r="DD22">
        <v>0</v>
      </c>
      <c r="DE22">
        <v>0</v>
      </c>
      <c r="DF22">
        <v>0</v>
      </c>
      <c r="DG22">
        <v>1</v>
      </c>
      <c r="DH22">
        <v>0</v>
      </c>
      <c r="DI22">
        <v>1</v>
      </c>
      <c r="DJ22">
        <v>0</v>
      </c>
      <c r="DK22">
        <v>0</v>
      </c>
      <c r="DL22">
        <v>0</v>
      </c>
      <c r="DM22">
        <v>1</v>
      </c>
      <c r="DN22">
        <v>0</v>
      </c>
      <c r="DO22">
        <v>0</v>
      </c>
      <c r="DP22">
        <v>0</v>
      </c>
      <c r="DQ22">
        <v>1</v>
      </c>
      <c r="DR22">
        <v>0</v>
      </c>
      <c r="DS22">
        <v>1</v>
      </c>
      <c r="DT22">
        <v>0</v>
      </c>
      <c r="DU22">
        <v>0</v>
      </c>
      <c r="DV22">
        <v>0</v>
      </c>
      <c r="DW22">
        <v>0</v>
      </c>
      <c r="DX22">
        <v>1</v>
      </c>
      <c r="DY22">
        <v>0</v>
      </c>
      <c r="DZ22">
        <v>0</v>
      </c>
      <c r="EA22">
        <v>0</v>
      </c>
      <c r="EB22">
        <v>1</v>
      </c>
      <c r="EC22">
        <v>0</v>
      </c>
      <c r="ED22">
        <v>0</v>
      </c>
      <c r="EE22">
        <v>0</v>
      </c>
      <c r="EF22">
        <v>1</v>
      </c>
      <c r="EG22">
        <v>1</v>
      </c>
      <c r="EH22">
        <v>0</v>
      </c>
      <c r="EI22">
        <v>0</v>
      </c>
      <c r="EJ22">
        <v>0</v>
      </c>
      <c r="EK22">
        <v>1</v>
      </c>
      <c r="EL22">
        <v>1</v>
      </c>
      <c r="EM22">
        <v>0</v>
      </c>
      <c r="EN22">
        <v>0</v>
      </c>
      <c r="EO22">
        <v>0</v>
      </c>
      <c r="EP22">
        <v>1</v>
      </c>
      <c r="EQ22">
        <v>0</v>
      </c>
      <c r="ER22">
        <v>1</v>
      </c>
      <c r="ES22">
        <v>0</v>
      </c>
      <c r="ET22">
        <v>0</v>
      </c>
      <c r="EU22">
        <v>0</v>
      </c>
      <c r="EV22">
        <v>1</v>
      </c>
      <c r="EW22">
        <v>0</v>
      </c>
      <c r="EX22">
        <v>0</v>
      </c>
      <c r="EY22">
        <v>0</v>
      </c>
      <c r="EZ22">
        <v>1</v>
      </c>
      <c r="FA22">
        <v>1</v>
      </c>
      <c r="FB22">
        <v>0</v>
      </c>
      <c r="FC22">
        <v>0</v>
      </c>
      <c r="FD22">
        <v>0</v>
      </c>
      <c r="FE22">
        <v>1</v>
      </c>
      <c r="FF22">
        <v>0</v>
      </c>
      <c r="FG22">
        <v>1</v>
      </c>
      <c r="FH22">
        <v>0</v>
      </c>
      <c r="FI22">
        <v>0</v>
      </c>
      <c r="FJ22">
        <v>0</v>
      </c>
      <c r="FK22">
        <v>0</v>
      </c>
      <c r="FL22">
        <v>1</v>
      </c>
      <c r="FM22">
        <v>0</v>
      </c>
      <c r="FN22">
        <v>0</v>
      </c>
      <c r="FO22">
        <v>0</v>
      </c>
      <c r="FP22">
        <v>0</v>
      </c>
      <c r="FQ22">
        <v>1</v>
      </c>
      <c r="FR22">
        <v>0</v>
      </c>
      <c r="FS22">
        <v>0</v>
      </c>
      <c r="FT22">
        <v>0</v>
      </c>
      <c r="FU22">
        <v>0</v>
      </c>
      <c r="FV22">
        <v>1</v>
      </c>
      <c r="FW22">
        <v>0</v>
      </c>
      <c r="FX22">
        <v>0</v>
      </c>
      <c r="FY22">
        <v>0</v>
      </c>
      <c r="FZ22">
        <v>1</v>
      </c>
      <c r="GA22">
        <v>0</v>
      </c>
      <c r="GB22">
        <v>0</v>
      </c>
      <c r="GC22">
        <v>0</v>
      </c>
      <c r="GD22">
        <v>1</v>
      </c>
      <c r="GE22">
        <v>1</v>
      </c>
      <c r="GF22">
        <v>0</v>
      </c>
      <c r="GG22">
        <v>0</v>
      </c>
      <c r="GH22">
        <v>0</v>
      </c>
      <c r="GI22">
        <v>1</v>
      </c>
      <c r="GJ22">
        <v>0</v>
      </c>
      <c r="GK22">
        <v>1</v>
      </c>
      <c r="GL22">
        <v>0</v>
      </c>
      <c r="GM22">
        <v>0</v>
      </c>
      <c r="GN22">
        <v>0</v>
      </c>
      <c r="GO22">
        <v>0</v>
      </c>
      <c r="GP22">
        <v>1</v>
      </c>
      <c r="GQ22">
        <v>0</v>
      </c>
      <c r="GR22">
        <v>0</v>
      </c>
      <c r="GS22">
        <v>0</v>
      </c>
      <c r="GT22">
        <v>1</v>
      </c>
      <c r="GU22">
        <v>0</v>
      </c>
      <c r="GV22">
        <v>0</v>
      </c>
      <c r="GW22">
        <v>0</v>
      </c>
      <c r="GX22">
        <v>1</v>
      </c>
      <c r="GY22">
        <v>1</v>
      </c>
      <c r="GZ22">
        <v>0</v>
      </c>
      <c r="HA22">
        <v>0</v>
      </c>
      <c r="HB22">
        <v>0</v>
      </c>
      <c r="HC22">
        <v>1</v>
      </c>
      <c r="HD22">
        <v>0</v>
      </c>
      <c r="HE22">
        <v>1</v>
      </c>
      <c r="HF22">
        <v>0</v>
      </c>
      <c r="HG22">
        <v>0</v>
      </c>
      <c r="HH22">
        <v>0</v>
      </c>
      <c r="HI22">
        <v>0</v>
      </c>
      <c r="HJ22">
        <v>1</v>
      </c>
      <c r="HK22">
        <v>0</v>
      </c>
      <c r="HL22">
        <v>0</v>
      </c>
      <c r="HM22">
        <v>0</v>
      </c>
      <c r="HN22">
        <v>0</v>
      </c>
      <c r="HO22">
        <v>1</v>
      </c>
      <c r="HP22">
        <v>0</v>
      </c>
      <c r="HQ22">
        <v>0</v>
      </c>
      <c r="HR22">
        <v>0</v>
      </c>
      <c r="HS22">
        <v>0</v>
      </c>
      <c r="HT22">
        <v>1</v>
      </c>
      <c r="HU22">
        <v>0</v>
      </c>
      <c r="HV22">
        <v>0</v>
      </c>
      <c r="HW22">
        <v>0</v>
      </c>
      <c r="HX22">
        <v>0</v>
      </c>
      <c r="HY22">
        <v>1</v>
      </c>
      <c r="HZ22">
        <v>0</v>
      </c>
      <c r="IA22">
        <v>0</v>
      </c>
      <c r="IB22">
        <v>0</v>
      </c>
      <c r="IC22">
        <v>0</v>
      </c>
      <c r="ID22">
        <v>1</v>
      </c>
      <c r="IE22">
        <v>0</v>
      </c>
      <c r="IF22">
        <v>0</v>
      </c>
      <c r="IG22">
        <v>0</v>
      </c>
      <c r="IH22">
        <v>0</v>
      </c>
      <c r="II22">
        <v>1</v>
      </c>
      <c r="IJ22">
        <v>0</v>
      </c>
      <c r="IK22">
        <v>0</v>
      </c>
      <c r="IL22">
        <v>0</v>
      </c>
      <c r="IM22">
        <v>0</v>
      </c>
      <c r="IN22">
        <v>1</v>
      </c>
      <c r="IO22">
        <v>0</v>
      </c>
      <c r="IP22">
        <v>0</v>
      </c>
      <c r="IQ22">
        <v>0</v>
      </c>
      <c r="IR22">
        <v>0</v>
      </c>
      <c r="IS22">
        <v>1</v>
      </c>
      <c r="IT22">
        <v>0</v>
      </c>
      <c r="IU22">
        <v>0</v>
      </c>
      <c r="IV22">
        <v>0</v>
      </c>
      <c r="IW22">
        <v>0</v>
      </c>
      <c r="IX22">
        <v>1</v>
      </c>
      <c r="IY22">
        <v>0</v>
      </c>
      <c r="IZ22">
        <v>0</v>
      </c>
      <c r="JA22">
        <v>0</v>
      </c>
      <c r="JB22">
        <v>1</v>
      </c>
      <c r="JC22">
        <v>0</v>
      </c>
      <c r="JD22">
        <v>0</v>
      </c>
      <c r="JE22">
        <v>0</v>
      </c>
      <c r="JF22">
        <v>1</v>
      </c>
      <c r="JG22">
        <v>1</v>
      </c>
      <c r="JH22">
        <v>0</v>
      </c>
      <c r="JI22">
        <v>0</v>
      </c>
      <c r="JJ22">
        <v>0</v>
      </c>
      <c r="JK22">
        <v>1</v>
      </c>
      <c r="JL22">
        <v>0</v>
      </c>
      <c r="JM22">
        <v>1</v>
      </c>
      <c r="JN22">
        <v>0</v>
      </c>
      <c r="JO22">
        <v>0</v>
      </c>
      <c r="JP22">
        <v>0</v>
      </c>
      <c r="JQ22">
        <v>0</v>
      </c>
      <c r="JR22">
        <v>1</v>
      </c>
      <c r="JS22">
        <v>0</v>
      </c>
      <c r="JT22">
        <v>0</v>
      </c>
      <c r="JU22">
        <v>0</v>
      </c>
      <c r="JV22">
        <v>0</v>
      </c>
      <c r="JW22">
        <v>1</v>
      </c>
      <c r="JX22">
        <v>0</v>
      </c>
      <c r="JY22">
        <v>0</v>
      </c>
      <c r="JZ22">
        <v>0</v>
      </c>
      <c r="KA22">
        <v>0</v>
      </c>
      <c r="KB22">
        <v>1</v>
      </c>
      <c r="KC22">
        <v>0</v>
      </c>
      <c r="KD22">
        <v>0</v>
      </c>
      <c r="KE22">
        <v>0</v>
      </c>
      <c r="KF22">
        <v>0</v>
      </c>
      <c r="KG22">
        <v>1</v>
      </c>
      <c r="KH22">
        <v>0</v>
      </c>
      <c r="KI22">
        <v>0</v>
      </c>
      <c r="KJ22">
        <v>0</v>
      </c>
      <c r="KK22">
        <v>0</v>
      </c>
      <c r="KL22">
        <v>1</v>
      </c>
      <c r="KM22">
        <v>0</v>
      </c>
      <c r="KN22">
        <v>0</v>
      </c>
      <c r="KO22">
        <v>0</v>
      </c>
      <c r="KP22">
        <v>1</v>
      </c>
      <c r="KQ22">
        <v>0</v>
      </c>
      <c r="KR22">
        <v>0</v>
      </c>
      <c r="KS22">
        <v>0</v>
      </c>
      <c r="KT22">
        <v>1</v>
      </c>
      <c r="KU22">
        <v>0</v>
      </c>
      <c r="KV22">
        <v>1</v>
      </c>
      <c r="KW22">
        <v>0</v>
      </c>
      <c r="KX22">
        <v>0</v>
      </c>
      <c r="KY22">
        <v>0</v>
      </c>
      <c r="KZ22">
        <v>1</v>
      </c>
      <c r="LA22">
        <v>0</v>
      </c>
      <c r="LB22">
        <v>0</v>
      </c>
      <c r="LC22">
        <v>0</v>
      </c>
      <c r="LD22">
        <v>1</v>
      </c>
      <c r="LE22">
        <v>1</v>
      </c>
      <c r="LF22">
        <v>0</v>
      </c>
      <c r="LG22">
        <v>0</v>
      </c>
      <c r="LH22">
        <v>0</v>
      </c>
      <c r="LI22">
        <v>1</v>
      </c>
      <c r="LJ22">
        <v>0</v>
      </c>
      <c r="LK22">
        <v>1</v>
      </c>
      <c r="LL22">
        <v>0</v>
      </c>
      <c r="LM22">
        <v>0</v>
      </c>
      <c r="LN22">
        <v>0</v>
      </c>
      <c r="LO22">
        <v>1</v>
      </c>
      <c r="LP22">
        <v>0</v>
      </c>
      <c r="LQ22">
        <v>0</v>
      </c>
      <c r="LR22">
        <v>0</v>
      </c>
      <c r="LS22">
        <v>1</v>
      </c>
      <c r="LT22">
        <v>42</v>
      </c>
    </row>
    <row r="23" spans="1:332">
      <c r="A23">
        <v>24</v>
      </c>
      <c r="B23" t="s">
        <v>535</v>
      </c>
      <c r="C23" t="s">
        <v>534</v>
      </c>
      <c r="D23" t="s">
        <v>77</v>
      </c>
      <c r="E23" t="s">
        <v>78</v>
      </c>
      <c r="F23" t="s">
        <v>397</v>
      </c>
      <c r="G23" t="s">
        <v>423</v>
      </c>
      <c r="H23">
        <v>2</v>
      </c>
      <c r="I23">
        <v>3</v>
      </c>
      <c r="J23">
        <v>2</v>
      </c>
      <c r="K23">
        <v>3</v>
      </c>
      <c r="L23">
        <v>3</v>
      </c>
      <c r="M23">
        <v>3</v>
      </c>
      <c r="N23">
        <v>3</v>
      </c>
      <c r="O23">
        <v>3</v>
      </c>
      <c r="P23">
        <v>3</v>
      </c>
      <c r="Q23">
        <v>2</v>
      </c>
      <c r="R23">
        <v>2</v>
      </c>
      <c r="S23">
        <v>4</v>
      </c>
      <c r="T23">
        <v>3</v>
      </c>
      <c r="U23">
        <v>2</v>
      </c>
      <c r="V23">
        <v>1</v>
      </c>
      <c r="W23">
        <v>0</v>
      </c>
      <c r="X23">
        <v>0</v>
      </c>
      <c r="Y23">
        <v>1</v>
      </c>
      <c r="Z23">
        <v>0</v>
      </c>
      <c r="AA23">
        <v>1</v>
      </c>
      <c r="AB23">
        <v>0</v>
      </c>
      <c r="AC23">
        <v>0</v>
      </c>
      <c r="AD23">
        <v>1</v>
      </c>
      <c r="AE23">
        <v>0</v>
      </c>
      <c r="AF23">
        <v>0</v>
      </c>
      <c r="AG23">
        <v>1</v>
      </c>
      <c r="AH23">
        <v>0</v>
      </c>
      <c r="AI23">
        <v>1</v>
      </c>
      <c r="AJ23">
        <v>0</v>
      </c>
      <c r="AK23">
        <v>1</v>
      </c>
      <c r="AL23">
        <v>0</v>
      </c>
      <c r="AM23">
        <v>1</v>
      </c>
      <c r="AN23">
        <v>0</v>
      </c>
      <c r="AO23">
        <v>0</v>
      </c>
      <c r="AP23">
        <v>0</v>
      </c>
      <c r="AQ23">
        <v>1</v>
      </c>
      <c r="AR23">
        <v>0</v>
      </c>
      <c r="AS23">
        <v>1</v>
      </c>
      <c r="AT23">
        <v>0</v>
      </c>
      <c r="AU23">
        <v>0</v>
      </c>
      <c r="AV23">
        <v>1</v>
      </c>
      <c r="AW23">
        <v>0</v>
      </c>
      <c r="AX23">
        <v>1</v>
      </c>
      <c r="AY23">
        <v>0</v>
      </c>
      <c r="AZ23">
        <v>1</v>
      </c>
      <c r="BA23">
        <v>0</v>
      </c>
      <c r="BB23">
        <v>0</v>
      </c>
      <c r="BC23">
        <v>1</v>
      </c>
      <c r="BD23">
        <v>0</v>
      </c>
      <c r="BE23">
        <v>1</v>
      </c>
      <c r="BF23">
        <v>0</v>
      </c>
      <c r="BG23">
        <v>1</v>
      </c>
      <c r="BH23">
        <v>0</v>
      </c>
      <c r="BI23">
        <v>0</v>
      </c>
      <c r="BJ23">
        <v>1</v>
      </c>
      <c r="BK23">
        <v>0</v>
      </c>
      <c r="BL23">
        <v>0</v>
      </c>
      <c r="BM23">
        <v>1</v>
      </c>
      <c r="BN23">
        <v>0</v>
      </c>
      <c r="BO23">
        <v>1</v>
      </c>
      <c r="BP23">
        <v>0</v>
      </c>
      <c r="BQ23">
        <v>0</v>
      </c>
      <c r="BR23">
        <v>1</v>
      </c>
      <c r="BS23">
        <v>0</v>
      </c>
      <c r="BT23">
        <v>0</v>
      </c>
      <c r="BU23">
        <v>1</v>
      </c>
      <c r="BV23">
        <v>0</v>
      </c>
      <c r="BW23">
        <v>1</v>
      </c>
      <c r="BX23">
        <v>0</v>
      </c>
      <c r="BY23">
        <v>0</v>
      </c>
      <c r="BZ23">
        <v>1</v>
      </c>
      <c r="CA23">
        <v>0</v>
      </c>
      <c r="CB23">
        <v>1</v>
      </c>
      <c r="CC23">
        <v>0</v>
      </c>
      <c r="CD23">
        <v>1</v>
      </c>
      <c r="CE23">
        <v>0</v>
      </c>
      <c r="CF23">
        <v>1</v>
      </c>
      <c r="CG23">
        <v>0</v>
      </c>
      <c r="CH23">
        <v>0</v>
      </c>
      <c r="CI23">
        <v>1</v>
      </c>
      <c r="CJ23">
        <v>0</v>
      </c>
      <c r="CK23">
        <v>1</v>
      </c>
      <c r="CL23">
        <v>0</v>
      </c>
      <c r="CM23">
        <v>0</v>
      </c>
      <c r="CN23">
        <v>0</v>
      </c>
      <c r="CO23">
        <v>1</v>
      </c>
      <c r="CP23">
        <v>1</v>
      </c>
      <c r="CQ23">
        <v>0</v>
      </c>
      <c r="CR23">
        <v>0</v>
      </c>
      <c r="CS23">
        <v>1</v>
      </c>
      <c r="CT23">
        <v>0</v>
      </c>
      <c r="CU23">
        <v>1</v>
      </c>
      <c r="CV23">
        <v>0</v>
      </c>
      <c r="CW23">
        <v>0</v>
      </c>
      <c r="CX23">
        <v>0</v>
      </c>
      <c r="CY23">
        <v>1</v>
      </c>
      <c r="CZ23">
        <v>0</v>
      </c>
      <c r="DA23">
        <v>1</v>
      </c>
      <c r="DB23">
        <v>0</v>
      </c>
      <c r="DC23">
        <v>0</v>
      </c>
      <c r="DD23">
        <v>1</v>
      </c>
      <c r="DE23">
        <v>0</v>
      </c>
      <c r="DF23">
        <v>1</v>
      </c>
      <c r="DG23">
        <v>0</v>
      </c>
      <c r="DH23">
        <v>0</v>
      </c>
      <c r="DI23">
        <v>1</v>
      </c>
      <c r="DJ23">
        <v>0</v>
      </c>
      <c r="DK23">
        <v>1</v>
      </c>
      <c r="DL23">
        <v>0</v>
      </c>
      <c r="DM23">
        <v>1</v>
      </c>
      <c r="DN23">
        <v>0</v>
      </c>
      <c r="DO23">
        <v>0</v>
      </c>
      <c r="DP23">
        <v>1</v>
      </c>
      <c r="DQ23">
        <v>0</v>
      </c>
      <c r="DR23">
        <v>1</v>
      </c>
      <c r="DS23">
        <v>0</v>
      </c>
      <c r="DT23">
        <v>0</v>
      </c>
      <c r="DU23">
        <v>1</v>
      </c>
      <c r="DV23">
        <v>0</v>
      </c>
      <c r="DW23">
        <v>1</v>
      </c>
      <c r="DX23">
        <v>0</v>
      </c>
      <c r="DY23">
        <v>0</v>
      </c>
      <c r="DZ23">
        <v>1</v>
      </c>
      <c r="EA23">
        <v>0</v>
      </c>
      <c r="EB23">
        <v>0</v>
      </c>
      <c r="EC23">
        <v>1</v>
      </c>
      <c r="ED23">
        <v>0</v>
      </c>
      <c r="EE23">
        <v>1</v>
      </c>
      <c r="EF23">
        <v>0</v>
      </c>
      <c r="EG23">
        <v>0</v>
      </c>
      <c r="EH23">
        <v>1</v>
      </c>
      <c r="EI23">
        <v>0</v>
      </c>
      <c r="EJ23">
        <v>1</v>
      </c>
      <c r="EK23">
        <v>0</v>
      </c>
      <c r="EL23">
        <v>1</v>
      </c>
      <c r="EM23">
        <v>0</v>
      </c>
      <c r="EN23">
        <v>1</v>
      </c>
      <c r="EO23">
        <v>0</v>
      </c>
      <c r="EP23">
        <v>0</v>
      </c>
      <c r="EQ23">
        <v>1</v>
      </c>
      <c r="ER23">
        <v>0</v>
      </c>
      <c r="ES23">
        <v>1</v>
      </c>
      <c r="ET23">
        <v>0</v>
      </c>
      <c r="EU23">
        <v>0</v>
      </c>
      <c r="EV23">
        <v>0</v>
      </c>
      <c r="EW23">
        <v>1</v>
      </c>
      <c r="EX23">
        <v>1</v>
      </c>
      <c r="EY23">
        <v>0</v>
      </c>
      <c r="EZ23">
        <v>0</v>
      </c>
      <c r="FA23">
        <v>1</v>
      </c>
      <c r="FB23">
        <v>0</v>
      </c>
      <c r="FC23">
        <v>1</v>
      </c>
      <c r="FD23">
        <v>0</v>
      </c>
      <c r="FE23">
        <v>0</v>
      </c>
      <c r="FF23">
        <v>0</v>
      </c>
      <c r="FG23">
        <v>1</v>
      </c>
      <c r="FH23">
        <v>1</v>
      </c>
      <c r="FI23">
        <v>0</v>
      </c>
      <c r="FJ23">
        <v>0</v>
      </c>
      <c r="FK23">
        <v>1</v>
      </c>
      <c r="FL23">
        <v>0</v>
      </c>
      <c r="FM23">
        <v>1</v>
      </c>
      <c r="FN23">
        <v>0</v>
      </c>
      <c r="FO23">
        <v>0</v>
      </c>
      <c r="FP23">
        <v>1</v>
      </c>
      <c r="FQ23">
        <v>0</v>
      </c>
      <c r="FR23">
        <v>1</v>
      </c>
      <c r="FS23">
        <v>0</v>
      </c>
      <c r="FT23">
        <v>0</v>
      </c>
      <c r="FU23">
        <v>0</v>
      </c>
      <c r="FV23">
        <v>1</v>
      </c>
      <c r="FW23">
        <v>1</v>
      </c>
      <c r="FX23">
        <v>0</v>
      </c>
      <c r="FY23">
        <v>0</v>
      </c>
      <c r="FZ23">
        <v>0</v>
      </c>
      <c r="GA23">
        <v>1</v>
      </c>
      <c r="GB23">
        <v>1</v>
      </c>
      <c r="GC23">
        <v>0</v>
      </c>
      <c r="GD23">
        <v>0</v>
      </c>
      <c r="GE23">
        <v>1</v>
      </c>
      <c r="GF23">
        <v>0</v>
      </c>
      <c r="GG23">
        <v>1</v>
      </c>
      <c r="GH23">
        <v>0</v>
      </c>
      <c r="GI23">
        <v>0</v>
      </c>
      <c r="GJ23">
        <v>1</v>
      </c>
      <c r="GK23">
        <v>0</v>
      </c>
      <c r="GL23">
        <v>1</v>
      </c>
      <c r="GM23">
        <v>0</v>
      </c>
      <c r="GN23">
        <v>0</v>
      </c>
      <c r="GO23">
        <v>1</v>
      </c>
      <c r="GP23">
        <v>0</v>
      </c>
      <c r="GQ23">
        <v>0</v>
      </c>
      <c r="GR23">
        <v>1</v>
      </c>
      <c r="GS23">
        <v>0</v>
      </c>
      <c r="GT23">
        <v>0</v>
      </c>
      <c r="GU23">
        <v>1</v>
      </c>
      <c r="GV23">
        <v>1</v>
      </c>
      <c r="GW23">
        <v>0</v>
      </c>
      <c r="GX23">
        <v>0</v>
      </c>
      <c r="GY23">
        <v>0</v>
      </c>
      <c r="GZ23">
        <v>1</v>
      </c>
      <c r="HA23">
        <v>1</v>
      </c>
      <c r="HB23">
        <v>0</v>
      </c>
      <c r="HC23">
        <v>0</v>
      </c>
      <c r="HD23">
        <v>1</v>
      </c>
      <c r="HE23">
        <v>0</v>
      </c>
      <c r="HF23">
        <v>0</v>
      </c>
      <c r="HG23">
        <v>1</v>
      </c>
      <c r="HH23">
        <v>0</v>
      </c>
      <c r="HI23">
        <v>1</v>
      </c>
      <c r="HJ23">
        <v>0</v>
      </c>
      <c r="HK23">
        <v>1</v>
      </c>
      <c r="HL23">
        <v>0</v>
      </c>
      <c r="HM23">
        <v>0</v>
      </c>
      <c r="HN23">
        <v>0</v>
      </c>
      <c r="HO23">
        <v>1</v>
      </c>
      <c r="HP23">
        <v>1</v>
      </c>
      <c r="HQ23">
        <v>0</v>
      </c>
      <c r="HR23">
        <v>0</v>
      </c>
      <c r="HS23">
        <v>1</v>
      </c>
      <c r="HT23">
        <v>0</v>
      </c>
      <c r="HU23">
        <v>1</v>
      </c>
      <c r="HV23">
        <v>0</v>
      </c>
      <c r="HW23">
        <v>0</v>
      </c>
      <c r="HX23">
        <v>1</v>
      </c>
      <c r="HY23">
        <v>0</v>
      </c>
      <c r="HZ23">
        <v>0</v>
      </c>
      <c r="IA23">
        <v>1</v>
      </c>
      <c r="IB23">
        <v>0</v>
      </c>
      <c r="IC23">
        <v>0</v>
      </c>
      <c r="ID23">
        <v>1</v>
      </c>
      <c r="IE23">
        <v>1</v>
      </c>
      <c r="IF23">
        <v>0</v>
      </c>
      <c r="IG23">
        <v>0</v>
      </c>
      <c r="IH23">
        <v>0</v>
      </c>
      <c r="II23">
        <v>1</v>
      </c>
      <c r="IJ23">
        <v>1</v>
      </c>
      <c r="IK23">
        <v>0</v>
      </c>
      <c r="IL23">
        <v>0</v>
      </c>
      <c r="IM23">
        <v>0</v>
      </c>
      <c r="IN23">
        <v>1</v>
      </c>
      <c r="IO23">
        <v>1</v>
      </c>
      <c r="IP23">
        <v>0</v>
      </c>
      <c r="IQ23">
        <v>0</v>
      </c>
      <c r="IR23">
        <v>0</v>
      </c>
      <c r="IS23">
        <v>1</v>
      </c>
      <c r="IT23">
        <v>1</v>
      </c>
      <c r="IU23">
        <v>0</v>
      </c>
      <c r="IV23">
        <v>0</v>
      </c>
      <c r="IW23">
        <v>0</v>
      </c>
      <c r="IX23">
        <v>1</v>
      </c>
      <c r="IY23">
        <v>0</v>
      </c>
      <c r="IZ23">
        <v>1</v>
      </c>
      <c r="JA23">
        <v>0</v>
      </c>
      <c r="JB23">
        <v>0</v>
      </c>
      <c r="JC23">
        <v>1</v>
      </c>
      <c r="JD23">
        <v>0</v>
      </c>
      <c r="JE23">
        <v>1</v>
      </c>
      <c r="JF23">
        <v>0</v>
      </c>
      <c r="JG23">
        <v>0</v>
      </c>
      <c r="JH23">
        <v>1</v>
      </c>
      <c r="JI23">
        <v>0</v>
      </c>
      <c r="JJ23">
        <v>1</v>
      </c>
      <c r="JK23">
        <v>0</v>
      </c>
      <c r="JL23">
        <v>1</v>
      </c>
      <c r="JM23">
        <v>0</v>
      </c>
      <c r="JN23">
        <v>0</v>
      </c>
      <c r="JO23">
        <v>1</v>
      </c>
      <c r="JP23">
        <v>0</v>
      </c>
      <c r="JQ23">
        <v>1</v>
      </c>
      <c r="JR23">
        <v>0</v>
      </c>
      <c r="JS23">
        <v>0</v>
      </c>
      <c r="JT23">
        <v>1</v>
      </c>
      <c r="JU23">
        <v>0</v>
      </c>
      <c r="JV23">
        <v>0</v>
      </c>
      <c r="JW23">
        <v>1</v>
      </c>
      <c r="JX23">
        <v>0</v>
      </c>
      <c r="JY23">
        <v>1</v>
      </c>
      <c r="JZ23">
        <v>0</v>
      </c>
      <c r="KA23">
        <v>1</v>
      </c>
      <c r="KB23">
        <v>0</v>
      </c>
      <c r="KC23">
        <v>1</v>
      </c>
      <c r="KD23">
        <v>0</v>
      </c>
      <c r="KE23">
        <v>0</v>
      </c>
      <c r="KF23">
        <v>1</v>
      </c>
      <c r="KG23">
        <v>0</v>
      </c>
      <c r="KH23">
        <v>1</v>
      </c>
      <c r="KI23">
        <v>0</v>
      </c>
      <c r="KJ23">
        <v>0</v>
      </c>
      <c r="KK23">
        <v>0</v>
      </c>
      <c r="KL23">
        <v>1</v>
      </c>
      <c r="KM23">
        <v>1</v>
      </c>
      <c r="KN23">
        <v>0</v>
      </c>
      <c r="KO23">
        <v>0</v>
      </c>
      <c r="KP23">
        <v>0</v>
      </c>
      <c r="KQ23">
        <v>1</v>
      </c>
      <c r="KR23">
        <v>1</v>
      </c>
      <c r="KS23">
        <v>0</v>
      </c>
      <c r="KT23">
        <v>0</v>
      </c>
      <c r="KU23">
        <v>0</v>
      </c>
      <c r="KV23">
        <v>1</v>
      </c>
      <c r="KW23">
        <v>1</v>
      </c>
      <c r="KX23">
        <v>0</v>
      </c>
      <c r="KY23">
        <v>0</v>
      </c>
      <c r="KZ23">
        <v>1</v>
      </c>
      <c r="LA23">
        <v>0</v>
      </c>
      <c r="LB23">
        <v>0</v>
      </c>
      <c r="LC23">
        <v>1</v>
      </c>
      <c r="LD23">
        <v>0</v>
      </c>
      <c r="LE23">
        <v>1</v>
      </c>
      <c r="LF23">
        <v>0</v>
      </c>
      <c r="LG23">
        <v>1</v>
      </c>
      <c r="LH23">
        <v>0</v>
      </c>
      <c r="LI23">
        <v>0</v>
      </c>
      <c r="LJ23">
        <v>1</v>
      </c>
      <c r="LK23">
        <v>0</v>
      </c>
      <c r="LL23">
        <v>0</v>
      </c>
      <c r="LM23">
        <v>1</v>
      </c>
      <c r="LN23">
        <v>0</v>
      </c>
      <c r="LO23">
        <v>1</v>
      </c>
      <c r="LP23">
        <v>0</v>
      </c>
      <c r="LQ23">
        <v>0</v>
      </c>
      <c r="LR23">
        <v>1</v>
      </c>
      <c r="LS23">
        <v>0</v>
      </c>
      <c r="LT23">
        <v>38</v>
      </c>
    </row>
    <row r="24" spans="1:332" ht="14.5">
      <c r="G24" s="12" t="s">
        <v>903</v>
      </c>
    </row>
  </sheetData>
  <phoneticPr fontId="3"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G110"/>
  <sheetViews>
    <sheetView topLeftCell="A13" zoomScaleNormal="100" workbookViewId="0">
      <selection activeCell="I21" sqref="I21"/>
    </sheetView>
  </sheetViews>
  <sheetFormatPr defaultColWidth="9.1796875" defaultRowHeight="12.5"/>
  <cols>
    <col min="1" max="1" width="8.453125" customWidth="1"/>
    <col min="2" max="2" width="18.1796875" hidden="1" customWidth="1"/>
    <col min="3" max="3" width="6.6328125" hidden="1" customWidth="1"/>
    <col min="4" max="4" width="4.1796875" hidden="1" customWidth="1"/>
    <col min="5" max="5" width="16.453125" hidden="1" customWidth="1"/>
    <col min="6" max="6" width="22.453125" hidden="1" customWidth="1"/>
    <col min="7" max="7" width="13.453125" customWidth="1"/>
    <col min="8" max="16" width="6.6328125" customWidth="1"/>
    <col min="17" max="17" width="6.453125" style="42" customWidth="1"/>
    <col min="18" max="75" width="6.6328125" customWidth="1"/>
    <col min="76" max="76" width="6.1796875" customWidth="1"/>
    <col min="77" max="81" width="9.1796875" style="1" customWidth="1"/>
    <col min="82" max="82" width="13.36328125" style="2" customWidth="1"/>
    <col min="83" max="83" width="9.1796875" style="3" customWidth="1"/>
    <col min="84" max="91" width="9.1796875" style="4" customWidth="1"/>
    <col min="92" max="94" width="9.1796875" style="5" customWidth="1"/>
    <col min="95" max="108" width="9.1796875" style="7"/>
    <col min="109" max="111" width="9.1796875" style="8"/>
  </cols>
  <sheetData>
    <row r="1" spans="1:111" ht="15.5">
      <c r="A1" s="12" t="s">
        <v>520</v>
      </c>
      <c r="B1" t="s">
        <v>0</v>
      </c>
      <c r="C1" t="s">
        <v>1</v>
      </c>
      <c r="D1" t="s">
        <v>2</v>
      </c>
      <c r="E1" t="s">
        <v>3</v>
      </c>
      <c r="F1" t="s">
        <v>4</v>
      </c>
      <c r="G1" t="s">
        <v>5</v>
      </c>
      <c r="H1" t="s">
        <v>6</v>
      </c>
      <c r="I1" t="s">
        <v>7</v>
      </c>
      <c r="J1" t="s">
        <v>8</v>
      </c>
      <c r="K1" t="s">
        <v>9</v>
      </c>
      <c r="L1" t="s">
        <v>10</v>
      </c>
      <c r="M1" t="s">
        <v>11</v>
      </c>
      <c r="N1" t="s">
        <v>12</v>
      </c>
      <c r="O1" t="s">
        <v>13</v>
      </c>
      <c r="P1" t="s">
        <v>14</v>
      </c>
      <c r="Q1" s="42"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s="1" t="s">
        <v>116</v>
      </c>
      <c r="BZ1" s="1" t="s">
        <v>117</v>
      </c>
      <c r="CA1" s="1" t="s">
        <v>118</v>
      </c>
      <c r="CB1" s="1" t="s">
        <v>119</v>
      </c>
      <c r="CC1" s="1" t="s">
        <v>120</v>
      </c>
      <c r="CD1" s="2" t="s">
        <v>121</v>
      </c>
      <c r="CE1" s="3" t="s">
        <v>122</v>
      </c>
      <c r="CF1" s="4" t="s">
        <v>123</v>
      </c>
      <c r="CG1" s="4" t="s">
        <v>124</v>
      </c>
      <c r="CH1" s="4" t="s">
        <v>126</v>
      </c>
      <c r="CI1" s="4" t="s">
        <v>125</v>
      </c>
      <c r="CJ1" s="4" t="s">
        <v>129</v>
      </c>
      <c r="CK1" s="4" t="s">
        <v>130</v>
      </c>
      <c r="CL1" s="4" t="s">
        <v>127</v>
      </c>
      <c r="CM1" s="4" t="s">
        <v>128</v>
      </c>
      <c r="CN1" s="5" t="s">
        <v>132</v>
      </c>
      <c r="CO1" s="5" t="s">
        <v>133</v>
      </c>
      <c r="CP1" s="5" t="s">
        <v>131</v>
      </c>
      <c r="CQ1" s="7" t="s">
        <v>134</v>
      </c>
      <c r="CR1" s="7" t="s">
        <v>135</v>
      </c>
      <c r="CS1" s="7" t="s">
        <v>141</v>
      </c>
      <c r="CT1" s="7" t="s">
        <v>142</v>
      </c>
      <c r="CU1" s="7" t="s">
        <v>143</v>
      </c>
      <c r="CV1" s="7" t="s">
        <v>136</v>
      </c>
      <c r="CW1" s="7" t="s">
        <v>145</v>
      </c>
      <c r="CX1" s="7" t="s">
        <v>144</v>
      </c>
      <c r="CY1" s="7" t="s">
        <v>137</v>
      </c>
      <c r="CZ1" s="7" t="s">
        <v>150</v>
      </c>
      <c r="DA1" s="7" t="s">
        <v>146</v>
      </c>
      <c r="DB1" s="7" t="s">
        <v>138</v>
      </c>
      <c r="DC1" s="7" t="s">
        <v>139</v>
      </c>
      <c r="DD1" s="7" t="s">
        <v>140</v>
      </c>
      <c r="DE1" s="8" t="s">
        <v>147</v>
      </c>
      <c r="DF1" s="8" t="s">
        <v>149</v>
      </c>
      <c r="DG1" s="8" t="s">
        <v>148</v>
      </c>
    </row>
    <row r="2" spans="1:111">
      <c r="A2">
        <v>2</v>
      </c>
      <c r="B2" t="s">
        <v>516</v>
      </c>
      <c r="C2" t="s">
        <v>517</v>
      </c>
      <c r="D2" t="s">
        <v>77</v>
      </c>
      <c r="E2" t="s">
        <v>83</v>
      </c>
      <c r="F2" t="s">
        <v>506</v>
      </c>
      <c r="G2" t="s">
        <v>509</v>
      </c>
      <c r="H2">
        <v>2</v>
      </c>
      <c r="I2">
        <v>3</v>
      </c>
      <c r="J2">
        <v>3</v>
      </c>
      <c r="K2">
        <v>2</v>
      </c>
      <c r="L2">
        <v>1</v>
      </c>
      <c r="M2">
        <v>3</v>
      </c>
      <c r="N2">
        <v>2</v>
      </c>
      <c r="O2">
        <v>2</v>
      </c>
      <c r="P2">
        <v>3</v>
      </c>
      <c r="Q2" s="42">
        <v>3</v>
      </c>
      <c r="R2">
        <v>3</v>
      </c>
      <c r="S2">
        <v>2</v>
      </c>
      <c r="T2">
        <v>2</v>
      </c>
      <c r="U2">
        <v>3</v>
      </c>
      <c r="V2">
        <v>2</v>
      </c>
      <c r="W2">
        <v>3</v>
      </c>
      <c r="X2">
        <v>3</v>
      </c>
      <c r="Y2">
        <v>2</v>
      </c>
      <c r="Z2">
        <v>3</v>
      </c>
      <c r="AA2">
        <v>2</v>
      </c>
      <c r="AB2">
        <v>3</v>
      </c>
      <c r="AC2">
        <v>2</v>
      </c>
      <c r="AD2">
        <v>2</v>
      </c>
      <c r="AE2">
        <v>4</v>
      </c>
      <c r="AF2">
        <v>1</v>
      </c>
      <c r="AG2">
        <v>3</v>
      </c>
      <c r="AH2">
        <v>4</v>
      </c>
      <c r="AI2">
        <v>4</v>
      </c>
      <c r="AJ2">
        <v>3</v>
      </c>
      <c r="AK2">
        <v>2</v>
      </c>
      <c r="AL2">
        <v>3</v>
      </c>
      <c r="AM2">
        <v>3</v>
      </c>
      <c r="AN2">
        <v>2</v>
      </c>
      <c r="AO2">
        <v>4</v>
      </c>
      <c r="AP2">
        <v>2</v>
      </c>
      <c r="AQ2">
        <v>3</v>
      </c>
      <c r="AR2">
        <v>4</v>
      </c>
      <c r="AS2">
        <v>2</v>
      </c>
      <c r="AT2">
        <v>3</v>
      </c>
      <c r="AU2">
        <v>4</v>
      </c>
      <c r="AV2">
        <v>3</v>
      </c>
      <c r="AW2">
        <v>4</v>
      </c>
      <c r="AX2">
        <v>2</v>
      </c>
      <c r="AY2">
        <v>4</v>
      </c>
      <c r="AZ2">
        <v>4</v>
      </c>
      <c r="BA2">
        <v>1</v>
      </c>
      <c r="BB2">
        <v>2</v>
      </c>
      <c r="BC2">
        <v>2</v>
      </c>
      <c r="BD2">
        <v>5</v>
      </c>
      <c r="BE2">
        <v>2</v>
      </c>
      <c r="BF2">
        <v>3</v>
      </c>
      <c r="BG2">
        <v>4</v>
      </c>
      <c r="BH2">
        <v>2</v>
      </c>
      <c r="BI2">
        <v>5</v>
      </c>
      <c r="BJ2">
        <v>2</v>
      </c>
      <c r="BK2">
        <v>2</v>
      </c>
      <c r="BL2">
        <v>3</v>
      </c>
      <c r="BM2">
        <v>4</v>
      </c>
      <c r="BN2">
        <v>2</v>
      </c>
      <c r="BO2">
        <v>3</v>
      </c>
      <c r="BP2">
        <v>2</v>
      </c>
      <c r="BQ2">
        <v>2</v>
      </c>
      <c r="BR2">
        <v>3</v>
      </c>
      <c r="BS2">
        <v>5</v>
      </c>
      <c r="BT2">
        <v>2</v>
      </c>
      <c r="BU2">
        <v>4</v>
      </c>
      <c r="BV2">
        <v>3</v>
      </c>
      <c r="BW2">
        <v>1</v>
      </c>
      <c r="BX2">
        <v>188</v>
      </c>
      <c r="BY2" s="1">
        <f>IF(J2=1,5,IF(J2=2,4,IF(J2=3,3,IF(J2=4,2,IF(J2=5,1)))))</f>
        <v>3</v>
      </c>
      <c r="BZ2" s="1">
        <f t="shared" ref="BZ2:BZ23" si="0">IF(K2=1,5,IF(K2=2,4,IF(K2=3,3,IF(K2=4,2,IF(K2=5,1)))))</f>
        <v>4</v>
      </c>
      <c r="CA2" s="1">
        <f t="shared" ref="CA2:CA23" si="1">IF(O2=1,5,IF(O2=2,4,IF(O2=3,3,IF(O2=4,2,IF(O2=5,1)))))</f>
        <v>4</v>
      </c>
      <c r="CB2" s="1">
        <f t="shared" ref="CB2:CB23" si="2">IF(P2=1,5,IF(P2=2,4,IF(P2=3,3,IF(P2=4,2,IF(P2=5,1)))))</f>
        <v>3</v>
      </c>
      <c r="CC2" s="1">
        <f t="shared" ref="CC2:CC23" si="3">IF(Q2=1,5,IF(Q2=2,4,IF(Q2=3,3,IF(Q2=4,2,IF(Q2=5,1)))))</f>
        <v>3</v>
      </c>
      <c r="CD2" s="2">
        <f t="shared" ref="CD2:CD23" si="4">SUM(H2:I2,K2,M2:N2,BY2:CC2)</f>
        <v>29</v>
      </c>
      <c r="CE2" s="3">
        <f t="shared" ref="CE2:CE23" si="5">SUM(R2:AA2)/10</f>
        <v>2.5</v>
      </c>
      <c r="CF2" s="4">
        <f t="shared" ref="CF2:CF23" si="6">IF(AB2=1,4,IF(AB2=2,3,IF(AB2=3,2,IF(AB2=4,1))))</f>
        <v>2</v>
      </c>
      <c r="CG2" s="4">
        <f t="shared" ref="CG2:CG23" si="7">IF(AE2=1,4,IF(AE2=2,3,IF(AE2=3,2,IF(AE2=4,1))))</f>
        <v>1</v>
      </c>
      <c r="CH2" s="4">
        <f t="shared" ref="CH2:CH23" si="8">IF(AH2=1,4,IF(AH2=2,3,IF(AH2=3,2,IF(AH2=4,1))))</f>
        <v>1</v>
      </c>
      <c r="CI2" s="4">
        <f t="shared" ref="CI2:CI23" si="9">IF(AI2=1,4,IF(AI2=2,3,IF(AI2=3,2,IF(AI2=4,1))))</f>
        <v>1</v>
      </c>
      <c r="CJ2" s="4">
        <f t="shared" ref="CJ2:CJ23" si="10">IF(AL2=1,4,IF(AL2=2,3,IF(AL2=3,2,IF(AL2=4,1))))</f>
        <v>2</v>
      </c>
      <c r="CK2" s="4">
        <f t="shared" ref="CK2:CK23" si="11">IF(AN2=1,4,IF(AN2=2,3,IF(AN2=3,2,IF(AN2=4,1))))</f>
        <v>3</v>
      </c>
      <c r="CL2" s="4">
        <f t="shared" ref="CL2:CL23" si="12">IF(AO2=1,4,IF(AO2=2,3,IF(AO2=3,2,IF(AO2=4,1))))</f>
        <v>1</v>
      </c>
      <c r="CM2" s="4">
        <f t="shared" ref="CM2:CM23" si="13">IF(AQ2=1,4,IF(AQ2=2,3,IF(AQ2=3,2,IF(AQ2=4,1))))</f>
        <v>2</v>
      </c>
      <c r="CN2" s="5">
        <f t="shared" ref="CN2:CN23" si="14">SUM(CF2:CM2,)</f>
        <v>13</v>
      </c>
      <c r="CO2" s="5">
        <f t="shared" ref="CO2:CO23" si="15">SUM(AC2:AD2,AF2:AG2,AJ2,AK2,AM2,AP2)</f>
        <v>18</v>
      </c>
      <c r="CP2" s="5">
        <f t="shared" ref="CP2:CP23" si="16">SUM(CN2+CO2)</f>
        <v>31</v>
      </c>
      <c r="CQ2" s="7">
        <f t="shared" ref="CQ2:CQ23" si="17">IF(AT2=1,5,IF(AT2=2,4,IF(AT2=3,3,IF(AT2=4,2,IF(AT2=5,1)))))</f>
        <v>3</v>
      </c>
      <c r="CR2" s="7">
        <f t="shared" ref="CR2:CR23" si="18">IF(AV2=1,5,IF(AV2=2,4,IF(AV2=3,3,IF(AV2=4,2,IF(AV2=5,1)))))</f>
        <v>3</v>
      </c>
      <c r="CS2" s="7">
        <f t="shared" ref="CS2:CS23" si="19">IF(BA2=1,5,IF(BA2=2,4,IF(BA2=3,3,IF(BA2=4,2,IF(BA2=5,1)))))</f>
        <v>5</v>
      </c>
      <c r="CT2" s="7">
        <f t="shared" ref="CT2:CT23" si="20">IF(BC2=1,5,IF(BC2=2,4,IF(BC2=3,3,IF(BC2=4,2,IF(BC2=5,1)))))</f>
        <v>4</v>
      </c>
      <c r="CU2" s="7">
        <f t="shared" ref="CU2:CU23" si="21">IF(BE2=1,5,IF(BE2=2,4,IF(BE2=3,3,IF(BE2=4,2,IF(BE2=5,1)))))</f>
        <v>4</v>
      </c>
      <c r="CV2" s="7">
        <f t="shared" ref="CV2:CV23" si="22">IF(BH2=1,5,IF(BH2=2,4,IF(BH2=3,3,IF(BH2=4,2,IF(BH2=5,1)))))</f>
        <v>4</v>
      </c>
      <c r="CW2" s="7">
        <f t="shared" ref="CW2:CW23" si="23">IF(BK2=1,5,IF(BK2=2,4,IF(BK2=3,3,IF(BK2=4,2,IF(BK2=5,1)))))</f>
        <v>4</v>
      </c>
      <c r="CX2" s="7">
        <f t="shared" ref="CX2:CX23" si="24">IF(BN2=1,5,IF(BN2=2,4,IF(BN2=3,3,IF(BN2=4,2,IF(BN2=5,1)))))</f>
        <v>4</v>
      </c>
      <c r="CY2" s="7">
        <f t="shared" ref="CY2:CY23" si="25">IF(BP2=1,5,IF(BP2=2,4,IF(BP2=3,3,IF(BP2=4,2,IF(BP2=5,1)))))</f>
        <v>4</v>
      </c>
      <c r="CZ2" s="7">
        <f t="shared" ref="CZ2:CZ23" si="26">IF(BQ2=1,5,IF(BQ2=2,4,IF(BQ2=3,3,IF(BQ2=4,2,IF(BQ2=5,1)))))</f>
        <v>4</v>
      </c>
      <c r="DA2" s="7">
        <f t="shared" ref="DA2:DA23" si="27">IF(BR2=1,5,IF(BR2=2,4,IF(BR2=3,3,IF(BR2=4,2,IF(BR2=5,1)))))</f>
        <v>3</v>
      </c>
      <c r="DB2" s="7">
        <f t="shared" ref="DB2:DB23" si="28">IF(BU2=1,5,IF(BU2=2,4,IF(BU2=3,3,IF(BU2=4,2,IF(BU2=5,1)))))</f>
        <v>2</v>
      </c>
      <c r="DC2" s="7">
        <f t="shared" ref="DC2:DC23" si="29">IF(BV2=1,5,IF(BV2=2,4,IF(BV2=3,3,IF(BV2=4,2,IF(BV2=5,1)))))</f>
        <v>3</v>
      </c>
      <c r="DD2" s="7">
        <f t="shared" ref="DD2:DD23" si="30">IF(BW2=1,5,IF(BW2=2,4,IF(BW2=3,3,IF(BW2=4,2,IF(BW2=5,1)))))</f>
        <v>5</v>
      </c>
      <c r="DE2" s="8">
        <f t="shared" ref="DE2:DE23" si="31">SUM(AR2,AX2,AZ2,BB2,BD2,BF2,BJ2,BL2,BT2,CQ2,CR2,CV2,CX2,CY2,DA2,DC2)</f>
        <v>51</v>
      </c>
      <c r="DF2" s="8">
        <f t="shared" ref="DF2:DF23" si="32">SUM(AS2,AU2,AW2,AY2,BG2,BI2,BM2,BO2,BS2,CS2,CT2,CU2,CW2,CZ2,DB2,DD2)</f>
        <v>63</v>
      </c>
      <c r="DG2" s="8">
        <f t="shared" ref="DG2:DG23" si="33">SUM(DE2:DF2)</f>
        <v>114</v>
      </c>
    </row>
    <row r="3" spans="1:111">
      <c r="A3">
        <v>4</v>
      </c>
      <c r="B3" t="s">
        <v>81</v>
      </c>
      <c r="C3" t="s">
        <v>82</v>
      </c>
      <c r="D3" t="s">
        <v>77</v>
      </c>
      <c r="E3" t="s">
        <v>83</v>
      </c>
      <c r="F3" t="s">
        <v>79</v>
      </c>
      <c r="G3" t="s">
        <v>84</v>
      </c>
      <c r="H3">
        <v>4</v>
      </c>
      <c r="I3">
        <v>4</v>
      </c>
      <c r="J3">
        <v>2</v>
      </c>
      <c r="K3">
        <v>5</v>
      </c>
      <c r="L3">
        <v>1</v>
      </c>
      <c r="M3">
        <v>4</v>
      </c>
      <c r="N3">
        <v>4</v>
      </c>
      <c r="O3">
        <v>4</v>
      </c>
      <c r="P3">
        <v>2</v>
      </c>
      <c r="Q3" s="42">
        <v>2</v>
      </c>
      <c r="R3">
        <v>3</v>
      </c>
      <c r="S3">
        <v>3</v>
      </c>
      <c r="T3">
        <v>3</v>
      </c>
      <c r="U3">
        <v>3</v>
      </c>
      <c r="V3">
        <v>3</v>
      </c>
      <c r="W3">
        <v>3</v>
      </c>
      <c r="X3">
        <v>3</v>
      </c>
      <c r="Y3">
        <v>4</v>
      </c>
      <c r="Z3">
        <v>3</v>
      </c>
      <c r="AA3">
        <v>3</v>
      </c>
      <c r="AB3">
        <v>2</v>
      </c>
      <c r="AC3">
        <v>2</v>
      </c>
      <c r="AD3">
        <v>1</v>
      </c>
      <c r="AE3">
        <v>2</v>
      </c>
      <c r="AF3">
        <v>2</v>
      </c>
      <c r="AG3">
        <v>3</v>
      </c>
      <c r="AH3">
        <v>4</v>
      </c>
      <c r="AI3">
        <v>4</v>
      </c>
      <c r="AJ3">
        <v>3</v>
      </c>
      <c r="AK3">
        <v>3</v>
      </c>
      <c r="AL3">
        <v>4</v>
      </c>
      <c r="AM3">
        <v>2</v>
      </c>
      <c r="AN3">
        <v>2</v>
      </c>
      <c r="AO3">
        <v>4</v>
      </c>
      <c r="AP3">
        <v>2</v>
      </c>
      <c r="AQ3">
        <v>3</v>
      </c>
      <c r="AR3">
        <v>4</v>
      </c>
      <c r="AS3">
        <v>2</v>
      </c>
      <c r="AT3">
        <v>2</v>
      </c>
      <c r="AU3">
        <v>4</v>
      </c>
      <c r="AV3">
        <v>3</v>
      </c>
      <c r="AW3">
        <v>5</v>
      </c>
      <c r="AX3">
        <v>2</v>
      </c>
      <c r="AY3">
        <v>5</v>
      </c>
      <c r="AZ3">
        <v>3</v>
      </c>
      <c r="BA3">
        <v>3</v>
      </c>
      <c r="BB3">
        <v>2</v>
      </c>
      <c r="BC3">
        <v>2</v>
      </c>
      <c r="BD3">
        <v>4</v>
      </c>
      <c r="BE3">
        <v>4</v>
      </c>
      <c r="BF3">
        <v>4</v>
      </c>
      <c r="BG3">
        <v>5</v>
      </c>
      <c r="BH3">
        <v>3</v>
      </c>
      <c r="BI3">
        <v>4</v>
      </c>
      <c r="BJ3">
        <v>4</v>
      </c>
      <c r="BK3">
        <v>3</v>
      </c>
      <c r="BL3">
        <v>3</v>
      </c>
      <c r="BM3">
        <v>4</v>
      </c>
      <c r="BN3">
        <v>2</v>
      </c>
      <c r="BO3">
        <v>5</v>
      </c>
      <c r="BP3">
        <v>4</v>
      </c>
      <c r="BQ3">
        <v>3</v>
      </c>
      <c r="BR3">
        <v>4</v>
      </c>
      <c r="BS3">
        <v>5</v>
      </c>
      <c r="BT3">
        <v>2</v>
      </c>
      <c r="BU3">
        <v>2</v>
      </c>
      <c r="BV3">
        <v>3</v>
      </c>
      <c r="BW3">
        <v>1</v>
      </c>
      <c r="BX3">
        <v>208</v>
      </c>
      <c r="BY3" s="1">
        <f>IF(J3=1,5,IF(J3=2,4,IF(J3=3,3,IF(J3=4,2,IF(J3=5,1)))))</f>
        <v>4</v>
      </c>
      <c r="BZ3" s="1">
        <f t="shared" si="0"/>
        <v>1</v>
      </c>
      <c r="CA3" s="1">
        <f t="shared" si="1"/>
        <v>2</v>
      </c>
      <c r="CB3" s="1">
        <f t="shared" si="2"/>
        <v>4</v>
      </c>
      <c r="CC3" s="1">
        <f t="shared" si="3"/>
        <v>4</v>
      </c>
      <c r="CD3" s="2">
        <f>SUM(H3:I3,K3,M3:N3,BY3:CC3)</f>
        <v>36</v>
      </c>
      <c r="CE3" s="3">
        <f t="shared" si="5"/>
        <v>3.1</v>
      </c>
      <c r="CF3" s="4">
        <f t="shared" si="6"/>
        <v>3</v>
      </c>
      <c r="CG3" s="4">
        <f t="shared" si="7"/>
        <v>3</v>
      </c>
      <c r="CH3" s="4">
        <f t="shared" si="8"/>
        <v>1</v>
      </c>
      <c r="CI3" s="4">
        <f t="shared" si="9"/>
        <v>1</v>
      </c>
      <c r="CJ3" s="4">
        <f t="shared" si="10"/>
        <v>1</v>
      </c>
      <c r="CK3" s="4">
        <f t="shared" si="11"/>
        <v>3</v>
      </c>
      <c r="CL3" s="4">
        <f t="shared" si="12"/>
        <v>1</v>
      </c>
      <c r="CM3" s="4">
        <f t="shared" si="13"/>
        <v>2</v>
      </c>
      <c r="CN3" s="5">
        <f t="shared" si="14"/>
        <v>15</v>
      </c>
      <c r="CO3" s="5">
        <f t="shared" si="15"/>
        <v>18</v>
      </c>
      <c r="CP3" s="5">
        <f t="shared" si="16"/>
        <v>33</v>
      </c>
      <c r="CQ3" s="7">
        <f t="shared" si="17"/>
        <v>4</v>
      </c>
      <c r="CR3" s="7">
        <f t="shared" si="18"/>
        <v>3</v>
      </c>
      <c r="CS3" s="7">
        <f t="shared" si="19"/>
        <v>3</v>
      </c>
      <c r="CT3" s="7">
        <f t="shared" si="20"/>
        <v>4</v>
      </c>
      <c r="CU3" s="7">
        <f t="shared" si="21"/>
        <v>2</v>
      </c>
      <c r="CV3" s="7">
        <f t="shared" si="22"/>
        <v>3</v>
      </c>
      <c r="CW3" s="7">
        <f t="shared" si="23"/>
        <v>3</v>
      </c>
      <c r="CX3" s="7">
        <f t="shared" si="24"/>
        <v>4</v>
      </c>
      <c r="CY3" s="7">
        <f t="shared" si="25"/>
        <v>2</v>
      </c>
      <c r="CZ3" s="7">
        <f t="shared" si="26"/>
        <v>3</v>
      </c>
      <c r="DA3" s="7">
        <f t="shared" si="27"/>
        <v>2</v>
      </c>
      <c r="DB3" s="7">
        <f t="shared" si="28"/>
        <v>4</v>
      </c>
      <c r="DC3" s="7">
        <f t="shared" si="29"/>
        <v>3</v>
      </c>
      <c r="DD3" s="7">
        <f t="shared" si="30"/>
        <v>5</v>
      </c>
      <c r="DE3" s="8">
        <f t="shared" si="31"/>
        <v>49</v>
      </c>
      <c r="DF3" s="8">
        <f t="shared" si="32"/>
        <v>63</v>
      </c>
      <c r="DG3" s="8">
        <f t="shared" si="33"/>
        <v>112</v>
      </c>
    </row>
    <row r="4" spans="1:111">
      <c r="A4">
        <v>3</v>
      </c>
      <c r="B4" t="s">
        <v>75</v>
      </c>
      <c r="C4" t="s">
        <v>76</v>
      </c>
      <c r="D4" t="s">
        <v>77</v>
      </c>
      <c r="E4" t="s">
        <v>78</v>
      </c>
      <c r="F4" t="s">
        <v>79</v>
      </c>
      <c r="G4" t="s">
        <v>80</v>
      </c>
      <c r="H4">
        <v>3</v>
      </c>
      <c r="I4">
        <v>3</v>
      </c>
      <c r="J4">
        <v>3</v>
      </c>
      <c r="K4">
        <v>3</v>
      </c>
      <c r="L4">
        <v>4</v>
      </c>
      <c r="M4">
        <v>3</v>
      </c>
      <c r="N4">
        <v>4</v>
      </c>
      <c r="O4">
        <v>4</v>
      </c>
      <c r="P4">
        <v>4</v>
      </c>
      <c r="Q4" s="42">
        <v>4</v>
      </c>
      <c r="R4">
        <v>3</v>
      </c>
      <c r="S4">
        <v>3</v>
      </c>
      <c r="T4">
        <v>2</v>
      </c>
      <c r="U4">
        <v>2</v>
      </c>
      <c r="V4">
        <v>2</v>
      </c>
      <c r="W4">
        <v>3</v>
      </c>
      <c r="X4">
        <v>2</v>
      </c>
      <c r="Y4">
        <v>3</v>
      </c>
      <c r="Z4">
        <v>3</v>
      </c>
      <c r="AA4">
        <v>2</v>
      </c>
      <c r="AB4">
        <v>2</v>
      </c>
      <c r="AC4">
        <v>2</v>
      </c>
      <c r="AD4">
        <v>2</v>
      </c>
      <c r="AE4">
        <v>3</v>
      </c>
      <c r="AF4">
        <v>2</v>
      </c>
      <c r="AG4">
        <v>3</v>
      </c>
      <c r="AH4">
        <v>3</v>
      </c>
      <c r="AI4">
        <v>3</v>
      </c>
      <c r="AJ4">
        <v>2</v>
      </c>
      <c r="AK4">
        <v>2</v>
      </c>
      <c r="AL4">
        <v>3</v>
      </c>
      <c r="AM4">
        <v>2</v>
      </c>
      <c r="AN4">
        <v>2</v>
      </c>
      <c r="AO4">
        <v>3</v>
      </c>
      <c r="AP4">
        <v>2</v>
      </c>
      <c r="AQ4">
        <v>3</v>
      </c>
      <c r="AR4">
        <v>4</v>
      </c>
      <c r="AS4">
        <v>2</v>
      </c>
      <c r="AT4">
        <v>4</v>
      </c>
      <c r="AU4">
        <v>4</v>
      </c>
      <c r="AV4">
        <v>2</v>
      </c>
      <c r="AW4">
        <v>4</v>
      </c>
      <c r="AX4">
        <v>3</v>
      </c>
      <c r="AY4">
        <v>2</v>
      </c>
      <c r="AZ4">
        <v>2</v>
      </c>
      <c r="BA4">
        <v>2</v>
      </c>
      <c r="BB4">
        <v>2</v>
      </c>
      <c r="BC4">
        <v>2</v>
      </c>
      <c r="BD4">
        <v>4</v>
      </c>
      <c r="BE4">
        <v>2</v>
      </c>
      <c r="BF4">
        <v>4</v>
      </c>
      <c r="BG4">
        <v>4</v>
      </c>
      <c r="BH4">
        <v>4</v>
      </c>
      <c r="BI4">
        <v>4</v>
      </c>
      <c r="BJ4">
        <v>2</v>
      </c>
      <c r="BK4">
        <v>4</v>
      </c>
      <c r="BL4">
        <v>3</v>
      </c>
      <c r="BM4">
        <v>4</v>
      </c>
      <c r="BN4">
        <v>3</v>
      </c>
      <c r="BO4">
        <v>3</v>
      </c>
      <c r="BP4">
        <v>4</v>
      </c>
      <c r="BQ4">
        <v>2</v>
      </c>
      <c r="BR4">
        <v>4</v>
      </c>
      <c r="BS4">
        <v>4</v>
      </c>
      <c r="BT4">
        <v>4</v>
      </c>
      <c r="BU4">
        <v>3</v>
      </c>
      <c r="BV4">
        <v>4</v>
      </c>
      <c r="BW4">
        <v>2</v>
      </c>
      <c r="BX4">
        <v>190</v>
      </c>
      <c r="BY4" s="1">
        <f t="shared" ref="BY4:BY23" si="34">IF(J4=1,5,IF(J4=2,4,IF(J4=3,3,IF(J4=4,2,IF(J4=5,1)))))</f>
        <v>3</v>
      </c>
      <c r="BZ4" s="1">
        <f t="shared" si="0"/>
        <v>3</v>
      </c>
      <c r="CA4" s="1">
        <f t="shared" si="1"/>
        <v>2</v>
      </c>
      <c r="CB4" s="1">
        <f t="shared" si="2"/>
        <v>2</v>
      </c>
      <c r="CC4" s="1">
        <f t="shared" si="3"/>
        <v>2</v>
      </c>
      <c r="CD4" s="2">
        <f t="shared" si="4"/>
        <v>28</v>
      </c>
      <c r="CE4" s="3">
        <f t="shared" si="5"/>
        <v>2.5</v>
      </c>
      <c r="CF4" s="4">
        <f t="shared" si="6"/>
        <v>3</v>
      </c>
      <c r="CG4" s="4">
        <f t="shared" si="7"/>
        <v>2</v>
      </c>
      <c r="CH4" s="4">
        <f t="shared" si="8"/>
        <v>2</v>
      </c>
      <c r="CI4" s="4">
        <f t="shared" si="9"/>
        <v>2</v>
      </c>
      <c r="CJ4" s="4">
        <f t="shared" si="10"/>
        <v>2</v>
      </c>
      <c r="CK4" s="4">
        <f t="shared" si="11"/>
        <v>3</v>
      </c>
      <c r="CL4" s="4">
        <f t="shared" si="12"/>
        <v>2</v>
      </c>
      <c r="CM4" s="4">
        <f t="shared" si="13"/>
        <v>2</v>
      </c>
      <c r="CN4" s="5">
        <f t="shared" si="14"/>
        <v>18</v>
      </c>
      <c r="CO4" s="5">
        <f t="shared" si="15"/>
        <v>17</v>
      </c>
      <c r="CP4" s="5">
        <f t="shared" si="16"/>
        <v>35</v>
      </c>
      <c r="CQ4" s="7">
        <f t="shared" si="17"/>
        <v>2</v>
      </c>
      <c r="CR4" s="7">
        <f t="shared" si="18"/>
        <v>4</v>
      </c>
      <c r="CS4" s="7">
        <f t="shared" si="19"/>
        <v>4</v>
      </c>
      <c r="CT4" s="7">
        <f t="shared" si="20"/>
        <v>4</v>
      </c>
      <c r="CU4" s="7">
        <f t="shared" si="21"/>
        <v>4</v>
      </c>
      <c r="CV4" s="7">
        <f t="shared" si="22"/>
        <v>2</v>
      </c>
      <c r="CW4" s="7">
        <f t="shared" si="23"/>
        <v>2</v>
      </c>
      <c r="CX4" s="7">
        <f t="shared" si="24"/>
        <v>3</v>
      </c>
      <c r="CY4" s="7">
        <f t="shared" si="25"/>
        <v>2</v>
      </c>
      <c r="CZ4" s="7">
        <f t="shared" si="26"/>
        <v>4</v>
      </c>
      <c r="DA4" s="7">
        <f t="shared" si="27"/>
        <v>2</v>
      </c>
      <c r="DB4" s="7">
        <f t="shared" si="28"/>
        <v>3</v>
      </c>
      <c r="DC4" s="7">
        <f t="shared" si="29"/>
        <v>2</v>
      </c>
      <c r="DD4" s="7">
        <f t="shared" si="30"/>
        <v>4</v>
      </c>
      <c r="DE4" s="8">
        <f t="shared" si="31"/>
        <v>45</v>
      </c>
      <c r="DF4" s="8">
        <f t="shared" si="32"/>
        <v>56</v>
      </c>
      <c r="DG4" s="8">
        <f t="shared" si="33"/>
        <v>101</v>
      </c>
    </row>
    <row r="5" spans="1:111">
      <c r="A5">
        <v>6</v>
      </c>
      <c r="B5" t="s">
        <v>88</v>
      </c>
      <c r="C5" t="s">
        <v>89</v>
      </c>
      <c r="D5" t="s">
        <v>77</v>
      </c>
      <c r="E5" t="s">
        <v>78</v>
      </c>
      <c r="F5" t="s">
        <v>79</v>
      </c>
      <c r="G5" t="s">
        <v>90</v>
      </c>
      <c r="H5">
        <v>2</v>
      </c>
      <c r="I5">
        <v>1</v>
      </c>
      <c r="J5">
        <v>1</v>
      </c>
      <c r="K5">
        <v>4</v>
      </c>
      <c r="L5">
        <v>4</v>
      </c>
      <c r="M5">
        <v>4</v>
      </c>
      <c r="N5">
        <v>2</v>
      </c>
      <c r="O5">
        <v>4</v>
      </c>
      <c r="P5">
        <v>5</v>
      </c>
      <c r="Q5" s="42">
        <v>5</v>
      </c>
      <c r="R5">
        <v>3</v>
      </c>
      <c r="S5">
        <v>3</v>
      </c>
      <c r="T5">
        <v>2</v>
      </c>
      <c r="U5">
        <v>3</v>
      </c>
      <c r="V5">
        <v>3</v>
      </c>
      <c r="W5">
        <v>4</v>
      </c>
      <c r="X5">
        <v>3</v>
      </c>
      <c r="Y5">
        <v>2</v>
      </c>
      <c r="Z5">
        <v>3</v>
      </c>
      <c r="AA5">
        <v>3</v>
      </c>
      <c r="AB5">
        <v>3</v>
      </c>
      <c r="AC5">
        <v>1</v>
      </c>
      <c r="AD5">
        <v>2</v>
      </c>
      <c r="AE5">
        <v>2</v>
      </c>
      <c r="AF5">
        <v>3</v>
      </c>
      <c r="AG5">
        <v>3</v>
      </c>
      <c r="AH5">
        <v>3</v>
      </c>
      <c r="AI5">
        <v>4</v>
      </c>
      <c r="AJ5">
        <v>1</v>
      </c>
      <c r="AK5">
        <v>2</v>
      </c>
      <c r="AL5">
        <v>3</v>
      </c>
      <c r="AM5">
        <v>3</v>
      </c>
      <c r="AN5">
        <v>3</v>
      </c>
      <c r="AO5">
        <v>4</v>
      </c>
      <c r="AP5">
        <v>1</v>
      </c>
      <c r="AQ5">
        <v>4</v>
      </c>
      <c r="AR5">
        <v>4</v>
      </c>
      <c r="AS5">
        <v>1</v>
      </c>
      <c r="AT5">
        <v>1</v>
      </c>
      <c r="AU5">
        <v>4</v>
      </c>
      <c r="AV5">
        <v>1</v>
      </c>
      <c r="AW5">
        <v>4</v>
      </c>
      <c r="AX5">
        <v>1</v>
      </c>
      <c r="AY5">
        <v>1</v>
      </c>
      <c r="AZ5">
        <v>4</v>
      </c>
      <c r="BA5">
        <v>5</v>
      </c>
      <c r="BB5">
        <v>5</v>
      </c>
      <c r="BC5">
        <v>3</v>
      </c>
      <c r="BD5">
        <v>5</v>
      </c>
      <c r="BE5">
        <v>4</v>
      </c>
      <c r="BF5">
        <v>5</v>
      </c>
      <c r="BG5">
        <v>3</v>
      </c>
      <c r="BH5">
        <v>1</v>
      </c>
      <c r="BI5">
        <v>2</v>
      </c>
      <c r="BJ5">
        <v>3</v>
      </c>
      <c r="BK5">
        <v>5</v>
      </c>
      <c r="BL5">
        <v>5</v>
      </c>
      <c r="BM5">
        <v>5</v>
      </c>
      <c r="BN5">
        <v>1</v>
      </c>
      <c r="BO5">
        <v>1</v>
      </c>
      <c r="BP5">
        <v>5</v>
      </c>
      <c r="BQ5">
        <v>2</v>
      </c>
      <c r="BR5">
        <v>5</v>
      </c>
      <c r="BS5">
        <v>5</v>
      </c>
      <c r="BT5">
        <v>5</v>
      </c>
      <c r="BU5">
        <v>1</v>
      </c>
      <c r="BV5">
        <v>4</v>
      </c>
      <c r="BW5">
        <v>5</v>
      </c>
      <c r="BX5">
        <v>205</v>
      </c>
      <c r="BY5" s="1">
        <f t="shared" si="34"/>
        <v>5</v>
      </c>
      <c r="BZ5" s="1">
        <f t="shared" si="0"/>
        <v>2</v>
      </c>
      <c r="CA5" s="1">
        <f t="shared" si="1"/>
        <v>2</v>
      </c>
      <c r="CB5" s="1">
        <f t="shared" si="2"/>
        <v>1</v>
      </c>
      <c r="CC5" s="1">
        <f t="shared" si="3"/>
        <v>1</v>
      </c>
      <c r="CD5" s="2">
        <f t="shared" si="4"/>
        <v>24</v>
      </c>
      <c r="CE5" s="3">
        <f t="shared" si="5"/>
        <v>2.9</v>
      </c>
      <c r="CF5" s="4">
        <f t="shared" si="6"/>
        <v>2</v>
      </c>
      <c r="CG5" s="4">
        <f t="shared" si="7"/>
        <v>3</v>
      </c>
      <c r="CH5" s="4">
        <f t="shared" si="8"/>
        <v>2</v>
      </c>
      <c r="CI5" s="4">
        <f t="shared" si="9"/>
        <v>1</v>
      </c>
      <c r="CJ5" s="4">
        <f t="shared" si="10"/>
        <v>2</v>
      </c>
      <c r="CK5" s="4">
        <f t="shared" si="11"/>
        <v>2</v>
      </c>
      <c r="CL5" s="4">
        <f t="shared" si="12"/>
        <v>1</v>
      </c>
      <c r="CM5" s="4">
        <f t="shared" si="13"/>
        <v>1</v>
      </c>
      <c r="CN5" s="5">
        <f t="shared" si="14"/>
        <v>14</v>
      </c>
      <c r="CO5" s="5">
        <f t="shared" si="15"/>
        <v>16</v>
      </c>
      <c r="CP5" s="5">
        <f t="shared" si="16"/>
        <v>30</v>
      </c>
      <c r="CQ5" s="7">
        <f t="shared" si="17"/>
        <v>5</v>
      </c>
      <c r="CR5" s="7">
        <f t="shared" si="18"/>
        <v>5</v>
      </c>
      <c r="CS5" s="7">
        <f t="shared" si="19"/>
        <v>1</v>
      </c>
      <c r="CT5" s="7">
        <f t="shared" si="20"/>
        <v>3</v>
      </c>
      <c r="CU5" s="7">
        <f t="shared" si="21"/>
        <v>2</v>
      </c>
      <c r="CV5" s="7">
        <f t="shared" si="22"/>
        <v>5</v>
      </c>
      <c r="CW5" s="7">
        <f t="shared" si="23"/>
        <v>1</v>
      </c>
      <c r="CX5" s="7">
        <f t="shared" si="24"/>
        <v>5</v>
      </c>
      <c r="CY5" s="7">
        <f t="shared" si="25"/>
        <v>1</v>
      </c>
      <c r="CZ5" s="7">
        <f t="shared" si="26"/>
        <v>4</v>
      </c>
      <c r="DA5" s="7">
        <f t="shared" si="27"/>
        <v>1</v>
      </c>
      <c r="DB5" s="7">
        <f t="shared" si="28"/>
        <v>5</v>
      </c>
      <c r="DC5" s="7">
        <f t="shared" si="29"/>
        <v>2</v>
      </c>
      <c r="DD5" s="7">
        <f t="shared" si="30"/>
        <v>1</v>
      </c>
      <c r="DE5" s="8">
        <f t="shared" si="31"/>
        <v>61</v>
      </c>
      <c r="DF5" s="8">
        <f t="shared" si="32"/>
        <v>43</v>
      </c>
      <c r="DG5" s="8">
        <f t="shared" si="33"/>
        <v>104</v>
      </c>
    </row>
    <row r="6" spans="1:111">
      <c r="A6">
        <v>5</v>
      </c>
      <c r="B6" t="s">
        <v>85</v>
      </c>
      <c r="C6" t="s">
        <v>86</v>
      </c>
      <c r="D6" t="s">
        <v>77</v>
      </c>
      <c r="E6" t="s">
        <v>78</v>
      </c>
      <c r="F6" t="s">
        <v>79</v>
      </c>
      <c r="G6" t="s">
        <v>87</v>
      </c>
      <c r="H6">
        <v>3</v>
      </c>
      <c r="I6">
        <v>3</v>
      </c>
      <c r="J6">
        <v>4</v>
      </c>
      <c r="K6">
        <v>3</v>
      </c>
      <c r="L6">
        <v>4</v>
      </c>
      <c r="M6">
        <v>2</v>
      </c>
      <c r="N6">
        <v>2</v>
      </c>
      <c r="O6">
        <v>5</v>
      </c>
      <c r="P6">
        <v>4</v>
      </c>
      <c r="Q6" s="42">
        <v>4</v>
      </c>
      <c r="R6">
        <v>3</v>
      </c>
      <c r="S6">
        <v>2</v>
      </c>
      <c r="T6">
        <v>1</v>
      </c>
      <c r="U6">
        <v>2</v>
      </c>
      <c r="V6">
        <v>1</v>
      </c>
      <c r="W6">
        <v>1</v>
      </c>
      <c r="X6">
        <v>2</v>
      </c>
      <c r="Y6">
        <v>2</v>
      </c>
      <c r="Z6">
        <v>3</v>
      </c>
      <c r="AA6">
        <v>2</v>
      </c>
      <c r="AB6">
        <v>3</v>
      </c>
      <c r="AC6">
        <v>1</v>
      </c>
      <c r="AD6">
        <v>4</v>
      </c>
      <c r="AE6">
        <v>4</v>
      </c>
      <c r="AF6">
        <v>2</v>
      </c>
      <c r="AG6">
        <v>2</v>
      </c>
      <c r="AH6">
        <v>4</v>
      </c>
      <c r="AI6">
        <v>4</v>
      </c>
      <c r="AJ6">
        <v>1</v>
      </c>
      <c r="AK6">
        <v>2</v>
      </c>
      <c r="AL6">
        <v>4</v>
      </c>
      <c r="AM6">
        <v>2</v>
      </c>
      <c r="AN6">
        <v>3</v>
      </c>
      <c r="AO6">
        <v>4</v>
      </c>
      <c r="AP6">
        <v>1</v>
      </c>
      <c r="AQ6">
        <v>4</v>
      </c>
      <c r="AR6">
        <v>1</v>
      </c>
      <c r="AS6">
        <v>5</v>
      </c>
      <c r="AT6">
        <v>2</v>
      </c>
      <c r="AU6">
        <v>5</v>
      </c>
      <c r="AV6">
        <v>4</v>
      </c>
      <c r="AW6">
        <v>4</v>
      </c>
      <c r="AX6">
        <v>2</v>
      </c>
      <c r="AY6">
        <v>4</v>
      </c>
      <c r="AZ6">
        <v>1</v>
      </c>
      <c r="BA6">
        <v>1</v>
      </c>
      <c r="BB6">
        <v>3</v>
      </c>
      <c r="BC6">
        <v>1</v>
      </c>
      <c r="BD6">
        <v>3</v>
      </c>
      <c r="BE6">
        <v>4</v>
      </c>
      <c r="BF6">
        <v>2</v>
      </c>
      <c r="BG6">
        <v>4</v>
      </c>
      <c r="BH6">
        <v>5</v>
      </c>
      <c r="BI6">
        <v>5</v>
      </c>
      <c r="BJ6">
        <v>1</v>
      </c>
      <c r="BK6">
        <v>1</v>
      </c>
      <c r="BL6">
        <v>1</v>
      </c>
      <c r="BM6">
        <v>5</v>
      </c>
      <c r="BN6">
        <v>5</v>
      </c>
      <c r="BO6">
        <v>5</v>
      </c>
      <c r="BP6">
        <v>4</v>
      </c>
      <c r="BQ6">
        <v>1</v>
      </c>
      <c r="BR6">
        <v>4</v>
      </c>
      <c r="BS6">
        <v>5</v>
      </c>
      <c r="BT6">
        <v>3</v>
      </c>
      <c r="BU6">
        <v>4</v>
      </c>
      <c r="BV6">
        <v>5</v>
      </c>
      <c r="BW6">
        <v>2</v>
      </c>
      <c r="BX6">
        <v>192</v>
      </c>
      <c r="BY6" s="1">
        <f t="shared" si="34"/>
        <v>2</v>
      </c>
      <c r="BZ6" s="1">
        <f t="shared" si="0"/>
        <v>3</v>
      </c>
      <c r="CA6" s="1">
        <f t="shared" si="1"/>
        <v>1</v>
      </c>
      <c r="CB6" s="1">
        <f t="shared" si="2"/>
        <v>2</v>
      </c>
      <c r="CC6" s="1">
        <f t="shared" si="3"/>
        <v>2</v>
      </c>
      <c r="CD6" s="2">
        <f t="shared" si="4"/>
        <v>23</v>
      </c>
      <c r="CE6" s="3">
        <f t="shared" si="5"/>
        <v>1.9</v>
      </c>
      <c r="CF6" s="4">
        <f t="shared" si="6"/>
        <v>2</v>
      </c>
      <c r="CG6" s="4">
        <f t="shared" si="7"/>
        <v>1</v>
      </c>
      <c r="CH6" s="4">
        <f t="shared" si="8"/>
        <v>1</v>
      </c>
      <c r="CI6" s="4">
        <f t="shared" si="9"/>
        <v>1</v>
      </c>
      <c r="CJ6" s="4">
        <f t="shared" si="10"/>
        <v>1</v>
      </c>
      <c r="CK6" s="4">
        <f t="shared" si="11"/>
        <v>2</v>
      </c>
      <c r="CL6" s="4">
        <f t="shared" si="12"/>
        <v>1</v>
      </c>
      <c r="CM6" s="4">
        <f t="shared" si="13"/>
        <v>1</v>
      </c>
      <c r="CN6" s="5">
        <f t="shared" si="14"/>
        <v>10</v>
      </c>
      <c r="CO6" s="5">
        <f t="shared" si="15"/>
        <v>15</v>
      </c>
      <c r="CP6" s="5">
        <f t="shared" si="16"/>
        <v>25</v>
      </c>
      <c r="CQ6" s="7">
        <f t="shared" si="17"/>
        <v>4</v>
      </c>
      <c r="CR6" s="7">
        <f t="shared" si="18"/>
        <v>2</v>
      </c>
      <c r="CS6" s="7">
        <f t="shared" si="19"/>
        <v>5</v>
      </c>
      <c r="CT6" s="7">
        <f t="shared" si="20"/>
        <v>5</v>
      </c>
      <c r="CU6" s="7">
        <f t="shared" si="21"/>
        <v>2</v>
      </c>
      <c r="CV6" s="7">
        <f t="shared" si="22"/>
        <v>1</v>
      </c>
      <c r="CW6" s="7">
        <f t="shared" si="23"/>
        <v>5</v>
      </c>
      <c r="CX6" s="7">
        <f t="shared" si="24"/>
        <v>1</v>
      </c>
      <c r="CY6" s="7">
        <f t="shared" si="25"/>
        <v>2</v>
      </c>
      <c r="CZ6" s="7">
        <f t="shared" si="26"/>
        <v>5</v>
      </c>
      <c r="DA6" s="7">
        <f t="shared" si="27"/>
        <v>2</v>
      </c>
      <c r="DB6" s="7">
        <f t="shared" si="28"/>
        <v>2</v>
      </c>
      <c r="DC6" s="7">
        <f t="shared" si="29"/>
        <v>1</v>
      </c>
      <c r="DD6" s="7">
        <f t="shared" si="30"/>
        <v>4</v>
      </c>
      <c r="DE6" s="8">
        <f t="shared" si="31"/>
        <v>30</v>
      </c>
      <c r="DF6" s="8">
        <f t="shared" si="32"/>
        <v>70</v>
      </c>
      <c r="DG6" s="8">
        <f t="shared" si="33"/>
        <v>100</v>
      </c>
    </row>
    <row r="7" spans="1:111">
      <c r="A7">
        <v>8</v>
      </c>
      <c r="B7" t="s">
        <v>94</v>
      </c>
      <c r="C7" t="s">
        <v>95</v>
      </c>
      <c r="D7" t="s">
        <v>77</v>
      </c>
      <c r="E7" t="s">
        <v>78</v>
      </c>
      <c r="F7" t="s">
        <v>79</v>
      </c>
      <c r="G7" t="s">
        <v>96</v>
      </c>
      <c r="H7">
        <v>4</v>
      </c>
      <c r="I7">
        <v>5</v>
      </c>
      <c r="J7">
        <v>3</v>
      </c>
      <c r="K7">
        <v>5</v>
      </c>
      <c r="L7">
        <v>2</v>
      </c>
      <c r="M7">
        <v>4</v>
      </c>
      <c r="N7">
        <v>4</v>
      </c>
      <c r="O7">
        <v>5</v>
      </c>
      <c r="P7">
        <v>3</v>
      </c>
      <c r="Q7" s="42">
        <v>3</v>
      </c>
      <c r="R7">
        <v>3</v>
      </c>
      <c r="S7">
        <v>3</v>
      </c>
      <c r="T7">
        <v>2</v>
      </c>
      <c r="U7">
        <v>3</v>
      </c>
      <c r="V7">
        <v>2</v>
      </c>
      <c r="W7">
        <v>3</v>
      </c>
      <c r="X7">
        <v>3</v>
      </c>
      <c r="Y7">
        <v>3</v>
      </c>
      <c r="Z7">
        <v>3</v>
      </c>
      <c r="AA7">
        <v>3</v>
      </c>
      <c r="AB7">
        <v>3</v>
      </c>
      <c r="AC7">
        <v>2</v>
      </c>
      <c r="AD7">
        <v>3</v>
      </c>
      <c r="AE7">
        <v>4</v>
      </c>
      <c r="AF7">
        <v>3</v>
      </c>
      <c r="AG7">
        <v>3</v>
      </c>
      <c r="AH7">
        <v>3</v>
      </c>
      <c r="AI7">
        <v>4</v>
      </c>
      <c r="AJ7">
        <v>4</v>
      </c>
      <c r="AK7">
        <v>2</v>
      </c>
      <c r="AL7">
        <v>3</v>
      </c>
      <c r="AM7">
        <v>3</v>
      </c>
      <c r="AN7">
        <v>2</v>
      </c>
      <c r="AO7">
        <v>4</v>
      </c>
      <c r="AP7">
        <v>3</v>
      </c>
      <c r="AQ7">
        <v>4</v>
      </c>
      <c r="AR7">
        <v>5</v>
      </c>
      <c r="AS7">
        <v>2</v>
      </c>
      <c r="AT7">
        <v>4</v>
      </c>
      <c r="AU7">
        <v>4</v>
      </c>
      <c r="AV7">
        <v>2</v>
      </c>
      <c r="AW7">
        <v>4</v>
      </c>
      <c r="AX7">
        <v>3</v>
      </c>
      <c r="AY7">
        <v>2</v>
      </c>
      <c r="AZ7">
        <v>4</v>
      </c>
      <c r="BA7">
        <v>4</v>
      </c>
      <c r="BB7">
        <v>2</v>
      </c>
      <c r="BC7">
        <v>2</v>
      </c>
      <c r="BD7">
        <v>2</v>
      </c>
      <c r="BE7">
        <v>2</v>
      </c>
      <c r="BF7">
        <v>4</v>
      </c>
      <c r="BG7">
        <v>4</v>
      </c>
      <c r="BH7">
        <v>4</v>
      </c>
      <c r="BI7">
        <v>5</v>
      </c>
      <c r="BJ7">
        <v>4</v>
      </c>
      <c r="BK7">
        <v>4</v>
      </c>
      <c r="BL7">
        <v>2</v>
      </c>
      <c r="BM7">
        <v>4</v>
      </c>
      <c r="BN7">
        <v>4</v>
      </c>
      <c r="BO7">
        <v>2</v>
      </c>
      <c r="BP7">
        <v>4</v>
      </c>
      <c r="BQ7">
        <v>4</v>
      </c>
      <c r="BR7">
        <v>5</v>
      </c>
      <c r="BS7">
        <v>5</v>
      </c>
      <c r="BT7">
        <v>2</v>
      </c>
      <c r="BU7">
        <v>4</v>
      </c>
      <c r="BV7">
        <v>2</v>
      </c>
      <c r="BW7">
        <v>4</v>
      </c>
      <c r="BX7">
        <v>209</v>
      </c>
      <c r="BY7" s="1">
        <f t="shared" si="34"/>
        <v>3</v>
      </c>
      <c r="BZ7" s="1">
        <f t="shared" si="0"/>
        <v>1</v>
      </c>
      <c r="CA7" s="1">
        <f t="shared" si="1"/>
        <v>1</v>
      </c>
      <c r="CB7" s="1">
        <f t="shared" si="2"/>
        <v>3</v>
      </c>
      <c r="CC7" s="1">
        <f t="shared" si="3"/>
        <v>3</v>
      </c>
      <c r="CD7" s="2">
        <f t="shared" si="4"/>
        <v>33</v>
      </c>
      <c r="CE7" s="3">
        <f t="shared" si="5"/>
        <v>2.8</v>
      </c>
      <c r="CF7" s="4">
        <f t="shared" si="6"/>
        <v>2</v>
      </c>
      <c r="CG7" s="4">
        <f t="shared" si="7"/>
        <v>1</v>
      </c>
      <c r="CH7" s="4">
        <f t="shared" si="8"/>
        <v>2</v>
      </c>
      <c r="CI7" s="4">
        <f t="shared" si="9"/>
        <v>1</v>
      </c>
      <c r="CJ7" s="4">
        <f t="shared" si="10"/>
        <v>2</v>
      </c>
      <c r="CK7" s="4">
        <f t="shared" si="11"/>
        <v>3</v>
      </c>
      <c r="CL7" s="4">
        <f t="shared" si="12"/>
        <v>1</v>
      </c>
      <c r="CM7" s="4">
        <f t="shared" si="13"/>
        <v>1</v>
      </c>
      <c r="CN7" s="5">
        <f t="shared" si="14"/>
        <v>13</v>
      </c>
      <c r="CO7" s="5">
        <f t="shared" si="15"/>
        <v>23</v>
      </c>
      <c r="CP7" s="5">
        <f t="shared" si="16"/>
        <v>36</v>
      </c>
      <c r="CQ7" s="7">
        <f t="shared" si="17"/>
        <v>2</v>
      </c>
      <c r="CR7" s="7">
        <f t="shared" si="18"/>
        <v>4</v>
      </c>
      <c r="CS7" s="7">
        <f t="shared" si="19"/>
        <v>2</v>
      </c>
      <c r="CT7" s="7">
        <f t="shared" si="20"/>
        <v>4</v>
      </c>
      <c r="CU7" s="7">
        <f t="shared" si="21"/>
        <v>4</v>
      </c>
      <c r="CV7" s="7">
        <f t="shared" si="22"/>
        <v>2</v>
      </c>
      <c r="CW7" s="7">
        <f t="shared" si="23"/>
        <v>2</v>
      </c>
      <c r="CX7" s="7">
        <f t="shared" si="24"/>
        <v>2</v>
      </c>
      <c r="CY7" s="7">
        <f t="shared" si="25"/>
        <v>2</v>
      </c>
      <c r="CZ7" s="7">
        <f t="shared" si="26"/>
        <v>2</v>
      </c>
      <c r="DA7" s="7">
        <f t="shared" si="27"/>
        <v>1</v>
      </c>
      <c r="DB7" s="7">
        <f t="shared" si="28"/>
        <v>2</v>
      </c>
      <c r="DC7" s="7">
        <f t="shared" si="29"/>
        <v>4</v>
      </c>
      <c r="DD7" s="7">
        <f t="shared" si="30"/>
        <v>2</v>
      </c>
      <c r="DE7" s="8">
        <f t="shared" si="31"/>
        <v>45</v>
      </c>
      <c r="DF7" s="8">
        <f t="shared" si="32"/>
        <v>50</v>
      </c>
      <c r="DG7" s="8">
        <f t="shared" si="33"/>
        <v>95</v>
      </c>
    </row>
    <row r="8" spans="1:111">
      <c r="A8">
        <v>7</v>
      </c>
      <c r="B8" t="s">
        <v>91</v>
      </c>
      <c r="C8" t="s">
        <v>92</v>
      </c>
      <c r="D8" t="s">
        <v>77</v>
      </c>
      <c r="E8" t="s">
        <v>78</v>
      </c>
      <c r="F8" t="s">
        <v>79</v>
      </c>
      <c r="G8" t="s">
        <v>93</v>
      </c>
      <c r="H8">
        <v>3</v>
      </c>
      <c r="I8">
        <v>3</v>
      </c>
      <c r="J8">
        <v>2</v>
      </c>
      <c r="K8">
        <v>3</v>
      </c>
      <c r="L8">
        <v>2</v>
      </c>
      <c r="M8">
        <v>3</v>
      </c>
      <c r="N8">
        <v>4</v>
      </c>
      <c r="O8">
        <v>4</v>
      </c>
      <c r="P8">
        <v>4</v>
      </c>
      <c r="Q8" s="42">
        <v>3</v>
      </c>
      <c r="R8">
        <v>3</v>
      </c>
      <c r="S8">
        <v>3</v>
      </c>
      <c r="T8">
        <v>2</v>
      </c>
      <c r="U8">
        <v>1</v>
      </c>
      <c r="V8">
        <v>1</v>
      </c>
      <c r="W8">
        <v>3</v>
      </c>
      <c r="X8">
        <v>2</v>
      </c>
      <c r="Y8">
        <v>2</v>
      </c>
      <c r="Z8">
        <v>3</v>
      </c>
      <c r="AA8">
        <v>2</v>
      </c>
      <c r="AB8">
        <v>3</v>
      </c>
      <c r="AC8">
        <v>1</v>
      </c>
      <c r="AD8">
        <v>2</v>
      </c>
      <c r="AE8">
        <v>4</v>
      </c>
      <c r="AF8">
        <v>2</v>
      </c>
      <c r="AG8">
        <v>3</v>
      </c>
      <c r="AH8">
        <v>4</v>
      </c>
      <c r="AI8">
        <v>4</v>
      </c>
      <c r="AJ8">
        <v>1</v>
      </c>
      <c r="AK8">
        <v>1</v>
      </c>
      <c r="AL8">
        <v>3</v>
      </c>
      <c r="AM8">
        <v>3</v>
      </c>
      <c r="AN8">
        <v>2</v>
      </c>
      <c r="AO8">
        <v>4</v>
      </c>
      <c r="AP8">
        <v>3</v>
      </c>
      <c r="AQ8">
        <v>3</v>
      </c>
      <c r="AR8">
        <v>4</v>
      </c>
      <c r="AS8">
        <v>2</v>
      </c>
      <c r="AT8">
        <v>3</v>
      </c>
      <c r="AU8">
        <v>2</v>
      </c>
      <c r="AV8">
        <v>2</v>
      </c>
      <c r="AW8">
        <v>5</v>
      </c>
      <c r="AX8">
        <v>4</v>
      </c>
      <c r="AY8">
        <v>5</v>
      </c>
      <c r="AZ8">
        <v>3</v>
      </c>
      <c r="BA8">
        <v>2</v>
      </c>
      <c r="BB8">
        <v>2</v>
      </c>
      <c r="BC8">
        <v>4</v>
      </c>
      <c r="BD8">
        <v>1</v>
      </c>
      <c r="BE8">
        <v>1</v>
      </c>
      <c r="BF8">
        <v>4</v>
      </c>
      <c r="BG8">
        <v>4</v>
      </c>
      <c r="BH8">
        <v>2</v>
      </c>
      <c r="BI8">
        <v>5</v>
      </c>
      <c r="BJ8">
        <v>1</v>
      </c>
      <c r="BK8">
        <v>2</v>
      </c>
      <c r="BL8">
        <v>1</v>
      </c>
      <c r="BM8">
        <v>2</v>
      </c>
      <c r="BN8">
        <v>4</v>
      </c>
      <c r="BO8">
        <v>5</v>
      </c>
      <c r="BP8">
        <v>2</v>
      </c>
      <c r="BQ8">
        <v>1</v>
      </c>
      <c r="BR8">
        <v>5</v>
      </c>
      <c r="BS8">
        <v>5</v>
      </c>
      <c r="BT8">
        <v>2</v>
      </c>
      <c r="BU8">
        <v>4</v>
      </c>
      <c r="BV8">
        <v>4</v>
      </c>
      <c r="BW8">
        <v>4</v>
      </c>
      <c r="BX8">
        <v>191</v>
      </c>
      <c r="BY8" s="1">
        <f t="shared" si="34"/>
        <v>4</v>
      </c>
      <c r="BZ8" s="1">
        <f t="shared" si="0"/>
        <v>3</v>
      </c>
      <c r="CA8" s="1">
        <f t="shared" si="1"/>
        <v>2</v>
      </c>
      <c r="CB8" s="1">
        <f t="shared" si="2"/>
        <v>2</v>
      </c>
      <c r="CC8" s="1">
        <f t="shared" si="3"/>
        <v>3</v>
      </c>
      <c r="CD8" s="2">
        <f t="shared" si="4"/>
        <v>30</v>
      </c>
      <c r="CE8" s="3">
        <f t="shared" si="5"/>
        <v>2.2000000000000002</v>
      </c>
      <c r="CF8" s="4">
        <f t="shared" si="6"/>
        <v>2</v>
      </c>
      <c r="CG8" s="4">
        <f t="shared" si="7"/>
        <v>1</v>
      </c>
      <c r="CH8" s="4">
        <f t="shared" si="8"/>
        <v>1</v>
      </c>
      <c r="CI8" s="4">
        <f t="shared" si="9"/>
        <v>1</v>
      </c>
      <c r="CJ8" s="4">
        <f t="shared" si="10"/>
        <v>2</v>
      </c>
      <c r="CK8" s="4">
        <f t="shared" si="11"/>
        <v>3</v>
      </c>
      <c r="CL8" s="4">
        <f t="shared" si="12"/>
        <v>1</v>
      </c>
      <c r="CM8" s="4">
        <f t="shared" si="13"/>
        <v>2</v>
      </c>
      <c r="CN8" s="5">
        <f t="shared" si="14"/>
        <v>13</v>
      </c>
      <c r="CO8" s="5">
        <f t="shared" si="15"/>
        <v>16</v>
      </c>
      <c r="CP8" s="5">
        <f t="shared" si="16"/>
        <v>29</v>
      </c>
      <c r="CQ8" s="7">
        <f t="shared" si="17"/>
        <v>3</v>
      </c>
      <c r="CR8" s="7">
        <f t="shared" si="18"/>
        <v>4</v>
      </c>
      <c r="CS8" s="7">
        <f t="shared" si="19"/>
        <v>4</v>
      </c>
      <c r="CT8" s="7">
        <f t="shared" si="20"/>
        <v>2</v>
      </c>
      <c r="CU8" s="7">
        <f t="shared" si="21"/>
        <v>5</v>
      </c>
      <c r="CV8" s="7">
        <f t="shared" si="22"/>
        <v>4</v>
      </c>
      <c r="CW8" s="7">
        <f t="shared" si="23"/>
        <v>4</v>
      </c>
      <c r="CX8" s="7">
        <f t="shared" si="24"/>
        <v>2</v>
      </c>
      <c r="CY8" s="7">
        <f t="shared" si="25"/>
        <v>4</v>
      </c>
      <c r="CZ8" s="7">
        <f t="shared" si="26"/>
        <v>5</v>
      </c>
      <c r="DA8" s="7">
        <f t="shared" si="27"/>
        <v>1</v>
      </c>
      <c r="DB8" s="7">
        <f t="shared" si="28"/>
        <v>2</v>
      </c>
      <c r="DC8" s="7">
        <f t="shared" si="29"/>
        <v>2</v>
      </c>
      <c r="DD8" s="7">
        <f t="shared" si="30"/>
        <v>2</v>
      </c>
      <c r="DE8" s="8">
        <f t="shared" si="31"/>
        <v>42</v>
      </c>
      <c r="DF8" s="8">
        <f t="shared" si="32"/>
        <v>59</v>
      </c>
      <c r="DG8" s="8">
        <f t="shared" si="33"/>
        <v>101</v>
      </c>
    </row>
    <row r="9" spans="1:111">
      <c r="A9">
        <v>10</v>
      </c>
      <c r="B9" t="s">
        <v>101</v>
      </c>
      <c r="C9" t="s">
        <v>102</v>
      </c>
      <c r="D9" t="s">
        <v>77</v>
      </c>
      <c r="E9" t="s">
        <v>83</v>
      </c>
      <c r="F9" t="s">
        <v>99</v>
      </c>
      <c r="G9" t="s">
        <v>103</v>
      </c>
      <c r="H9">
        <v>5</v>
      </c>
      <c r="I9">
        <v>5</v>
      </c>
      <c r="J9">
        <v>2</v>
      </c>
      <c r="K9">
        <v>5</v>
      </c>
      <c r="L9">
        <v>1</v>
      </c>
      <c r="M9">
        <v>5</v>
      </c>
      <c r="N9">
        <v>5</v>
      </c>
      <c r="O9">
        <v>1</v>
      </c>
      <c r="P9">
        <v>1</v>
      </c>
      <c r="Q9" s="42">
        <v>1</v>
      </c>
      <c r="R9">
        <v>4</v>
      </c>
      <c r="S9">
        <v>4</v>
      </c>
      <c r="T9">
        <v>3</v>
      </c>
      <c r="U9">
        <v>4</v>
      </c>
      <c r="V9">
        <v>4</v>
      </c>
      <c r="W9">
        <v>4</v>
      </c>
      <c r="X9">
        <v>4</v>
      </c>
      <c r="Y9">
        <v>4</v>
      </c>
      <c r="Z9">
        <v>4</v>
      </c>
      <c r="AA9">
        <v>4</v>
      </c>
      <c r="AB9">
        <v>1</v>
      </c>
      <c r="AC9">
        <v>3</v>
      </c>
      <c r="AD9">
        <v>1</v>
      </c>
      <c r="AE9">
        <v>4</v>
      </c>
      <c r="AF9">
        <v>2</v>
      </c>
      <c r="AG9">
        <v>4</v>
      </c>
      <c r="AH9">
        <v>1</v>
      </c>
      <c r="AI9">
        <v>4</v>
      </c>
      <c r="AJ9">
        <v>4</v>
      </c>
      <c r="AK9">
        <v>2</v>
      </c>
      <c r="AL9">
        <v>4</v>
      </c>
      <c r="AM9">
        <v>2</v>
      </c>
      <c r="AN9">
        <v>1</v>
      </c>
      <c r="AO9">
        <v>1</v>
      </c>
      <c r="AP9">
        <v>4</v>
      </c>
      <c r="AQ9">
        <v>1</v>
      </c>
      <c r="AR9">
        <v>5</v>
      </c>
      <c r="AS9">
        <v>1</v>
      </c>
      <c r="AT9">
        <v>1</v>
      </c>
      <c r="AU9">
        <v>4</v>
      </c>
      <c r="AV9">
        <v>1</v>
      </c>
      <c r="AW9">
        <v>5</v>
      </c>
      <c r="AX9">
        <v>5</v>
      </c>
      <c r="AY9">
        <v>1</v>
      </c>
      <c r="AZ9">
        <v>5</v>
      </c>
      <c r="BA9">
        <v>5</v>
      </c>
      <c r="BB9">
        <v>5</v>
      </c>
      <c r="BC9">
        <v>5</v>
      </c>
      <c r="BD9">
        <v>5</v>
      </c>
      <c r="BE9">
        <v>5</v>
      </c>
      <c r="BF9">
        <v>5</v>
      </c>
      <c r="BG9">
        <v>5</v>
      </c>
      <c r="BH9">
        <v>1</v>
      </c>
      <c r="BI9">
        <v>1</v>
      </c>
      <c r="BJ9">
        <v>5</v>
      </c>
      <c r="BK9">
        <v>5</v>
      </c>
      <c r="BL9">
        <v>5</v>
      </c>
      <c r="BM9">
        <v>5</v>
      </c>
      <c r="BN9">
        <v>1</v>
      </c>
      <c r="BO9">
        <v>5</v>
      </c>
      <c r="BP9">
        <v>1</v>
      </c>
      <c r="BQ9">
        <v>5</v>
      </c>
      <c r="BR9">
        <v>5</v>
      </c>
      <c r="BS9">
        <v>5</v>
      </c>
      <c r="BT9">
        <v>5</v>
      </c>
      <c r="BU9">
        <v>1</v>
      </c>
      <c r="BV9">
        <v>1</v>
      </c>
      <c r="BW9">
        <v>1</v>
      </c>
      <c r="BX9">
        <v>222</v>
      </c>
      <c r="BY9" s="1">
        <f t="shared" si="34"/>
        <v>4</v>
      </c>
      <c r="BZ9" s="1">
        <f t="shared" si="0"/>
        <v>1</v>
      </c>
      <c r="CA9" s="1">
        <f t="shared" si="1"/>
        <v>5</v>
      </c>
      <c r="CB9" s="1">
        <f t="shared" si="2"/>
        <v>5</v>
      </c>
      <c r="CC9" s="1">
        <f t="shared" si="3"/>
        <v>5</v>
      </c>
      <c r="CD9" s="2">
        <f t="shared" si="4"/>
        <v>45</v>
      </c>
      <c r="CE9" s="3">
        <f t="shared" si="5"/>
        <v>3.9</v>
      </c>
      <c r="CF9" s="4">
        <f t="shared" si="6"/>
        <v>4</v>
      </c>
      <c r="CG9" s="4">
        <f t="shared" si="7"/>
        <v>1</v>
      </c>
      <c r="CH9" s="4">
        <f t="shared" si="8"/>
        <v>4</v>
      </c>
      <c r="CI9" s="4">
        <f t="shared" si="9"/>
        <v>1</v>
      </c>
      <c r="CJ9" s="4">
        <f t="shared" si="10"/>
        <v>1</v>
      </c>
      <c r="CK9" s="4">
        <f t="shared" si="11"/>
        <v>4</v>
      </c>
      <c r="CL9" s="4">
        <f t="shared" si="12"/>
        <v>4</v>
      </c>
      <c r="CM9" s="4">
        <f t="shared" si="13"/>
        <v>4</v>
      </c>
      <c r="CN9" s="5">
        <f t="shared" si="14"/>
        <v>23</v>
      </c>
      <c r="CO9" s="5">
        <f t="shared" si="15"/>
        <v>22</v>
      </c>
      <c r="CP9" s="5">
        <f t="shared" si="16"/>
        <v>45</v>
      </c>
      <c r="CQ9" s="7">
        <f t="shared" si="17"/>
        <v>5</v>
      </c>
      <c r="CR9" s="7">
        <f t="shared" si="18"/>
        <v>5</v>
      </c>
      <c r="CS9" s="7">
        <f t="shared" si="19"/>
        <v>1</v>
      </c>
      <c r="CT9" s="7">
        <f t="shared" si="20"/>
        <v>1</v>
      </c>
      <c r="CU9" s="7">
        <f t="shared" si="21"/>
        <v>1</v>
      </c>
      <c r="CV9" s="7">
        <f t="shared" si="22"/>
        <v>5</v>
      </c>
      <c r="CW9" s="7">
        <f t="shared" si="23"/>
        <v>1</v>
      </c>
      <c r="CX9" s="7">
        <f t="shared" si="24"/>
        <v>5</v>
      </c>
      <c r="CY9" s="7">
        <f t="shared" si="25"/>
        <v>5</v>
      </c>
      <c r="CZ9" s="7">
        <f t="shared" si="26"/>
        <v>1</v>
      </c>
      <c r="DA9" s="7">
        <f t="shared" si="27"/>
        <v>1</v>
      </c>
      <c r="DB9" s="7">
        <f t="shared" si="28"/>
        <v>5</v>
      </c>
      <c r="DC9" s="7">
        <f t="shared" si="29"/>
        <v>5</v>
      </c>
      <c r="DD9" s="7">
        <f t="shared" si="30"/>
        <v>5</v>
      </c>
      <c r="DE9" s="8">
        <f t="shared" si="31"/>
        <v>76</v>
      </c>
      <c r="DF9" s="8">
        <f t="shared" si="32"/>
        <v>47</v>
      </c>
      <c r="DG9" s="8">
        <f t="shared" si="33"/>
        <v>123</v>
      </c>
    </row>
    <row r="10" spans="1:111">
      <c r="A10">
        <v>9</v>
      </c>
      <c r="B10" t="s">
        <v>97</v>
      </c>
      <c r="C10" t="s">
        <v>98</v>
      </c>
      <c r="D10" t="s">
        <v>77</v>
      </c>
      <c r="E10" t="s">
        <v>78</v>
      </c>
      <c r="F10" t="s">
        <v>99</v>
      </c>
      <c r="G10" t="s">
        <v>100</v>
      </c>
      <c r="H10">
        <v>3</v>
      </c>
      <c r="I10">
        <v>3</v>
      </c>
      <c r="J10">
        <v>5</v>
      </c>
      <c r="K10">
        <v>3</v>
      </c>
      <c r="L10">
        <v>4</v>
      </c>
      <c r="M10">
        <v>3</v>
      </c>
      <c r="N10">
        <v>3</v>
      </c>
      <c r="O10">
        <v>4</v>
      </c>
      <c r="P10">
        <v>4</v>
      </c>
      <c r="Q10" s="42">
        <v>4</v>
      </c>
      <c r="R10">
        <v>2</v>
      </c>
      <c r="S10">
        <v>3</v>
      </c>
      <c r="T10">
        <v>2</v>
      </c>
      <c r="U10">
        <v>2</v>
      </c>
      <c r="V10">
        <v>2</v>
      </c>
      <c r="W10">
        <v>2</v>
      </c>
      <c r="X10">
        <v>2</v>
      </c>
      <c r="Y10">
        <v>2</v>
      </c>
      <c r="Z10">
        <v>2</v>
      </c>
      <c r="AA10">
        <v>2</v>
      </c>
      <c r="AB10">
        <v>2</v>
      </c>
      <c r="AC10">
        <v>2</v>
      </c>
      <c r="AD10">
        <v>2</v>
      </c>
      <c r="AE10">
        <v>3</v>
      </c>
      <c r="AF10">
        <v>1</v>
      </c>
      <c r="AG10">
        <v>2</v>
      </c>
      <c r="AH10">
        <v>1</v>
      </c>
      <c r="AI10">
        <v>1</v>
      </c>
      <c r="AJ10">
        <v>1</v>
      </c>
      <c r="AK10">
        <v>4</v>
      </c>
      <c r="AL10">
        <v>3</v>
      </c>
      <c r="AM10">
        <v>3</v>
      </c>
      <c r="AN10">
        <v>3</v>
      </c>
      <c r="AO10">
        <v>3</v>
      </c>
      <c r="AP10">
        <v>2</v>
      </c>
      <c r="AQ10">
        <v>3</v>
      </c>
      <c r="AR10">
        <v>2</v>
      </c>
      <c r="AS10">
        <v>5</v>
      </c>
      <c r="AT10">
        <v>2</v>
      </c>
      <c r="AU10">
        <v>5</v>
      </c>
      <c r="AV10">
        <v>2</v>
      </c>
      <c r="AW10">
        <v>5</v>
      </c>
      <c r="AX10">
        <v>2</v>
      </c>
      <c r="AY10">
        <v>2</v>
      </c>
      <c r="AZ10">
        <v>2</v>
      </c>
      <c r="BA10">
        <v>2</v>
      </c>
      <c r="BB10">
        <v>1</v>
      </c>
      <c r="BC10">
        <v>1</v>
      </c>
      <c r="BD10">
        <v>3</v>
      </c>
      <c r="BE10">
        <v>1</v>
      </c>
      <c r="BF10">
        <v>1</v>
      </c>
      <c r="BG10">
        <v>5</v>
      </c>
      <c r="BH10">
        <v>5</v>
      </c>
      <c r="BI10">
        <v>5</v>
      </c>
      <c r="BJ10">
        <v>1</v>
      </c>
      <c r="BK10">
        <v>5</v>
      </c>
      <c r="BL10">
        <v>1</v>
      </c>
      <c r="BM10">
        <v>5</v>
      </c>
      <c r="BN10">
        <v>5</v>
      </c>
      <c r="BO10">
        <v>5</v>
      </c>
      <c r="BP10">
        <v>5</v>
      </c>
      <c r="BQ10">
        <v>2</v>
      </c>
      <c r="BR10">
        <v>2</v>
      </c>
      <c r="BS10">
        <v>3</v>
      </c>
      <c r="BT10">
        <v>1</v>
      </c>
      <c r="BU10">
        <v>2</v>
      </c>
      <c r="BV10">
        <v>5</v>
      </c>
      <c r="BW10">
        <v>5</v>
      </c>
      <c r="BX10">
        <v>179</v>
      </c>
      <c r="BY10" s="1">
        <f t="shared" si="34"/>
        <v>1</v>
      </c>
      <c r="BZ10" s="1">
        <f t="shared" si="0"/>
        <v>3</v>
      </c>
      <c r="CA10" s="1">
        <f t="shared" si="1"/>
        <v>2</v>
      </c>
      <c r="CB10" s="1">
        <f t="shared" si="2"/>
        <v>2</v>
      </c>
      <c r="CC10" s="1">
        <f t="shared" si="3"/>
        <v>2</v>
      </c>
      <c r="CD10" s="2">
        <f t="shared" si="4"/>
        <v>25</v>
      </c>
      <c r="CE10" s="3">
        <f t="shared" si="5"/>
        <v>2.1</v>
      </c>
      <c r="CF10" s="4">
        <f t="shared" si="6"/>
        <v>3</v>
      </c>
      <c r="CG10" s="4">
        <f t="shared" si="7"/>
        <v>2</v>
      </c>
      <c r="CH10" s="4">
        <f t="shared" si="8"/>
        <v>4</v>
      </c>
      <c r="CI10" s="4">
        <f t="shared" si="9"/>
        <v>4</v>
      </c>
      <c r="CJ10" s="4">
        <f t="shared" si="10"/>
        <v>2</v>
      </c>
      <c r="CK10" s="4">
        <f t="shared" si="11"/>
        <v>2</v>
      </c>
      <c r="CL10" s="4">
        <f t="shared" si="12"/>
        <v>2</v>
      </c>
      <c r="CM10" s="4">
        <f t="shared" si="13"/>
        <v>2</v>
      </c>
      <c r="CN10" s="5">
        <f t="shared" si="14"/>
        <v>21</v>
      </c>
      <c r="CO10" s="5">
        <f t="shared" si="15"/>
        <v>17</v>
      </c>
      <c r="CP10" s="5">
        <f t="shared" si="16"/>
        <v>38</v>
      </c>
      <c r="CQ10" s="7">
        <f t="shared" si="17"/>
        <v>4</v>
      </c>
      <c r="CR10" s="7">
        <f t="shared" si="18"/>
        <v>4</v>
      </c>
      <c r="CS10" s="7">
        <f t="shared" si="19"/>
        <v>4</v>
      </c>
      <c r="CT10" s="7">
        <f t="shared" si="20"/>
        <v>5</v>
      </c>
      <c r="CU10" s="7">
        <f t="shared" si="21"/>
        <v>5</v>
      </c>
      <c r="CV10" s="7">
        <f t="shared" si="22"/>
        <v>1</v>
      </c>
      <c r="CW10" s="7">
        <f t="shared" si="23"/>
        <v>1</v>
      </c>
      <c r="CX10" s="7">
        <f t="shared" si="24"/>
        <v>1</v>
      </c>
      <c r="CY10" s="7">
        <f t="shared" si="25"/>
        <v>1</v>
      </c>
      <c r="CZ10" s="7">
        <f t="shared" si="26"/>
        <v>4</v>
      </c>
      <c r="DA10" s="7">
        <f t="shared" si="27"/>
        <v>4</v>
      </c>
      <c r="DB10" s="7">
        <f t="shared" si="28"/>
        <v>4</v>
      </c>
      <c r="DC10" s="7">
        <f t="shared" si="29"/>
        <v>1</v>
      </c>
      <c r="DD10" s="7">
        <f t="shared" si="30"/>
        <v>1</v>
      </c>
      <c r="DE10" s="8">
        <f t="shared" si="31"/>
        <v>30</v>
      </c>
      <c r="DF10" s="8">
        <f t="shared" si="32"/>
        <v>64</v>
      </c>
      <c r="DG10" s="8">
        <f t="shared" si="33"/>
        <v>94</v>
      </c>
    </row>
    <row r="11" spans="1:111">
      <c r="A11">
        <v>12</v>
      </c>
      <c r="B11" t="s">
        <v>107</v>
      </c>
      <c r="C11" t="s">
        <v>108</v>
      </c>
      <c r="D11" t="s">
        <v>77</v>
      </c>
      <c r="E11" t="s">
        <v>83</v>
      </c>
      <c r="F11" t="s">
        <v>99</v>
      </c>
      <c r="G11" t="s">
        <v>109</v>
      </c>
      <c r="H11">
        <v>4</v>
      </c>
      <c r="I11">
        <v>4</v>
      </c>
      <c r="J11">
        <v>2</v>
      </c>
      <c r="K11">
        <v>4</v>
      </c>
      <c r="L11">
        <v>1</v>
      </c>
      <c r="M11">
        <v>4</v>
      </c>
      <c r="N11">
        <v>4</v>
      </c>
      <c r="O11">
        <v>5</v>
      </c>
      <c r="P11">
        <v>5</v>
      </c>
      <c r="Q11" s="42">
        <v>5</v>
      </c>
      <c r="R11">
        <v>4</v>
      </c>
      <c r="S11">
        <v>3</v>
      </c>
      <c r="T11">
        <v>2</v>
      </c>
      <c r="U11">
        <v>1</v>
      </c>
      <c r="V11">
        <v>2</v>
      </c>
      <c r="W11">
        <v>4</v>
      </c>
      <c r="X11">
        <v>3</v>
      </c>
      <c r="Y11">
        <v>2</v>
      </c>
      <c r="Z11">
        <v>4</v>
      </c>
      <c r="AA11">
        <v>1</v>
      </c>
      <c r="AB11">
        <v>4</v>
      </c>
      <c r="AC11">
        <v>1</v>
      </c>
      <c r="AD11">
        <v>2</v>
      </c>
      <c r="AE11">
        <v>2</v>
      </c>
      <c r="AF11">
        <v>3</v>
      </c>
      <c r="AG11">
        <v>3</v>
      </c>
      <c r="AH11">
        <v>4</v>
      </c>
      <c r="AI11">
        <v>3</v>
      </c>
      <c r="AJ11">
        <v>4</v>
      </c>
      <c r="AK11">
        <v>1</v>
      </c>
      <c r="AL11">
        <v>2</v>
      </c>
      <c r="AM11">
        <v>1</v>
      </c>
      <c r="AN11">
        <v>2</v>
      </c>
      <c r="AO11">
        <v>2</v>
      </c>
      <c r="AP11">
        <v>1</v>
      </c>
      <c r="AQ11">
        <v>2</v>
      </c>
      <c r="AR11">
        <v>5</v>
      </c>
      <c r="AS11">
        <v>2</v>
      </c>
      <c r="AT11">
        <v>4</v>
      </c>
      <c r="AU11">
        <v>3</v>
      </c>
      <c r="AV11">
        <v>1</v>
      </c>
      <c r="AW11">
        <v>5</v>
      </c>
      <c r="AX11">
        <v>3</v>
      </c>
      <c r="AY11">
        <v>4</v>
      </c>
      <c r="AZ11">
        <v>5</v>
      </c>
      <c r="BA11">
        <v>4</v>
      </c>
      <c r="BB11">
        <v>1</v>
      </c>
      <c r="BC11">
        <v>5</v>
      </c>
      <c r="BD11">
        <v>3</v>
      </c>
      <c r="BE11">
        <v>1</v>
      </c>
      <c r="BF11">
        <v>2</v>
      </c>
      <c r="BG11">
        <v>4</v>
      </c>
      <c r="BH11">
        <v>3</v>
      </c>
      <c r="BI11">
        <v>4</v>
      </c>
      <c r="BJ11">
        <v>1</v>
      </c>
      <c r="BK11">
        <v>3</v>
      </c>
      <c r="BL11">
        <v>2</v>
      </c>
      <c r="BM11">
        <v>5</v>
      </c>
      <c r="BN11">
        <v>1</v>
      </c>
      <c r="BO11">
        <v>3</v>
      </c>
      <c r="BP11">
        <v>4</v>
      </c>
      <c r="BQ11">
        <v>2</v>
      </c>
      <c r="BR11">
        <v>5</v>
      </c>
      <c r="BS11">
        <v>4</v>
      </c>
      <c r="BT11">
        <v>4</v>
      </c>
      <c r="BU11">
        <v>2</v>
      </c>
      <c r="BV11">
        <v>1</v>
      </c>
      <c r="BW11">
        <v>1</v>
      </c>
      <c r="BX11">
        <v>182</v>
      </c>
      <c r="BY11" s="1">
        <f t="shared" si="34"/>
        <v>4</v>
      </c>
      <c r="BZ11" s="1">
        <f t="shared" si="0"/>
        <v>2</v>
      </c>
      <c r="CA11" s="1">
        <f t="shared" si="1"/>
        <v>1</v>
      </c>
      <c r="CB11" s="1">
        <f t="shared" si="2"/>
        <v>1</v>
      </c>
      <c r="CC11" s="1">
        <f t="shared" si="3"/>
        <v>1</v>
      </c>
      <c r="CD11" s="2">
        <f t="shared" si="4"/>
        <v>29</v>
      </c>
      <c r="CE11" s="3">
        <f t="shared" si="5"/>
        <v>2.6</v>
      </c>
      <c r="CF11" s="4">
        <f t="shared" si="6"/>
        <v>1</v>
      </c>
      <c r="CG11" s="4">
        <f t="shared" si="7"/>
        <v>3</v>
      </c>
      <c r="CH11" s="4">
        <f t="shared" si="8"/>
        <v>1</v>
      </c>
      <c r="CI11" s="4">
        <f t="shared" si="9"/>
        <v>2</v>
      </c>
      <c r="CJ11" s="4">
        <f t="shared" si="10"/>
        <v>3</v>
      </c>
      <c r="CK11" s="4">
        <f t="shared" si="11"/>
        <v>3</v>
      </c>
      <c r="CL11" s="4">
        <f t="shared" si="12"/>
        <v>3</v>
      </c>
      <c r="CM11" s="4">
        <f t="shared" si="13"/>
        <v>3</v>
      </c>
      <c r="CN11" s="5">
        <f t="shared" si="14"/>
        <v>19</v>
      </c>
      <c r="CO11" s="5">
        <f t="shared" si="15"/>
        <v>16</v>
      </c>
      <c r="CP11" s="5">
        <f t="shared" si="16"/>
        <v>35</v>
      </c>
      <c r="CQ11" s="7">
        <f t="shared" si="17"/>
        <v>2</v>
      </c>
      <c r="CR11" s="7">
        <f t="shared" si="18"/>
        <v>5</v>
      </c>
      <c r="CS11" s="7">
        <f t="shared" si="19"/>
        <v>2</v>
      </c>
      <c r="CT11" s="7">
        <f t="shared" si="20"/>
        <v>1</v>
      </c>
      <c r="CU11" s="7">
        <f t="shared" si="21"/>
        <v>5</v>
      </c>
      <c r="CV11" s="7">
        <f t="shared" si="22"/>
        <v>3</v>
      </c>
      <c r="CW11" s="7">
        <f t="shared" si="23"/>
        <v>3</v>
      </c>
      <c r="CX11" s="7">
        <f t="shared" si="24"/>
        <v>5</v>
      </c>
      <c r="CY11" s="7">
        <f t="shared" si="25"/>
        <v>2</v>
      </c>
      <c r="CZ11" s="7">
        <f t="shared" si="26"/>
        <v>4</v>
      </c>
      <c r="DA11" s="7">
        <f t="shared" si="27"/>
        <v>1</v>
      </c>
      <c r="DB11" s="7">
        <f t="shared" si="28"/>
        <v>4</v>
      </c>
      <c r="DC11" s="7">
        <f t="shared" si="29"/>
        <v>5</v>
      </c>
      <c r="DD11" s="7">
        <f t="shared" si="30"/>
        <v>5</v>
      </c>
      <c r="DE11" s="8">
        <f t="shared" si="31"/>
        <v>49</v>
      </c>
      <c r="DF11" s="8">
        <f t="shared" si="32"/>
        <v>58</v>
      </c>
      <c r="DG11" s="8">
        <f t="shared" si="33"/>
        <v>107</v>
      </c>
    </row>
    <row r="12" spans="1:111">
      <c r="A12">
        <v>11</v>
      </c>
      <c r="B12" t="s">
        <v>104</v>
      </c>
      <c r="C12" t="s">
        <v>105</v>
      </c>
      <c r="D12" t="s">
        <v>77</v>
      </c>
      <c r="E12" t="s">
        <v>83</v>
      </c>
      <c r="F12" t="s">
        <v>99</v>
      </c>
      <c r="G12" t="s">
        <v>106</v>
      </c>
      <c r="H12">
        <v>4</v>
      </c>
      <c r="I12">
        <v>3</v>
      </c>
      <c r="J12">
        <v>2</v>
      </c>
      <c r="K12">
        <v>4</v>
      </c>
      <c r="L12">
        <v>3</v>
      </c>
      <c r="M12">
        <v>3</v>
      </c>
      <c r="N12">
        <v>2</v>
      </c>
      <c r="O12">
        <v>4</v>
      </c>
      <c r="P12">
        <v>4</v>
      </c>
      <c r="Q12" s="42">
        <v>4</v>
      </c>
      <c r="R12">
        <v>2</v>
      </c>
      <c r="S12">
        <v>4</v>
      </c>
      <c r="T12">
        <v>2</v>
      </c>
      <c r="U12">
        <v>2</v>
      </c>
      <c r="V12">
        <v>2</v>
      </c>
      <c r="W12">
        <v>3</v>
      </c>
      <c r="X12">
        <v>3</v>
      </c>
      <c r="Y12">
        <v>2</v>
      </c>
      <c r="Z12">
        <v>4</v>
      </c>
      <c r="AA12">
        <v>2</v>
      </c>
      <c r="AB12">
        <v>3</v>
      </c>
      <c r="AC12">
        <v>1</v>
      </c>
      <c r="AD12">
        <v>1</v>
      </c>
      <c r="AE12">
        <v>2</v>
      </c>
      <c r="AF12">
        <v>3</v>
      </c>
      <c r="AG12">
        <v>3</v>
      </c>
      <c r="AH12">
        <v>2</v>
      </c>
      <c r="AI12">
        <v>4</v>
      </c>
      <c r="AJ12">
        <v>2</v>
      </c>
      <c r="AK12">
        <v>1</v>
      </c>
      <c r="AL12">
        <v>3</v>
      </c>
      <c r="AM12">
        <v>3</v>
      </c>
      <c r="AN12">
        <v>2</v>
      </c>
      <c r="AO12">
        <v>3</v>
      </c>
      <c r="AP12">
        <v>2</v>
      </c>
      <c r="AQ12">
        <v>3</v>
      </c>
      <c r="AR12">
        <v>3</v>
      </c>
      <c r="AS12">
        <v>4</v>
      </c>
      <c r="AT12">
        <v>2</v>
      </c>
      <c r="AU12">
        <v>4</v>
      </c>
      <c r="AV12">
        <v>4</v>
      </c>
      <c r="AW12">
        <v>4</v>
      </c>
      <c r="AX12">
        <v>1</v>
      </c>
      <c r="AY12">
        <v>4</v>
      </c>
      <c r="AZ12">
        <v>2</v>
      </c>
      <c r="BA12">
        <v>2</v>
      </c>
      <c r="BB12">
        <v>2</v>
      </c>
      <c r="BC12">
        <v>2</v>
      </c>
      <c r="BD12">
        <v>3</v>
      </c>
      <c r="BE12">
        <v>4</v>
      </c>
      <c r="BF12">
        <v>3</v>
      </c>
      <c r="BG12">
        <v>5</v>
      </c>
      <c r="BH12">
        <v>3</v>
      </c>
      <c r="BI12">
        <v>5</v>
      </c>
      <c r="BJ12">
        <v>1</v>
      </c>
      <c r="BK12">
        <v>4</v>
      </c>
      <c r="BL12">
        <v>2</v>
      </c>
      <c r="BM12">
        <v>4</v>
      </c>
      <c r="BN12">
        <v>3</v>
      </c>
      <c r="BO12">
        <v>4</v>
      </c>
      <c r="BP12">
        <v>3</v>
      </c>
      <c r="BQ12">
        <v>4</v>
      </c>
      <c r="BR12">
        <v>4</v>
      </c>
      <c r="BS12">
        <v>4</v>
      </c>
      <c r="BT12">
        <v>2</v>
      </c>
      <c r="BU12">
        <v>5</v>
      </c>
      <c r="BV12">
        <v>4</v>
      </c>
      <c r="BW12">
        <v>2</v>
      </c>
      <c r="BX12">
        <v>194</v>
      </c>
      <c r="BY12" s="1">
        <f t="shared" si="34"/>
        <v>4</v>
      </c>
      <c r="BZ12" s="1">
        <f t="shared" si="0"/>
        <v>2</v>
      </c>
      <c r="CA12" s="1">
        <f t="shared" si="1"/>
        <v>2</v>
      </c>
      <c r="CB12" s="1">
        <f t="shared" si="2"/>
        <v>2</v>
      </c>
      <c r="CC12" s="1">
        <f t="shared" si="3"/>
        <v>2</v>
      </c>
      <c r="CD12" s="2">
        <f t="shared" si="4"/>
        <v>28</v>
      </c>
      <c r="CE12" s="3">
        <f t="shared" si="5"/>
        <v>2.6</v>
      </c>
      <c r="CF12" s="4">
        <f t="shared" si="6"/>
        <v>2</v>
      </c>
      <c r="CG12" s="4">
        <f t="shared" si="7"/>
        <v>3</v>
      </c>
      <c r="CH12" s="4">
        <f t="shared" si="8"/>
        <v>3</v>
      </c>
      <c r="CI12" s="4">
        <f t="shared" si="9"/>
        <v>1</v>
      </c>
      <c r="CJ12" s="4">
        <f t="shared" si="10"/>
        <v>2</v>
      </c>
      <c r="CK12" s="4">
        <f t="shared" si="11"/>
        <v>3</v>
      </c>
      <c r="CL12" s="4">
        <f t="shared" si="12"/>
        <v>2</v>
      </c>
      <c r="CM12" s="4">
        <f t="shared" si="13"/>
        <v>2</v>
      </c>
      <c r="CN12" s="5">
        <f t="shared" si="14"/>
        <v>18</v>
      </c>
      <c r="CO12" s="5">
        <f t="shared" si="15"/>
        <v>16</v>
      </c>
      <c r="CP12" s="5">
        <f t="shared" si="16"/>
        <v>34</v>
      </c>
      <c r="CQ12" s="7">
        <f t="shared" si="17"/>
        <v>4</v>
      </c>
      <c r="CR12" s="7">
        <f t="shared" si="18"/>
        <v>2</v>
      </c>
      <c r="CS12" s="7">
        <f t="shared" si="19"/>
        <v>4</v>
      </c>
      <c r="CT12" s="7">
        <f t="shared" si="20"/>
        <v>4</v>
      </c>
      <c r="CU12" s="7">
        <f t="shared" si="21"/>
        <v>2</v>
      </c>
      <c r="CV12" s="7">
        <f t="shared" si="22"/>
        <v>3</v>
      </c>
      <c r="CW12" s="7">
        <f t="shared" si="23"/>
        <v>2</v>
      </c>
      <c r="CX12" s="7">
        <f t="shared" si="24"/>
        <v>3</v>
      </c>
      <c r="CY12" s="7">
        <f t="shared" si="25"/>
        <v>3</v>
      </c>
      <c r="CZ12" s="7">
        <f t="shared" si="26"/>
        <v>2</v>
      </c>
      <c r="DA12" s="7">
        <f t="shared" si="27"/>
        <v>2</v>
      </c>
      <c r="DB12" s="7">
        <f t="shared" si="28"/>
        <v>1</v>
      </c>
      <c r="DC12" s="7">
        <f t="shared" si="29"/>
        <v>2</v>
      </c>
      <c r="DD12" s="7">
        <f t="shared" si="30"/>
        <v>4</v>
      </c>
      <c r="DE12" s="8">
        <f t="shared" si="31"/>
        <v>38</v>
      </c>
      <c r="DF12" s="8">
        <f t="shared" si="32"/>
        <v>57</v>
      </c>
      <c r="DG12" s="8">
        <f t="shared" si="33"/>
        <v>95</v>
      </c>
    </row>
    <row r="13" spans="1:111">
      <c r="A13">
        <v>14</v>
      </c>
      <c r="B13" t="s">
        <v>113</v>
      </c>
      <c r="C13" t="s">
        <v>114</v>
      </c>
      <c r="D13" t="s">
        <v>77</v>
      </c>
      <c r="E13" t="s">
        <v>78</v>
      </c>
      <c r="F13" t="s">
        <v>99</v>
      </c>
      <c r="G13" t="s">
        <v>115</v>
      </c>
      <c r="H13">
        <v>4</v>
      </c>
      <c r="I13">
        <v>4</v>
      </c>
      <c r="J13">
        <v>2</v>
      </c>
      <c r="K13">
        <v>4</v>
      </c>
      <c r="L13">
        <v>2</v>
      </c>
      <c r="M13">
        <v>4</v>
      </c>
      <c r="N13">
        <v>4</v>
      </c>
      <c r="O13">
        <v>4</v>
      </c>
      <c r="P13">
        <v>2</v>
      </c>
      <c r="Q13" s="42">
        <v>1</v>
      </c>
      <c r="R13">
        <v>3</v>
      </c>
      <c r="S13">
        <v>2</v>
      </c>
      <c r="T13">
        <v>2</v>
      </c>
      <c r="U13">
        <v>3</v>
      </c>
      <c r="V13">
        <v>3</v>
      </c>
      <c r="W13">
        <v>4</v>
      </c>
      <c r="X13">
        <v>3</v>
      </c>
      <c r="Y13">
        <v>3</v>
      </c>
      <c r="Z13">
        <v>3</v>
      </c>
      <c r="AA13">
        <v>3</v>
      </c>
      <c r="AB13">
        <v>2</v>
      </c>
      <c r="AC13">
        <v>2</v>
      </c>
      <c r="AD13">
        <v>2</v>
      </c>
      <c r="AE13">
        <v>2</v>
      </c>
      <c r="AF13">
        <v>2</v>
      </c>
      <c r="AG13">
        <v>3</v>
      </c>
      <c r="AH13">
        <v>3</v>
      </c>
      <c r="AI13">
        <v>3</v>
      </c>
      <c r="AJ13">
        <v>2</v>
      </c>
      <c r="AK13">
        <v>3</v>
      </c>
      <c r="AL13">
        <v>3</v>
      </c>
      <c r="AM13">
        <v>2</v>
      </c>
      <c r="AN13">
        <v>2</v>
      </c>
      <c r="AO13">
        <v>3</v>
      </c>
      <c r="AP13">
        <v>2</v>
      </c>
      <c r="AQ13">
        <v>3</v>
      </c>
      <c r="AR13">
        <v>4</v>
      </c>
      <c r="AS13">
        <v>2</v>
      </c>
      <c r="AT13">
        <v>2</v>
      </c>
      <c r="AU13">
        <v>2</v>
      </c>
      <c r="AV13">
        <v>4</v>
      </c>
      <c r="AW13">
        <v>4</v>
      </c>
      <c r="AX13">
        <v>2</v>
      </c>
      <c r="AY13">
        <v>3</v>
      </c>
      <c r="AZ13">
        <v>4</v>
      </c>
      <c r="BA13">
        <v>3</v>
      </c>
      <c r="BB13">
        <v>1</v>
      </c>
      <c r="BC13">
        <v>4</v>
      </c>
      <c r="BD13">
        <v>2</v>
      </c>
      <c r="BE13">
        <v>2</v>
      </c>
      <c r="BF13">
        <v>3</v>
      </c>
      <c r="BG13">
        <v>4</v>
      </c>
      <c r="BH13">
        <v>3</v>
      </c>
      <c r="BI13">
        <v>5</v>
      </c>
      <c r="BJ13">
        <v>1</v>
      </c>
      <c r="BK13">
        <v>4</v>
      </c>
      <c r="BL13">
        <v>2</v>
      </c>
      <c r="BM13">
        <v>4</v>
      </c>
      <c r="BN13">
        <v>2</v>
      </c>
      <c r="BO13">
        <v>2</v>
      </c>
      <c r="BP13">
        <v>2</v>
      </c>
      <c r="BQ13">
        <v>4</v>
      </c>
      <c r="BR13">
        <v>4</v>
      </c>
      <c r="BS13">
        <v>3</v>
      </c>
      <c r="BT13">
        <v>2</v>
      </c>
      <c r="BU13">
        <v>3</v>
      </c>
      <c r="BV13">
        <v>4</v>
      </c>
      <c r="BW13">
        <v>2</v>
      </c>
      <c r="BX13">
        <v>190</v>
      </c>
      <c r="BY13" s="1">
        <f t="shared" si="34"/>
        <v>4</v>
      </c>
      <c r="BZ13" s="1">
        <f t="shared" si="0"/>
        <v>2</v>
      </c>
      <c r="CA13" s="1">
        <f t="shared" si="1"/>
        <v>2</v>
      </c>
      <c r="CB13" s="1">
        <f t="shared" si="2"/>
        <v>4</v>
      </c>
      <c r="CC13" s="1">
        <f t="shared" si="3"/>
        <v>5</v>
      </c>
      <c r="CD13" s="2">
        <f t="shared" si="4"/>
        <v>37</v>
      </c>
      <c r="CE13" s="3">
        <f t="shared" si="5"/>
        <v>2.9</v>
      </c>
      <c r="CF13" s="4">
        <f t="shared" si="6"/>
        <v>3</v>
      </c>
      <c r="CG13" s="4">
        <f t="shared" si="7"/>
        <v>3</v>
      </c>
      <c r="CH13" s="4">
        <f t="shared" si="8"/>
        <v>2</v>
      </c>
      <c r="CI13" s="4">
        <f t="shared" si="9"/>
        <v>2</v>
      </c>
      <c r="CJ13" s="4">
        <f t="shared" si="10"/>
        <v>2</v>
      </c>
      <c r="CK13" s="4">
        <f t="shared" si="11"/>
        <v>3</v>
      </c>
      <c r="CL13" s="4">
        <f t="shared" si="12"/>
        <v>2</v>
      </c>
      <c r="CM13" s="4">
        <f t="shared" si="13"/>
        <v>2</v>
      </c>
      <c r="CN13" s="5">
        <f t="shared" si="14"/>
        <v>19</v>
      </c>
      <c r="CO13" s="5">
        <f t="shared" si="15"/>
        <v>18</v>
      </c>
      <c r="CP13" s="5">
        <f t="shared" si="16"/>
        <v>37</v>
      </c>
      <c r="CQ13" s="7">
        <f t="shared" si="17"/>
        <v>4</v>
      </c>
      <c r="CR13" s="7">
        <f t="shared" si="18"/>
        <v>2</v>
      </c>
      <c r="CS13" s="7">
        <f t="shared" si="19"/>
        <v>3</v>
      </c>
      <c r="CT13" s="7">
        <f t="shared" si="20"/>
        <v>2</v>
      </c>
      <c r="CU13" s="7">
        <f t="shared" si="21"/>
        <v>4</v>
      </c>
      <c r="CV13" s="7">
        <f t="shared" si="22"/>
        <v>3</v>
      </c>
      <c r="CW13" s="7">
        <f t="shared" si="23"/>
        <v>2</v>
      </c>
      <c r="CX13" s="7">
        <f t="shared" si="24"/>
        <v>4</v>
      </c>
      <c r="CY13" s="7">
        <f t="shared" si="25"/>
        <v>4</v>
      </c>
      <c r="CZ13" s="7">
        <f t="shared" si="26"/>
        <v>2</v>
      </c>
      <c r="DA13" s="7">
        <f t="shared" si="27"/>
        <v>2</v>
      </c>
      <c r="DB13" s="7">
        <f t="shared" si="28"/>
        <v>3</v>
      </c>
      <c r="DC13" s="7">
        <f t="shared" si="29"/>
        <v>2</v>
      </c>
      <c r="DD13" s="7">
        <f t="shared" si="30"/>
        <v>4</v>
      </c>
      <c r="DE13" s="8">
        <f t="shared" si="31"/>
        <v>42</v>
      </c>
      <c r="DF13" s="8">
        <f t="shared" si="32"/>
        <v>49</v>
      </c>
      <c r="DG13" s="8">
        <f t="shared" si="33"/>
        <v>91</v>
      </c>
    </row>
    <row r="14" spans="1:111">
      <c r="A14">
        <v>13</v>
      </c>
      <c r="B14" t="s">
        <v>110</v>
      </c>
      <c r="C14" t="s">
        <v>111</v>
      </c>
      <c r="D14" t="s">
        <v>77</v>
      </c>
      <c r="E14" t="s">
        <v>78</v>
      </c>
      <c r="F14" t="s">
        <v>99</v>
      </c>
      <c r="G14" t="s">
        <v>112</v>
      </c>
      <c r="H14">
        <v>4</v>
      </c>
      <c r="I14">
        <v>2</v>
      </c>
      <c r="J14">
        <v>2</v>
      </c>
      <c r="K14">
        <v>3</v>
      </c>
      <c r="L14">
        <v>4</v>
      </c>
      <c r="M14">
        <v>3</v>
      </c>
      <c r="N14">
        <v>4</v>
      </c>
      <c r="O14">
        <v>3</v>
      </c>
      <c r="P14">
        <v>3</v>
      </c>
      <c r="Q14" s="42">
        <v>3</v>
      </c>
      <c r="R14">
        <v>3</v>
      </c>
      <c r="S14">
        <v>2</v>
      </c>
      <c r="T14">
        <v>2</v>
      </c>
      <c r="U14">
        <v>2</v>
      </c>
      <c r="V14">
        <v>2</v>
      </c>
      <c r="W14">
        <v>3</v>
      </c>
      <c r="X14">
        <v>2</v>
      </c>
      <c r="Y14">
        <v>2</v>
      </c>
      <c r="Z14">
        <v>2</v>
      </c>
      <c r="AA14">
        <v>2</v>
      </c>
      <c r="AB14">
        <v>3</v>
      </c>
      <c r="AC14">
        <v>3</v>
      </c>
      <c r="AD14">
        <v>1</v>
      </c>
      <c r="AE14">
        <v>3</v>
      </c>
      <c r="AF14">
        <v>2</v>
      </c>
      <c r="AG14">
        <v>3</v>
      </c>
      <c r="AH14">
        <v>3</v>
      </c>
      <c r="AI14">
        <v>3</v>
      </c>
      <c r="AJ14">
        <v>2</v>
      </c>
      <c r="AK14">
        <v>1</v>
      </c>
      <c r="AL14">
        <v>3</v>
      </c>
      <c r="AM14">
        <v>2</v>
      </c>
      <c r="AN14">
        <v>2</v>
      </c>
      <c r="AO14">
        <v>3</v>
      </c>
      <c r="AP14">
        <v>2</v>
      </c>
      <c r="AQ14">
        <v>3</v>
      </c>
      <c r="AR14">
        <v>4</v>
      </c>
      <c r="AS14">
        <v>2</v>
      </c>
      <c r="AT14">
        <v>4</v>
      </c>
      <c r="AU14">
        <v>4</v>
      </c>
      <c r="AV14">
        <v>3</v>
      </c>
      <c r="AW14">
        <v>2</v>
      </c>
      <c r="AX14">
        <v>2</v>
      </c>
      <c r="AY14">
        <v>4</v>
      </c>
      <c r="AZ14">
        <v>2</v>
      </c>
      <c r="BA14">
        <v>4</v>
      </c>
      <c r="BB14">
        <v>2</v>
      </c>
      <c r="BC14">
        <v>3</v>
      </c>
      <c r="BD14">
        <v>2</v>
      </c>
      <c r="BE14">
        <v>4</v>
      </c>
      <c r="BF14">
        <v>3</v>
      </c>
      <c r="BG14">
        <v>3</v>
      </c>
      <c r="BH14">
        <v>3</v>
      </c>
      <c r="BI14">
        <v>4</v>
      </c>
      <c r="BJ14">
        <v>2</v>
      </c>
      <c r="BK14">
        <v>3</v>
      </c>
      <c r="BL14">
        <v>2</v>
      </c>
      <c r="BM14">
        <v>3</v>
      </c>
      <c r="BN14">
        <v>3</v>
      </c>
      <c r="BO14">
        <v>3</v>
      </c>
      <c r="BP14">
        <v>3</v>
      </c>
      <c r="BQ14">
        <v>2</v>
      </c>
      <c r="BR14">
        <v>4</v>
      </c>
      <c r="BS14">
        <v>4</v>
      </c>
      <c r="BT14">
        <v>2</v>
      </c>
      <c r="BU14">
        <v>3</v>
      </c>
      <c r="BV14">
        <v>4</v>
      </c>
      <c r="BW14">
        <v>2</v>
      </c>
      <c r="BX14">
        <v>185</v>
      </c>
      <c r="BY14" s="1">
        <f t="shared" si="34"/>
        <v>4</v>
      </c>
      <c r="BZ14" s="1">
        <f t="shared" si="0"/>
        <v>3</v>
      </c>
      <c r="CA14" s="1">
        <f t="shared" si="1"/>
        <v>3</v>
      </c>
      <c r="CB14" s="1">
        <f t="shared" si="2"/>
        <v>3</v>
      </c>
      <c r="CC14" s="1">
        <f t="shared" si="3"/>
        <v>3</v>
      </c>
      <c r="CD14" s="2">
        <f t="shared" si="4"/>
        <v>32</v>
      </c>
      <c r="CE14" s="3">
        <f t="shared" si="5"/>
        <v>2.2000000000000002</v>
      </c>
      <c r="CF14" s="4">
        <f t="shared" si="6"/>
        <v>2</v>
      </c>
      <c r="CG14" s="4">
        <f t="shared" si="7"/>
        <v>2</v>
      </c>
      <c r="CH14" s="4">
        <f t="shared" si="8"/>
        <v>2</v>
      </c>
      <c r="CI14" s="4">
        <f t="shared" si="9"/>
        <v>2</v>
      </c>
      <c r="CJ14" s="4">
        <f t="shared" si="10"/>
        <v>2</v>
      </c>
      <c r="CK14" s="4">
        <f t="shared" si="11"/>
        <v>3</v>
      </c>
      <c r="CL14" s="4">
        <f t="shared" si="12"/>
        <v>2</v>
      </c>
      <c r="CM14" s="4">
        <f t="shared" si="13"/>
        <v>2</v>
      </c>
      <c r="CN14" s="5">
        <f t="shared" si="14"/>
        <v>17</v>
      </c>
      <c r="CO14" s="5">
        <f t="shared" si="15"/>
        <v>16</v>
      </c>
      <c r="CP14" s="5">
        <f t="shared" si="16"/>
        <v>33</v>
      </c>
      <c r="CQ14" s="7">
        <f t="shared" si="17"/>
        <v>2</v>
      </c>
      <c r="CR14" s="7">
        <f t="shared" si="18"/>
        <v>3</v>
      </c>
      <c r="CS14" s="7">
        <f t="shared" si="19"/>
        <v>2</v>
      </c>
      <c r="CT14" s="7">
        <f t="shared" si="20"/>
        <v>3</v>
      </c>
      <c r="CU14" s="7">
        <f t="shared" si="21"/>
        <v>2</v>
      </c>
      <c r="CV14" s="7">
        <f t="shared" si="22"/>
        <v>3</v>
      </c>
      <c r="CW14" s="7">
        <f t="shared" si="23"/>
        <v>3</v>
      </c>
      <c r="CX14" s="7">
        <f t="shared" si="24"/>
        <v>3</v>
      </c>
      <c r="CY14" s="7">
        <f t="shared" si="25"/>
        <v>3</v>
      </c>
      <c r="CZ14" s="7">
        <f t="shared" si="26"/>
        <v>4</v>
      </c>
      <c r="DA14" s="7">
        <f t="shared" si="27"/>
        <v>2</v>
      </c>
      <c r="DB14" s="7">
        <f t="shared" si="28"/>
        <v>3</v>
      </c>
      <c r="DC14" s="7">
        <f t="shared" si="29"/>
        <v>2</v>
      </c>
      <c r="DD14" s="7">
        <f t="shared" si="30"/>
        <v>4</v>
      </c>
      <c r="DE14" s="8">
        <f t="shared" si="31"/>
        <v>39</v>
      </c>
      <c r="DF14" s="8">
        <f t="shared" si="32"/>
        <v>50</v>
      </c>
      <c r="DG14" s="8">
        <f t="shared" si="33"/>
        <v>89</v>
      </c>
    </row>
    <row r="15" spans="1:111">
      <c r="A15">
        <v>16</v>
      </c>
      <c r="B15" t="s">
        <v>430</v>
      </c>
      <c r="C15" t="s">
        <v>431</v>
      </c>
      <c r="D15" t="s">
        <v>77</v>
      </c>
      <c r="E15" t="s">
        <v>83</v>
      </c>
      <c r="F15" t="s">
        <v>377</v>
      </c>
      <c r="G15" t="s">
        <v>378</v>
      </c>
      <c r="H15">
        <v>4</v>
      </c>
      <c r="I15">
        <v>4</v>
      </c>
      <c r="J15">
        <v>2</v>
      </c>
      <c r="K15">
        <v>4</v>
      </c>
      <c r="L15">
        <v>2</v>
      </c>
      <c r="M15">
        <v>4</v>
      </c>
      <c r="N15">
        <v>4</v>
      </c>
      <c r="O15">
        <v>3</v>
      </c>
      <c r="P15">
        <v>3</v>
      </c>
      <c r="Q15" s="42">
        <v>3</v>
      </c>
      <c r="R15">
        <v>3</v>
      </c>
      <c r="S15">
        <v>3</v>
      </c>
      <c r="T15">
        <v>2</v>
      </c>
      <c r="U15">
        <v>3</v>
      </c>
      <c r="V15">
        <v>3</v>
      </c>
      <c r="W15">
        <v>3</v>
      </c>
      <c r="X15">
        <v>3</v>
      </c>
      <c r="Y15">
        <v>3</v>
      </c>
      <c r="Z15">
        <v>3</v>
      </c>
      <c r="AA15">
        <v>2</v>
      </c>
      <c r="AB15">
        <v>3</v>
      </c>
      <c r="AC15">
        <v>2</v>
      </c>
      <c r="AD15">
        <v>2</v>
      </c>
      <c r="AE15">
        <v>2</v>
      </c>
      <c r="AF15">
        <v>2</v>
      </c>
      <c r="AG15">
        <v>3</v>
      </c>
      <c r="AH15">
        <v>2</v>
      </c>
      <c r="AI15">
        <v>2</v>
      </c>
      <c r="AJ15">
        <v>3</v>
      </c>
      <c r="AK15">
        <v>3</v>
      </c>
      <c r="AL15">
        <v>2</v>
      </c>
      <c r="AM15">
        <v>3</v>
      </c>
      <c r="AN15">
        <v>2</v>
      </c>
      <c r="AO15">
        <v>2</v>
      </c>
      <c r="AP15">
        <v>3</v>
      </c>
      <c r="AQ15">
        <v>2</v>
      </c>
      <c r="AR15">
        <v>4</v>
      </c>
      <c r="AS15">
        <v>2</v>
      </c>
      <c r="AT15">
        <v>2</v>
      </c>
      <c r="AU15">
        <v>2</v>
      </c>
      <c r="AV15">
        <v>2</v>
      </c>
      <c r="AW15">
        <v>4</v>
      </c>
      <c r="AX15">
        <v>4</v>
      </c>
      <c r="AY15">
        <v>3</v>
      </c>
      <c r="AZ15">
        <v>4</v>
      </c>
      <c r="BA15">
        <v>3</v>
      </c>
      <c r="BB15">
        <v>2</v>
      </c>
      <c r="BC15">
        <v>4</v>
      </c>
      <c r="BD15">
        <v>4</v>
      </c>
      <c r="BE15">
        <v>3</v>
      </c>
      <c r="BF15">
        <v>4</v>
      </c>
      <c r="BG15">
        <v>4</v>
      </c>
      <c r="BH15">
        <v>2</v>
      </c>
      <c r="BI15">
        <v>4</v>
      </c>
      <c r="BJ15">
        <v>3</v>
      </c>
      <c r="BK15">
        <v>3</v>
      </c>
      <c r="BL15">
        <v>4</v>
      </c>
      <c r="BM15">
        <v>3</v>
      </c>
      <c r="BN15">
        <v>2</v>
      </c>
      <c r="BO15">
        <v>4</v>
      </c>
      <c r="BP15">
        <v>2</v>
      </c>
      <c r="BQ15">
        <v>2</v>
      </c>
      <c r="BR15">
        <v>4</v>
      </c>
      <c r="BS15">
        <v>4</v>
      </c>
      <c r="BT15">
        <v>4</v>
      </c>
      <c r="BU15">
        <v>2</v>
      </c>
      <c r="BV15">
        <v>2</v>
      </c>
      <c r="BW15">
        <v>2</v>
      </c>
      <c r="BX15">
        <v>191</v>
      </c>
      <c r="BY15" s="1">
        <f t="shared" si="34"/>
        <v>4</v>
      </c>
      <c r="BZ15" s="1">
        <f t="shared" si="0"/>
        <v>2</v>
      </c>
      <c r="CA15" s="1">
        <f t="shared" si="1"/>
        <v>3</v>
      </c>
      <c r="CB15" s="1">
        <f t="shared" si="2"/>
        <v>3</v>
      </c>
      <c r="CC15" s="1">
        <f t="shared" si="3"/>
        <v>3</v>
      </c>
      <c r="CD15" s="2">
        <f t="shared" si="4"/>
        <v>35</v>
      </c>
      <c r="CE15" s="3">
        <f t="shared" si="5"/>
        <v>2.8</v>
      </c>
      <c r="CF15" s="4">
        <f t="shared" si="6"/>
        <v>2</v>
      </c>
      <c r="CG15" s="4">
        <f t="shared" si="7"/>
        <v>3</v>
      </c>
      <c r="CH15" s="4">
        <f t="shared" si="8"/>
        <v>3</v>
      </c>
      <c r="CI15" s="4">
        <f t="shared" si="9"/>
        <v>3</v>
      </c>
      <c r="CJ15" s="4">
        <f t="shared" si="10"/>
        <v>3</v>
      </c>
      <c r="CK15" s="4">
        <f t="shared" si="11"/>
        <v>3</v>
      </c>
      <c r="CL15" s="4">
        <f t="shared" si="12"/>
        <v>3</v>
      </c>
      <c r="CM15" s="4">
        <f t="shared" si="13"/>
        <v>3</v>
      </c>
      <c r="CN15" s="5">
        <f t="shared" si="14"/>
        <v>23</v>
      </c>
      <c r="CO15" s="5">
        <f t="shared" si="15"/>
        <v>21</v>
      </c>
      <c r="CP15" s="5">
        <f t="shared" si="16"/>
        <v>44</v>
      </c>
      <c r="CQ15" s="7">
        <f t="shared" si="17"/>
        <v>4</v>
      </c>
      <c r="CR15" s="7">
        <f t="shared" si="18"/>
        <v>4</v>
      </c>
      <c r="CS15" s="7">
        <f t="shared" si="19"/>
        <v>3</v>
      </c>
      <c r="CT15" s="7">
        <f t="shared" si="20"/>
        <v>2</v>
      </c>
      <c r="CU15" s="7">
        <f t="shared" si="21"/>
        <v>3</v>
      </c>
      <c r="CV15" s="7">
        <f t="shared" si="22"/>
        <v>4</v>
      </c>
      <c r="CW15" s="7">
        <f t="shared" si="23"/>
        <v>3</v>
      </c>
      <c r="CX15" s="7">
        <f t="shared" si="24"/>
        <v>4</v>
      </c>
      <c r="CY15" s="7">
        <f t="shared" si="25"/>
        <v>4</v>
      </c>
      <c r="CZ15" s="7">
        <f t="shared" si="26"/>
        <v>4</v>
      </c>
      <c r="DA15" s="7">
        <f t="shared" si="27"/>
        <v>2</v>
      </c>
      <c r="DB15" s="7">
        <f t="shared" si="28"/>
        <v>4</v>
      </c>
      <c r="DC15" s="7">
        <f t="shared" si="29"/>
        <v>4</v>
      </c>
      <c r="DD15" s="7">
        <f t="shared" si="30"/>
        <v>4</v>
      </c>
      <c r="DE15" s="8">
        <f t="shared" si="31"/>
        <v>59</v>
      </c>
      <c r="DF15" s="8">
        <f t="shared" si="32"/>
        <v>53</v>
      </c>
      <c r="DG15" s="8">
        <f t="shared" si="33"/>
        <v>112</v>
      </c>
    </row>
    <row r="16" spans="1:111">
      <c r="A16">
        <v>15</v>
      </c>
      <c r="B16" t="s">
        <v>428</v>
      </c>
      <c r="C16" t="s">
        <v>429</v>
      </c>
      <c r="D16" t="s">
        <v>77</v>
      </c>
      <c r="E16" t="s">
        <v>368</v>
      </c>
      <c r="F16" t="s">
        <v>377</v>
      </c>
      <c r="G16" t="s">
        <v>370</v>
      </c>
      <c r="H16">
        <v>4</v>
      </c>
      <c r="I16">
        <v>3</v>
      </c>
      <c r="J16">
        <v>2</v>
      </c>
      <c r="K16">
        <v>4</v>
      </c>
      <c r="L16">
        <v>3</v>
      </c>
      <c r="M16">
        <v>3</v>
      </c>
      <c r="N16">
        <v>3</v>
      </c>
      <c r="O16">
        <v>3</v>
      </c>
      <c r="P16">
        <v>3</v>
      </c>
      <c r="Q16" s="42">
        <v>1</v>
      </c>
      <c r="R16">
        <v>3</v>
      </c>
      <c r="S16">
        <v>3</v>
      </c>
      <c r="T16">
        <v>1</v>
      </c>
      <c r="U16">
        <v>2</v>
      </c>
      <c r="V16">
        <v>1</v>
      </c>
      <c r="W16">
        <v>3</v>
      </c>
      <c r="X16">
        <v>3</v>
      </c>
      <c r="Y16">
        <v>3</v>
      </c>
      <c r="Z16">
        <v>3</v>
      </c>
      <c r="AA16">
        <v>2</v>
      </c>
      <c r="AB16">
        <v>2</v>
      </c>
      <c r="AC16">
        <v>2</v>
      </c>
      <c r="AD16">
        <v>2</v>
      </c>
      <c r="AE16">
        <v>2</v>
      </c>
      <c r="AF16">
        <v>2</v>
      </c>
      <c r="AG16">
        <v>3</v>
      </c>
      <c r="AH16">
        <v>4</v>
      </c>
      <c r="AI16">
        <v>3</v>
      </c>
      <c r="AJ16">
        <v>2</v>
      </c>
      <c r="AK16">
        <v>3</v>
      </c>
      <c r="AL16">
        <v>4</v>
      </c>
      <c r="AM16">
        <v>2</v>
      </c>
      <c r="AN16">
        <v>2</v>
      </c>
      <c r="AO16">
        <v>3</v>
      </c>
      <c r="AP16">
        <v>3</v>
      </c>
      <c r="AQ16">
        <v>4</v>
      </c>
      <c r="AR16">
        <v>4</v>
      </c>
      <c r="AS16">
        <v>4</v>
      </c>
      <c r="AT16">
        <v>2</v>
      </c>
      <c r="AU16">
        <v>3</v>
      </c>
      <c r="AV16">
        <v>1</v>
      </c>
      <c r="AW16">
        <v>4</v>
      </c>
      <c r="AX16">
        <v>1</v>
      </c>
      <c r="AY16">
        <v>4</v>
      </c>
      <c r="AZ16">
        <v>4</v>
      </c>
      <c r="BA16">
        <v>4</v>
      </c>
      <c r="BB16">
        <v>4</v>
      </c>
      <c r="BC16">
        <v>3</v>
      </c>
      <c r="BD16">
        <v>5</v>
      </c>
      <c r="BE16">
        <v>2</v>
      </c>
      <c r="BF16">
        <v>3</v>
      </c>
      <c r="BG16">
        <v>3</v>
      </c>
      <c r="BH16">
        <v>2</v>
      </c>
      <c r="BI16">
        <v>4</v>
      </c>
      <c r="BJ16">
        <v>3</v>
      </c>
      <c r="BK16">
        <v>2</v>
      </c>
      <c r="BL16">
        <v>3</v>
      </c>
      <c r="BM16">
        <v>3</v>
      </c>
      <c r="BN16">
        <v>2</v>
      </c>
      <c r="BO16">
        <v>3</v>
      </c>
      <c r="BP16">
        <v>2</v>
      </c>
      <c r="BQ16">
        <v>2</v>
      </c>
      <c r="BR16">
        <v>2</v>
      </c>
      <c r="BS16">
        <v>4</v>
      </c>
      <c r="BT16">
        <v>4</v>
      </c>
      <c r="BU16">
        <v>3</v>
      </c>
      <c r="BV16">
        <v>3</v>
      </c>
      <c r="BW16">
        <v>2</v>
      </c>
      <c r="BX16">
        <v>193</v>
      </c>
      <c r="BY16" s="1">
        <f t="shared" si="34"/>
        <v>4</v>
      </c>
      <c r="BZ16" s="1">
        <f t="shared" si="0"/>
        <v>2</v>
      </c>
      <c r="CA16" s="1">
        <f t="shared" si="1"/>
        <v>3</v>
      </c>
      <c r="CB16" s="1">
        <f t="shared" si="2"/>
        <v>3</v>
      </c>
      <c r="CC16" s="1">
        <f t="shared" si="3"/>
        <v>5</v>
      </c>
      <c r="CD16" s="2">
        <f t="shared" si="4"/>
        <v>34</v>
      </c>
      <c r="CE16" s="3">
        <f t="shared" si="5"/>
        <v>2.4</v>
      </c>
      <c r="CF16" s="4">
        <f t="shared" si="6"/>
        <v>3</v>
      </c>
      <c r="CG16" s="4">
        <f t="shared" si="7"/>
        <v>3</v>
      </c>
      <c r="CH16" s="4">
        <f t="shared" si="8"/>
        <v>1</v>
      </c>
      <c r="CI16" s="4">
        <f t="shared" si="9"/>
        <v>2</v>
      </c>
      <c r="CJ16" s="4">
        <f t="shared" si="10"/>
        <v>1</v>
      </c>
      <c r="CK16" s="4">
        <f t="shared" si="11"/>
        <v>3</v>
      </c>
      <c r="CL16" s="4">
        <f t="shared" si="12"/>
        <v>2</v>
      </c>
      <c r="CM16" s="4">
        <f t="shared" si="13"/>
        <v>1</v>
      </c>
      <c r="CN16" s="5">
        <f t="shared" si="14"/>
        <v>16</v>
      </c>
      <c r="CO16" s="5">
        <f t="shared" si="15"/>
        <v>19</v>
      </c>
      <c r="CP16" s="5">
        <f t="shared" si="16"/>
        <v>35</v>
      </c>
      <c r="CQ16" s="7">
        <f t="shared" si="17"/>
        <v>4</v>
      </c>
      <c r="CR16" s="7">
        <f t="shared" si="18"/>
        <v>5</v>
      </c>
      <c r="CS16" s="7">
        <f t="shared" si="19"/>
        <v>2</v>
      </c>
      <c r="CT16" s="7">
        <f t="shared" si="20"/>
        <v>3</v>
      </c>
      <c r="CU16" s="7">
        <f t="shared" si="21"/>
        <v>4</v>
      </c>
      <c r="CV16" s="7">
        <f t="shared" si="22"/>
        <v>4</v>
      </c>
      <c r="CW16" s="7">
        <f t="shared" si="23"/>
        <v>4</v>
      </c>
      <c r="CX16" s="7">
        <f t="shared" si="24"/>
        <v>4</v>
      </c>
      <c r="CY16" s="7">
        <f t="shared" si="25"/>
        <v>4</v>
      </c>
      <c r="CZ16" s="7">
        <f t="shared" si="26"/>
        <v>4</v>
      </c>
      <c r="DA16" s="7">
        <f t="shared" si="27"/>
        <v>4</v>
      </c>
      <c r="DB16" s="7">
        <f t="shared" si="28"/>
        <v>3</v>
      </c>
      <c r="DC16" s="7">
        <f t="shared" si="29"/>
        <v>3</v>
      </c>
      <c r="DD16" s="7">
        <f t="shared" si="30"/>
        <v>4</v>
      </c>
      <c r="DE16" s="8">
        <f t="shared" si="31"/>
        <v>59</v>
      </c>
      <c r="DF16" s="8">
        <f t="shared" si="32"/>
        <v>56</v>
      </c>
      <c r="DG16" s="8">
        <f t="shared" si="33"/>
        <v>115</v>
      </c>
    </row>
    <row r="17" spans="1:111">
      <c r="A17">
        <v>18</v>
      </c>
      <c r="B17" t="s">
        <v>434</v>
      </c>
      <c r="C17" t="s">
        <v>435</v>
      </c>
      <c r="D17" t="s">
        <v>77</v>
      </c>
      <c r="E17" t="s">
        <v>78</v>
      </c>
      <c r="F17" t="s">
        <v>384</v>
      </c>
      <c r="G17" t="s">
        <v>391</v>
      </c>
      <c r="H17">
        <v>4</v>
      </c>
      <c r="I17">
        <v>3</v>
      </c>
      <c r="J17">
        <v>4</v>
      </c>
      <c r="K17">
        <v>3</v>
      </c>
      <c r="L17">
        <v>2</v>
      </c>
      <c r="M17">
        <v>3</v>
      </c>
      <c r="N17">
        <v>2</v>
      </c>
      <c r="O17">
        <v>4</v>
      </c>
      <c r="P17">
        <v>4</v>
      </c>
      <c r="Q17" s="42">
        <v>2</v>
      </c>
      <c r="R17">
        <v>2</v>
      </c>
      <c r="S17">
        <v>4</v>
      </c>
      <c r="T17">
        <v>2</v>
      </c>
      <c r="U17">
        <v>2</v>
      </c>
      <c r="V17">
        <v>2</v>
      </c>
      <c r="W17">
        <v>4</v>
      </c>
      <c r="X17">
        <v>3</v>
      </c>
      <c r="Y17">
        <v>2</v>
      </c>
      <c r="Z17">
        <v>3</v>
      </c>
      <c r="AA17">
        <v>2</v>
      </c>
      <c r="AB17">
        <v>2</v>
      </c>
      <c r="AC17">
        <v>1</v>
      </c>
      <c r="AD17">
        <v>2</v>
      </c>
      <c r="AE17">
        <v>3</v>
      </c>
      <c r="AF17">
        <v>3</v>
      </c>
      <c r="AG17">
        <v>3</v>
      </c>
      <c r="AH17">
        <v>3</v>
      </c>
      <c r="AI17">
        <v>3</v>
      </c>
      <c r="AJ17">
        <v>1</v>
      </c>
      <c r="AK17">
        <v>2</v>
      </c>
      <c r="AL17">
        <v>2</v>
      </c>
      <c r="AM17">
        <v>2</v>
      </c>
      <c r="AN17">
        <v>2</v>
      </c>
      <c r="AO17">
        <v>3</v>
      </c>
      <c r="AP17">
        <v>2</v>
      </c>
      <c r="AQ17">
        <v>3</v>
      </c>
      <c r="AR17">
        <v>3</v>
      </c>
      <c r="AS17">
        <v>4</v>
      </c>
      <c r="AT17">
        <v>4</v>
      </c>
      <c r="AU17">
        <v>5</v>
      </c>
      <c r="AV17">
        <v>2</v>
      </c>
      <c r="AW17">
        <v>5</v>
      </c>
      <c r="AX17">
        <v>2</v>
      </c>
      <c r="AY17">
        <v>2</v>
      </c>
      <c r="AZ17">
        <v>4</v>
      </c>
      <c r="BA17">
        <v>1</v>
      </c>
      <c r="BB17">
        <v>2</v>
      </c>
      <c r="BC17">
        <v>2</v>
      </c>
      <c r="BD17">
        <v>5</v>
      </c>
      <c r="BE17">
        <v>1</v>
      </c>
      <c r="BF17">
        <v>2</v>
      </c>
      <c r="BG17">
        <v>5</v>
      </c>
      <c r="BH17">
        <v>3</v>
      </c>
      <c r="BI17">
        <v>5</v>
      </c>
      <c r="BJ17">
        <v>1</v>
      </c>
      <c r="BK17">
        <v>2</v>
      </c>
      <c r="BL17">
        <v>5</v>
      </c>
      <c r="BM17">
        <v>4</v>
      </c>
      <c r="BN17">
        <v>5</v>
      </c>
      <c r="BO17">
        <v>5</v>
      </c>
      <c r="BP17">
        <v>1</v>
      </c>
      <c r="BQ17">
        <v>2</v>
      </c>
      <c r="BR17">
        <v>5</v>
      </c>
      <c r="BS17">
        <v>5</v>
      </c>
      <c r="BT17">
        <v>2</v>
      </c>
      <c r="BU17">
        <v>2</v>
      </c>
      <c r="BV17">
        <v>2</v>
      </c>
      <c r="BW17">
        <v>4</v>
      </c>
      <c r="BX17">
        <v>194</v>
      </c>
      <c r="BY17" s="1">
        <f t="shared" si="34"/>
        <v>2</v>
      </c>
      <c r="BZ17" s="1">
        <f t="shared" si="0"/>
        <v>3</v>
      </c>
      <c r="CA17" s="1">
        <f t="shared" si="1"/>
        <v>2</v>
      </c>
      <c r="CB17" s="1">
        <f t="shared" si="2"/>
        <v>2</v>
      </c>
      <c r="CC17" s="1">
        <f t="shared" si="3"/>
        <v>4</v>
      </c>
      <c r="CD17" s="2">
        <f t="shared" si="4"/>
        <v>28</v>
      </c>
      <c r="CE17" s="3">
        <f t="shared" si="5"/>
        <v>2.6</v>
      </c>
      <c r="CF17" s="4">
        <f t="shared" si="6"/>
        <v>3</v>
      </c>
      <c r="CG17" s="4">
        <f t="shared" si="7"/>
        <v>2</v>
      </c>
      <c r="CH17" s="4">
        <f t="shared" si="8"/>
        <v>2</v>
      </c>
      <c r="CI17" s="4">
        <f t="shared" si="9"/>
        <v>2</v>
      </c>
      <c r="CJ17" s="4">
        <f t="shared" si="10"/>
        <v>3</v>
      </c>
      <c r="CK17" s="4">
        <f t="shared" si="11"/>
        <v>3</v>
      </c>
      <c r="CL17" s="4">
        <f t="shared" si="12"/>
        <v>2</v>
      </c>
      <c r="CM17" s="4">
        <f t="shared" si="13"/>
        <v>2</v>
      </c>
      <c r="CN17" s="5">
        <f t="shared" si="14"/>
        <v>19</v>
      </c>
      <c r="CO17" s="5">
        <f t="shared" si="15"/>
        <v>16</v>
      </c>
      <c r="CP17" s="5">
        <f t="shared" si="16"/>
        <v>35</v>
      </c>
      <c r="CQ17" s="7">
        <f t="shared" si="17"/>
        <v>2</v>
      </c>
      <c r="CR17" s="7">
        <f t="shared" si="18"/>
        <v>4</v>
      </c>
      <c r="CS17" s="7">
        <f t="shared" si="19"/>
        <v>5</v>
      </c>
      <c r="CT17" s="7">
        <f t="shared" si="20"/>
        <v>4</v>
      </c>
      <c r="CU17" s="7">
        <f t="shared" si="21"/>
        <v>5</v>
      </c>
      <c r="CV17" s="7">
        <f t="shared" si="22"/>
        <v>3</v>
      </c>
      <c r="CW17" s="7">
        <f t="shared" si="23"/>
        <v>4</v>
      </c>
      <c r="CX17" s="7">
        <f t="shared" si="24"/>
        <v>1</v>
      </c>
      <c r="CY17" s="7">
        <f t="shared" si="25"/>
        <v>5</v>
      </c>
      <c r="CZ17" s="7">
        <f t="shared" si="26"/>
        <v>4</v>
      </c>
      <c r="DA17" s="7">
        <f t="shared" si="27"/>
        <v>1</v>
      </c>
      <c r="DB17" s="7">
        <f t="shared" si="28"/>
        <v>4</v>
      </c>
      <c r="DC17" s="7">
        <f t="shared" si="29"/>
        <v>4</v>
      </c>
      <c r="DD17" s="7">
        <f t="shared" si="30"/>
        <v>2</v>
      </c>
      <c r="DE17" s="8">
        <f t="shared" si="31"/>
        <v>46</v>
      </c>
      <c r="DF17" s="8">
        <f t="shared" si="32"/>
        <v>68</v>
      </c>
      <c r="DG17" s="8">
        <f t="shared" si="33"/>
        <v>114</v>
      </c>
    </row>
    <row r="18" spans="1:111">
      <c r="A18">
        <v>17</v>
      </c>
      <c r="B18" t="s">
        <v>432</v>
      </c>
      <c r="C18" t="s">
        <v>433</v>
      </c>
      <c r="D18" t="s">
        <v>77</v>
      </c>
      <c r="E18" t="s">
        <v>368</v>
      </c>
      <c r="F18" t="s">
        <v>384</v>
      </c>
      <c r="G18" t="s">
        <v>385</v>
      </c>
      <c r="H18">
        <v>2</v>
      </c>
      <c r="I18">
        <v>4</v>
      </c>
      <c r="J18">
        <v>5</v>
      </c>
      <c r="K18">
        <v>3</v>
      </c>
      <c r="L18">
        <v>4</v>
      </c>
      <c r="M18">
        <v>4</v>
      </c>
      <c r="N18">
        <v>4</v>
      </c>
      <c r="O18">
        <v>2</v>
      </c>
      <c r="P18">
        <v>4</v>
      </c>
      <c r="Q18" s="42">
        <v>4</v>
      </c>
      <c r="R18">
        <v>4</v>
      </c>
      <c r="S18">
        <v>3</v>
      </c>
      <c r="T18">
        <v>2</v>
      </c>
      <c r="U18">
        <v>2</v>
      </c>
      <c r="V18">
        <v>2</v>
      </c>
      <c r="W18">
        <v>4</v>
      </c>
      <c r="X18">
        <v>2</v>
      </c>
      <c r="Y18">
        <v>3</v>
      </c>
      <c r="Z18">
        <v>3</v>
      </c>
      <c r="AA18">
        <v>2</v>
      </c>
      <c r="AB18">
        <v>4</v>
      </c>
      <c r="AC18">
        <v>2</v>
      </c>
      <c r="AD18">
        <v>1</v>
      </c>
      <c r="AE18">
        <v>2</v>
      </c>
      <c r="AF18">
        <v>2</v>
      </c>
      <c r="AG18">
        <v>3</v>
      </c>
      <c r="AH18">
        <v>1</v>
      </c>
      <c r="AI18">
        <v>3</v>
      </c>
      <c r="AJ18">
        <v>3</v>
      </c>
      <c r="AK18">
        <v>1</v>
      </c>
      <c r="AL18">
        <v>3</v>
      </c>
      <c r="AM18">
        <v>3</v>
      </c>
      <c r="AN18">
        <v>3</v>
      </c>
      <c r="AO18">
        <v>3</v>
      </c>
      <c r="AP18">
        <v>2</v>
      </c>
      <c r="AQ18">
        <v>3</v>
      </c>
      <c r="AR18">
        <v>4</v>
      </c>
      <c r="AS18">
        <v>2</v>
      </c>
      <c r="AT18">
        <v>5</v>
      </c>
      <c r="AU18">
        <v>4</v>
      </c>
      <c r="AV18">
        <v>4</v>
      </c>
      <c r="AW18">
        <v>2</v>
      </c>
      <c r="AX18">
        <v>5</v>
      </c>
      <c r="AY18">
        <v>4</v>
      </c>
      <c r="AZ18">
        <v>2</v>
      </c>
      <c r="BA18">
        <v>5</v>
      </c>
      <c r="BB18">
        <v>1</v>
      </c>
      <c r="BC18">
        <v>2</v>
      </c>
      <c r="BD18">
        <v>2</v>
      </c>
      <c r="BE18">
        <v>4</v>
      </c>
      <c r="BF18">
        <v>4</v>
      </c>
      <c r="BG18">
        <v>5</v>
      </c>
      <c r="BH18">
        <v>4</v>
      </c>
      <c r="BI18">
        <v>2</v>
      </c>
      <c r="BJ18">
        <v>1</v>
      </c>
      <c r="BK18">
        <v>1</v>
      </c>
      <c r="BL18">
        <v>1</v>
      </c>
      <c r="BM18">
        <v>1</v>
      </c>
      <c r="BN18">
        <v>1</v>
      </c>
      <c r="BO18">
        <v>5</v>
      </c>
      <c r="BP18">
        <v>5</v>
      </c>
      <c r="BQ18">
        <v>2</v>
      </c>
      <c r="BR18">
        <v>3</v>
      </c>
      <c r="BS18">
        <v>5</v>
      </c>
      <c r="BT18">
        <v>1</v>
      </c>
      <c r="BU18">
        <v>5</v>
      </c>
      <c r="BV18">
        <v>3</v>
      </c>
      <c r="BW18">
        <v>1</v>
      </c>
      <c r="BX18">
        <v>186</v>
      </c>
      <c r="BY18" s="1">
        <f t="shared" si="34"/>
        <v>1</v>
      </c>
      <c r="BZ18" s="1">
        <f t="shared" si="0"/>
        <v>3</v>
      </c>
      <c r="CA18" s="1">
        <f t="shared" si="1"/>
        <v>4</v>
      </c>
      <c r="CB18" s="1">
        <f t="shared" si="2"/>
        <v>2</v>
      </c>
      <c r="CC18" s="1">
        <f t="shared" si="3"/>
        <v>2</v>
      </c>
      <c r="CD18" s="2">
        <f t="shared" si="4"/>
        <v>29</v>
      </c>
      <c r="CE18" s="3">
        <f t="shared" si="5"/>
        <v>2.7</v>
      </c>
      <c r="CF18" s="4">
        <f t="shared" si="6"/>
        <v>1</v>
      </c>
      <c r="CG18" s="4">
        <f t="shared" si="7"/>
        <v>3</v>
      </c>
      <c r="CH18" s="4">
        <f t="shared" si="8"/>
        <v>4</v>
      </c>
      <c r="CI18" s="4">
        <f t="shared" si="9"/>
        <v>2</v>
      </c>
      <c r="CJ18" s="4">
        <f t="shared" si="10"/>
        <v>2</v>
      </c>
      <c r="CK18" s="4">
        <f t="shared" si="11"/>
        <v>2</v>
      </c>
      <c r="CL18" s="4">
        <f t="shared" si="12"/>
        <v>2</v>
      </c>
      <c r="CM18" s="4">
        <f t="shared" si="13"/>
        <v>2</v>
      </c>
      <c r="CN18" s="5">
        <f t="shared" si="14"/>
        <v>18</v>
      </c>
      <c r="CO18" s="5">
        <f t="shared" si="15"/>
        <v>17</v>
      </c>
      <c r="CP18" s="5">
        <f t="shared" si="16"/>
        <v>35</v>
      </c>
      <c r="CQ18" s="7">
        <f t="shared" si="17"/>
        <v>1</v>
      </c>
      <c r="CR18" s="7">
        <f t="shared" si="18"/>
        <v>2</v>
      </c>
      <c r="CS18" s="7">
        <f t="shared" si="19"/>
        <v>1</v>
      </c>
      <c r="CT18" s="7">
        <f t="shared" si="20"/>
        <v>4</v>
      </c>
      <c r="CU18" s="7">
        <f t="shared" si="21"/>
        <v>2</v>
      </c>
      <c r="CV18" s="7">
        <f t="shared" si="22"/>
        <v>2</v>
      </c>
      <c r="CW18" s="7">
        <f t="shared" si="23"/>
        <v>5</v>
      </c>
      <c r="CX18" s="7">
        <f t="shared" si="24"/>
        <v>5</v>
      </c>
      <c r="CY18" s="7">
        <f t="shared" si="25"/>
        <v>1</v>
      </c>
      <c r="CZ18" s="7">
        <f t="shared" si="26"/>
        <v>4</v>
      </c>
      <c r="DA18" s="7">
        <f t="shared" si="27"/>
        <v>3</v>
      </c>
      <c r="DB18" s="7">
        <f t="shared" si="28"/>
        <v>1</v>
      </c>
      <c r="DC18" s="7">
        <f t="shared" si="29"/>
        <v>3</v>
      </c>
      <c r="DD18" s="7">
        <f t="shared" si="30"/>
        <v>5</v>
      </c>
      <c r="DE18" s="8">
        <f t="shared" si="31"/>
        <v>38</v>
      </c>
      <c r="DF18" s="8">
        <f t="shared" si="32"/>
        <v>52</v>
      </c>
      <c r="DG18" s="8">
        <f t="shared" si="33"/>
        <v>90</v>
      </c>
    </row>
    <row r="19" spans="1:111">
      <c r="A19">
        <v>20</v>
      </c>
      <c r="B19" t="s">
        <v>438</v>
      </c>
      <c r="C19" t="s">
        <v>439</v>
      </c>
      <c r="D19" t="s">
        <v>77</v>
      </c>
      <c r="E19" t="s">
        <v>78</v>
      </c>
      <c r="F19" t="s">
        <v>397</v>
      </c>
      <c r="G19" t="s">
        <v>405</v>
      </c>
      <c r="H19">
        <v>3</v>
      </c>
      <c r="I19">
        <v>4</v>
      </c>
      <c r="J19">
        <v>3</v>
      </c>
      <c r="K19">
        <v>4</v>
      </c>
      <c r="L19">
        <v>4</v>
      </c>
      <c r="M19">
        <v>3</v>
      </c>
      <c r="N19">
        <v>1</v>
      </c>
      <c r="O19">
        <v>4</v>
      </c>
      <c r="P19">
        <v>4</v>
      </c>
      <c r="Q19" s="42">
        <v>4</v>
      </c>
      <c r="R19">
        <v>3</v>
      </c>
      <c r="S19">
        <v>2</v>
      </c>
      <c r="T19">
        <v>2</v>
      </c>
      <c r="U19">
        <v>2</v>
      </c>
      <c r="V19">
        <v>2</v>
      </c>
      <c r="W19">
        <v>3</v>
      </c>
      <c r="X19">
        <v>2</v>
      </c>
      <c r="Y19">
        <v>2</v>
      </c>
      <c r="Z19">
        <v>2</v>
      </c>
      <c r="AA19">
        <v>2</v>
      </c>
      <c r="AB19">
        <v>2</v>
      </c>
      <c r="AC19">
        <v>2</v>
      </c>
      <c r="AD19">
        <v>2</v>
      </c>
      <c r="AE19">
        <v>3</v>
      </c>
      <c r="AF19">
        <v>2</v>
      </c>
      <c r="AG19">
        <v>2</v>
      </c>
      <c r="AH19">
        <v>3</v>
      </c>
      <c r="AI19">
        <v>3</v>
      </c>
      <c r="AJ19">
        <v>3</v>
      </c>
      <c r="AK19">
        <v>2</v>
      </c>
      <c r="AL19">
        <v>3</v>
      </c>
      <c r="AM19">
        <v>2</v>
      </c>
      <c r="AN19">
        <v>2</v>
      </c>
      <c r="AO19">
        <v>3</v>
      </c>
      <c r="AP19">
        <v>2</v>
      </c>
      <c r="AQ19">
        <v>3</v>
      </c>
      <c r="AR19">
        <v>2</v>
      </c>
      <c r="AS19">
        <v>4</v>
      </c>
      <c r="AT19">
        <v>4</v>
      </c>
      <c r="AU19">
        <v>4</v>
      </c>
      <c r="AV19">
        <v>3</v>
      </c>
      <c r="AW19">
        <v>4</v>
      </c>
      <c r="AX19">
        <v>1</v>
      </c>
      <c r="AY19">
        <v>4</v>
      </c>
      <c r="AZ19">
        <v>4</v>
      </c>
      <c r="BA19">
        <v>3</v>
      </c>
      <c r="BB19">
        <v>3</v>
      </c>
      <c r="BC19">
        <v>2</v>
      </c>
      <c r="BD19">
        <v>4</v>
      </c>
      <c r="BE19">
        <v>2</v>
      </c>
      <c r="BF19">
        <v>3</v>
      </c>
      <c r="BG19">
        <v>5</v>
      </c>
      <c r="BH19">
        <v>3</v>
      </c>
      <c r="BI19">
        <v>4</v>
      </c>
      <c r="BJ19">
        <v>2</v>
      </c>
      <c r="BK19">
        <v>2</v>
      </c>
      <c r="BL19">
        <v>3</v>
      </c>
      <c r="BM19">
        <v>4</v>
      </c>
      <c r="BN19">
        <v>4</v>
      </c>
      <c r="BO19">
        <v>4</v>
      </c>
      <c r="BP19">
        <v>4</v>
      </c>
      <c r="BQ19">
        <v>2</v>
      </c>
      <c r="BR19">
        <v>5</v>
      </c>
      <c r="BS19">
        <v>4</v>
      </c>
      <c r="BT19">
        <v>3</v>
      </c>
      <c r="BU19">
        <v>2</v>
      </c>
      <c r="BV19">
        <v>5</v>
      </c>
      <c r="BW19">
        <v>1</v>
      </c>
      <c r="BX19">
        <v>191</v>
      </c>
      <c r="BY19" s="1">
        <f t="shared" si="34"/>
        <v>3</v>
      </c>
      <c r="BZ19" s="1">
        <f t="shared" si="0"/>
        <v>2</v>
      </c>
      <c r="CA19" s="1">
        <f t="shared" si="1"/>
        <v>2</v>
      </c>
      <c r="CB19" s="1">
        <f t="shared" si="2"/>
        <v>2</v>
      </c>
      <c r="CC19" s="1">
        <f t="shared" si="3"/>
        <v>2</v>
      </c>
      <c r="CD19" s="2">
        <f t="shared" si="4"/>
        <v>26</v>
      </c>
      <c r="CE19" s="3">
        <f t="shared" si="5"/>
        <v>2.2000000000000002</v>
      </c>
      <c r="CF19" s="4">
        <f t="shared" si="6"/>
        <v>3</v>
      </c>
      <c r="CG19" s="4">
        <f t="shared" si="7"/>
        <v>2</v>
      </c>
      <c r="CH19" s="4">
        <f t="shared" si="8"/>
        <v>2</v>
      </c>
      <c r="CI19" s="4">
        <f t="shared" si="9"/>
        <v>2</v>
      </c>
      <c r="CJ19" s="4">
        <f t="shared" si="10"/>
        <v>2</v>
      </c>
      <c r="CK19" s="4">
        <f t="shared" si="11"/>
        <v>3</v>
      </c>
      <c r="CL19" s="4">
        <f t="shared" si="12"/>
        <v>2</v>
      </c>
      <c r="CM19" s="4">
        <f t="shared" si="13"/>
        <v>2</v>
      </c>
      <c r="CN19" s="5">
        <f t="shared" si="14"/>
        <v>18</v>
      </c>
      <c r="CO19" s="5">
        <f t="shared" si="15"/>
        <v>17</v>
      </c>
      <c r="CP19" s="5">
        <f t="shared" si="16"/>
        <v>35</v>
      </c>
      <c r="CQ19" s="7">
        <f t="shared" si="17"/>
        <v>2</v>
      </c>
      <c r="CR19" s="7">
        <f t="shared" si="18"/>
        <v>3</v>
      </c>
      <c r="CS19" s="7">
        <f t="shared" si="19"/>
        <v>3</v>
      </c>
      <c r="CT19" s="7">
        <f t="shared" si="20"/>
        <v>4</v>
      </c>
      <c r="CU19" s="7">
        <f t="shared" si="21"/>
        <v>4</v>
      </c>
      <c r="CV19" s="7">
        <f t="shared" si="22"/>
        <v>3</v>
      </c>
      <c r="CW19" s="7">
        <f t="shared" si="23"/>
        <v>4</v>
      </c>
      <c r="CX19" s="7">
        <f t="shared" si="24"/>
        <v>2</v>
      </c>
      <c r="CY19" s="7">
        <f t="shared" si="25"/>
        <v>2</v>
      </c>
      <c r="CZ19" s="7">
        <f t="shared" si="26"/>
        <v>4</v>
      </c>
      <c r="DA19" s="7">
        <f t="shared" si="27"/>
        <v>1</v>
      </c>
      <c r="DB19" s="7">
        <f t="shared" si="28"/>
        <v>4</v>
      </c>
      <c r="DC19" s="7">
        <f t="shared" si="29"/>
        <v>1</v>
      </c>
      <c r="DD19" s="7">
        <f t="shared" si="30"/>
        <v>5</v>
      </c>
      <c r="DE19" s="8">
        <f t="shared" si="31"/>
        <v>39</v>
      </c>
      <c r="DF19" s="8">
        <f t="shared" si="32"/>
        <v>65</v>
      </c>
      <c r="DG19" s="8">
        <f t="shared" si="33"/>
        <v>104</v>
      </c>
    </row>
    <row r="20" spans="1:111">
      <c r="A20">
        <v>19</v>
      </c>
      <c r="B20" t="s">
        <v>436</v>
      </c>
      <c r="C20" t="s">
        <v>437</v>
      </c>
      <c r="D20" t="s">
        <v>77</v>
      </c>
      <c r="E20" t="s">
        <v>368</v>
      </c>
      <c r="F20" t="s">
        <v>397</v>
      </c>
      <c r="G20" t="s">
        <v>398</v>
      </c>
      <c r="H20">
        <v>3</v>
      </c>
      <c r="I20">
        <v>3</v>
      </c>
      <c r="J20">
        <v>2</v>
      </c>
      <c r="K20">
        <v>3</v>
      </c>
      <c r="L20">
        <v>4</v>
      </c>
      <c r="M20">
        <v>3</v>
      </c>
      <c r="N20">
        <v>3</v>
      </c>
      <c r="O20">
        <v>3</v>
      </c>
      <c r="P20">
        <v>3</v>
      </c>
      <c r="Q20" s="42">
        <v>3</v>
      </c>
      <c r="R20">
        <v>2</v>
      </c>
      <c r="S20">
        <v>3</v>
      </c>
      <c r="T20">
        <v>2</v>
      </c>
      <c r="U20">
        <v>2</v>
      </c>
      <c r="V20">
        <v>2</v>
      </c>
      <c r="W20">
        <v>2</v>
      </c>
      <c r="X20">
        <v>2</v>
      </c>
      <c r="Y20">
        <v>3</v>
      </c>
      <c r="Z20">
        <v>3</v>
      </c>
      <c r="AA20">
        <v>2</v>
      </c>
      <c r="AB20">
        <v>2</v>
      </c>
      <c r="AC20">
        <v>1</v>
      </c>
      <c r="AD20">
        <v>1</v>
      </c>
      <c r="AE20">
        <v>3</v>
      </c>
      <c r="AF20">
        <v>1</v>
      </c>
      <c r="AG20">
        <v>2</v>
      </c>
      <c r="AH20">
        <v>3</v>
      </c>
      <c r="AI20">
        <v>3</v>
      </c>
      <c r="AJ20">
        <v>3</v>
      </c>
      <c r="AK20">
        <v>1</v>
      </c>
      <c r="AL20">
        <v>4</v>
      </c>
      <c r="AM20">
        <v>2</v>
      </c>
      <c r="AN20">
        <v>2</v>
      </c>
      <c r="AO20">
        <v>3</v>
      </c>
      <c r="AP20">
        <v>1</v>
      </c>
      <c r="AQ20">
        <v>3</v>
      </c>
      <c r="AR20">
        <v>3</v>
      </c>
      <c r="AS20">
        <v>4</v>
      </c>
      <c r="AT20">
        <v>4</v>
      </c>
      <c r="AU20">
        <v>4</v>
      </c>
      <c r="AV20">
        <v>3</v>
      </c>
      <c r="AW20">
        <v>4</v>
      </c>
      <c r="AX20">
        <v>2</v>
      </c>
      <c r="AY20">
        <v>4</v>
      </c>
      <c r="AZ20">
        <v>2</v>
      </c>
      <c r="BA20">
        <v>2</v>
      </c>
      <c r="BB20">
        <v>1</v>
      </c>
      <c r="BC20">
        <v>3</v>
      </c>
      <c r="BD20">
        <v>1</v>
      </c>
      <c r="BE20">
        <v>1</v>
      </c>
      <c r="BF20">
        <v>3</v>
      </c>
      <c r="BG20">
        <v>4</v>
      </c>
      <c r="BH20">
        <v>4</v>
      </c>
      <c r="BI20">
        <v>4</v>
      </c>
      <c r="BJ20">
        <v>1</v>
      </c>
      <c r="BK20">
        <v>2</v>
      </c>
      <c r="BL20">
        <v>4</v>
      </c>
      <c r="BM20">
        <v>4</v>
      </c>
      <c r="BN20">
        <v>4</v>
      </c>
      <c r="BO20">
        <v>4</v>
      </c>
      <c r="BP20">
        <v>3</v>
      </c>
      <c r="BQ20">
        <v>2</v>
      </c>
      <c r="BR20">
        <v>5</v>
      </c>
      <c r="BS20">
        <v>5</v>
      </c>
      <c r="BT20">
        <v>1</v>
      </c>
      <c r="BU20">
        <v>2</v>
      </c>
      <c r="BV20">
        <v>4</v>
      </c>
      <c r="BW20">
        <v>3</v>
      </c>
      <c r="BX20">
        <v>185</v>
      </c>
      <c r="BY20" s="1">
        <f t="shared" si="34"/>
        <v>4</v>
      </c>
      <c r="BZ20" s="1">
        <f t="shared" si="0"/>
        <v>3</v>
      </c>
      <c r="CA20" s="1">
        <f t="shared" si="1"/>
        <v>3</v>
      </c>
      <c r="CB20" s="1">
        <f t="shared" si="2"/>
        <v>3</v>
      </c>
      <c r="CC20" s="1">
        <f t="shared" si="3"/>
        <v>3</v>
      </c>
      <c r="CD20" s="2">
        <f t="shared" si="4"/>
        <v>31</v>
      </c>
      <c r="CE20" s="3">
        <f t="shared" si="5"/>
        <v>2.2999999999999998</v>
      </c>
      <c r="CF20" s="4">
        <f t="shared" si="6"/>
        <v>3</v>
      </c>
      <c r="CG20" s="4">
        <f t="shared" si="7"/>
        <v>2</v>
      </c>
      <c r="CH20" s="4">
        <f t="shared" si="8"/>
        <v>2</v>
      </c>
      <c r="CI20" s="4">
        <f t="shared" si="9"/>
        <v>2</v>
      </c>
      <c r="CJ20" s="4">
        <f t="shared" si="10"/>
        <v>1</v>
      </c>
      <c r="CK20" s="4">
        <f t="shared" si="11"/>
        <v>3</v>
      </c>
      <c r="CL20" s="4">
        <f t="shared" si="12"/>
        <v>2</v>
      </c>
      <c r="CM20" s="4">
        <f t="shared" si="13"/>
        <v>2</v>
      </c>
      <c r="CN20" s="5">
        <f t="shared" si="14"/>
        <v>17</v>
      </c>
      <c r="CO20" s="5">
        <f t="shared" si="15"/>
        <v>12</v>
      </c>
      <c r="CP20" s="5">
        <f t="shared" si="16"/>
        <v>29</v>
      </c>
      <c r="CQ20" s="7">
        <f t="shared" si="17"/>
        <v>2</v>
      </c>
      <c r="CR20" s="7">
        <f t="shared" si="18"/>
        <v>3</v>
      </c>
      <c r="CS20" s="7">
        <f t="shared" si="19"/>
        <v>4</v>
      </c>
      <c r="CT20" s="7">
        <f t="shared" si="20"/>
        <v>3</v>
      </c>
      <c r="CU20" s="7">
        <f t="shared" si="21"/>
        <v>5</v>
      </c>
      <c r="CV20" s="7">
        <f t="shared" si="22"/>
        <v>2</v>
      </c>
      <c r="CW20" s="7">
        <f t="shared" si="23"/>
        <v>4</v>
      </c>
      <c r="CX20" s="7">
        <f t="shared" si="24"/>
        <v>2</v>
      </c>
      <c r="CY20" s="7">
        <f t="shared" si="25"/>
        <v>3</v>
      </c>
      <c r="CZ20" s="7">
        <f t="shared" si="26"/>
        <v>4</v>
      </c>
      <c r="DA20" s="7">
        <f t="shared" si="27"/>
        <v>1</v>
      </c>
      <c r="DB20" s="7">
        <f t="shared" si="28"/>
        <v>4</v>
      </c>
      <c r="DC20" s="7">
        <f t="shared" si="29"/>
        <v>2</v>
      </c>
      <c r="DD20" s="7">
        <f t="shared" si="30"/>
        <v>3</v>
      </c>
      <c r="DE20" s="8">
        <f t="shared" si="31"/>
        <v>33</v>
      </c>
      <c r="DF20" s="8">
        <f t="shared" si="32"/>
        <v>64</v>
      </c>
      <c r="DG20" s="8">
        <f t="shared" si="33"/>
        <v>97</v>
      </c>
    </row>
    <row r="21" spans="1:111">
      <c r="A21">
        <v>21</v>
      </c>
      <c r="B21" t="s">
        <v>440</v>
      </c>
      <c r="C21" t="s">
        <v>441</v>
      </c>
      <c r="D21" t="s">
        <v>77</v>
      </c>
      <c r="E21" t="s">
        <v>368</v>
      </c>
      <c r="F21" t="s">
        <v>397</v>
      </c>
      <c r="G21" t="s">
        <v>411</v>
      </c>
      <c r="H21">
        <v>2</v>
      </c>
      <c r="I21">
        <v>2</v>
      </c>
      <c r="J21">
        <v>4</v>
      </c>
      <c r="K21">
        <v>3</v>
      </c>
      <c r="L21">
        <v>4</v>
      </c>
      <c r="M21">
        <v>2</v>
      </c>
      <c r="N21">
        <v>2</v>
      </c>
      <c r="O21">
        <v>4</v>
      </c>
      <c r="P21">
        <v>4</v>
      </c>
      <c r="Q21" s="42">
        <v>4</v>
      </c>
      <c r="R21">
        <v>3</v>
      </c>
      <c r="S21">
        <v>2</v>
      </c>
      <c r="T21">
        <v>1</v>
      </c>
      <c r="U21">
        <v>2</v>
      </c>
      <c r="V21">
        <v>2</v>
      </c>
      <c r="W21">
        <v>3</v>
      </c>
      <c r="X21">
        <v>2</v>
      </c>
      <c r="Y21">
        <v>2</v>
      </c>
      <c r="Z21">
        <v>3</v>
      </c>
      <c r="AA21">
        <v>2</v>
      </c>
      <c r="AB21">
        <v>4</v>
      </c>
      <c r="AC21">
        <v>1</v>
      </c>
      <c r="AD21">
        <v>2</v>
      </c>
      <c r="AE21">
        <v>4</v>
      </c>
      <c r="AF21">
        <v>1</v>
      </c>
      <c r="AG21">
        <v>2</v>
      </c>
      <c r="AH21">
        <v>3</v>
      </c>
      <c r="AI21">
        <v>3</v>
      </c>
      <c r="AJ21">
        <v>2</v>
      </c>
      <c r="AK21">
        <v>1</v>
      </c>
      <c r="AL21">
        <v>4</v>
      </c>
      <c r="AM21">
        <v>2</v>
      </c>
      <c r="AN21">
        <v>2</v>
      </c>
      <c r="AO21">
        <v>3</v>
      </c>
      <c r="AP21">
        <v>2</v>
      </c>
      <c r="AQ21">
        <v>3</v>
      </c>
      <c r="AR21">
        <v>2</v>
      </c>
      <c r="AS21">
        <v>4</v>
      </c>
      <c r="AT21">
        <v>3</v>
      </c>
      <c r="AU21">
        <v>2</v>
      </c>
      <c r="AV21">
        <v>4</v>
      </c>
      <c r="AW21">
        <v>2</v>
      </c>
      <c r="AX21">
        <v>2</v>
      </c>
      <c r="AY21">
        <v>2</v>
      </c>
      <c r="AZ21">
        <v>2</v>
      </c>
      <c r="BA21">
        <v>4</v>
      </c>
      <c r="BB21">
        <v>2</v>
      </c>
      <c r="BC21">
        <v>2</v>
      </c>
      <c r="BD21">
        <v>4</v>
      </c>
      <c r="BE21">
        <v>2</v>
      </c>
      <c r="BF21">
        <v>2</v>
      </c>
      <c r="BG21">
        <v>4</v>
      </c>
      <c r="BH21">
        <v>2</v>
      </c>
      <c r="BI21">
        <v>5</v>
      </c>
      <c r="BJ21">
        <v>1</v>
      </c>
      <c r="BK21">
        <v>4</v>
      </c>
      <c r="BL21">
        <v>1</v>
      </c>
      <c r="BM21">
        <v>3</v>
      </c>
      <c r="BN21">
        <v>4</v>
      </c>
      <c r="BO21">
        <v>4</v>
      </c>
      <c r="BP21">
        <v>4</v>
      </c>
      <c r="BQ21">
        <v>2</v>
      </c>
      <c r="BR21">
        <v>5</v>
      </c>
      <c r="BS21">
        <v>5</v>
      </c>
      <c r="BT21">
        <v>1</v>
      </c>
      <c r="BU21">
        <v>5</v>
      </c>
      <c r="BV21">
        <v>3</v>
      </c>
      <c r="BW21">
        <v>2</v>
      </c>
      <c r="BX21">
        <v>184</v>
      </c>
      <c r="BY21" s="1">
        <f t="shared" si="34"/>
        <v>2</v>
      </c>
      <c r="BZ21" s="1">
        <f t="shared" si="0"/>
        <v>3</v>
      </c>
      <c r="CA21" s="1">
        <f t="shared" si="1"/>
        <v>2</v>
      </c>
      <c r="CB21" s="1">
        <f t="shared" si="2"/>
        <v>2</v>
      </c>
      <c r="CC21" s="1">
        <f t="shared" si="3"/>
        <v>2</v>
      </c>
      <c r="CD21" s="2">
        <f t="shared" si="4"/>
        <v>22</v>
      </c>
      <c r="CE21" s="3">
        <f t="shared" si="5"/>
        <v>2.2000000000000002</v>
      </c>
      <c r="CF21" s="4">
        <f t="shared" si="6"/>
        <v>1</v>
      </c>
      <c r="CG21" s="4">
        <f t="shared" si="7"/>
        <v>1</v>
      </c>
      <c r="CH21" s="4">
        <f t="shared" si="8"/>
        <v>2</v>
      </c>
      <c r="CI21" s="4">
        <f t="shared" si="9"/>
        <v>2</v>
      </c>
      <c r="CJ21" s="4">
        <f t="shared" si="10"/>
        <v>1</v>
      </c>
      <c r="CK21" s="4">
        <f t="shared" si="11"/>
        <v>3</v>
      </c>
      <c r="CL21" s="4">
        <f t="shared" si="12"/>
        <v>2</v>
      </c>
      <c r="CM21" s="4">
        <f t="shared" si="13"/>
        <v>2</v>
      </c>
      <c r="CN21" s="5">
        <f t="shared" si="14"/>
        <v>14</v>
      </c>
      <c r="CO21" s="5">
        <f t="shared" si="15"/>
        <v>13</v>
      </c>
      <c r="CP21" s="5">
        <f t="shared" si="16"/>
        <v>27</v>
      </c>
      <c r="CQ21" s="7">
        <f t="shared" si="17"/>
        <v>3</v>
      </c>
      <c r="CR21" s="7">
        <f t="shared" si="18"/>
        <v>2</v>
      </c>
      <c r="CS21" s="7">
        <f t="shared" si="19"/>
        <v>2</v>
      </c>
      <c r="CT21" s="7">
        <f t="shared" si="20"/>
        <v>4</v>
      </c>
      <c r="CU21" s="7">
        <f t="shared" si="21"/>
        <v>4</v>
      </c>
      <c r="CV21" s="7">
        <f t="shared" si="22"/>
        <v>4</v>
      </c>
      <c r="CW21" s="7">
        <f t="shared" si="23"/>
        <v>2</v>
      </c>
      <c r="CX21" s="7">
        <f t="shared" si="24"/>
        <v>2</v>
      </c>
      <c r="CY21" s="7">
        <f t="shared" si="25"/>
        <v>2</v>
      </c>
      <c r="CZ21" s="7">
        <f t="shared" si="26"/>
        <v>4</v>
      </c>
      <c r="DA21" s="7">
        <f t="shared" si="27"/>
        <v>1</v>
      </c>
      <c r="DB21" s="7">
        <f t="shared" si="28"/>
        <v>1</v>
      </c>
      <c r="DC21" s="7">
        <f t="shared" si="29"/>
        <v>3</v>
      </c>
      <c r="DD21" s="7">
        <f t="shared" si="30"/>
        <v>4</v>
      </c>
      <c r="DE21" s="8">
        <f t="shared" si="31"/>
        <v>34</v>
      </c>
      <c r="DF21" s="8">
        <f t="shared" si="32"/>
        <v>52</v>
      </c>
      <c r="DG21" s="8">
        <f t="shared" si="33"/>
        <v>86</v>
      </c>
    </row>
    <row r="22" spans="1:111">
      <c r="A22">
        <v>24</v>
      </c>
      <c r="B22" t="s">
        <v>444</v>
      </c>
      <c r="C22" t="s">
        <v>445</v>
      </c>
      <c r="D22" t="s">
        <v>77</v>
      </c>
      <c r="E22" t="s">
        <v>78</v>
      </c>
      <c r="F22" t="s">
        <v>397</v>
      </c>
      <c r="G22" t="s">
        <v>423</v>
      </c>
      <c r="H22">
        <v>4</v>
      </c>
      <c r="I22">
        <v>3</v>
      </c>
      <c r="J22">
        <v>2</v>
      </c>
      <c r="K22">
        <v>3</v>
      </c>
      <c r="L22">
        <v>4</v>
      </c>
      <c r="M22">
        <v>3</v>
      </c>
      <c r="N22">
        <v>4</v>
      </c>
      <c r="O22">
        <v>3</v>
      </c>
      <c r="P22">
        <v>3</v>
      </c>
      <c r="Q22" s="42">
        <v>3</v>
      </c>
      <c r="R22">
        <v>3</v>
      </c>
      <c r="S22">
        <v>3</v>
      </c>
      <c r="T22">
        <v>2</v>
      </c>
      <c r="U22">
        <v>2</v>
      </c>
      <c r="V22">
        <v>2</v>
      </c>
      <c r="W22">
        <v>3</v>
      </c>
      <c r="X22">
        <v>3</v>
      </c>
      <c r="Y22">
        <v>2</v>
      </c>
      <c r="Z22">
        <v>3</v>
      </c>
      <c r="AA22">
        <v>2</v>
      </c>
      <c r="AB22">
        <v>3</v>
      </c>
      <c r="AC22">
        <v>2</v>
      </c>
      <c r="AD22">
        <v>2</v>
      </c>
      <c r="AE22">
        <v>2</v>
      </c>
      <c r="AF22">
        <v>2</v>
      </c>
      <c r="AG22">
        <v>3</v>
      </c>
      <c r="AH22">
        <v>3</v>
      </c>
      <c r="AI22">
        <v>3</v>
      </c>
      <c r="AJ22">
        <v>2</v>
      </c>
      <c r="AK22">
        <v>2</v>
      </c>
      <c r="AL22">
        <v>2</v>
      </c>
      <c r="AM22">
        <v>3</v>
      </c>
      <c r="AN22">
        <v>2</v>
      </c>
      <c r="AO22">
        <v>3</v>
      </c>
      <c r="AP22">
        <v>2</v>
      </c>
      <c r="AQ22">
        <v>2</v>
      </c>
      <c r="AR22">
        <v>4</v>
      </c>
      <c r="AS22">
        <v>4</v>
      </c>
      <c r="AT22">
        <v>4</v>
      </c>
      <c r="AU22">
        <v>4</v>
      </c>
      <c r="AV22">
        <v>3</v>
      </c>
      <c r="AW22">
        <v>4</v>
      </c>
      <c r="AX22">
        <v>2</v>
      </c>
      <c r="AY22">
        <v>2</v>
      </c>
      <c r="AZ22">
        <v>2</v>
      </c>
      <c r="BA22">
        <v>4</v>
      </c>
      <c r="BB22">
        <v>2</v>
      </c>
      <c r="BC22">
        <v>3</v>
      </c>
      <c r="BD22">
        <v>2</v>
      </c>
      <c r="BE22">
        <v>4</v>
      </c>
      <c r="BF22">
        <v>4</v>
      </c>
      <c r="BG22">
        <v>4</v>
      </c>
      <c r="BH22">
        <v>2</v>
      </c>
      <c r="BI22">
        <v>4</v>
      </c>
      <c r="BJ22">
        <v>2</v>
      </c>
      <c r="BK22">
        <v>5</v>
      </c>
      <c r="BL22">
        <v>2</v>
      </c>
      <c r="BM22">
        <v>4</v>
      </c>
      <c r="BN22">
        <v>2</v>
      </c>
      <c r="BO22">
        <v>2</v>
      </c>
      <c r="BP22">
        <v>2</v>
      </c>
      <c r="BQ22">
        <v>4</v>
      </c>
      <c r="BR22">
        <v>2</v>
      </c>
      <c r="BS22">
        <v>3</v>
      </c>
      <c r="BT22">
        <v>2</v>
      </c>
      <c r="BU22">
        <v>4</v>
      </c>
      <c r="BV22">
        <v>4</v>
      </c>
      <c r="BW22">
        <v>4</v>
      </c>
      <c r="BX22">
        <v>191</v>
      </c>
      <c r="BY22" s="1">
        <f t="shared" si="34"/>
        <v>4</v>
      </c>
      <c r="BZ22" s="1">
        <f t="shared" si="0"/>
        <v>3</v>
      </c>
      <c r="CA22" s="1">
        <f t="shared" si="1"/>
        <v>3</v>
      </c>
      <c r="CB22" s="1">
        <f t="shared" si="2"/>
        <v>3</v>
      </c>
      <c r="CC22" s="1">
        <f t="shared" si="3"/>
        <v>3</v>
      </c>
      <c r="CD22" s="2">
        <f t="shared" si="4"/>
        <v>33</v>
      </c>
      <c r="CE22" s="3">
        <f t="shared" si="5"/>
        <v>2.5</v>
      </c>
      <c r="CF22" s="4">
        <f t="shared" si="6"/>
        <v>2</v>
      </c>
      <c r="CG22" s="4">
        <f t="shared" si="7"/>
        <v>3</v>
      </c>
      <c r="CH22" s="4">
        <f t="shared" si="8"/>
        <v>2</v>
      </c>
      <c r="CI22" s="4">
        <f t="shared" si="9"/>
        <v>2</v>
      </c>
      <c r="CJ22" s="4">
        <f t="shared" si="10"/>
        <v>3</v>
      </c>
      <c r="CK22" s="4">
        <f t="shared" si="11"/>
        <v>3</v>
      </c>
      <c r="CL22" s="4">
        <f t="shared" si="12"/>
        <v>2</v>
      </c>
      <c r="CM22" s="4">
        <f t="shared" si="13"/>
        <v>3</v>
      </c>
      <c r="CN22" s="5">
        <f t="shared" si="14"/>
        <v>20</v>
      </c>
      <c r="CO22" s="5">
        <f t="shared" si="15"/>
        <v>18</v>
      </c>
      <c r="CP22" s="5">
        <f t="shared" si="16"/>
        <v>38</v>
      </c>
      <c r="CQ22" s="7">
        <f t="shared" si="17"/>
        <v>2</v>
      </c>
      <c r="CR22" s="7">
        <f t="shared" si="18"/>
        <v>3</v>
      </c>
      <c r="CS22" s="7">
        <f t="shared" si="19"/>
        <v>2</v>
      </c>
      <c r="CT22" s="7">
        <f t="shared" si="20"/>
        <v>3</v>
      </c>
      <c r="CU22" s="7">
        <f t="shared" si="21"/>
        <v>2</v>
      </c>
      <c r="CV22" s="7">
        <f t="shared" si="22"/>
        <v>4</v>
      </c>
      <c r="CW22" s="7">
        <f t="shared" si="23"/>
        <v>1</v>
      </c>
      <c r="CX22" s="7">
        <f t="shared" si="24"/>
        <v>4</v>
      </c>
      <c r="CY22" s="7">
        <f t="shared" si="25"/>
        <v>4</v>
      </c>
      <c r="CZ22" s="7">
        <f t="shared" si="26"/>
        <v>2</v>
      </c>
      <c r="DA22" s="7">
        <f t="shared" si="27"/>
        <v>4</v>
      </c>
      <c r="DB22" s="7">
        <f t="shared" si="28"/>
        <v>2</v>
      </c>
      <c r="DC22" s="7">
        <f t="shared" si="29"/>
        <v>2</v>
      </c>
      <c r="DD22" s="7">
        <f t="shared" si="30"/>
        <v>2</v>
      </c>
      <c r="DE22" s="8">
        <f t="shared" si="31"/>
        <v>45</v>
      </c>
      <c r="DF22" s="8">
        <f t="shared" si="32"/>
        <v>45</v>
      </c>
      <c r="DG22" s="8">
        <f t="shared" si="33"/>
        <v>90</v>
      </c>
    </row>
    <row r="23" spans="1:111">
      <c r="A23">
        <v>23</v>
      </c>
      <c r="B23" t="s">
        <v>442</v>
      </c>
      <c r="C23" t="s">
        <v>443</v>
      </c>
      <c r="D23" t="s">
        <v>77</v>
      </c>
      <c r="E23" t="s">
        <v>78</v>
      </c>
      <c r="F23" t="s">
        <v>397</v>
      </c>
      <c r="G23" t="s">
        <v>418</v>
      </c>
      <c r="H23">
        <v>1</v>
      </c>
      <c r="I23">
        <v>1</v>
      </c>
      <c r="J23">
        <v>5</v>
      </c>
      <c r="K23">
        <v>1</v>
      </c>
      <c r="L23">
        <v>5</v>
      </c>
      <c r="M23">
        <v>1</v>
      </c>
      <c r="N23">
        <v>1</v>
      </c>
      <c r="O23">
        <v>1</v>
      </c>
      <c r="P23">
        <v>5</v>
      </c>
      <c r="Q23" s="42">
        <v>5</v>
      </c>
      <c r="R23">
        <v>2</v>
      </c>
      <c r="S23">
        <v>1</v>
      </c>
      <c r="T23">
        <v>1</v>
      </c>
      <c r="U23">
        <v>1</v>
      </c>
      <c r="V23">
        <v>1</v>
      </c>
      <c r="W23">
        <v>1</v>
      </c>
      <c r="X23">
        <v>1</v>
      </c>
      <c r="Y23">
        <v>1</v>
      </c>
      <c r="Z23">
        <v>1</v>
      </c>
      <c r="AA23">
        <v>1</v>
      </c>
      <c r="AB23">
        <v>2</v>
      </c>
      <c r="AC23">
        <v>1</v>
      </c>
      <c r="AD23">
        <v>1</v>
      </c>
      <c r="AE23">
        <v>4</v>
      </c>
      <c r="AF23">
        <v>1</v>
      </c>
      <c r="AG23">
        <v>1</v>
      </c>
      <c r="AH23">
        <v>4</v>
      </c>
      <c r="AI23">
        <v>4</v>
      </c>
      <c r="AJ23">
        <v>1</v>
      </c>
      <c r="AK23">
        <v>1</v>
      </c>
      <c r="AL23">
        <v>4</v>
      </c>
      <c r="AM23">
        <v>1</v>
      </c>
      <c r="AN23">
        <v>4</v>
      </c>
      <c r="AO23">
        <v>4</v>
      </c>
      <c r="AP23">
        <v>1</v>
      </c>
      <c r="AQ23">
        <v>4</v>
      </c>
      <c r="AR23">
        <v>1</v>
      </c>
      <c r="AS23">
        <v>2</v>
      </c>
      <c r="AT23">
        <v>5</v>
      </c>
      <c r="AU23">
        <v>5</v>
      </c>
      <c r="AV23">
        <v>5</v>
      </c>
      <c r="AW23">
        <v>5</v>
      </c>
      <c r="AX23">
        <v>1</v>
      </c>
      <c r="AY23">
        <v>1</v>
      </c>
      <c r="AZ23">
        <v>1</v>
      </c>
      <c r="BA23">
        <v>1</v>
      </c>
      <c r="BB23">
        <v>1</v>
      </c>
      <c r="BC23">
        <v>1</v>
      </c>
      <c r="BD23">
        <v>1</v>
      </c>
      <c r="BE23">
        <v>1</v>
      </c>
      <c r="BF23">
        <v>1</v>
      </c>
      <c r="BG23">
        <v>5</v>
      </c>
      <c r="BH23">
        <v>5</v>
      </c>
      <c r="BI23">
        <v>5</v>
      </c>
      <c r="BJ23">
        <v>1</v>
      </c>
      <c r="BK23">
        <v>5</v>
      </c>
      <c r="BL23">
        <v>1</v>
      </c>
      <c r="BM23">
        <v>4</v>
      </c>
      <c r="BN23">
        <v>4</v>
      </c>
      <c r="BO23">
        <v>2</v>
      </c>
      <c r="BP23">
        <v>5</v>
      </c>
      <c r="BQ23">
        <v>1</v>
      </c>
      <c r="BR23">
        <v>5</v>
      </c>
      <c r="BS23">
        <v>5</v>
      </c>
      <c r="BT23">
        <v>1</v>
      </c>
      <c r="BU23">
        <v>3</v>
      </c>
      <c r="BV23">
        <v>5</v>
      </c>
      <c r="BW23">
        <v>5</v>
      </c>
      <c r="BX23">
        <v>177</v>
      </c>
      <c r="BY23" s="1">
        <f t="shared" si="34"/>
        <v>1</v>
      </c>
      <c r="BZ23" s="1">
        <f t="shared" si="0"/>
        <v>5</v>
      </c>
      <c r="CA23" s="1">
        <f t="shared" si="1"/>
        <v>5</v>
      </c>
      <c r="CB23" s="1">
        <f t="shared" si="2"/>
        <v>1</v>
      </c>
      <c r="CC23" s="1">
        <f t="shared" si="3"/>
        <v>1</v>
      </c>
      <c r="CD23" s="2">
        <f t="shared" si="4"/>
        <v>18</v>
      </c>
      <c r="CE23" s="3">
        <f t="shared" si="5"/>
        <v>1.1000000000000001</v>
      </c>
      <c r="CF23" s="4">
        <f t="shared" si="6"/>
        <v>3</v>
      </c>
      <c r="CG23" s="4">
        <f t="shared" si="7"/>
        <v>1</v>
      </c>
      <c r="CH23" s="4">
        <f t="shared" si="8"/>
        <v>1</v>
      </c>
      <c r="CI23" s="4">
        <f t="shared" si="9"/>
        <v>1</v>
      </c>
      <c r="CJ23" s="4">
        <f t="shared" si="10"/>
        <v>1</v>
      </c>
      <c r="CK23" s="4">
        <f t="shared" si="11"/>
        <v>1</v>
      </c>
      <c r="CL23" s="4">
        <f t="shared" si="12"/>
        <v>1</v>
      </c>
      <c r="CM23" s="4">
        <f t="shared" si="13"/>
        <v>1</v>
      </c>
      <c r="CN23" s="5">
        <f t="shared" si="14"/>
        <v>10</v>
      </c>
      <c r="CO23" s="5">
        <f t="shared" si="15"/>
        <v>8</v>
      </c>
      <c r="CP23" s="5">
        <f t="shared" si="16"/>
        <v>18</v>
      </c>
      <c r="CQ23" s="7">
        <f t="shared" si="17"/>
        <v>1</v>
      </c>
      <c r="CR23" s="7">
        <f t="shared" si="18"/>
        <v>1</v>
      </c>
      <c r="CS23" s="7">
        <f t="shared" si="19"/>
        <v>5</v>
      </c>
      <c r="CT23" s="7">
        <f t="shared" si="20"/>
        <v>5</v>
      </c>
      <c r="CU23" s="7">
        <f t="shared" si="21"/>
        <v>5</v>
      </c>
      <c r="CV23" s="7">
        <f t="shared" si="22"/>
        <v>1</v>
      </c>
      <c r="CW23" s="7">
        <f t="shared" si="23"/>
        <v>1</v>
      </c>
      <c r="CX23" s="7">
        <f t="shared" si="24"/>
        <v>2</v>
      </c>
      <c r="CY23" s="7">
        <f t="shared" si="25"/>
        <v>1</v>
      </c>
      <c r="CZ23" s="7">
        <f t="shared" si="26"/>
        <v>5</v>
      </c>
      <c r="DA23" s="7">
        <f t="shared" si="27"/>
        <v>1</v>
      </c>
      <c r="DB23" s="7">
        <f t="shared" si="28"/>
        <v>3</v>
      </c>
      <c r="DC23" s="7">
        <f t="shared" si="29"/>
        <v>1</v>
      </c>
      <c r="DD23" s="7">
        <f t="shared" si="30"/>
        <v>1</v>
      </c>
      <c r="DE23" s="8">
        <f t="shared" si="31"/>
        <v>17</v>
      </c>
      <c r="DF23" s="8">
        <f t="shared" si="32"/>
        <v>59</v>
      </c>
      <c r="DG23" s="8">
        <f t="shared" si="33"/>
        <v>76</v>
      </c>
    </row>
    <row r="24" spans="1:111" s="20" customFormat="1">
      <c r="A24" s="20">
        <v>36</v>
      </c>
      <c r="B24" s="20" t="s">
        <v>1022</v>
      </c>
      <c r="C24" s="20" t="s">
        <v>1023</v>
      </c>
      <c r="D24" s="20" t="s">
        <v>77</v>
      </c>
      <c r="E24" s="20" t="s">
        <v>78</v>
      </c>
      <c r="F24" s="20" t="s">
        <v>976</v>
      </c>
      <c r="G24" s="25" t="s">
        <v>985</v>
      </c>
      <c r="H24" s="20">
        <v>4</v>
      </c>
      <c r="I24" s="20">
        <v>4</v>
      </c>
      <c r="J24" s="20">
        <v>3</v>
      </c>
      <c r="K24" s="20">
        <v>4</v>
      </c>
      <c r="L24" s="20">
        <v>2</v>
      </c>
      <c r="M24" s="20">
        <v>4</v>
      </c>
      <c r="N24" s="20">
        <v>4</v>
      </c>
      <c r="O24" s="20">
        <v>3</v>
      </c>
      <c r="P24" s="20">
        <v>4</v>
      </c>
      <c r="Q24" s="43">
        <v>3</v>
      </c>
      <c r="R24" s="20">
        <v>3</v>
      </c>
      <c r="S24" s="20">
        <v>3</v>
      </c>
      <c r="T24" s="20">
        <v>2</v>
      </c>
      <c r="U24" s="20">
        <v>2</v>
      </c>
      <c r="V24" s="20">
        <v>2</v>
      </c>
      <c r="W24" s="20">
        <v>3</v>
      </c>
      <c r="X24" s="20">
        <v>3</v>
      </c>
      <c r="Y24" s="20">
        <v>2</v>
      </c>
      <c r="Z24" s="20">
        <v>3</v>
      </c>
      <c r="AA24" s="20">
        <v>2</v>
      </c>
      <c r="AB24" s="20">
        <v>2</v>
      </c>
      <c r="AC24" s="20">
        <v>3</v>
      </c>
      <c r="AD24" s="20">
        <v>3</v>
      </c>
      <c r="AE24" s="20">
        <v>4</v>
      </c>
      <c r="AF24" s="20">
        <v>3</v>
      </c>
      <c r="AG24" s="20">
        <v>3</v>
      </c>
      <c r="AH24" s="20">
        <v>3</v>
      </c>
      <c r="AI24" s="20">
        <v>4</v>
      </c>
      <c r="AJ24" s="20">
        <v>4</v>
      </c>
      <c r="AK24" s="20">
        <v>2</v>
      </c>
      <c r="AL24" s="20">
        <v>3</v>
      </c>
      <c r="AM24" s="20">
        <v>2</v>
      </c>
      <c r="AN24" s="20">
        <v>3</v>
      </c>
      <c r="AO24" s="20">
        <v>4</v>
      </c>
      <c r="AP24" s="20">
        <v>3</v>
      </c>
      <c r="AQ24" s="20">
        <v>3</v>
      </c>
      <c r="AR24" s="20">
        <v>4</v>
      </c>
      <c r="AS24" s="20">
        <v>3</v>
      </c>
      <c r="AT24" s="20">
        <v>4</v>
      </c>
      <c r="AU24" s="20">
        <v>4</v>
      </c>
      <c r="AV24" s="20">
        <v>2</v>
      </c>
      <c r="AW24" s="20">
        <v>4</v>
      </c>
      <c r="AX24" s="20">
        <v>4</v>
      </c>
      <c r="AY24" s="20">
        <v>3</v>
      </c>
      <c r="AZ24" s="20">
        <v>4</v>
      </c>
      <c r="BA24" s="20">
        <v>2</v>
      </c>
      <c r="BB24" s="20">
        <v>3</v>
      </c>
      <c r="BC24" s="20">
        <v>2</v>
      </c>
      <c r="BD24" s="20">
        <v>2</v>
      </c>
      <c r="BE24" s="20">
        <v>2</v>
      </c>
      <c r="BF24" s="20">
        <v>4</v>
      </c>
      <c r="BG24" s="20">
        <v>4</v>
      </c>
      <c r="BH24" s="20">
        <v>4</v>
      </c>
      <c r="BI24" s="20">
        <v>5</v>
      </c>
      <c r="BJ24" s="20">
        <v>2</v>
      </c>
      <c r="BK24" s="20">
        <v>2</v>
      </c>
      <c r="BL24" s="20">
        <v>1</v>
      </c>
      <c r="BM24" s="20">
        <v>4</v>
      </c>
      <c r="BN24" s="20">
        <v>4</v>
      </c>
      <c r="BO24" s="20">
        <v>3</v>
      </c>
      <c r="BP24" s="20">
        <v>4</v>
      </c>
      <c r="BQ24" s="20">
        <v>2</v>
      </c>
      <c r="BR24" s="20">
        <v>5</v>
      </c>
      <c r="BS24" s="20">
        <v>5</v>
      </c>
      <c r="BT24" s="20">
        <v>2</v>
      </c>
      <c r="BU24" s="20">
        <v>3</v>
      </c>
      <c r="BV24" s="20">
        <v>2</v>
      </c>
      <c r="BW24" s="20">
        <v>4</v>
      </c>
      <c r="BX24" s="20">
        <v>202</v>
      </c>
      <c r="BY24" s="26">
        <f t="shared" ref="BY24:BY37" si="35">IF(J24=1,5,IF(J24=2,4,IF(J24=3,3,IF(J24=4,2,IF(J24=5,1)))))</f>
        <v>3</v>
      </c>
      <c r="BZ24" s="26">
        <f t="shared" ref="BZ24:BZ37" si="36">IF(K24=1,5,IF(K24=2,4,IF(K24=3,3,IF(K24=4,2,IF(K24=5,1)))))</f>
        <v>2</v>
      </c>
      <c r="CA24" s="26">
        <f t="shared" ref="CA24:CA37" si="37">IF(O24=1,5,IF(O24=2,4,IF(O24=3,3,IF(O24=4,2,IF(O24=5,1)))))</f>
        <v>3</v>
      </c>
      <c r="CB24" s="26">
        <f t="shared" ref="CB24:CB37" si="38">IF(P24=1,5,IF(P24=2,4,IF(P24=3,3,IF(P24=4,2,IF(P24=5,1)))))</f>
        <v>2</v>
      </c>
      <c r="CC24" s="26">
        <f t="shared" ref="CC24:CC37" si="39">IF(Q24=1,5,IF(Q24=2,4,IF(Q24=3,3,IF(Q24=4,2,IF(Q24=5,1)))))</f>
        <v>3</v>
      </c>
      <c r="CD24" s="27">
        <f t="shared" ref="CD24:CD37" si="40">SUM(H24:I24,K24,M24:N24,BY24:CC24)</f>
        <v>33</v>
      </c>
      <c r="CE24" s="23">
        <f t="shared" ref="CE24:CE37" si="41">SUM(R24:AA24)/10</f>
        <v>2.5</v>
      </c>
      <c r="CF24" s="28">
        <f t="shared" ref="CF24:CF37" si="42">IF(AB24=1,4,IF(AB24=2,3,IF(AB24=3,2,IF(AB24=4,1))))</f>
        <v>3</v>
      </c>
      <c r="CG24" s="28">
        <f t="shared" ref="CG24:CG37" si="43">IF(AE24=1,4,IF(AE24=2,3,IF(AE24=3,2,IF(AE24=4,1))))</f>
        <v>1</v>
      </c>
      <c r="CH24" s="28">
        <f t="shared" ref="CH24:CH37" si="44">IF(AH24=1,4,IF(AH24=2,3,IF(AH24=3,2,IF(AH24=4,1))))</f>
        <v>2</v>
      </c>
      <c r="CI24" s="28">
        <f t="shared" ref="CI24:CI37" si="45">IF(AI24=1,4,IF(AI24=2,3,IF(AI24=3,2,IF(AI24=4,1))))</f>
        <v>1</v>
      </c>
      <c r="CJ24" s="28">
        <f t="shared" ref="CJ24:CJ37" si="46">IF(AL24=1,4,IF(AL24=2,3,IF(AL24=3,2,IF(AL24=4,1))))</f>
        <v>2</v>
      </c>
      <c r="CK24" s="28">
        <f t="shared" ref="CK24:CK37" si="47">IF(AN24=1,4,IF(AN24=2,3,IF(AN24=3,2,IF(AN24=4,1))))</f>
        <v>2</v>
      </c>
      <c r="CL24" s="28">
        <f t="shared" ref="CL24:CL37" si="48">IF(AO24=1,4,IF(AO24=2,3,IF(AO24=3,2,IF(AO24=4,1))))</f>
        <v>1</v>
      </c>
      <c r="CM24" s="28">
        <f t="shared" ref="CM24:CM37" si="49">IF(AQ24=1,4,IF(AQ24=2,3,IF(AQ24=3,2,IF(AQ24=4,1))))</f>
        <v>2</v>
      </c>
      <c r="CN24" s="24">
        <f t="shared" ref="CN24:CN37" si="50">SUM(CF24:CM24,)</f>
        <v>14</v>
      </c>
      <c r="CO24" s="24">
        <f t="shared" ref="CO24:CO37" si="51">SUM(AC24:AD24,AF24:AG24,AJ24,AK24,AM24,AP24)</f>
        <v>23</v>
      </c>
      <c r="CP24" s="24">
        <f t="shared" ref="CP24:CP37" si="52">SUM(CN24+CO24)</f>
        <v>37</v>
      </c>
      <c r="CQ24" s="29">
        <f t="shared" ref="CQ24:CQ37" si="53">IF(AT24=1,5,IF(AT24=2,4,IF(AT24=3,3,IF(AT24=4,2,IF(AT24=5,1)))))</f>
        <v>2</v>
      </c>
      <c r="CR24" s="29">
        <f t="shared" ref="CR24:CR37" si="54">IF(AV24=1,5,IF(AV24=2,4,IF(AV24=3,3,IF(AV24=4,2,IF(AV24=5,1)))))</f>
        <v>4</v>
      </c>
      <c r="CS24" s="29">
        <f t="shared" ref="CS24:CS37" si="55">IF(BA24=1,5,IF(BA24=2,4,IF(BA24=3,3,IF(BA24=4,2,IF(BA24=5,1)))))</f>
        <v>4</v>
      </c>
      <c r="CT24" s="29">
        <f t="shared" ref="CT24:CT37" si="56">IF(BC24=1,5,IF(BC24=2,4,IF(BC24=3,3,IF(BC24=4,2,IF(BC24=5,1)))))</f>
        <v>4</v>
      </c>
      <c r="CU24" s="29">
        <f t="shared" ref="CU24:CU37" si="57">IF(BE24=1,5,IF(BE24=2,4,IF(BE24=3,3,IF(BE24=4,2,IF(BE24=5,1)))))</f>
        <v>4</v>
      </c>
      <c r="CV24" s="29">
        <f t="shared" ref="CV24:CV37" si="58">IF(BH24=1,5,IF(BH24=2,4,IF(BH24=3,3,IF(BH24=4,2,IF(BH24=5,1)))))</f>
        <v>2</v>
      </c>
      <c r="CW24" s="29">
        <f t="shared" ref="CW24:CW37" si="59">IF(BK24=1,5,IF(BK24=2,4,IF(BK24=3,3,IF(BK24=4,2,IF(BK24=5,1)))))</f>
        <v>4</v>
      </c>
      <c r="CX24" s="29">
        <f t="shared" ref="CX24:CX37" si="60">IF(BN24=1,5,IF(BN24=2,4,IF(BN24=3,3,IF(BN24=4,2,IF(BN24=5,1)))))</f>
        <v>2</v>
      </c>
      <c r="CY24" s="29">
        <f t="shared" ref="CY24:CY37" si="61">IF(BP24=1,5,IF(BP24=2,4,IF(BP24=3,3,IF(BP24=4,2,IF(BP24=5,1)))))</f>
        <v>2</v>
      </c>
      <c r="CZ24" s="29">
        <f t="shared" ref="CZ24:CZ37" si="62">IF(BQ24=1,5,IF(BQ24=2,4,IF(BQ24=3,3,IF(BQ24=4,2,IF(BQ24=5,1)))))</f>
        <v>4</v>
      </c>
      <c r="DA24" s="29">
        <f t="shared" ref="DA24:DA37" si="63">IF(BR24=1,5,IF(BR24=2,4,IF(BR24=3,3,IF(BR24=4,2,IF(BR24=5,1)))))</f>
        <v>1</v>
      </c>
      <c r="DB24" s="29">
        <f t="shared" ref="DB24:DB37" si="64">IF(BU24=1,5,IF(BU24=2,4,IF(BU24=3,3,IF(BU24=4,2,IF(BU24=5,1)))))</f>
        <v>3</v>
      </c>
      <c r="DC24" s="29">
        <f t="shared" ref="DC24:DC37" si="65">IF(BV24=1,5,IF(BV24=2,4,IF(BV24=3,3,IF(BV24=4,2,IF(BV24=5,1)))))</f>
        <v>4</v>
      </c>
      <c r="DD24" s="29">
        <f t="shared" ref="DD24:DD37" si="66">IF(BW24=1,5,IF(BW24=2,4,IF(BW24=3,3,IF(BW24=4,2,IF(BW24=5,1)))))</f>
        <v>2</v>
      </c>
      <c r="DE24" s="30">
        <f t="shared" ref="DE24:DE37" si="67">SUM(AR24,AX24,AZ24,BB24,BD24,BF24,BJ24,BL24,BT24,CQ24,CR24,CV24,CX24,CY24,DA24,DC24)</f>
        <v>43</v>
      </c>
      <c r="DF24" s="30">
        <f t="shared" ref="DF24:DF37" si="68">SUM(AS24,AU24,AW24,AY24,BG24,BI24,BM24,BO24,BS24,CS24,CT24,CU24,CW24,CZ24,DB24,DD24)</f>
        <v>60</v>
      </c>
      <c r="DG24" s="30">
        <f t="shared" ref="DG24:DG37" si="69">SUM(DE24:DF24)</f>
        <v>103</v>
      </c>
    </row>
    <row r="25" spans="1:111">
      <c r="A25">
        <v>35</v>
      </c>
      <c r="B25" t="s">
        <v>1020</v>
      </c>
      <c r="C25" t="s">
        <v>1021</v>
      </c>
      <c r="D25" t="s">
        <v>77</v>
      </c>
      <c r="E25" t="s">
        <v>78</v>
      </c>
      <c r="F25" t="s">
        <v>976</v>
      </c>
      <c r="G25" s="17" t="s">
        <v>977</v>
      </c>
      <c r="H25">
        <v>5</v>
      </c>
      <c r="I25">
        <v>5</v>
      </c>
      <c r="J25">
        <v>1</v>
      </c>
      <c r="K25">
        <v>4</v>
      </c>
      <c r="L25">
        <v>1</v>
      </c>
      <c r="M25">
        <v>4</v>
      </c>
      <c r="N25">
        <v>4</v>
      </c>
      <c r="O25">
        <v>4</v>
      </c>
      <c r="P25">
        <v>3</v>
      </c>
      <c r="Q25" s="42">
        <v>3</v>
      </c>
      <c r="R25">
        <v>4</v>
      </c>
      <c r="S25">
        <v>2</v>
      </c>
      <c r="T25">
        <v>2</v>
      </c>
      <c r="U25">
        <v>3</v>
      </c>
      <c r="V25">
        <v>2</v>
      </c>
      <c r="W25">
        <v>4</v>
      </c>
      <c r="X25">
        <v>3</v>
      </c>
      <c r="Y25">
        <v>3</v>
      </c>
      <c r="Z25">
        <v>3</v>
      </c>
      <c r="AA25">
        <v>2</v>
      </c>
      <c r="AB25">
        <v>4</v>
      </c>
      <c r="AC25">
        <v>2</v>
      </c>
      <c r="AD25">
        <v>2</v>
      </c>
      <c r="AE25">
        <v>4</v>
      </c>
      <c r="AF25">
        <v>2</v>
      </c>
      <c r="AG25">
        <v>3</v>
      </c>
      <c r="AH25">
        <v>4</v>
      </c>
      <c r="AI25">
        <v>4</v>
      </c>
      <c r="AJ25">
        <v>2</v>
      </c>
      <c r="AK25">
        <v>2</v>
      </c>
      <c r="AL25">
        <v>3</v>
      </c>
      <c r="AM25">
        <v>2</v>
      </c>
      <c r="AN25">
        <v>1</v>
      </c>
      <c r="AO25">
        <v>3</v>
      </c>
      <c r="AP25">
        <v>3</v>
      </c>
      <c r="AQ25">
        <v>3</v>
      </c>
      <c r="AR25">
        <v>4</v>
      </c>
      <c r="AS25">
        <v>2</v>
      </c>
      <c r="AT25">
        <v>4</v>
      </c>
      <c r="AU25">
        <v>4</v>
      </c>
      <c r="AV25">
        <v>2</v>
      </c>
      <c r="AW25">
        <v>5</v>
      </c>
      <c r="AX25">
        <v>4</v>
      </c>
      <c r="AY25">
        <v>4</v>
      </c>
      <c r="AZ25">
        <v>4</v>
      </c>
      <c r="BA25">
        <v>4</v>
      </c>
      <c r="BB25">
        <v>2</v>
      </c>
      <c r="BC25">
        <v>4</v>
      </c>
      <c r="BD25">
        <v>4</v>
      </c>
      <c r="BE25">
        <v>2</v>
      </c>
      <c r="BF25">
        <v>4</v>
      </c>
      <c r="BG25">
        <v>5</v>
      </c>
      <c r="BH25">
        <v>2</v>
      </c>
      <c r="BI25">
        <v>4</v>
      </c>
      <c r="BJ25">
        <v>1</v>
      </c>
      <c r="BK25">
        <v>2</v>
      </c>
      <c r="BL25">
        <v>2</v>
      </c>
      <c r="BM25">
        <v>4</v>
      </c>
      <c r="BN25">
        <v>1</v>
      </c>
      <c r="BO25">
        <v>4</v>
      </c>
      <c r="BP25">
        <v>1</v>
      </c>
      <c r="BQ25">
        <v>1</v>
      </c>
      <c r="BR25">
        <v>4</v>
      </c>
      <c r="BS25">
        <v>5</v>
      </c>
      <c r="BT25">
        <v>2</v>
      </c>
      <c r="BU25">
        <v>1</v>
      </c>
      <c r="BV25">
        <v>2</v>
      </c>
      <c r="BW25">
        <v>4</v>
      </c>
      <c r="BX25">
        <v>196</v>
      </c>
      <c r="BY25" s="1">
        <f t="shared" si="35"/>
        <v>5</v>
      </c>
      <c r="BZ25" s="1">
        <f t="shared" si="36"/>
        <v>2</v>
      </c>
      <c r="CA25" s="1">
        <f t="shared" si="37"/>
        <v>2</v>
      </c>
      <c r="CB25" s="1">
        <f t="shared" si="38"/>
        <v>3</v>
      </c>
      <c r="CC25" s="1">
        <f t="shared" si="39"/>
        <v>3</v>
      </c>
      <c r="CD25" s="2">
        <f t="shared" si="40"/>
        <v>37</v>
      </c>
      <c r="CE25" s="3">
        <f t="shared" si="41"/>
        <v>2.8</v>
      </c>
      <c r="CF25" s="4">
        <f t="shared" si="42"/>
        <v>1</v>
      </c>
      <c r="CG25" s="4">
        <f t="shared" si="43"/>
        <v>1</v>
      </c>
      <c r="CH25" s="4">
        <f t="shared" si="44"/>
        <v>1</v>
      </c>
      <c r="CI25" s="4">
        <f t="shared" si="45"/>
        <v>1</v>
      </c>
      <c r="CJ25" s="4">
        <f t="shared" si="46"/>
        <v>2</v>
      </c>
      <c r="CK25" s="4">
        <f t="shared" si="47"/>
        <v>4</v>
      </c>
      <c r="CL25" s="4">
        <f t="shared" si="48"/>
        <v>2</v>
      </c>
      <c r="CM25" s="4">
        <f t="shared" si="49"/>
        <v>2</v>
      </c>
      <c r="CN25" s="5">
        <f t="shared" si="50"/>
        <v>14</v>
      </c>
      <c r="CO25" s="5">
        <f t="shared" si="51"/>
        <v>18</v>
      </c>
      <c r="CP25" s="5">
        <f t="shared" si="52"/>
        <v>32</v>
      </c>
      <c r="CQ25" s="7">
        <f t="shared" si="53"/>
        <v>2</v>
      </c>
      <c r="CR25" s="7">
        <f t="shared" si="54"/>
        <v>4</v>
      </c>
      <c r="CS25" s="7">
        <f t="shared" si="55"/>
        <v>2</v>
      </c>
      <c r="CT25" s="7">
        <f t="shared" si="56"/>
        <v>2</v>
      </c>
      <c r="CU25" s="7">
        <f t="shared" si="57"/>
        <v>4</v>
      </c>
      <c r="CV25" s="7">
        <f t="shared" si="58"/>
        <v>4</v>
      </c>
      <c r="CW25" s="7">
        <f t="shared" si="59"/>
        <v>4</v>
      </c>
      <c r="CX25" s="7">
        <f t="shared" si="60"/>
        <v>5</v>
      </c>
      <c r="CY25" s="7">
        <f t="shared" si="61"/>
        <v>5</v>
      </c>
      <c r="CZ25" s="7">
        <f t="shared" si="62"/>
        <v>5</v>
      </c>
      <c r="DA25" s="7">
        <f t="shared" si="63"/>
        <v>2</v>
      </c>
      <c r="DB25" s="7">
        <f t="shared" si="64"/>
        <v>5</v>
      </c>
      <c r="DC25" s="7">
        <f t="shared" si="65"/>
        <v>4</v>
      </c>
      <c r="DD25" s="7">
        <f t="shared" si="66"/>
        <v>2</v>
      </c>
      <c r="DE25" s="8">
        <f t="shared" si="67"/>
        <v>53</v>
      </c>
      <c r="DF25" s="8">
        <f t="shared" si="68"/>
        <v>61</v>
      </c>
      <c r="DG25" s="8">
        <f t="shared" si="69"/>
        <v>114</v>
      </c>
    </row>
    <row r="26" spans="1:111">
      <c r="A26">
        <v>32</v>
      </c>
      <c r="B26" t="s">
        <v>1014</v>
      </c>
      <c r="C26" t="s">
        <v>1015</v>
      </c>
      <c r="D26" t="s">
        <v>77</v>
      </c>
      <c r="E26" t="s">
        <v>368</v>
      </c>
      <c r="F26" t="s">
        <v>934</v>
      </c>
      <c r="G26" s="17" t="s">
        <v>954</v>
      </c>
      <c r="H26">
        <v>5</v>
      </c>
      <c r="I26">
        <v>5</v>
      </c>
      <c r="J26">
        <v>2</v>
      </c>
      <c r="K26">
        <v>5</v>
      </c>
      <c r="L26">
        <v>1</v>
      </c>
      <c r="M26">
        <v>5</v>
      </c>
      <c r="N26">
        <v>5</v>
      </c>
      <c r="O26">
        <v>1</v>
      </c>
      <c r="P26">
        <v>1</v>
      </c>
      <c r="Q26" s="42">
        <v>1</v>
      </c>
      <c r="R26">
        <v>4</v>
      </c>
      <c r="S26">
        <v>4</v>
      </c>
      <c r="T26">
        <v>4</v>
      </c>
      <c r="U26">
        <v>4</v>
      </c>
      <c r="V26">
        <v>4</v>
      </c>
      <c r="W26">
        <v>4</v>
      </c>
      <c r="X26">
        <v>4</v>
      </c>
      <c r="Y26">
        <v>4</v>
      </c>
      <c r="Z26">
        <v>4</v>
      </c>
      <c r="AA26">
        <v>4</v>
      </c>
      <c r="AB26">
        <v>1</v>
      </c>
      <c r="AC26">
        <v>4</v>
      </c>
      <c r="AD26">
        <v>1</v>
      </c>
      <c r="AE26">
        <v>3</v>
      </c>
      <c r="AF26">
        <v>4</v>
      </c>
      <c r="AG26">
        <v>4</v>
      </c>
      <c r="AH26">
        <v>1</v>
      </c>
      <c r="AI26">
        <v>3</v>
      </c>
      <c r="AJ26">
        <v>4</v>
      </c>
      <c r="AK26">
        <v>3</v>
      </c>
      <c r="AL26">
        <v>3</v>
      </c>
      <c r="AM26">
        <v>4</v>
      </c>
      <c r="AN26">
        <v>1</v>
      </c>
      <c r="AO26">
        <v>1</v>
      </c>
      <c r="AP26">
        <v>4</v>
      </c>
      <c r="AQ26">
        <v>1</v>
      </c>
      <c r="AR26">
        <v>5</v>
      </c>
      <c r="AS26">
        <v>1</v>
      </c>
      <c r="AT26">
        <v>1</v>
      </c>
      <c r="AU26">
        <v>1</v>
      </c>
      <c r="AV26">
        <v>1</v>
      </c>
      <c r="AW26">
        <v>5</v>
      </c>
      <c r="AX26">
        <v>5</v>
      </c>
      <c r="AY26">
        <v>1</v>
      </c>
      <c r="AZ26">
        <v>5</v>
      </c>
      <c r="BA26">
        <v>5</v>
      </c>
      <c r="BB26">
        <v>5</v>
      </c>
      <c r="BC26">
        <v>5</v>
      </c>
      <c r="BD26">
        <v>5</v>
      </c>
      <c r="BE26">
        <v>5</v>
      </c>
      <c r="BF26">
        <v>5</v>
      </c>
      <c r="BG26">
        <v>5</v>
      </c>
      <c r="BH26">
        <v>1</v>
      </c>
      <c r="BI26">
        <v>1</v>
      </c>
      <c r="BJ26">
        <v>5</v>
      </c>
      <c r="BK26">
        <v>5</v>
      </c>
      <c r="BL26">
        <v>5</v>
      </c>
      <c r="BM26">
        <v>5</v>
      </c>
      <c r="BN26">
        <v>1</v>
      </c>
      <c r="BO26">
        <v>5</v>
      </c>
      <c r="BP26">
        <v>1</v>
      </c>
      <c r="BQ26">
        <v>5</v>
      </c>
      <c r="BR26">
        <v>5</v>
      </c>
      <c r="BS26">
        <v>5</v>
      </c>
      <c r="BT26">
        <v>5</v>
      </c>
      <c r="BU26">
        <v>1</v>
      </c>
      <c r="BV26">
        <v>1</v>
      </c>
      <c r="BW26">
        <v>1</v>
      </c>
      <c r="BX26">
        <v>223</v>
      </c>
      <c r="BY26" s="1">
        <f t="shared" si="35"/>
        <v>4</v>
      </c>
      <c r="BZ26" s="1">
        <f t="shared" si="36"/>
        <v>1</v>
      </c>
      <c r="CA26" s="1">
        <f t="shared" si="37"/>
        <v>5</v>
      </c>
      <c r="CB26" s="1">
        <f t="shared" si="38"/>
        <v>5</v>
      </c>
      <c r="CC26" s="1">
        <f t="shared" si="39"/>
        <v>5</v>
      </c>
      <c r="CD26" s="2">
        <f t="shared" si="40"/>
        <v>45</v>
      </c>
      <c r="CE26" s="3">
        <f t="shared" si="41"/>
        <v>4</v>
      </c>
      <c r="CF26" s="4">
        <f t="shared" si="42"/>
        <v>4</v>
      </c>
      <c r="CG26" s="4">
        <f t="shared" si="43"/>
        <v>2</v>
      </c>
      <c r="CH26" s="4">
        <f t="shared" si="44"/>
        <v>4</v>
      </c>
      <c r="CI26" s="4">
        <f t="shared" si="45"/>
        <v>2</v>
      </c>
      <c r="CJ26" s="4">
        <f t="shared" si="46"/>
        <v>2</v>
      </c>
      <c r="CK26" s="4">
        <f t="shared" si="47"/>
        <v>4</v>
      </c>
      <c r="CL26" s="4">
        <f t="shared" si="48"/>
        <v>4</v>
      </c>
      <c r="CM26" s="4">
        <f t="shared" si="49"/>
        <v>4</v>
      </c>
      <c r="CN26" s="5">
        <f t="shared" si="50"/>
        <v>26</v>
      </c>
      <c r="CO26" s="5">
        <f t="shared" si="51"/>
        <v>28</v>
      </c>
      <c r="CP26" s="5">
        <f t="shared" si="52"/>
        <v>54</v>
      </c>
      <c r="CQ26" s="7">
        <f t="shared" si="53"/>
        <v>5</v>
      </c>
      <c r="CR26" s="7">
        <f t="shared" si="54"/>
        <v>5</v>
      </c>
      <c r="CS26" s="7">
        <f t="shared" si="55"/>
        <v>1</v>
      </c>
      <c r="CT26" s="7">
        <f t="shared" si="56"/>
        <v>1</v>
      </c>
      <c r="CU26" s="7">
        <f t="shared" si="57"/>
        <v>1</v>
      </c>
      <c r="CV26" s="7">
        <f t="shared" si="58"/>
        <v>5</v>
      </c>
      <c r="CW26" s="7">
        <f t="shared" si="59"/>
        <v>1</v>
      </c>
      <c r="CX26" s="7">
        <f t="shared" si="60"/>
        <v>5</v>
      </c>
      <c r="CY26" s="7">
        <f t="shared" si="61"/>
        <v>5</v>
      </c>
      <c r="CZ26" s="7">
        <f t="shared" si="62"/>
        <v>1</v>
      </c>
      <c r="DA26" s="7">
        <f t="shared" si="63"/>
        <v>1</v>
      </c>
      <c r="DB26" s="7">
        <f t="shared" si="64"/>
        <v>5</v>
      </c>
      <c r="DC26" s="7">
        <f t="shared" si="65"/>
        <v>5</v>
      </c>
      <c r="DD26" s="7">
        <f t="shared" si="66"/>
        <v>5</v>
      </c>
      <c r="DE26" s="8">
        <f t="shared" si="67"/>
        <v>76</v>
      </c>
      <c r="DF26" s="8">
        <f t="shared" si="68"/>
        <v>44</v>
      </c>
      <c r="DG26" s="8">
        <f t="shared" si="69"/>
        <v>120</v>
      </c>
    </row>
    <row r="27" spans="1:111">
      <c r="A27">
        <v>31</v>
      </c>
      <c r="B27" t="s">
        <v>1012</v>
      </c>
      <c r="C27" t="s">
        <v>1013</v>
      </c>
      <c r="D27" t="s">
        <v>77</v>
      </c>
      <c r="E27" t="s">
        <v>78</v>
      </c>
      <c r="F27" t="s">
        <v>934</v>
      </c>
      <c r="G27" s="17" t="s">
        <v>948</v>
      </c>
      <c r="H27">
        <v>1</v>
      </c>
      <c r="I27">
        <v>1</v>
      </c>
      <c r="J27">
        <v>5</v>
      </c>
      <c r="K27">
        <v>3</v>
      </c>
      <c r="L27">
        <v>5</v>
      </c>
      <c r="M27">
        <v>1</v>
      </c>
      <c r="N27">
        <v>1</v>
      </c>
      <c r="O27">
        <v>3</v>
      </c>
      <c r="P27">
        <v>5</v>
      </c>
      <c r="Q27" s="42">
        <v>5</v>
      </c>
      <c r="R27">
        <v>3</v>
      </c>
      <c r="S27">
        <v>2</v>
      </c>
      <c r="T27">
        <v>2</v>
      </c>
      <c r="U27">
        <v>2</v>
      </c>
      <c r="V27">
        <v>2</v>
      </c>
      <c r="W27">
        <v>2</v>
      </c>
      <c r="X27">
        <v>2</v>
      </c>
      <c r="Y27">
        <v>2</v>
      </c>
      <c r="Z27">
        <v>2</v>
      </c>
      <c r="AA27">
        <v>2</v>
      </c>
      <c r="AB27">
        <v>2</v>
      </c>
      <c r="AC27">
        <v>2</v>
      </c>
      <c r="AD27">
        <v>2</v>
      </c>
      <c r="AE27">
        <v>3</v>
      </c>
      <c r="AF27">
        <v>2</v>
      </c>
      <c r="AG27">
        <v>2</v>
      </c>
      <c r="AH27">
        <v>2</v>
      </c>
      <c r="AI27">
        <v>2</v>
      </c>
      <c r="AJ27">
        <v>2</v>
      </c>
      <c r="AK27">
        <v>4</v>
      </c>
      <c r="AL27">
        <v>3</v>
      </c>
      <c r="AM27">
        <v>3</v>
      </c>
      <c r="AN27">
        <v>3</v>
      </c>
      <c r="AO27">
        <v>3</v>
      </c>
      <c r="AP27">
        <v>2</v>
      </c>
      <c r="AQ27">
        <v>2</v>
      </c>
      <c r="AR27">
        <v>2</v>
      </c>
      <c r="AS27">
        <v>5</v>
      </c>
      <c r="AT27">
        <v>1</v>
      </c>
      <c r="AU27">
        <v>4</v>
      </c>
      <c r="AV27">
        <v>3</v>
      </c>
      <c r="AW27">
        <v>5</v>
      </c>
      <c r="AX27">
        <v>1</v>
      </c>
      <c r="AY27">
        <v>2</v>
      </c>
      <c r="AZ27">
        <v>1</v>
      </c>
      <c r="BA27">
        <v>1</v>
      </c>
      <c r="BB27">
        <v>1</v>
      </c>
      <c r="BC27">
        <v>1</v>
      </c>
      <c r="BD27">
        <v>1</v>
      </c>
      <c r="BE27">
        <v>1</v>
      </c>
      <c r="BF27">
        <v>1</v>
      </c>
      <c r="BG27">
        <v>5</v>
      </c>
      <c r="BH27">
        <v>5</v>
      </c>
      <c r="BI27">
        <v>5</v>
      </c>
      <c r="BJ27">
        <v>1</v>
      </c>
      <c r="BK27">
        <v>1</v>
      </c>
      <c r="BL27">
        <v>1</v>
      </c>
      <c r="BM27">
        <v>5</v>
      </c>
      <c r="BN27">
        <v>5</v>
      </c>
      <c r="BO27">
        <v>5</v>
      </c>
      <c r="BP27">
        <v>5</v>
      </c>
      <c r="BQ27">
        <v>1</v>
      </c>
      <c r="BR27">
        <v>5</v>
      </c>
      <c r="BS27">
        <v>5</v>
      </c>
      <c r="BT27">
        <v>1</v>
      </c>
      <c r="BU27">
        <v>3</v>
      </c>
      <c r="BV27">
        <v>5</v>
      </c>
      <c r="BW27">
        <v>1</v>
      </c>
      <c r="BX27">
        <v>179</v>
      </c>
      <c r="BY27" s="1">
        <f t="shared" si="35"/>
        <v>1</v>
      </c>
      <c r="BZ27" s="1">
        <f t="shared" si="36"/>
        <v>3</v>
      </c>
      <c r="CA27" s="1">
        <f t="shared" si="37"/>
        <v>3</v>
      </c>
      <c r="CB27" s="1">
        <f t="shared" si="38"/>
        <v>1</v>
      </c>
      <c r="CC27" s="1">
        <f t="shared" si="39"/>
        <v>1</v>
      </c>
      <c r="CD27" s="2">
        <f t="shared" si="40"/>
        <v>16</v>
      </c>
      <c r="CE27" s="3">
        <f t="shared" si="41"/>
        <v>2.1</v>
      </c>
      <c r="CF27" s="4">
        <f t="shared" si="42"/>
        <v>3</v>
      </c>
      <c r="CG27" s="4">
        <f t="shared" si="43"/>
        <v>2</v>
      </c>
      <c r="CH27" s="4">
        <f t="shared" si="44"/>
        <v>3</v>
      </c>
      <c r="CI27" s="4">
        <f t="shared" si="45"/>
        <v>3</v>
      </c>
      <c r="CJ27" s="4">
        <f t="shared" si="46"/>
        <v>2</v>
      </c>
      <c r="CK27" s="4">
        <f t="shared" si="47"/>
        <v>2</v>
      </c>
      <c r="CL27" s="4">
        <f t="shared" si="48"/>
        <v>2</v>
      </c>
      <c r="CM27" s="4">
        <f t="shared" si="49"/>
        <v>3</v>
      </c>
      <c r="CN27" s="5">
        <f t="shared" si="50"/>
        <v>20</v>
      </c>
      <c r="CO27" s="5">
        <f t="shared" si="51"/>
        <v>19</v>
      </c>
      <c r="CP27" s="5">
        <f t="shared" si="52"/>
        <v>39</v>
      </c>
      <c r="CQ27" s="7">
        <f t="shared" si="53"/>
        <v>5</v>
      </c>
      <c r="CR27" s="7">
        <f t="shared" si="54"/>
        <v>3</v>
      </c>
      <c r="CS27" s="7">
        <f t="shared" si="55"/>
        <v>5</v>
      </c>
      <c r="CT27" s="7">
        <f t="shared" si="56"/>
        <v>5</v>
      </c>
      <c r="CU27" s="7">
        <f t="shared" si="57"/>
        <v>5</v>
      </c>
      <c r="CV27" s="7">
        <f t="shared" si="58"/>
        <v>1</v>
      </c>
      <c r="CW27" s="7">
        <f t="shared" si="59"/>
        <v>5</v>
      </c>
      <c r="CX27" s="7">
        <f t="shared" si="60"/>
        <v>1</v>
      </c>
      <c r="CY27" s="7">
        <f t="shared" si="61"/>
        <v>1</v>
      </c>
      <c r="CZ27" s="7">
        <f t="shared" si="62"/>
        <v>5</v>
      </c>
      <c r="DA27" s="7">
        <f t="shared" si="63"/>
        <v>1</v>
      </c>
      <c r="DB27" s="7">
        <f t="shared" si="64"/>
        <v>3</v>
      </c>
      <c r="DC27" s="7">
        <f t="shared" si="65"/>
        <v>1</v>
      </c>
      <c r="DD27" s="7">
        <f t="shared" si="66"/>
        <v>5</v>
      </c>
      <c r="DE27" s="8">
        <f t="shared" si="67"/>
        <v>23</v>
      </c>
      <c r="DF27" s="8">
        <f t="shared" si="68"/>
        <v>74</v>
      </c>
      <c r="DG27" s="8">
        <f t="shared" si="69"/>
        <v>97</v>
      </c>
    </row>
    <row r="28" spans="1:111">
      <c r="A28">
        <v>26</v>
      </c>
      <c r="B28" t="s">
        <v>1002</v>
      </c>
      <c r="C28" t="s">
        <v>1003</v>
      </c>
      <c r="D28" t="s">
        <v>77</v>
      </c>
      <c r="E28" t="s">
        <v>78</v>
      </c>
      <c r="F28" t="s">
        <v>907</v>
      </c>
      <c r="G28" s="17" t="s">
        <v>915</v>
      </c>
      <c r="H28">
        <v>5</v>
      </c>
      <c r="I28">
        <v>4</v>
      </c>
      <c r="J28">
        <v>1</v>
      </c>
      <c r="K28">
        <v>5</v>
      </c>
      <c r="L28">
        <v>1</v>
      </c>
      <c r="M28">
        <v>5</v>
      </c>
      <c r="N28">
        <v>5</v>
      </c>
      <c r="O28">
        <v>3</v>
      </c>
      <c r="P28">
        <v>4</v>
      </c>
      <c r="Q28" s="42">
        <v>2</v>
      </c>
      <c r="R28">
        <v>4</v>
      </c>
      <c r="S28">
        <v>2</v>
      </c>
      <c r="T28">
        <v>2</v>
      </c>
      <c r="U28">
        <v>2</v>
      </c>
      <c r="V28">
        <v>2</v>
      </c>
      <c r="W28">
        <v>3</v>
      </c>
      <c r="X28">
        <v>4</v>
      </c>
      <c r="Y28">
        <v>3</v>
      </c>
      <c r="Z28">
        <v>4</v>
      </c>
      <c r="AA28">
        <v>3</v>
      </c>
      <c r="AB28">
        <v>3</v>
      </c>
      <c r="AC28">
        <v>2</v>
      </c>
      <c r="AD28">
        <v>3</v>
      </c>
      <c r="AE28">
        <v>2</v>
      </c>
      <c r="AF28">
        <v>3</v>
      </c>
      <c r="AG28">
        <v>3</v>
      </c>
      <c r="AH28">
        <v>4</v>
      </c>
      <c r="AI28">
        <v>3</v>
      </c>
      <c r="AJ28">
        <v>4</v>
      </c>
      <c r="AK28">
        <v>2</v>
      </c>
      <c r="AL28">
        <v>1</v>
      </c>
      <c r="AM28">
        <v>2</v>
      </c>
      <c r="AN28">
        <v>1</v>
      </c>
      <c r="AO28">
        <v>1</v>
      </c>
      <c r="AP28">
        <v>3</v>
      </c>
      <c r="AQ28">
        <v>2</v>
      </c>
      <c r="AR28">
        <v>4</v>
      </c>
      <c r="AS28">
        <v>1</v>
      </c>
      <c r="AT28">
        <v>5</v>
      </c>
      <c r="AU28">
        <v>2</v>
      </c>
      <c r="AV28">
        <v>1</v>
      </c>
      <c r="AW28">
        <v>5</v>
      </c>
      <c r="AX28">
        <v>2</v>
      </c>
      <c r="AY28">
        <v>4</v>
      </c>
      <c r="AZ28">
        <v>5</v>
      </c>
      <c r="BA28">
        <v>4</v>
      </c>
      <c r="BB28">
        <v>2</v>
      </c>
      <c r="BC28">
        <v>5</v>
      </c>
      <c r="BD28">
        <v>4</v>
      </c>
      <c r="BE28">
        <v>2</v>
      </c>
      <c r="BF28">
        <v>3</v>
      </c>
      <c r="BG28">
        <v>4</v>
      </c>
      <c r="BH28">
        <v>1</v>
      </c>
      <c r="BI28">
        <v>3</v>
      </c>
      <c r="BJ28">
        <v>1</v>
      </c>
      <c r="BK28">
        <v>1</v>
      </c>
      <c r="BL28">
        <v>3</v>
      </c>
      <c r="BM28">
        <v>4</v>
      </c>
      <c r="BN28">
        <v>1</v>
      </c>
      <c r="BO28">
        <v>4</v>
      </c>
      <c r="BP28">
        <v>1</v>
      </c>
      <c r="BQ28">
        <v>2</v>
      </c>
      <c r="BR28">
        <v>4</v>
      </c>
      <c r="BS28">
        <v>3</v>
      </c>
      <c r="BT28">
        <v>4</v>
      </c>
      <c r="BU28">
        <v>2</v>
      </c>
      <c r="BV28">
        <v>1</v>
      </c>
      <c r="BW28">
        <v>1</v>
      </c>
      <c r="BX28">
        <v>182</v>
      </c>
      <c r="BY28" s="1">
        <f t="shared" si="35"/>
        <v>5</v>
      </c>
      <c r="BZ28" s="1">
        <f t="shared" si="36"/>
        <v>1</v>
      </c>
      <c r="CA28" s="1">
        <f t="shared" si="37"/>
        <v>3</v>
      </c>
      <c r="CB28" s="1">
        <f t="shared" si="38"/>
        <v>2</v>
      </c>
      <c r="CC28" s="1">
        <f t="shared" si="39"/>
        <v>4</v>
      </c>
      <c r="CD28" s="2">
        <f t="shared" si="40"/>
        <v>39</v>
      </c>
      <c r="CE28" s="3">
        <f t="shared" si="41"/>
        <v>2.9</v>
      </c>
      <c r="CF28" s="4">
        <f t="shared" si="42"/>
        <v>2</v>
      </c>
      <c r="CG28" s="4">
        <f t="shared" si="43"/>
        <v>3</v>
      </c>
      <c r="CH28" s="4">
        <f t="shared" si="44"/>
        <v>1</v>
      </c>
      <c r="CI28" s="4">
        <f t="shared" si="45"/>
        <v>2</v>
      </c>
      <c r="CJ28" s="4">
        <f t="shared" si="46"/>
        <v>4</v>
      </c>
      <c r="CK28" s="4">
        <f t="shared" si="47"/>
        <v>4</v>
      </c>
      <c r="CL28" s="4">
        <f t="shared" si="48"/>
        <v>4</v>
      </c>
      <c r="CM28" s="4">
        <f t="shared" si="49"/>
        <v>3</v>
      </c>
      <c r="CN28" s="5">
        <f t="shared" si="50"/>
        <v>23</v>
      </c>
      <c r="CO28" s="5">
        <f t="shared" si="51"/>
        <v>22</v>
      </c>
      <c r="CP28" s="5">
        <f t="shared" si="52"/>
        <v>45</v>
      </c>
      <c r="CQ28" s="7">
        <f t="shared" si="53"/>
        <v>1</v>
      </c>
      <c r="CR28" s="7">
        <f t="shared" si="54"/>
        <v>5</v>
      </c>
      <c r="CS28" s="7">
        <f t="shared" si="55"/>
        <v>2</v>
      </c>
      <c r="CT28" s="7">
        <f t="shared" si="56"/>
        <v>1</v>
      </c>
      <c r="CU28" s="7">
        <f t="shared" si="57"/>
        <v>4</v>
      </c>
      <c r="CV28" s="7">
        <f t="shared" si="58"/>
        <v>5</v>
      </c>
      <c r="CW28" s="7">
        <f t="shared" si="59"/>
        <v>5</v>
      </c>
      <c r="CX28" s="7">
        <f t="shared" si="60"/>
        <v>5</v>
      </c>
      <c r="CY28" s="7">
        <f t="shared" si="61"/>
        <v>5</v>
      </c>
      <c r="CZ28" s="7">
        <f t="shared" si="62"/>
        <v>4</v>
      </c>
      <c r="DA28" s="7">
        <f t="shared" si="63"/>
        <v>2</v>
      </c>
      <c r="DB28" s="7">
        <f t="shared" si="64"/>
        <v>4</v>
      </c>
      <c r="DC28" s="7">
        <f t="shared" si="65"/>
        <v>5</v>
      </c>
      <c r="DD28" s="7">
        <f t="shared" si="66"/>
        <v>5</v>
      </c>
      <c r="DE28" s="8">
        <f t="shared" si="67"/>
        <v>56</v>
      </c>
      <c r="DF28" s="8">
        <f t="shared" si="68"/>
        <v>55</v>
      </c>
      <c r="DG28" s="8">
        <f t="shared" si="69"/>
        <v>111</v>
      </c>
    </row>
    <row r="29" spans="1:111">
      <c r="A29">
        <v>25</v>
      </c>
      <c r="B29" t="s">
        <v>1000</v>
      </c>
      <c r="C29" t="s">
        <v>1001</v>
      </c>
      <c r="D29" t="s">
        <v>77</v>
      </c>
      <c r="E29" t="s">
        <v>368</v>
      </c>
      <c r="F29" t="s">
        <v>907</v>
      </c>
      <c r="G29" s="17" t="s">
        <v>908</v>
      </c>
      <c r="H29">
        <v>5</v>
      </c>
      <c r="I29">
        <v>4</v>
      </c>
      <c r="J29">
        <v>1</v>
      </c>
      <c r="K29">
        <v>4</v>
      </c>
      <c r="L29">
        <v>3</v>
      </c>
      <c r="M29">
        <v>4</v>
      </c>
      <c r="N29">
        <v>4</v>
      </c>
      <c r="O29">
        <v>5</v>
      </c>
      <c r="P29">
        <v>4</v>
      </c>
      <c r="Q29" s="42">
        <v>4</v>
      </c>
      <c r="R29">
        <v>3</v>
      </c>
      <c r="S29">
        <v>3</v>
      </c>
      <c r="T29">
        <v>2</v>
      </c>
      <c r="U29">
        <v>3</v>
      </c>
      <c r="V29">
        <v>2</v>
      </c>
      <c r="W29">
        <v>2</v>
      </c>
      <c r="X29">
        <v>3</v>
      </c>
      <c r="Y29">
        <v>3</v>
      </c>
      <c r="Z29">
        <v>3</v>
      </c>
      <c r="AA29">
        <v>2</v>
      </c>
      <c r="AB29">
        <v>3</v>
      </c>
      <c r="AC29">
        <v>1</v>
      </c>
      <c r="AD29">
        <v>1</v>
      </c>
      <c r="AE29">
        <v>4</v>
      </c>
      <c r="AF29">
        <v>3</v>
      </c>
      <c r="AG29">
        <v>3</v>
      </c>
      <c r="AH29">
        <v>4</v>
      </c>
      <c r="AI29">
        <v>3</v>
      </c>
      <c r="AJ29">
        <v>3</v>
      </c>
      <c r="AK29">
        <v>2</v>
      </c>
      <c r="AL29">
        <v>3</v>
      </c>
      <c r="AM29">
        <v>2</v>
      </c>
      <c r="AN29">
        <v>2</v>
      </c>
      <c r="AO29">
        <v>2</v>
      </c>
      <c r="AP29">
        <v>2</v>
      </c>
      <c r="AQ29">
        <v>2</v>
      </c>
      <c r="AR29">
        <v>4</v>
      </c>
      <c r="AS29">
        <v>3</v>
      </c>
      <c r="AT29">
        <v>2</v>
      </c>
      <c r="AU29">
        <v>4</v>
      </c>
      <c r="AV29">
        <v>2</v>
      </c>
      <c r="AW29">
        <v>4</v>
      </c>
      <c r="AX29">
        <v>2</v>
      </c>
      <c r="AY29">
        <v>4</v>
      </c>
      <c r="AZ29">
        <v>4</v>
      </c>
      <c r="BA29">
        <v>2</v>
      </c>
      <c r="BB29">
        <v>2</v>
      </c>
      <c r="BC29">
        <v>3</v>
      </c>
      <c r="BD29">
        <v>4</v>
      </c>
      <c r="BE29">
        <v>4</v>
      </c>
      <c r="BF29">
        <v>3</v>
      </c>
      <c r="BG29">
        <v>5</v>
      </c>
      <c r="BH29">
        <v>4</v>
      </c>
      <c r="BI29">
        <v>4</v>
      </c>
      <c r="BJ29">
        <v>1</v>
      </c>
      <c r="BK29">
        <v>2</v>
      </c>
      <c r="BL29">
        <v>2</v>
      </c>
      <c r="BM29">
        <v>4</v>
      </c>
      <c r="BN29">
        <v>3</v>
      </c>
      <c r="BO29">
        <v>5</v>
      </c>
      <c r="BP29">
        <v>4</v>
      </c>
      <c r="BQ29">
        <v>2</v>
      </c>
      <c r="BR29">
        <v>4</v>
      </c>
      <c r="BS29">
        <v>3</v>
      </c>
      <c r="BT29">
        <v>2</v>
      </c>
      <c r="BU29">
        <v>4</v>
      </c>
      <c r="BV29">
        <v>5</v>
      </c>
      <c r="BW29">
        <v>2</v>
      </c>
      <c r="BX29">
        <v>191</v>
      </c>
      <c r="BY29" s="1">
        <f t="shared" si="35"/>
        <v>5</v>
      </c>
      <c r="BZ29" s="1">
        <f t="shared" si="36"/>
        <v>2</v>
      </c>
      <c r="CA29" s="1">
        <f t="shared" si="37"/>
        <v>1</v>
      </c>
      <c r="CB29" s="1">
        <f t="shared" si="38"/>
        <v>2</v>
      </c>
      <c r="CC29" s="1">
        <f t="shared" si="39"/>
        <v>2</v>
      </c>
      <c r="CD29" s="2">
        <f t="shared" si="40"/>
        <v>33</v>
      </c>
      <c r="CE29" s="3">
        <f t="shared" si="41"/>
        <v>2.6</v>
      </c>
      <c r="CF29" s="4">
        <f t="shared" si="42"/>
        <v>2</v>
      </c>
      <c r="CG29" s="4">
        <f t="shared" si="43"/>
        <v>1</v>
      </c>
      <c r="CH29" s="4">
        <f t="shared" si="44"/>
        <v>1</v>
      </c>
      <c r="CI29" s="4">
        <f t="shared" si="45"/>
        <v>2</v>
      </c>
      <c r="CJ29" s="4">
        <f t="shared" si="46"/>
        <v>2</v>
      </c>
      <c r="CK29" s="4">
        <f t="shared" si="47"/>
        <v>3</v>
      </c>
      <c r="CL29" s="4">
        <f t="shared" si="48"/>
        <v>3</v>
      </c>
      <c r="CM29" s="4">
        <f t="shared" si="49"/>
        <v>3</v>
      </c>
      <c r="CN29" s="5">
        <f t="shared" si="50"/>
        <v>17</v>
      </c>
      <c r="CO29" s="5">
        <f t="shared" si="51"/>
        <v>17</v>
      </c>
      <c r="CP29" s="5">
        <f t="shared" si="52"/>
        <v>34</v>
      </c>
      <c r="CQ29" s="7">
        <f t="shared" si="53"/>
        <v>4</v>
      </c>
      <c r="CR29" s="7">
        <f t="shared" si="54"/>
        <v>4</v>
      </c>
      <c r="CS29" s="7">
        <f t="shared" si="55"/>
        <v>4</v>
      </c>
      <c r="CT29" s="7">
        <f t="shared" si="56"/>
        <v>3</v>
      </c>
      <c r="CU29" s="7">
        <f t="shared" si="57"/>
        <v>2</v>
      </c>
      <c r="CV29" s="7">
        <f t="shared" si="58"/>
        <v>2</v>
      </c>
      <c r="CW29" s="7">
        <f t="shared" si="59"/>
        <v>4</v>
      </c>
      <c r="CX29" s="7">
        <f t="shared" si="60"/>
        <v>3</v>
      </c>
      <c r="CY29" s="7">
        <f t="shared" si="61"/>
        <v>2</v>
      </c>
      <c r="CZ29" s="7">
        <f t="shared" si="62"/>
        <v>4</v>
      </c>
      <c r="DA29" s="7">
        <f t="shared" si="63"/>
        <v>2</v>
      </c>
      <c r="DB29" s="7">
        <f t="shared" si="64"/>
        <v>2</v>
      </c>
      <c r="DC29" s="7">
        <f t="shared" si="65"/>
        <v>1</v>
      </c>
      <c r="DD29" s="7">
        <f t="shared" si="66"/>
        <v>4</v>
      </c>
      <c r="DE29" s="8">
        <f t="shared" si="67"/>
        <v>42</v>
      </c>
      <c r="DF29" s="8">
        <f t="shared" si="68"/>
        <v>59</v>
      </c>
      <c r="DG29" s="8">
        <f t="shared" si="69"/>
        <v>101</v>
      </c>
    </row>
    <row r="30" spans="1:111">
      <c r="A30">
        <v>34</v>
      </c>
      <c r="B30" t="s">
        <v>1018</v>
      </c>
      <c r="C30" t="s">
        <v>1019</v>
      </c>
      <c r="D30" t="s">
        <v>77</v>
      </c>
      <c r="E30" t="s">
        <v>78</v>
      </c>
      <c r="F30" t="s">
        <v>962</v>
      </c>
      <c r="G30" s="17" t="s">
        <v>969</v>
      </c>
      <c r="H30">
        <v>4</v>
      </c>
      <c r="I30">
        <v>4</v>
      </c>
      <c r="J30">
        <v>2</v>
      </c>
      <c r="K30">
        <v>5</v>
      </c>
      <c r="L30">
        <v>3</v>
      </c>
      <c r="M30">
        <v>4</v>
      </c>
      <c r="N30">
        <v>3</v>
      </c>
      <c r="O30">
        <v>3</v>
      </c>
      <c r="P30">
        <v>3</v>
      </c>
      <c r="Q30" s="42">
        <v>2</v>
      </c>
      <c r="R30">
        <v>3</v>
      </c>
      <c r="S30">
        <v>2</v>
      </c>
      <c r="T30">
        <v>2</v>
      </c>
      <c r="U30">
        <v>3</v>
      </c>
      <c r="V30">
        <v>3</v>
      </c>
      <c r="W30">
        <v>3</v>
      </c>
      <c r="X30">
        <v>3</v>
      </c>
      <c r="Y30">
        <v>3</v>
      </c>
      <c r="Z30">
        <v>4</v>
      </c>
      <c r="AA30">
        <v>3</v>
      </c>
      <c r="AB30">
        <v>2</v>
      </c>
      <c r="AC30">
        <v>2</v>
      </c>
      <c r="AD30">
        <v>2</v>
      </c>
      <c r="AE30">
        <v>3</v>
      </c>
      <c r="AF30">
        <v>2</v>
      </c>
      <c r="AG30">
        <v>2</v>
      </c>
      <c r="AH30">
        <v>3</v>
      </c>
      <c r="AI30">
        <v>4</v>
      </c>
      <c r="AJ30">
        <v>2</v>
      </c>
      <c r="AK30">
        <v>2</v>
      </c>
      <c r="AL30">
        <v>3</v>
      </c>
      <c r="AM30">
        <v>3</v>
      </c>
      <c r="AN30">
        <v>2</v>
      </c>
      <c r="AO30">
        <v>4</v>
      </c>
      <c r="AP30">
        <v>3</v>
      </c>
      <c r="AQ30">
        <v>3</v>
      </c>
      <c r="AR30">
        <v>4</v>
      </c>
      <c r="AS30">
        <v>5</v>
      </c>
      <c r="AT30">
        <v>3</v>
      </c>
      <c r="AU30">
        <v>2</v>
      </c>
      <c r="AV30">
        <v>4</v>
      </c>
      <c r="AW30">
        <v>5</v>
      </c>
      <c r="AX30">
        <v>2</v>
      </c>
      <c r="AY30">
        <v>2</v>
      </c>
      <c r="AZ30">
        <v>4</v>
      </c>
      <c r="BA30">
        <v>3</v>
      </c>
      <c r="BB30">
        <v>1</v>
      </c>
      <c r="BC30">
        <v>2</v>
      </c>
      <c r="BD30">
        <v>2</v>
      </c>
      <c r="BE30">
        <v>2</v>
      </c>
      <c r="BF30">
        <v>4</v>
      </c>
      <c r="BG30">
        <v>4</v>
      </c>
      <c r="BH30">
        <v>2</v>
      </c>
      <c r="BI30">
        <v>5</v>
      </c>
      <c r="BJ30">
        <v>2</v>
      </c>
      <c r="BK30">
        <v>4</v>
      </c>
      <c r="BL30">
        <v>2</v>
      </c>
      <c r="BM30">
        <v>4</v>
      </c>
      <c r="BN30">
        <v>3</v>
      </c>
      <c r="BO30">
        <v>2</v>
      </c>
      <c r="BP30">
        <v>3</v>
      </c>
      <c r="BQ30">
        <v>2</v>
      </c>
      <c r="BR30">
        <v>5</v>
      </c>
      <c r="BS30">
        <v>4</v>
      </c>
      <c r="BT30">
        <v>2</v>
      </c>
      <c r="BU30">
        <v>3</v>
      </c>
      <c r="BV30">
        <v>4</v>
      </c>
      <c r="BW30">
        <v>3</v>
      </c>
      <c r="BX30">
        <v>197</v>
      </c>
      <c r="BY30" s="1">
        <f t="shared" si="35"/>
        <v>4</v>
      </c>
      <c r="BZ30" s="1">
        <f t="shared" si="36"/>
        <v>1</v>
      </c>
      <c r="CA30" s="1">
        <f t="shared" si="37"/>
        <v>3</v>
      </c>
      <c r="CB30" s="1">
        <f t="shared" si="38"/>
        <v>3</v>
      </c>
      <c r="CC30" s="1">
        <f t="shared" si="39"/>
        <v>4</v>
      </c>
      <c r="CD30" s="2">
        <f t="shared" si="40"/>
        <v>35</v>
      </c>
      <c r="CE30" s="3">
        <f t="shared" si="41"/>
        <v>2.9</v>
      </c>
      <c r="CF30" s="4">
        <f t="shared" si="42"/>
        <v>3</v>
      </c>
      <c r="CG30" s="4">
        <f t="shared" si="43"/>
        <v>2</v>
      </c>
      <c r="CH30" s="4">
        <f t="shared" si="44"/>
        <v>2</v>
      </c>
      <c r="CI30" s="4">
        <f t="shared" si="45"/>
        <v>1</v>
      </c>
      <c r="CJ30" s="4">
        <f t="shared" si="46"/>
        <v>2</v>
      </c>
      <c r="CK30" s="4">
        <f t="shared" si="47"/>
        <v>3</v>
      </c>
      <c r="CL30" s="4">
        <f t="shared" si="48"/>
        <v>1</v>
      </c>
      <c r="CM30" s="4">
        <f t="shared" si="49"/>
        <v>2</v>
      </c>
      <c r="CN30" s="5">
        <f t="shared" si="50"/>
        <v>16</v>
      </c>
      <c r="CO30" s="5">
        <f t="shared" si="51"/>
        <v>18</v>
      </c>
      <c r="CP30" s="5">
        <f t="shared" si="52"/>
        <v>34</v>
      </c>
      <c r="CQ30" s="7">
        <f t="shared" si="53"/>
        <v>3</v>
      </c>
      <c r="CR30" s="7">
        <f t="shared" si="54"/>
        <v>2</v>
      </c>
      <c r="CS30" s="7">
        <f t="shared" si="55"/>
        <v>3</v>
      </c>
      <c r="CT30" s="7">
        <f t="shared" si="56"/>
        <v>4</v>
      </c>
      <c r="CU30" s="7">
        <f t="shared" si="57"/>
        <v>4</v>
      </c>
      <c r="CV30" s="7">
        <f t="shared" si="58"/>
        <v>4</v>
      </c>
      <c r="CW30" s="7">
        <f t="shared" si="59"/>
        <v>2</v>
      </c>
      <c r="CX30" s="7">
        <f t="shared" si="60"/>
        <v>3</v>
      </c>
      <c r="CY30" s="7">
        <f t="shared" si="61"/>
        <v>3</v>
      </c>
      <c r="CZ30" s="7">
        <f t="shared" si="62"/>
        <v>4</v>
      </c>
      <c r="DA30" s="7">
        <f t="shared" si="63"/>
        <v>1</v>
      </c>
      <c r="DB30" s="7">
        <f t="shared" si="64"/>
        <v>3</v>
      </c>
      <c r="DC30" s="7">
        <f t="shared" si="65"/>
        <v>2</v>
      </c>
      <c r="DD30" s="7">
        <f t="shared" si="66"/>
        <v>3</v>
      </c>
      <c r="DE30" s="8">
        <f t="shared" si="67"/>
        <v>41</v>
      </c>
      <c r="DF30" s="8">
        <f t="shared" si="68"/>
        <v>56</v>
      </c>
      <c r="DG30" s="8">
        <f t="shared" si="69"/>
        <v>97</v>
      </c>
    </row>
    <row r="31" spans="1:111">
      <c r="A31">
        <v>33</v>
      </c>
      <c r="B31" t="s">
        <v>1016</v>
      </c>
      <c r="C31" t="s">
        <v>1017</v>
      </c>
      <c r="D31" t="s">
        <v>77</v>
      </c>
      <c r="E31" t="s">
        <v>78</v>
      </c>
      <c r="F31" t="s">
        <v>962</v>
      </c>
      <c r="G31" s="17" t="s">
        <v>963</v>
      </c>
      <c r="H31">
        <v>3</v>
      </c>
      <c r="I31">
        <v>3</v>
      </c>
      <c r="J31">
        <v>2</v>
      </c>
      <c r="K31">
        <v>4</v>
      </c>
      <c r="L31">
        <v>4</v>
      </c>
      <c r="M31">
        <v>3</v>
      </c>
      <c r="N31">
        <v>4</v>
      </c>
      <c r="O31">
        <v>4</v>
      </c>
      <c r="P31">
        <v>3</v>
      </c>
      <c r="Q31" s="42">
        <v>3</v>
      </c>
      <c r="R31">
        <v>2</v>
      </c>
      <c r="S31">
        <v>2</v>
      </c>
      <c r="T31">
        <v>2</v>
      </c>
      <c r="U31">
        <v>2</v>
      </c>
      <c r="V31">
        <v>2</v>
      </c>
      <c r="W31">
        <v>2</v>
      </c>
      <c r="X31">
        <v>2</v>
      </c>
      <c r="Y31">
        <v>2</v>
      </c>
      <c r="Z31">
        <v>2</v>
      </c>
      <c r="AA31">
        <v>2</v>
      </c>
      <c r="AB31">
        <v>3</v>
      </c>
      <c r="AC31">
        <v>2</v>
      </c>
      <c r="AD31">
        <v>1</v>
      </c>
      <c r="AE31">
        <v>3</v>
      </c>
      <c r="AF31">
        <v>2</v>
      </c>
      <c r="AG31">
        <v>3</v>
      </c>
      <c r="AH31">
        <v>3</v>
      </c>
      <c r="AI31">
        <v>3</v>
      </c>
      <c r="AJ31">
        <v>2</v>
      </c>
      <c r="AK31">
        <v>1</v>
      </c>
      <c r="AL31">
        <v>3</v>
      </c>
      <c r="AM31">
        <v>2</v>
      </c>
      <c r="AN31">
        <v>2</v>
      </c>
      <c r="AO31">
        <v>3</v>
      </c>
      <c r="AP31">
        <v>2</v>
      </c>
      <c r="AQ31">
        <v>3</v>
      </c>
      <c r="AR31">
        <v>4</v>
      </c>
      <c r="AS31">
        <v>3</v>
      </c>
      <c r="AT31">
        <v>4</v>
      </c>
      <c r="AU31">
        <v>4</v>
      </c>
      <c r="AV31">
        <v>4</v>
      </c>
      <c r="AW31">
        <v>3</v>
      </c>
      <c r="AX31">
        <v>3</v>
      </c>
      <c r="AY31">
        <v>4</v>
      </c>
      <c r="AZ31">
        <v>2</v>
      </c>
      <c r="BA31">
        <v>4</v>
      </c>
      <c r="BB31">
        <v>2</v>
      </c>
      <c r="BC31">
        <v>2</v>
      </c>
      <c r="BD31">
        <v>2</v>
      </c>
      <c r="BE31">
        <v>2</v>
      </c>
      <c r="BF31">
        <v>2</v>
      </c>
      <c r="BG31">
        <v>4</v>
      </c>
      <c r="BH31">
        <v>3</v>
      </c>
      <c r="BI31">
        <v>4</v>
      </c>
      <c r="BJ31">
        <v>1</v>
      </c>
      <c r="BK31">
        <v>3</v>
      </c>
      <c r="BL31">
        <v>2</v>
      </c>
      <c r="BM31">
        <v>2</v>
      </c>
      <c r="BN31">
        <v>3</v>
      </c>
      <c r="BO31">
        <v>4</v>
      </c>
      <c r="BP31">
        <v>2</v>
      </c>
      <c r="BQ31">
        <v>2</v>
      </c>
      <c r="BR31">
        <v>5</v>
      </c>
      <c r="BS31">
        <v>5</v>
      </c>
      <c r="BT31">
        <v>2</v>
      </c>
      <c r="BU31">
        <v>3</v>
      </c>
      <c r="BV31">
        <v>5</v>
      </c>
      <c r="BW31">
        <v>2</v>
      </c>
      <c r="BX31">
        <v>182</v>
      </c>
      <c r="BY31" s="1">
        <f t="shared" si="35"/>
        <v>4</v>
      </c>
      <c r="BZ31" s="1">
        <f t="shared" si="36"/>
        <v>2</v>
      </c>
      <c r="CA31" s="1">
        <f t="shared" si="37"/>
        <v>2</v>
      </c>
      <c r="CB31" s="1">
        <f t="shared" si="38"/>
        <v>3</v>
      </c>
      <c r="CC31" s="1">
        <f t="shared" si="39"/>
        <v>3</v>
      </c>
      <c r="CD31" s="2">
        <f t="shared" si="40"/>
        <v>31</v>
      </c>
      <c r="CE31" s="3">
        <f t="shared" si="41"/>
        <v>2</v>
      </c>
      <c r="CF31" s="4">
        <f t="shared" si="42"/>
        <v>2</v>
      </c>
      <c r="CG31" s="4">
        <f t="shared" si="43"/>
        <v>2</v>
      </c>
      <c r="CH31" s="4">
        <f t="shared" si="44"/>
        <v>2</v>
      </c>
      <c r="CI31" s="4">
        <f t="shared" si="45"/>
        <v>2</v>
      </c>
      <c r="CJ31" s="4">
        <f t="shared" si="46"/>
        <v>2</v>
      </c>
      <c r="CK31" s="4">
        <f t="shared" si="47"/>
        <v>3</v>
      </c>
      <c r="CL31" s="4">
        <f t="shared" si="48"/>
        <v>2</v>
      </c>
      <c r="CM31" s="4">
        <f t="shared" si="49"/>
        <v>2</v>
      </c>
      <c r="CN31" s="5">
        <f t="shared" si="50"/>
        <v>17</v>
      </c>
      <c r="CO31" s="5">
        <f t="shared" si="51"/>
        <v>15</v>
      </c>
      <c r="CP31" s="5">
        <f t="shared" si="52"/>
        <v>32</v>
      </c>
      <c r="CQ31" s="7">
        <f t="shared" si="53"/>
        <v>2</v>
      </c>
      <c r="CR31" s="7">
        <f t="shared" si="54"/>
        <v>2</v>
      </c>
      <c r="CS31" s="7">
        <f t="shared" si="55"/>
        <v>2</v>
      </c>
      <c r="CT31" s="7">
        <f t="shared" si="56"/>
        <v>4</v>
      </c>
      <c r="CU31" s="7">
        <f t="shared" si="57"/>
        <v>4</v>
      </c>
      <c r="CV31" s="7">
        <f t="shared" si="58"/>
        <v>3</v>
      </c>
      <c r="CW31" s="7">
        <f t="shared" si="59"/>
        <v>3</v>
      </c>
      <c r="CX31" s="7">
        <f t="shared" si="60"/>
        <v>3</v>
      </c>
      <c r="CY31" s="7">
        <f t="shared" si="61"/>
        <v>4</v>
      </c>
      <c r="CZ31" s="7">
        <f t="shared" si="62"/>
        <v>4</v>
      </c>
      <c r="DA31" s="7">
        <f t="shared" si="63"/>
        <v>1</v>
      </c>
      <c r="DB31" s="7">
        <f t="shared" si="64"/>
        <v>3</v>
      </c>
      <c r="DC31" s="7">
        <f t="shared" si="65"/>
        <v>1</v>
      </c>
      <c r="DD31" s="7">
        <f t="shared" si="66"/>
        <v>4</v>
      </c>
      <c r="DE31" s="8">
        <f t="shared" si="67"/>
        <v>36</v>
      </c>
      <c r="DF31" s="8">
        <f t="shared" si="68"/>
        <v>57</v>
      </c>
      <c r="DG31" s="8">
        <f t="shared" si="69"/>
        <v>93</v>
      </c>
    </row>
    <row r="32" spans="1:111">
      <c r="A32">
        <v>28</v>
      </c>
      <c r="B32" t="s">
        <v>1006</v>
      </c>
      <c r="C32" t="s">
        <v>1007</v>
      </c>
      <c r="D32" t="s">
        <v>77</v>
      </c>
      <c r="E32" t="s">
        <v>78</v>
      </c>
      <c r="F32" t="s">
        <v>907</v>
      </c>
      <c r="G32" s="17" t="s">
        <v>925</v>
      </c>
      <c r="H32">
        <v>5</v>
      </c>
      <c r="I32">
        <v>5</v>
      </c>
      <c r="J32">
        <v>1</v>
      </c>
      <c r="K32">
        <v>5</v>
      </c>
      <c r="L32">
        <v>1</v>
      </c>
      <c r="M32">
        <v>5</v>
      </c>
      <c r="N32">
        <v>5</v>
      </c>
      <c r="O32">
        <v>2</v>
      </c>
      <c r="P32">
        <v>2</v>
      </c>
      <c r="Q32" s="42">
        <v>2</v>
      </c>
      <c r="R32">
        <v>4</v>
      </c>
      <c r="S32">
        <v>3</v>
      </c>
      <c r="T32">
        <v>3</v>
      </c>
      <c r="U32">
        <v>3</v>
      </c>
      <c r="V32">
        <v>3</v>
      </c>
      <c r="W32">
        <v>4</v>
      </c>
      <c r="X32">
        <v>3</v>
      </c>
      <c r="Y32">
        <v>4</v>
      </c>
      <c r="Z32">
        <v>4</v>
      </c>
      <c r="AA32">
        <v>3</v>
      </c>
      <c r="AB32">
        <v>2</v>
      </c>
      <c r="AC32">
        <v>2</v>
      </c>
      <c r="AD32">
        <v>2</v>
      </c>
      <c r="AE32">
        <v>3</v>
      </c>
      <c r="AF32">
        <v>2</v>
      </c>
      <c r="AG32">
        <v>3</v>
      </c>
      <c r="AH32">
        <v>3</v>
      </c>
      <c r="AI32">
        <v>3</v>
      </c>
      <c r="AJ32">
        <v>3</v>
      </c>
      <c r="AK32">
        <v>3</v>
      </c>
      <c r="AL32">
        <v>3</v>
      </c>
      <c r="AM32">
        <v>3</v>
      </c>
      <c r="AN32">
        <v>2</v>
      </c>
      <c r="AO32">
        <v>3</v>
      </c>
      <c r="AP32">
        <v>2</v>
      </c>
      <c r="AQ32">
        <v>3</v>
      </c>
      <c r="AR32">
        <v>4</v>
      </c>
      <c r="AS32">
        <v>4</v>
      </c>
      <c r="AT32">
        <v>2</v>
      </c>
      <c r="AU32">
        <v>3</v>
      </c>
      <c r="AV32">
        <v>3</v>
      </c>
      <c r="AW32">
        <v>4</v>
      </c>
      <c r="AX32">
        <v>3</v>
      </c>
      <c r="AY32">
        <v>4</v>
      </c>
      <c r="AZ32">
        <v>4</v>
      </c>
      <c r="BA32">
        <v>3</v>
      </c>
      <c r="BB32">
        <v>4</v>
      </c>
      <c r="BC32">
        <v>2</v>
      </c>
      <c r="BD32">
        <v>3</v>
      </c>
      <c r="BE32">
        <v>2</v>
      </c>
      <c r="BF32">
        <v>4</v>
      </c>
      <c r="BG32">
        <v>3</v>
      </c>
      <c r="BH32">
        <v>2</v>
      </c>
      <c r="BI32">
        <v>4</v>
      </c>
      <c r="BJ32">
        <v>3</v>
      </c>
      <c r="BK32">
        <v>4</v>
      </c>
      <c r="BL32">
        <v>2</v>
      </c>
      <c r="BM32">
        <v>4</v>
      </c>
      <c r="BN32">
        <v>2</v>
      </c>
      <c r="BO32">
        <v>4</v>
      </c>
      <c r="BP32">
        <v>3</v>
      </c>
      <c r="BQ32">
        <v>2</v>
      </c>
      <c r="BR32">
        <v>4</v>
      </c>
      <c r="BS32">
        <v>4</v>
      </c>
      <c r="BT32">
        <v>4</v>
      </c>
      <c r="BU32">
        <v>2</v>
      </c>
      <c r="BV32">
        <v>2</v>
      </c>
      <c r="BW32">
        <v>2</v>
      </c>
      <c r="BX32">
        <v>203</v>
      </c>
      <c r="BY32" s="1">
        <f t="shared" si="35"/>
        <v>5</v>
      </c>
      <c r="BZ32" s="1">
        <f t="shared" si="36"/>
        <v>1</v>
      </c>
      <c r="CA32" s="1">
        <f t="shared" si="37"/>
        <v>4</v>
      </c>
      <c r="CB32" s="1">
        <f t="shared" si="38"/>
        <v>4</v>
      </c>
      <c r="CC32" s="1">
        <f t="shared" si="39"/>
        <v>4</v>
      </c>
      <c r="CD32" s="2">
        <f t="shared" si="40"/>
        <v>43</v>
      </c>
      <c r="CE32" s="3">
        <f t="shared" si="41"/>
        <v>3.4</v>
      </c>
      <c r="CF32" s="4">
        <f t="shared" si="42"/>
        <v>3</v>
      </c>
      <c r="CG32" s="4">
        <f t="shared" si="43"/>
        <v>2</v>
      </c>
      <c r="CH32" s="4">
        <f t="shared" si="44"/>
        <v>2</v>
      </c>
      <c r="CI32" s="4">
        <f t="shared" si="45"/>
        <v>2</v>
      </c>
      <c r="CJ32" s="4">
        <f t="shared" si="46"/>
        <v>2</v>
      </c>
      <c r="CK32" s="4">
        <f t="shared" si="47"/>
        <v>3</v>
      </c>
      <c r="CL32" s="4">
        <f t="shared" si="48"/>
        <v>2</v>
      </c>
      <c r="CM32" s="4">
        <f t="shared" si="49"/>
        <v>2</v>
      </c>
      <c r="CN32" s="5">
        <f t="shared" si="50"/>
        <v>18</v>
      </c>
      <c r="CO32" s="5">
        <f t="shared" si="51"/>
        <v>20</v>
      </c>
      <c r="CP32" s="5">
        <f t="shared" si="52"/>
        <v>38</v>
      </c>
      <c r="CQ32" s="7">
        <f t="shared" si="53"/>
        <v>4</v>
      </c>
      <c r="CR32" s="7">
        <f t="shared" si="54"/>
        <v>3</v>
      </c>
      <c r="CS32" s="7">
        <f t="shared" si="55"/>
        <v>3</v>
      </c>
      <c r="CT32" s="7">
        <f t="shared" si="56"/>
        <v>4</v>
      </c>
      <c r="CU32" s="7">
        <f t="shared" si="57"/>
        <v>4</v>
      </c>
      <c r="CV32" s="7">
        <f t="shared" si="58"/>
        <v>4</v>
      </c>
      <c r="CW32" s="7">
        <f t="shared" si="59"/>
        <v>2</v>
      </c>
      <c r="CX32" s="7">
        <f t="shared" si="60"/>
        <v>4</v>
      </c>
      <c r="CY32" s="7">
        <f t="shared" si="61"/>
        <v>3</v>
      </c>
      <c r="CZ32" s="7">
        <f t="shared" si="62"/>
        <v>4</v>
      </c>
      <c r="DA32" s="7">
        <f t="shared" si="63"/>
        <v>2</v>
      </c>
      <c r="DB32" s="7">
        <f t="shared" si="64"/>
        <v>4</v>
      </c>
      <c r="DC32" s="7">
        <f t="shared" si="65"/>
        <v>4</v>
      </c>
      <c r="DD32" s="7">
        <f t="shared" si="66"/>
        <v>4</v>
      </c>
      <c r="DE32" s="8">
        <f t="shared" si="67"/>
        <v>55</v>
      </c>
      <c r="DF32" s="8">
        <f t="shared" si="68"/>
        <v>59</v>
      </c>
      <c r="DG32" s="8">
        <f t="shared" si="69"/>
        <v>114</v>
      </c>
    </row>
    <row r="33" spans="1:111">
      <c r="A33">
        <v>27</v>
      </c>
      <c r="B33" t="s">
        <v>1004</v>
      </c>
      <c r="C33" t="s">
        <v>1005</v>
      </c>
      <c r="D33" t="s">
        <v>77</v>
      </c>
      <c r="E33" t="s">
        <v>368</v>
      </c>
      <c r="F33" t="s">
        <v>907</v>
      </c>
      <c r="G33" s="17" t="s">
        <v>921</v>
      </c>
      <c r="H33">
        <v>4</v>
      </c>
      <c r="I33">
        <v>4</v>
      </c>
      <c r="J33">
        <v>1</v>
      </c>
      <c r="K33">
        <v>4</v>
      </c>
      <c r="L33">
        <v>1</v>
      </c>
      <c r="M33">
        <v>4</v>
      </c>
      <c r="N33">
        <v>4</v>
      </c>
      <c r="O33">
        <v>3</v>
      </c>
      <c r="P33">
        <v>1</v>
      </c>
      <c r="Q33" s="42">
        <v>1</v>
      </c>
      <c r="R33">
        <v>3</v>
      </c>
      <c r="S33">
        <v>3</v>
      </c>
      <c r="T33">
        <v>2</v>
      </c>
      <c r="U33">
        <v>2</v>
      </c>
      <c r="V33">
        <v>2</v>
      </c>
      <c r="W33">
        <v>3</v>
      </c>
      <c r="X33">
        <v>2</v>
      </c>
      <c r="Y33">
        <v>3</v>
      </c>
      <c r="Z33">
        <v>4</v>
      </c>
      <c r="AA33">
        <v>2</v>
      </c>
      <c r="AB33">
        <v>2</v>
      </c>
      <c r="AC33">
        <v>2</v>
      </c>
      <c r="AD33">
        <v>2</v>
      </c>
      <c r="AE33">
        <v>3</v>
      </c>
      <c r="AF33">
        <v>2</v>
      </c>
      <c r="AG33">
        <v>3</v>
      </c>
      <c r="AH33">
        <v>3</v>
      </c>
      <c r="AI33">
        <v>3</v>
      </c>
      <c r="AJ33">
        <v>2</v>
      </c>
      <c r="AK33">
        <v>3</v>
      </c>
      <c r="AL33">
        <v>4</v>
      </c>
      <c r="AM33">
        <v>2</v>
      </c>
      <c r="AN33">
        <v>2</v>
      </c>
      <c r="AO33">
        <v>3</v>
      </c>
      <c r="AP33">
        <v>3</v>
      </c>
      <c r="AQ33">
        <v>3</v>
      </c>
      <c r="AR33">
        <v>4</v>
      </c>
      <c r="AS33">
        <v>5</v>
      </c>
      <c r="AT33">
        <v>2</v>
      </c>
      <c r="AU33">
        <v>2</v>
      </c>
      <c r="AV33">
        <v>1</v>
      </c>
      <c r="AW33">
        <v>3</v>
      </c>
      <c r="AX33">
        <v>2</v>
      </c>
      <c r="AY33">
        <v>4</v>
      </c>
      <c r="AZ33">
        <v>4</v>
      </c>
      <c r="BA33">
        <v>4</v>
      </c>
      <c r="BB33">
        <v>4</v>
      </c>
      <c r="BC33">
        <v>4</v>
      </c>
      <c r="BD33">
        <v>4</v>
      </c>
      <c r="BE33">
        <v>2</v>
      </c>
      <c r="BF33">
        <v>4</v>
      </c>
      <c r="BG33">
        <v>4</v>
      </c>
      <c r="BH33">
        <v>2</v>
      </c>
      <c r="BI33">
        <v>3</v>
      </c>
      <c r="BJ33">
        <v>3</v>
      </c>
      <c r="BK33">
        <v>4</v>
      </c>
      <c r="BL33">
        <v>4</v>
      </c>
      <c r="BM33">
        <v>4</v>
      </c>
      <c r="BN33">
        <v>1</v>
      </c>
      <c r="BO33">
        <v>5</v>
      </c>
      <c r="BP33">
        <v>1</v>
      </c>
      <c r="BQ33">
        <v>3</v>
      </c>
      <c r="BR33">
        <v>2</v>
      </c>
      <c r="BS33">
        <v>4</v>
      </c>
      <c r="BT33">
        <v>4</v>
      </c>
      <c r="BU33">
        <v>2</v>
      </c>
      <c r="BV33">
        <v>3</v>
      </c>
      <c r="BW33">
        <v>1</v>
      </c>
      <c r="BX33">
        <v>200</v>
      </c>
      <c r="BY33" s="1">
        <f t="shared" si="35"/>
        <v>5</v>
      </c>
      <c r="BZ33" s="1">
        <f t="shared" si="36"/>
        <v>2</v>
      </c>
      <c r="CA33" s="1">
        <f t="shared" si="37"/>
        <v>3</v>
      </c>
      <c r="CB33" s="1">
        <f t="shared" si="38"/>
        <v>5</v>
      </c>
      <c r="CC33" s="1">
        <f t="shared" si="39"/>
        <v>5</v>
      </c>
      <c r="CD33" s="2">
        <f t="shared" si="40"/>
        <v>40</v>
      </c>
      <c r="CE33" s="3">
        <f t="shared" si="41"/>
        <v>2.6</v>
      </c>
      <c r="CF33" s="4">
        <f t="shared" si="42"/>
        <v>3</v>
      </c>
      <c r="CG33" s="4">
        <f t="shared" si="43"/>
        <v>2</v>
      </c>
      <c r="CH33" s="4">
        <f t="shared" si="44"/>
        <v>2</v>
      </c>
      <c r="CI33" s="4">
        <f t="shared" si="45"/>
        <v>2</v>
      </c>
      <c r="CJ33" s="4">
        <f t="shared" si="46"/>
        <v>1</v>
      </c>
      <c r="CK33" s="4">
        <f t="shared" si="47"/>
        <v>3</v>
      </c>
      <c r="CL33" s="4">
        <f t="shared" si="48"/>
        <v>2</v>
      </c>
      <c r="CM33" s="4">
        <f t="shared" si="49"/>
        <v>2</v>
      </c>
      <c r="CN33" s="5">
        <f t="shared" si="50"/>
        <v>17</v>
      </c>
      <c r="CO33" s="5">
        <f t="shared" si="51"/>
        <v>19</v>
      </c>
      <c r="CP33" s="5">
        <f t="shared" si="52"/>
        <v>36</v>
      </c>
      <c r="CQ33" s="7">
        <f t="shared" si="53"/>
        <v>4</v>
      </c>
      <c r="CR33" s="7">
        <f t="shared" si="54"/>
        <v>5</v>
      </c>
      <c r="CS33" s="7">
        <f t="shared" si="55"/>
        <v>2</v>
      </c>
      <c r="CT33" s="7">
        <f t="shared" si="56"/>
        <v>2</v>
      </c>
      <c r="CU33" s="7">
        <f t="shared" si="57"/>
        <v>4</v>
      </c>
      <c r="CV33" s="7">
        <f t="shared" si="58"/>
        <v>4</v>
      </c>
      <c r="CW33" s="7">
        <f t="shared" si="59"/>
        <v>2</v>
      </c>
      <c r="CX33" s="7">
        <f t="shared" si="60"/>
        <v>5</v>
      </c>
      <c r="CY33" s="7">
        <f t="shared" si="61"/>
        <v>5</v>
      </c>
      <c r="CZ33" s="7">
        <f t="shared" si="62"/>
        <v>3</v>
      </c>
      <c r="DA33" s="7">
        <f t="shared" si="63"/>
        <v>4</v>
      </c>
      <c r="DB33" s="7">
        <f t="shared" si="64"/>
        <v>4</v>
      </c>
      <c r="DC33" s="7">
        <f t="shared" si="65"/>
        <v>3</v>
      </c>
      <c r="DD33" s="7">
        <f t="shared" si="66"/>
        <v>5</v>
      </c>
      <c r="DE33" s="8">
        <f t="shared" si="67"/>
        <v>63</v>
      </c>
      <c r="DF33" s="8">
        <f t="shared" si="68"/>
        <v>56</v>
      </c>
      <c r="DG33" s="8">
        <f t="shared" si="69"/>
        <v>119</v>
      </c>
    </row>
    <row r="34" spans="1:111">
      <c r="A34">
        <v>30</v>
      </c>
      <c r="B34" t="s">
        <v>1010</v>
      </c>
      <c r="C34" t="s">
        <v>1011</v>
      </c>
      <c r="D34" t="s">
        <v>77</v>
      </c>
      <c r="E34" t="s">
        <v>78</v>
      </c>
      <c r="F34" t="s">
        <v>934</v>
      </c>
      <c r="G34" s="17" t="s">
        <v>942</v>
      </c>
      <c r="H34">
        <v>2</v>
      </c>
      <c r="I34">
        <v>4</v>
      </c>
      <c r="J34">
        <v>4</v>
      </c>
      <c r="K34">
        <v>5</v>
      </c>
      <c r="L34">
        <v>4</v>
      </c>
      <c r="M34">
        <v>2</v>
      </c>
      <c r="N34">
        <v>4</v>
      </c>
      <c r="O34">
        <v>5</v>
      </c>
      <c r="P34">
        <v>5</v>
      </c>
      <c r="Q34" s="42">
        <v>4</v>
      </c>
      <c r="R34">
        <v>4</v>
      </c>
      <c r="S34">
        <v>4</v>
      </c>
      <c r="T34">
        <v>3</v>
      </c>
      <c r="U34">
        <v>2</v>
      </c>
      <c r="V34">
        <v>2</v>
      </c>
      <c r="W34">
        <v>4</v>
      </c>
      <c r="X34">
        <v>1</v>
      </c>
      <c r="Y34">
        <v>2</v>
      </c>
      <c r="Z34">
        <v>3</v>
      </c>
      <c r="AA34">
        <v>2</v>
      </c>
      <c r="AB34">
        <v>4</v>
      </c>
      <c r="AC34">
        <v>2</v>
      </c>
      <c r="AD34">
        <v>2</v>
      </c>
      <c r="AE34">
        <v>3</v>
      </c>
      <c r="AF34">
        <v>4</v>
      </c>
      <c r="AG34">
        <v>3</v>
      </c>
      <c r="AH34">
        <v>4</v>
      </c>
      <c r="AI34">
        <v>4</v>
      </c>
      <c r="AJ34">
        <v>4</v>
      </c>
      <c r="AK34">
        <v>1</v>
      </c>
      <c r="AL34">
        <v>4</v>
      </c>
      <c r="AM34">
        <v>2</v>
      </c>
      <c r="AN34">
        <v>4</v>
      </c>
      <c r="AO34">
        <v>4</v>
      </c>
      <c r="AP34">
        <v>3</v>
      </c>
      <c r="AQ34">
        <v>4</v>
      </c>
      <c r="AR34">
        <v>4</v>
      </c>
      <c r="AS34">
        <v>2</v>
      </c>
      <c r="AT34">
        <v>5</v>
      </c>
      <c r="AU34">
        <v>4</v>
      </c>
      <c r="AV34">
        <v>5</v>
      </c>
      <c r="AW34">
        <v>1</v>
      </c>
      <c r="AX34">
        <v>2</v>
      </c>
      <c r="AY34">
        <v>5</v>
      </c>
      <c r="AZ34">
        <v>4</v>
      </c>
      <c r="BA34">
        <v>5</v>
      </c>
      <c r="BB34">
        <v>1</v>
      </c>
      <c r="BC34">
        <v>2</v>
      </c>
      <c r="BD34">
        <v>1</v>
      </c>
      <c r="BE34">
        <v>4</v>
      </c>
      <c r="BF34">
        <v>4</v>
      </c>
      <c r="BG34">
        <v>2</v>
      </c>
      <c r="BH34">
        <v>4</v>
      </c>
      <c r="BI34">
        <v>2</v>
      </c>
      <c r="BJ34">
        <v>1</v>
      </c>
      <c r="BK34">
        <v>2</v>
      </c>
      <c r="BL34">
        <v>1</v>
      </c>
      <c r="BM34">
        <v>4</v>
      </c>
      <c r="BN34">
        <v>4</v>
      </c>
      <c r="BO34">
        <v>5</v>
      </c>
      <c r="BP34">
        <v>4</v>
      </c>
      <c r="BQ34">
        <v>4</v>
      </c>
      <c r="BR34">
        <v>4</v>
      </c>
      <c r="BS34">
        <v>2</v>
      </c>
      <c r="BT34">
        <v>1</v>
      </c>
      <c r="BU34">
        <v>5</v>
      </c>
      <c r="BV34">
        <v>4</v>
      </c>
      <c r="BW34">
        <v>1</v>
      </c>
      <c r="BX34">
        <v>199</v>
      </c>
      <c r="BY34" s="1">
        <f t="shared" si="35"/>
        <v>2</v>
      </c>
      <c r="BZ34" s="1">
        <f t="shared" si="36"/>
        <v>1</v>
      </c>
      <c r="CA34" s="1">
        <f t="shared" si="37"/>
        <v>1</v>
      </c>
      <c r="CB34" s="1">
        <f t="shared" si="38"/>
        <v>1</v>
      </c>
      <c r="CC34" s="1">
        <f t="shared" si="39"/>
        <v>2</v>
      </c>
      <c r="CD34" s="2">
        <f t="shared" si="40"/>
        <v>24</v>
      </c>
      <c r="CE34" s="3">
        <f t="shared" si="41"/>
        <v>2.7</v>
      </c>
      <c r="CF34" s="4">
        <f t="shared" si="42"/>
        <v>1</v>
      </c>
      <c r="CG34" s="4">
        <f t="shared" si="43"/>
        <v>2</v>
      </c>
      <c r="CH34" s="4">
        <f t="shared" si="44"/>
        <v>1</v>
      </c>
      <c r="CI34" s="4">
        <f t="shared" si="45"/>
        <v>1</v>
      </c>
      <c r="CJ34" s="4">
        <f t="shared" si="46"/>
        <v>1</v>
      </c>
      <c r="CK34" s="4">
        <f t="shared" si="47"/>
        <v>1</v>
      </c>
      <c r="CL34" s="4">
        <f t="shared" si="48"/>
        <v>1</v>
      </c>
      <c r="CM34" s="4">
        <f t="shared" si="49"/>
        <v>1</v>
      </c>
      <c r="CN34" s="5">
        <f t="shared" si="50"/>
        <v>9</v>
      </c>
      <c r="CO34" s="5">
        <f t="shared" si="51"/>
        <v>21</v>
      </c>
      <c r="CP34" s="5">
        <f t="shared" si="52"/>
        <v>30</v>
      </c>
      <c r="CQ34" s="7">
        <f t="shared" si="53"/>
        <v>1</v>
      </c>
      <c r="CR34" s="7">
        <f t="shared" si="54"/>
        <v>1</v>
      </c>
      <c r="CS34" s="7">
        <f t="shared" si="55"/>
        <v>1</v>
      </c>
      <c r="CT34" s="7">
        <f t="shared" si="56"/>
        <v>4</v>
      </c>
      <c r="CU34" s="7">
        <f t="shared" si="57"/>
        <v>2</v>
      </c>
      <c r="CV34" s="7">
        <f t="shared" si="58"/>
        <v>2</v>
      </c>
      <c r="CW34" s="7">
        <f t="shared" si="59"/>
        <v>4</v>
      </c>
      <c r="CX34" s="7">
        <f t="shared" si="60"/>
        <v>2</v>
      </c>
      <c r="CY34" s="7">
        <f t="shared" si="61"/>
        <v>2</v>
      </c>
      <c r="CZ34" s="7">
        <f t="shared" si="62"/>
        <v>2</v>
      </c>
      <c r="DA34" s="7">
        <f t="shared" si="63"/>
        <v>2</v>
      </c>
      <c r="DB34" s="7">
        <f t="shared" si="64"/>
        <v>1</v>
      </c>
      <c r="DC34" s="7">
        <f t="shared" si="65"/>
        <v>2</v>
      </c>
      <c r="DD34" s="7">
        <f t="shared" si="66"/>
        <v>5</v>
      </c>
      <c r="DE34" s="8">
        <f t="shared" si="67"/>
        <v>31</v>
      </c>
      <c r="DF34" s="8">
        <f t="shared" si="68"/>
        <v>46</v>
      </c>
      <c r="DG34" s="8">
        <f t="shared" si="69"/>
        <v>77</v>
      </c>
    </row>
    <row r="35" spans="1:111">
      <c r="A35">
        <v>38</v>
      </c>
      <c r="B35" t="s">
        <v>1026</v>
      </c>
      <c r="C35" t="s">
        <v>1027</v>
      </c>
      <c r="D35" t="s">
        <v>77</v>
      </c>
      <c r="E35" t="s">
        <v>78</v>
      </c>
      <c r="F35" t="s">
        <v>976</v>
      </c>
      <c r="G35" s="17" t="s">
        <v>997</v>
      </c>
      <c r="H35">
        <v>4</v>
      </c>
      <c r="I35">
        <v>3</v>
      </c>
      <c r="J35">
        <v>4</v>
      </c>
      <c r="K35">
        <v>3</v>
      </c>
      <c r="L35">
        <v>4</v>
      </c>
      <c r="M35">
        <v>2</v>
      </c>
      <c r="N35">
        <v>2</v>
      </c>
      <c r="O35">
        <v>4</v>
      </c>
      <c r="P35">
        <v>4</v>
      </c>
      <c r="Q35" s="42">
        <v>3</v>
      </c>
      <c r="R35">
        <v>3</v>
      </c>
      <c r="S35">
        <v>2</v>
      </c>
      <c r="T35">
        <v>2</v>
      </c>
      <c r="U35">
        <v>2</v>
      </c>
      <c r="V35">
        <v>2</v>
      </c>
      <c r="W35">
        <v>3</v>
      </c>
      <c r="X35">
        <v>2</v>
      </c>
      <c r="Y35">
        <v>2</v>
      </c>
      <c r="Z35">
        <v>2</v>
      </c>
      <c r="AA35">
        <v>2</v>
      </c>
      <c r="AB35">
        <v>3</v>
      </c>
      <c r="AC35">
        <v>2</v>
      </c>
      <c r="AD35">
        <v>2</v>
      </c>
      <c r="AE35">
        <v>4</v>
      </c>
      <c r="AF35">
        <v>2</v>
      </c>
      <c r="AG35">
        <v>2</v>
      </c>
      <c r="AH35">
        <v>3</v>
      </c>
      <c r="AI35">
        <v>3</v>
      </c>
      <c r="AJ35">
        <v>2</v>
      </c>
      <c r="AK35">
        <v>2</v>
      </c>
      <c r="AL35">
        <v>3</v>
      </c>
      <c r="AM35">
        <v>2</v>
      </c>
      <c r="AN35">
        <v>3</v>
      </c>
      <c r="AO35">
        <v>3</v>
      </c>
      <c r="AP35">
        <v>2</v>
      </c>
      <c r="AQ35">
        <v>3</v>
      </c>
      <c r="AR35">
        <v>2</v>
      </c>
      <c r="AS35">
        <v>2</v>
      </c>
      <c r="AT35">
        <v>4</v>
      </c>
      <c r="AU35">
        <v>4</v>
      </c>
      <c r="AV35">
        <v>4</v>
      </c>
      <c r="AW35">
        <v>4</v>
      </c>
      <c r="AX35">
        <v>2</v>
      </c>
      <c r="AY35">
        <v>2</v>
      </c>
      <c r="AZ35">
        <v>3</v>
      </c>
      <c r="BA35">
        <v>3</v>
      </c>
      <c r="BB35">
        <v>2</v>
      </c>
      <c r="BC35">
        <v>2</v>
      </c>
      <c r="BD35">
        <v>2</v>
      </c>
      <c r="BE35">
        <v>2</v>
      </c>
      <c r="BF35">
        <v>3</v>
      </c>
      <c r="BG35">
        <v>4</v>
      </c>
      <c r="BH35">
        <v>3</v>
      </c>
      <c r="BI35">
        <v>4</v>
      </c>
      <c r="BJ35">
        <v>1</v>
      </c>
      <c r="BK35">
        <v>4</v>
      </c>
      <c r="BL35">
        <v>2</v>
      </c>
      <c r="BM35">
        <v>4</v>
      </c>
      <c r="BN35">
        <v>4</v>
      </c>
      <c r="BO35">
        <v>4</v>
      </c>
      <c r="BP35">
        <v>4</v>
      </c>
      <c r="BQ35">
        <v>2</v>
      </c>
      <c r="BR35">
        <v>5</v>
      </c>
      <c r="BS35">
        <v>4</v>
      </c>
      <c r="BT35">
        <v>2</v>
      </c>
      <c r="BU35">
        <v>4</v>
      </c>
      <c r="BV35">
        <v>3</v>
      </c>
      <c r="BW35">
        <v>3</v>
      </c>
      <c r="BX35">
        <v>188</v>
      </c>
      <c r="BY35" s="1">
        <f t="shared" si="35"/>
        <v>2</v>
      </c>
      <c r="BZ35" s="1">
        <f t="shared" si="36"/>
        <v>3</v>
      </c>
      <c r="CA35" s="1">
        <f t="shared" si="37"/>
        <v>2</v>
      </c>
      <c r="CB35" s="1">
        <f t="shared" si="38"/>
        <v>2</v>
      </c>
      <c r="CC35" s="1">
        <f t="shared" si="39"/>
        <v>3</v>
      </c>
      <c r="CD35" s="2">
        <f t="shared" si="40"/>
        <v>26</v>
      </c>
      <c r="CE35" s="3">
        <f t="shared" si="41"/>
        <v>2.2000000000000002</v>
      </c>
      <c r="CF35" s="4">
        <f t="shared" si="42"/>
        <v>2</v>
      </c>
      <c r="CG35" s="4">
        <f t="shared" si="43"/>
        <v>1</v>
      </c>
      <c r="CH35" s="4">
        <f t="shared" si="44"/>
        <v>2</v>
      </c>
      <c r="CI35" s="4">
        <f t="shared" si="45"/>
        <v>2</v>
      </c>
      <c r="CJ35" s="4">
        <f t="shared" si="46"/>
        <v>2</v>
      </c>
      <c r="CK35" s="4">
        <f t="shared" si="47"/>
        <v>2</v>
      </c>
      <c r="CL35" s="4">
        <f t="shared" si="48"/>
        <v>2</v>
      </c>
      <c r="CM35" s="4">
        <f t="shared" si="49"/>
        <v>2</v>
      </c>
      <c r="CN35" s="5">
        <f t="shared" si="50"/>
        <v>15</v>
      </c>
      <c r="CO35" s="5">
        <f t="shared" si="51"/>
        <v>16</v>
      </c>
      <c r="CP35" s="5">
        <f t="shared" si="52"/>
        <v>31</v>
      </c>
      <c r="CQ35" s="7">
        <f t="shared" si="53"/>
        <v>2</v>
      </c>
      <c r="CR35" s="7">
        <f t="shared" si="54"/>
        <v>2</v>
      </c>
      <c r="CS35" s="7">
        <f t="shared" si="55"/>
        <v>3</v>
      </c>
      <c r="CT35" s="7">
        <f t="shared" si="56"/>
        <v>4</v>
      </c>
      <c r="CU35" s="7">
        <f t="shared" si="57"/>
        <v>4</v>
      </c>
      <c r="CV35" s="7">
        <f t="shared" si="58"/>
        <v>3</v>
      </c>
      <c r="CW35" s="7">
        <f t="shared" si="59"/>
        <v>2</v>
      </c>
      <c r="CX35" s="7">
        <f t="shared" si="60"/>
        <v>2</v>
      </c>
      <c r="CY35" s="7">
        <f t="shared" si="61"/>
        <v>2</v>
      </c>
      <c r="CZ35" s="7">
        <f t="shared" si="62"/>
        <v>4</v>
      </c>
      <c r="DA35" s="7">
        <f t="shared" si="63"/>
        <v>1</v>
      </c>
      <c r="DB35" s="7">
        <f t="shared" si="64"/>
        <v>2</v>
      </c>
      <c r="DC35" s="7">
        <f t="shared" si="65"/>
        <v>3</v>
      </c>
      <c r="DD35" s="7">
        <f t="shared" si="66"/>
        <v>3</v>
      </c>
      <c r="DE35" s="8">
        <f t="shared" si="67"/>
        <v>34</v>
      </c>
      <c r="DF35" s="8">
        <f t="shared" si="68"/>
        <v>54</v>
      </c>
      <c r="DG35" s="8">
        <f t="shared" si="69"/>
        <v>88</v>
      </c>
    </row>
    <row r="36" spans="1:111">
      <c r="A36">
        <v>29</v>
      </c>
      <c r="B36" t="s">
        <v>1008</v>
      </c>
      <c r="C36" t="s">
        <v>1009</v>
      </c>
      <c r="D36" t="s">
        <v>77</v>
      </c>
      <c r="E36" t="s">
        <v>368</v>
      </c>
      <c r="F36" t="s">
        <v>934</v>
      </c>
      <c r="G36" s="17" t="s">
        <v>935</v>
      </c>
      <c r="H36">
        <v>3</v>
      </c>
      <c r="I36">
        <v>2</v>
      </c>
      <c r="J36">
        <v>2</v>
      </c>
      <c r="K36">
        <v>3</v>
      </c>
      <c r="L36">
        <v>4</v>
      </c>
      <c r="M36">
        <v>4</v>
      </c>
      <c r="N36">
        <v>2</v>
      </c>
      <c r="O36">
        <v>2</v>
      </c>
      <c r="P36">
        <v>4</v>
      </c>
      <c r="Q36" s="42">
        <v>2</v>
      </c>
      <c r="R36">
        <v>3</v>
      </c>
      <c r="S36">
        <v>3</v>
      </c>
      <c r="T36">
        <v>2</v>
      </c>
      <c r="U36">
        <v>2</v>
      </c>
      <c r="V36">
        <v>1</v>
      </c>
      <c r="W36">
        <v>4</v>
      </c>
      <c r="X36">
        <v>3</v>
      </c>
      <c r="Y36">
        <v>1</v>
      </c>
      <c r="Z36">
        <v>1</v>
      </c>
      <c r="AA36">
        <v>2</v>
      </c>
      <c r="AB36">
        <v>3</v>
      </c>
      <c r="AC36">
        <v>2</v>
      </c>
      <c r="AD36">
        <v>1</v>
      </c>
      <c r="AE36">
        <v>4</v>
      </c>
      <c r="AF36">
        <v>2</v>
      </c>
      <c r="AG36">
        <v>2</v>
      </c>
      <c r="AH36">
        <v>3</v>
      </c>
      <c r="AI36">
        <v>3</v>
      </c>
      <c r="AJ36">
        <v>2</v>
      </c>
      <c r="AK36">
        <v>2</v>
      </c>
      <c r="AL36">
        <v>2</v>
      </c>
      <c r="AM36">
        <v>1</v>
      </c>
      <c r="AN36">
        <v>2</v>
      </c>
      <c r="AO36">
        <v>3</v>
      </c>
      <c r="AP36">
        <v>2</v>
      </c>
      <c r="AQ36">
        <v>1</v>
      </c>
      <c r="AR36">
        <v>3</v>
      </c>
      <c r="AS36">
        <v>5</v>
      </c>
      <c r="AT36">
        <v>4</v>
      </c>
      <c r="AU36">
        <v>4</v>
      </c>
      <c r="AV36">
        <v>2</v>
      </c>
      <c r="AW36">
        <v>5</v>
      </c>
      <c r="AX36">
        <v>2</v>
      </c>
      <c r="AY36">
        <v>3</v>
      </c>
      <c r="AZ36">
        <v>2</v>
      </c>
      <c r="BA36">
        <v>1</v>
      </c>
      <c r="BB36">
        <v>1</v>
      </c>
      <c r="BC36">
        <v>3</v>
      </c>
      <c r="BD36">
        <v>2</v>
      </c>
      <c r="BE36">
        <v>1</v>
      </c>
      <c r="BF36">
        <v>4</v>
      </c>
      <c r="BG36">
        <v>3</v>
      </c>
      <c r="BH36">
        <v>2</v>
      </c>
      <c r="BI36">
        <v>5</v>
      </c>
      <c r="BJ36">
        <v>2</v>
      </c>
      <c r="BK36">
        <v>5</v>
      </c>
      <c r="BL36">
        <v>3</v>
      </c>
      <c r="BM36">
        <v>3</v>
      </c>
      <c r="BN36">
        <v>2</v>
      </c>
      <c r="BO36">
        <v>5</v>
      </c>
      <c r="BP36">
        <v>2</v>
      </c>
      <c r="BQ36">
        <v>1</v>
      </c>
      <c r="BR36">
        <v>5</v>
      </c>
      <c r="BS36">
        <v>5</v>
      </c>
      <c r="BT36">
        <v>2</v>
      </c>
      <c r="BU36">
        <v>2</v>
      </c>
      <c r="BV36">
        <v>2</v>
      </c>
      <c r="BW36">
        <v>1</v>
      </c>
      <c r="BX36">
        <v>181</v>
      </c>
      <c r="BY36" s="1">
        <f t="shared" si="35"/>
        <v>4</v>
      </c>
      <c r="BZ36" s="1">
        <f t="shared" si="36"/>
        <v>3</v>
      </c>
      <c r="CA36" s="1">
        <f t="shared" si="37"/>
        <v>4</v>
      </c>
      <c r="CB36" s="1">
        <f t="shared" si="38"/>
        <v>2</v>
      </c>
      <c r="CC36" s="1">
        <f t="shared" si="39"/>
        <v>4</v>
      </c>
      <c r="CD36" s="2">
        <f t="shared" si="40"/>
        <v>31</v>
      </c>
      <c r="CE36" s="3">
        <f t="shared" si="41"/>
        <v>2.2000000000000002</v>
      </c>
      <c r="CF36" s="4">
        <f t="shared" si="42"/>
        <v>2</v>
      </c>
      <c r="CG36" s="4">
        <f t="shared" si="43"/>
        <v>1</v>
      </c>
      <c r="CH36" s="4">
        <f t="shared" si="44"/>
        <v>2</v>
      </c>
      <c r="CI36" s="4">
        <f t="shared" si="45"/>
        <v>2</v>
      </c>
      <c r="CJ36" s="4">
        <f t="shared" si="46"/>
        <v>3</v>
      </c>
      <c r="CK36" s="4">
        <f t="shared" si="47"/>
        <v>3</v>
      </c>
      <c r="CL36" s="4">
        <f t="shared" si="48"/>
        <v>2</v>
      </c>
      <c r="CM36" s="4">
        <f t="shared" si="49"/>
        <v>4</v>
      </c>
      <c r="CN36" s="5">
        <f t="shared" si="50"/>
        <v>19</v>
      </c>
      <c r="CO36" s="5">
        <f t="shared" si="51"/>
        <v>14</v>
      </c>
      <c r="CP36" s="5">
        <f t="shared" si="52"/>
        <v>33</v>
      </c>
      <c r="CQ36" s="7">
        <f t="shared" si="53"/>
        <v>2</v>
      </c>
      <c r="CR36" s="7">
        <f t="shared" si="54"/>
        <v>4</v>
      </c>
      <c r="CS36" s="7">
        <f t="shared" si="55"/>
        <v>5</v>
      </c>
      <c r="CT36" s="7">
        <f t="shared" si="56"/>
        <v>3</v>
      </c>
      <c r="CU36" s="7">
        <f t="shared" si="57"/>
        <v>5</v>
      </c>
      <c r="CV36" s="7">
        <f t="shared" si="58"/>
        <v>4</v>
      </c>
      <c r="CW36" s="7">
        <f t="shared" si="59"/>
        <v>1</v>
      </c>
      <c r="CX36" s="7">
        <f t="shared" si="60"/>
        <v>4</v>
      </c>
      <c r="CY36" s="7">
        <f t="shared" si="61"/>
        <v>4</v>
      </c>
      <c r="CZ36" s="7">
        <f t="shared" si="62"/>
        <v>5</v>
      </c>
      <c r="DA36" s="7">
        <f t="shared" si="63"/>
        <v>1</v>
      </c>
      <c r="DB36" s="7">
        <f t="shared" si="64"/>
        <v>4</v>
      </c>
      <c r="DC36" s="7">
        <f t="shared" si="65"/>
        <v>4</v>
      </c>
      <c r="DD36" s="7">
        <f t="shared" si="66"/>
        <v>5</v>
      </c>
      <c r="DE36" s="8">
        <f t="shared" si="67"/>
        <v>44</v>
      </c>
      <c r="DF36" s="8">
        <f t="shared" si="68"/>
        <v>66</v>
      </c>
      <c r="DG36" s="8">
        <f t="shared" si="69"/>
        <v>110</v>
      </c>
    </row>
    <row r="37" spans="1:111">
      <c r="A37">
        <v>37</v>
      </c>
      <c r="B37" t="s">
        <v>1024</v>
      </c>
      <c r="C37" t="s">
        <v>1025</v>
      </c>
      <c r="D37" t="s">
        <v>77</v>
      </c>
      <c r="E37" t="s">
        <v>83</v>
      </c>
      <c r="F37" t="s">
        <v>976</v>
      </c>
      <c r="G37" s="17" t="s">
        <v>992</v>
      </c>
      <c r="H37">
        <v>4</v>
      </c>
      <c r="I37">
        <v>3</v>
      </c>
      <c r="J37">
        <v>4</v>
      </c>
      <c r="K37">
        <v>4</v>
      </c>
      <c r="L37">
        <v>4</v>
      </c>
      <c r="M37">
        <v>3</v>
      </c>
      <c r="N37">
        <v>3</v>
      </c>
      <c r="O37">
        <v>4</v>
      </c>
      <c r="P37">
        <v>4</v>
      </c>
      <c r="Q37" s="42">
        <v>5</v>
      </c>
      <c r="R37">
        <v>3</v>
      </c>
      <c r="S37">
        <v>3</v>
      </c>
      <c r="T37">
        <v>2</v>
      </c>
      <c r="U37">
        <v>2</v>
      </c>
      <c r="V37">
        <v>1</v>
      </c>
      <c r="W37">
        <v>3</v>
      </c>
      <c r="X37">
        <v>2</v>
      </c>
      <c r="Y37">
        <v>2</v>
      </c>
      <c r="Z37">
        <v>3</v>
      </c>
      <c r="AA37">
        <v>2</v>
      </c>
      <c r="AB37">
        <v>3</v>
      </c>
      <c r="AC37">
        <v>1</v>
      </c>
      <c r="AD37">
        <v>4</v>
      </c>
      <c r="AE37">
        <v>3</v>
      </c>
      <c r="AF37">
        <v>1</v>
      </c>
      <c r="AG37">
        <v>1</v>
      </c>
      <c r="AH37">
        <v>3</v>
      </c>
      <c r="AI37">
        <v>3</v>
      </c>
      <c r="AJ37">
        <v>2</v>
      </c>
      <c r="AK37">
        <v>2</v>
      </c>
      <c r="AL37">
        <v>3</v>
      </c>
      <c r="AM37">
        <v>2</v>
      </c>
      <c r="AN37">
        <v>2</v>
      </c>
      <c r="AO37">
        <v>3</v>
      </c>
      <c r="AP37">
        <v>1</v>
      </c>
      <c r="AQ37">
        <v>3</v>
      </c>
      <c r="AR37">
        <v>4</v>
      </c>
      <c r="AS37">
        <v>2</v>
      </c>
      <c r="AT37">
        <v>4</v>
      </c>
      <c r="AU37">
        <v>4</v>
      </c>
      <c r="AV37">
        <v>3</v>
      </c>
      <c r="AW37">
        <v>4</v>
      </c>
      <c r="AX37">
        <v>2</v>
      </c>
      <c r="AY37">
        <v>2</v>
      </c>
      <c r="AZ37">
        <v>2</v>
      </c>
      <c r="BA37">
        <v>4</v>
      </c>
      <c r="BB37">
        <v>2</v>
      </c>
      <c r="BC37">
        <v>1</v>
      </c>
      <c r="BD37">
        <v>1</v>
      </c>
      <c r="BE37">
        <v>2</v>
      </c>
      <c r="BF37">
        <v>2</v>
      </c>
      <c r="BG37">
        <v>3</v>
      </c>
      <c r="BH37">
        <v>3</v>
      </c>
      <c r="BI37">
        <v>2</v>
      </c>
      <c r="BJ37">
        <v>1</v>
      </c>
      <c r="BK37">
        <v>2</v>
      </c>
      <c r="BL37">
        <v>3</v>
      </c>
      <c r="BM37">
        <v>3</v>
      </c>
      <c r="BN37">
        <v>4</v>
      </c>
      <c r="BO37">
        <v>2</v>
      </c>
      <c r="BP37">
        <v>3</v>
      </c>
      <c r="BQ37">
        <v>2</v>
      </c>
      <c r="BR37">
        <v>4</v>
      </c>
      <c r="BS37">
        <v>4</v>
      </c>
      <c r="BT37">
        <v>3</v>
      </c>
      <c r="BU37">
        <v>4</v>
      </c>
      <c r="BV37">
        <v>3</v>
      </c>
      <c r="BW37">
        <v>3</v>
      </c>
      <c r="BX37">
        <v>170</v>
      </c>
      <c r="BY37" s="1">
        <f t="shared" si="35"/>
        <v>2</v>
      </c>
      <c r="BZ37" s="1">
        <f t="shared" si="36"/>
        <v>2</v>
      </c>
      <c r="CA37" s="1">
        <f t="shared" si="37"/>
        <v>2</v>
      </c>
      <c r="CB37" s="1">
        <f t="shared" si="38"/>
        <v>2</v>
      </c>
      <c r="CC37" s="1">
        <f t="shared" si="39"/>
        <v>1</v>
      </c>
      <c r="CD37" s="2">
        <f t="shared" si="40"/>
        <v>26</v>
      </c>
      <c r="CE37" s="3">
        <f t="shared" si="41"/>
        <v>2.2999999999999998</v>
      </c>
      <c r="CF37" s="4">
        <f t="shared" si="42"/>
        <v>2</v>
      </c>
      <c r="CG37" s="4">
        <f t="shared" si="43"/>
        <v>2</v>
      </c>
      <c r="CH37" s="4">
        <f t="shared" si="44"/>
        <v>2</v>
      </c>
      <c r="CI37" s="4">
        <f t="shared" si="45"/>
        <v>2</v>
      </c>
      <c r="CJ37" s="4">
        <f t="shared" si="46"/>
        <v>2</v>
      </c>
      <c r="CK37" s="4">
        <f t="shared" si="47"/>
        <v>3</v>
      </c>
      <c r="CL37" s="4">
        <f t="shared" si="48"/>
        <v>2</v>
      </c>
      <c r="CM37" s="4">
        <f t="shared" si="49"/>
        <v>2</v>
      </c>
      <c r="CN37" s="5">
        <f t="shared" si="50"/>
        <v>17</v>
      </c>
      <c r="CO37" s="5">
        <f t="shared" si="51"/>
        <v>14</v>
      </c>
      <c r="CP37" s="5">
        <f t="shared" si="52"/>
        <v>31</v>
      </c>
      <c r="CQ37" s="7">
        <f t="shared" si="53"/>
        <v>2</v>
      </c>
      <c r="CR37" s="7">
        <f t="shared" si="54"/>
        <v>3</v>
      </c>
      <c r="CS37" s="7">
        <f t="shared" si="55"/>
        <v>2</v>
      </c>
      <c r="CT37" s="7">
        <f t="shared" si="56"/>
        <v>5</v>
      </c>
      <c r="CU37" s="7">
        <f t="shared" si="57"/>
        <v>4</v>
      </c>
      <c r="CV37" s="7">
        <f t="shared" si="58"/>
        <v>3</v>
      </c>
      <c r="CW37" s="7">
        <f t="shared" si="59"/>
        <v>4</v>
      </c>
      <c r="CX37" s="7">
        <f t="shared" si="60"/>
        <v>2</v>
      </c>
      <c r="CY37" s="7">
        <f t="shared" si="61"/>
        <v>3</v>
      </c>
      <c r="CZ37" s="7">
        <f t="shared" si="62"/>
        <v>4</v>
      </c>
      <c r="DA37" s="7">
        <f t="shared" si="63"/>
        <v>2</v>
      </c>
      <c r="DB37" s="7">
        <f t="shared" si="64"/>
        <v>2</v>
      </c>
      <c r="DC37" s="7">
        <f t="shared" si="65"/>
        <v>3</v>
      </c>
      <c r="DD37" s="7">
        <f t="shared" si="66"/>
        <v>3</v>
      </c>
      <c r="DE37" s="8">
        <f t="shared" si="67"/>
        <v>38</v>
      </c>
      <c r="DF37" s="8">
        <f t="shared" si="68"/>
        <v>50</v>
      </c>
      <c r="DG37" s="8">
        <f t="shared" si="69"/>
        <v>88</v>
      </c>
    </row>
    <row r="38" spans="1:111" s="20" customFormat="1">
      <c r="A38" s="20">
        <v>56</v>
      </c>
      <c r="B38" s="20" t="s">
        <v>1125</v>
      </c>
      <c r="C38" s="20" t="s">
        <v>1126</v>
      </c>
      <c r="D38" s="20" t="s">
        <v>1058</v>
      </c>
      <c r="E38" s="20" t="s">
        <v>1059</v>
      </c>
      <c r="F38" s="20" t="s">
        <v>1127</v>
      </c>
      <c r="G38" s="21" t="s">
        <v>1128</v>
      </c>
      <c r="H38" s="20">
        <v>4</v>
      </c>
      <c r="I38" s="20">
        <v>4</v>
      </c>
      <c r="J38" s="20">
        <v>3</v>
      </c>
      <c r="K38" s="20">
        <v>4</v>
      </c>
      <c r="L38" s="20">
        <v>2</v>
      </c>
      <c r="M38" s="20">
        <v>3</v>
      </c>
      <c r="N38" s="20">
        <v>4</v>
      </c>
      <c r="O38" s="20">
        <v>4</v>
      </c>
      <c r="P38" s="20">
        <v>3</v>
      </c>
      <c r="Q38" s="43">
        <v>4</v>
      </c>
      <c r="R38" s="20">
        <v>4</v>
      </c>
      <c r="S38" s="20">
        <v>3</v>
      </c>
      <c r="T38" s="20">
        <v>3</v>
      </c>
      <c r="U38" s="20">
        <v>3</v>
      </c>
      <c r="V38" s="20">
        <v>3</v>
      </c>
      <c r="W38" s="20">
        <v>4</v>
      </c>
      <c r="X38" s="20">
        <v>3</v>
      </c>
      <c r="Y38" s="20">
        <v>4</v>
      </c>
      <c r="Z38" s="20">
        <v>4</v>
      </c>
      <c r="AA38" s="20">
        <v>3</v>
      </c>
      <c r="AB38" s="20">
        <v>2</v>
      </c>
      <c r="AC38" s="20">
        <v>2</v>
      </c>
      <c r="AD38" s="20">
        <v>2</v>
      </c>
      <c r="AE38" s="20">
        <v>3</v>
      </c>
      <c r="AF38" s="20">
        <v>2</v>
      </c>
      <c r="AG38" s="20">
        <v>2</v>
      </c>
      <c r="AH38" s="20">
        <v>2</v>
      </c>
      <c r="AI38" s="20">
        <v>3</v>
      </c>
      <c r="AJ38" s="20">
        <v>3</v>
      </c>
      <c r="AK38" s="20">
        <v>3</v>
      </c>
      <c r="AL38" s="20">
        <v>4</v>
      </c>
      <c r="AM38" s="20">
        <v>3</v>
      </c>
      <c r="AN38" s="20">
        <v>2</v>
      </c>
      <c r="AO38" s="20">
        <v>3</v>
      </c>
      <c r="AP38" s="20">
        <v>2</v>
      </c>
      <c r="AQ38" s="20">
        <v>3</v>
      </c>
      <c r="AR38" s="20">
        <v>4</v>
      </c>
      <c r="AS38" s="20">
        <v>2</v>
      </c>
      <c r="AT38" s="20">
        <v>2</v>
      </c>
      <c r="AU38" s="20">
        <v>4</v>
      </c>
      <c r="AV38" s="20">
        <v>2</v>
      </c>
      <c r="AW38" s="20">
        <v>4</v>
      </c>
      <c r="AX38" s="20">
        <v>2</v>
      </c>
      <c r="AY38" s="20">
        <v>4</v>
      </c>
      <c r="AZ38" s="20">
        <v>4</v>
      </c>
      <c r="BA38" s="20">
        <v>3</v>
      </c>
      <c r="BB38" s="20">
        <v>2</v>
      </c>
      <c r="BC38" s="20">
        <v>4</v>
      </c>
      <c r="BD38" s="20">
        <v>5</v>
      </c>
      <c r="BE38" s="20">
        <v>4</v>
      </c>
      <c r="BF38" s="20">
        <v>4</v>
      </c>
      <c r="BG38" s="20">
        <v>5</v>
      </c>
      <c r="BH38" s="20">
        <v>2</v>
      </c>
      <c r="BI38" s="20">
        <v>4</v>
      </c>
      <c r="BJ38" s="20">
        <v>4</v>
      </c>
      <c r="BK38" s="20">
        <v>1</v>
      </c>
      <c r="BL38" s="20">
        <v>4</v>
      </c>
      <c r="BM38" s="20">
        <v>4</v>
      </c>
      <c r="BN38" s="20">
        <v>2</v>
      </c>
      <c r="BO38" s="20">
        <v>5</v>
      </c>
      <c r="BP38" s="20">
        <v>2</v>
      </c>
      <c r="BQ38" s="20">
        <v>4</v>
      </c>
      <c r="BR38" s="20">
        <v>2</v>
      </c>
      <c r="BS38" s="20">
        <v>4</v>
      </c>
      <c r="BT38" s="20">
        <v>2</v>
      </c>
      <c r="BU38" s="20">
        <v>3</v>
      </c>
      <c r="BV38" s="20">
        <v>2</v>
      </c>
      <c r="BW38" s="20">
        <v>1</v>
      </c>
      <c r="BX38" s="20">
        <v>207</v>
      </c>
      <c r="BY38" s="26">
        <f t="shared" ref="BY38:BY67" si="70">IF(J38=1,5,IF(J38=2,4,IF(J38=3,3,IF(J38=4,2,IF(J38=5,1)))))</f>
        <v>3</v>
      </c>
      <c r="BZ38" s="26">
        <f t="shared" ref="BZ38:BZ67" si="71">IF(K38=1,5,IF(K38=2,4,IF(K38=3,3,IF(K38=4,2,IF(K38=5,1)))))</f>
        <v>2</v>
      </c>
      <c r="CA38" s="26">
        <f t="shared" ref="CA38:CA67" si="72">IF(O38=1,5,IF(O38=2,4,IF(O38=3,3,IF(O38=4,2,IF(O38=5,1)))))</f>
        <v>2</v>
      </c>
      <c r="CB38" s="26">
        <f t="shared" ref="CB38:CB67" si="73">IF(P38=1,5,IF(P38=2,4,IF(P38=3,3,IF(P38=4,2,IF(P38=5,1)))))</f>
        <v>3</v>
      </c>
      <c r="CC38" s="26">
        <f t="shared" ref="CC38:CC67" si="74">IF(Q38=1,5,IF(Q38=2,4,IF(Q38=3,3,IF(Q38=4,2,IF(Q38=5,1)))))</f>
        <v>2</v>
      </c>
      <c r="CD38" s="27">
        <f t="shared" ref="CD38:CD67" si="75">SUM(H38:I38,K38,M38:N38,BY38:CC38)</f>
        <v>31</v>
      </c>
      <c r="CE38" s="23">
        <f t="shared" ref="CE38:CE67" si="76">SUM(R38:AA38)/10</f>
        <v>3.4</v>
      </c>
      <c r="CF38" s="28">
        <f t="shared" ref="CF38:CF67" si="77">IF(AB38=1,4,IF(AB38=2,3,IF(AB38=3,2,IF(AB38=4,1))))</f>
        <v>3</v>
      </c>
      <c r="CG38" s="28">
        <f t="shared" ref="CG38:CG67" si="78">IF(AE38=1,4,IF(AE38=2,3,IF(AE38=3,2,IF(AE38=4,1))))</f>
        <v>2</v>
      </c>
      <c r="CH38" s="28">
        <f t="shared" ref="CH38:CH67" si="79">IF(AH38=1,4,IF(AH38=2,3,IF(AH38=3,2,IF(AH38=4,1))))</f>
        <v>3</v>
      </c>
      <c r="CI38" s="28">
        <f t="shared" ref="CI38:CI67" si="80">IF(AI38=1,4,IF(AI38=2,3,IF(AI38=3,2,IF(AI38=4,1))))</f>
        <v>2</v>
      </c>
      <c r="CJ38" s="28">
        <f t="shared" ref="CJ38:CJ67" si="81">IF(AL38=1,4,IF(AL38=2,3,IF(AL38=3,2,IF(AL38=4,1))))</f>
        <v>1</v>
      </c>
      <c r="CK38" s="28">
        <f t="shared" ref="CK38:CK67" si="82">IF(AN38=1,4,IF(AN38=2,3,IF(AN38=3,2,IF(AN38=4,1))))</f>
        <v>3</v>
      </c>
      <c r="CL38" s="28">
        <f t="shared" ref="CL38:CL67" si="83">IF(AO38=1,4,IF(AO38=2,3,IF(AO38=3,2,IF(AO38=4,1))))</f>
        <v>2</v>
      </c>
      <c r="CM38" s="28">
        <f t="shared" ref="CM38:CM67" si="84">IF(AQ38=1,4,IF(AQ38=2,3,IF(AQ38=3,2,IF(AQ38=4,1))))</f>
        <v>2</v>
      </c>
      <c r="CN38" s="24">
        <f t="shared" ref="CN38:CN67" si="85">SUM(CF38:CM38,)</f>
        <v>18</v>
      </c>
      <c r="CO38" s="24">
        <f t="shared" ref="CO38:CO67" si="86">SUM(AC38:AD38,AF38:AG38,AJ38,AK38,AM38,AP38)</f>
        <v>19</v>
      </c>
      <c r="CP38" s="24">
        <f t="shared" ref="CP38:CP67" si="87">SUM(CN38+CO38)</f>
        <v>37</v>
      </c>
      <c r="CQ38" s="29">
        <f t="shared" ref="CQ38:CQ67" si="88">IF(AT38=1,5,IF(AT38=2,4,IF(AT38=3,3,IF(AT38=4,2,IF(AT38=5,1)))))</f>
        <v>4</v>
      </c>
      <c r="CR38" s="29">
        <f t="shared" ref="CR38:CR67" si="89">IF(AV38=1,5,IF(AV38=2,4,IF(AV38=3,3,IF(AV38=4,2,IF(AV38=5,1)))))</f>
        <v>4</v>
      </c>
      <c r="CS38" s="29">
        <f t="shared" ref="CS38:CS67" si="90">IF(BA38=1,5,IF(BA38=2,4,IF(BA38=3,3,IF(BA38=4,2,IF(BA38=5,1)))))</f>
        <v>3</v>
      </c>
      <c r="CT38" s="29">
        <f t="shared" ref="CT38:CT67" si="91">IF(BC38=1,5,IF(BC38=2,4,IF(BC38=3,3,IF(BC38=4,2,IF(BC38=5,1)))))</f>
        <v>2</v>
      </c>
      <c r="CU38" s="29">
        <f t="shared" ref="CU38:CU67" si="92">IF(BE38=1,5,IF(BE38=2,4,IF(BE38=3,3,IF(BE38=4,2,IF(BE38=5,1)))))</f>
        <v>2</v>
      </c>
      <c r="CV38" s="29">
        <f t="shared" ref="CV38:CV67" si="93">IF(BH38=1,5,IF(BH38=2,4,IF(BH38=3,3,IF(BH38=4,2,IF(BH38=5,1)))))</f>
        <v>4</v>
      </c>
      <c r="CW38" s="29">
        <f t="shared" ref="CW38:CW67" si="94">IF(BK38=1,5,IF(BK38=2,4,IF(BK38=3,3,IF(BK38=4,2,IF(BK38=5,1)))))</f>
        <v>5</v>
      </c>
      <c r="CX38" s="29">
        <f t="shared" ref="CX38:CX67" si="95">IF(BN38=1,5,IF(BN38=2,4,IF(BN38=3,3,IF(BN38=4,2,IF(BN38=5,1)))))</f>
        <v>4</v>
      </c>
      <c r="CY38" s="29">
        <f t="shared" ref="CY38:CY67" si="96">IF(BP38=1,5,IF(BP38=2,4,IF(BP38=3,3,IF(BP38=4,2,IF(BP38=5,1)))))</f>
        <v>4</v>
      </c>
      <c r="CZ38" s="29">
        <f t="shared" ref="CZ38:CZ67" si="97">IF(BQ38=1,5,IF(BQ38=2,4,IF(BQ38=3,3,IF(BQ38=4,2,IF(BQ38=5,1)))))</f>
        <v>2</v>
      </c>
      <c r="DA38" s="29">
        <f t="shared" ref="DA38:DA67" si="98">IF(BR38=1,5,IF(BR38=2,4,IF(BR38=3,3,IF(BR38=4,2,IF(BR38=5,1)))))</f>
        <v>4</v>
      </c>
      <c r="DB38" s="29">
        <f t="shared" ref="DB38:DB67" si="99">IF(BU38=1,5,IF(BU38=2,4,IF(BU38=3,3,IF(BU38=4,2,IF(BU38=5,1)))))</f>
        <v>3</v>
      </c>
      <c r="DC38" s="29">
        <f t="shared" ref="DC38:DC67" si="100">IF(BV38=1,5,IF(BV38=2,4,IF(BV38=3,3,IF(BV38=4,2,IF(BV38=5,1)))))</f>
        <v>4</v>
      </c>
      <c r="DD38" s="29">
        <f t="shared" ref="DD38:DD67" si="101">IF(BW38=1,5,IF(BW38=2,4,IF(BW38=3,3,IF(BW38=4,2,IF(BW38=5,1)))))</f>
        <v>5</v>
      </c>
      <c r="DE38" s="30">
        <f t="shared" ref="DE38:DE67" si="102">SUM(AR38,AX38,AZ38,BB38,BD38,BF38,BJ38,BL38,BT38,CQ38,CR38,CV38,CX38,CY38,DA38,DC38)</f>
        <v>59</v>
      </c>
      <c r="DF38" s="30">
        <f t="shared" ref="DF38:DF67" si="103">SUM(AS38,AU38,AW38,AY38,BG38,BI38,BM38,BO38,BS38,CS38,CT38,CU38,CW38,CZ38,DB38,DD38)</f>
        <v>58</v>
      </c>
      <c r="DG38" s="30">
        <f t="shared" ref="DG38:DG67" si="104">SUM(DE38:DF38)</f>
        <v>117</v>
      </c>
    </row>
    <row r="39" spans="1:111">
      <c r="A39">
        <v>63</v>
      </c>
      <c r="B39" t="s">
        <v>1152</v>
      </c>
      <c r="C39" t="s">
        <v>1153</v>
      </c>
      <c r="D39" t="s">
        <v>77</v>
      </c>
      <c r="E39" t="s">
        <v>78</v>
      </c>
      <c r="F39" t="s">
        <v>1154</v>
      </c>
      <c r="G39" s="19" t="s">
        <v>1155</v>
      </c>
      <c r="H39">
        <v>5</v>
      </c>
      <c r="I39">
        <v>4</v>
      </c>
      <c r="J39">
        <v>2</v>
      </c>
      <c r="K39">
        <v>4</v>
      </c>
      <c r="L39">
        <v>1</v>
      </c>
      <c r="M39">
        <v>5</v>
      </c>
      <c r="N39">
        <v>4</v>
      </c>
      <c r="O39">
        <v>1</v>
      </c>
      <c r="P39">
        <v>2</v>
      </c>
      <c r="Q39" s="42">
        <v>1</v>
      </c>
      <c r="R39">
        <v>3</v>
      </c>
      <c r="S39">
        <v>3</v>
      </c>
      <c r="T39">
        <v>2</v>
      </c>
      <c r="U39">
        <v>2</v>
      </c>
      <c r="V39">
        <v>2</v>
      </c>
      <c r="W39">
        <v>3</v>
      </c>
      <c r="X39">
        <v>2</v>
      </c>
      <c r="Y39">
        <v>2</v>
      </c>
      <c r="Z39">
        <v>3</v>
      </c>
      <c r="AA39">
        <v>2</v>
      </c>
      <c r="AB39">
        <v>2</v>
      </c>
      <c r="AC39">
        <v>2</v>
      </c>
      <c r="AD39">
        <v>2</v>
      </c>
      <c r="AE39">
        <v>3</v>
      </c>
      <c r="AF39">
        <v>2</v>
      </c>
      <c r="AG39">
        <v>2</v>
      </c>
      <c r="AH39">
        <v>3</v>
      </c>
      <c r="AI39">
        <v>3</v>
      </c>
      <c r="AJ39">
        <v>2</v>
      </c>
      <c r="AK39">
        <v>2</v>
      </c>
      <c r="AL39">
        <v>3</v>
      </c>
      <c r="AM39">
        <v>2</v>
      </c>
      <c r="AN39">
        <v>2</v>
      </c>
      <c r="AO39">
        <v>3</v>
      </c>
      <c r="AP39">
        <v>2</v>
      </c>
      <c r="AQ39">
        <v>3</v>
      </c>
      <c r="AR39">
        <v>3</v>
      </c>
      <c r="AS39">
        <v>2</v>
      </c>
      <c r="AT39">
        <v>3</v>
      </c>
      <c r="AU39">
        <v>4</v>
      </c>
      <c r="AV39">
        <v>2</v>
      </c>
      <c r="AW39">
        <v>4</v>
      </c>
      <c r="AX39">
        <v>3</v>
      </c>
      <c r="AY39">
        <v>2</v>
      </c>
      <c r="AZ39">
        <v>3</v>
      </c>
      <c r="BA39">
        <v>2</v>
      </c>
      <c r="BB39">
        <v>2</v>
      </c>
      <c r="BC39">
        <v>2</v>
      </c>
      <c r="BD39">
        <v>2</v>
      </c>
      <c r="BE39">
        <v>2</v>
      </c>
      <c r="BF39">
        <v>4</v>
      </c>
      <c r="BG39">
        <v>3</v>
      </c>
      <c r="BH39">
        <v>3</v>
      </c>
      <c r="BI39">
        <v>4</v>
      </c>
      <c r="BJ39">
        <v>2</v>
      </c>
      <c r="BK39">
        <v>2</v>
      </c>
      <c r="BL39">
        <v>2</v>
      </c>
      <c r="BM39">
        <v>4</v>
      </c>
      <c r="BN39">
        <v>3</v>
      </c>
      <c r="BO39">
        <v>4</v>
      </c>
      <c r="BP39">
        <v>4</v>
      </c>
      <c r="BQ39">
        <v>2</v>
      </c>
      <c r="BR39">
        <v>4</v>
      </c>
      <c r="BS39">
        <v>4</v>
      </c>
      <c r="BT39">
        <v>3</v>
      </c>
      <c r="BU39">
        <v>3</v>
      </c>
      <c r="BV39">
        <v>3</v>
      </c>
      <c r="BW39">
        <v>2</v>
      </c>
      <c r="BX39">
        <v>181</v>
      </c>
      <c r="BY39" s="1">
        <f t="shared" si="70"/>
        <v>4</v>
      </c>
      <c r="BZ39" s="1">
        <f t="shared" si="71"/>
        <v>2</v>
      </c>
      <c r="CA39" s="1">
        <f t="shared" si="72"/>
        <v>5</v>
      </c>
      <c r="CB39" s="1">
        <f t="shared" si="73"/>
        <v>4</v>
      </c>
      <c r="CC39" s="1">
        <f t="shared" si="74"/>
        <v>5</v>
      </c>
      <c r="CD39" s="2">
        <f t="shared" si="75"/>
        <v>42</v>
      </c>
      <c r="CE39" s="3">
        <f t="shared" si="76"/>
        <v>2.4</v>
      </c>
      <c r="CF39" s="4">
        <f t="shared" si="77"/>
        <v>3</v>
      </c>
      <c r="CG39" s="4">
        <f t="shared" si="78"/>
        <v>2</v>
      </c>
      <c r="CH39" s="4">
        <f t="shared" si="79"/>
        <v>2</v>
      </c>
      <c r="CI39" s="4">
        <f t="shared" si="80"/>
        <v>2</v>
      </c>
      <c r="CJ39" s="4">
        <f t="shared" si="81"/>
        <v>2</v>
      </c>
      <c r="CK39" s="4">
        <f t="shared" si="82"/>
        <v>3</v>
      </c>
      <c r="CL39" s="4">
        <f t="shared" si="83"/>
        <v>2</v>
      </c>
      <c r="CM39" s="4">
        <f t="shared" si="84"/>
        <v>2</v>
      </c>
      <c r="CN39" s="5">
        <f t="shared" si="85"/>
        <v>18</v>
      </c>
      <c r="CO39" s="5">
        <f t="shared" si="86"/>
        <v>16</v>
      </c>
      <c r="CP39" s="5">
        <f t="shared" si="87"/>
        <v>34</v>
      </c>
      <c r="CQ39" s="7">
        <f t="shared" si="88"/>
        <v>3</v>
      </c>
      <c r="CR39" s="7">
        <f t="shared" si="89"/>
        <v>4</v>
      </c>
      <c r="CS39" s="7">
        <f t="shared" si="90"/>
        <v>4</v>
      </c>
      <c r="CT39" s="7">
        <f t="shared" si="91"/>
        <v>4</v>
      </c>
      <c r="CU39" s="7">
        <f t="shared" si="92"/>
        <v>4</v>
      </c>
      <c r="CV39" s="7">
        <f t="shared" si="93"/>
        <v>3</v>
      </c>
      <c r="CW39" s="7">
        <f t="shared" si="94"/>
        <v>4</v>
      </c>
      <c r="CX39" s="7">
        <f t="shared" si="95"/>
        <v>3</v>
      </c>
      <c r="CY39" s="7">
        <f t="shared" si="96"/>
        <v>2</v>
      </c>
      <c r="CZ39" s="7">
        <f t="shared" si="97"/>
        <v>4</v>
      </c>
      <c r="DA39" s="7">
        <f t="shared" si="98"/>
        <v>2</v>
      </c>
      <c r="DB39" s="7">
        <f t="shared" si="99"/>
        <v>3</v>
      </c>
      <c r="DC39" s="7">
        <f t="shared" si="100"/>
        <v>3</v>
      </c>
      <c r="DD39" s="7">
        <f t="shared" si="101"/>
        <v>4</v>
      </c>
      <c r="DE39" s="8">
        <f t="shared" si="102"/>
        <v>44</v>
      </c>
      <c r="DF39" s="8">
        <f t="shared" si="103"/>
        <v>58</v>
      </c>
      <c r="DG39" s="8">
        <f t="shared" si="104"/>
        <v>102</v>
      </c>
    </row>
    <row r="40" spans="1:111">
      <c r="A40">
        <v>64</v>
      </c>
      <c r="B40" t="s">
        <v>1156</v>
      </c>
      <c r="C40" t="s">
        <v>1157</v>
      </c>
      <c r="D40" t="s">
        <v>77</v>
      </c>
      <c r="E40" t="s">
        <v>78</v>
      </c>
      <c r="F40" t="s">
        <v>1158</v>
      </c>
      <c r="G40" s="19" t="s">
        <v>1159</v>
      </c>
      <c r="H40">
        <v>3</v>
      </c>
      <c r="I40">
        <v>3</v>
      </c>
      <c r="J40">
        <v>2</v>
      </c>
      <c r="K40">
        <v>3</v>
      </c>
      <c r="L40">
        <v>4</v>
      </c>
      <c r="M40">
        <v>3</v>
      </c>
      <c r="N40">
        <v>3</v>
      </c>
      <c r="O40">
        <v>4</v>
      </c>
      <c r="P40">
        <v>4</v>
      </c>
      <c r="Q40" s="42">
        <v>4</v>
      </c>
      <c r="R40">
        <v>3</v>
      </c>
      <c r="S40">
        <v>3</v>
      </c>
      <c r="T40">
        <v>2</v>
      </c>
      <c r="U40">
        <v>3</v>
      </c>
      <c r="V40">
        <v>3</v>
      </c>
      <c r="W40">
        <v>2</v>
      </c>
      <c r="X40">
        <v>3</v>
      </c>
      <c r="Y40">
        <v>2</v>
      </c>
      <c r="Z40">
        <v>3</v>
      </c>
      <c r="AA40">
        <v>2</v>
      </c>
      <c r="AB40">
        <v>1</v>
      </c>
      <c r="AC40">
        <v>1</v>
      </c>
      <c r="AD40">
        <v>3</v>
      </c>
      <c r="AE40">
        <v>4</v>
      </c>
      <c r="AF40">
        <v>3</v>
      </c>
      <c r="AG40">
        <v>2</v>
      </c>
      <c r="AH40">
        <v>2</v>
      </c>
      <c r="AI40">
        <v>4</v>
      </c>
      <c r="AJ40">
        <v>1</v>
      </c>
      <c r="AK40">
        <v>3</v>
      </c>
      <c r="AL40">
        <v>1</v>
      </c>
      <c r="AM40">
        <v>2</v>
      </c>
      <c r="AN40">
        <v>1</v>
      </c>
      <c r="AO40">
        <v>3</v>
      </c>
      <c r="AP40">
        <v>3</v>
      </c>
      <c r="AQ40">
        <v>4</v>
      </c>
      <c r="AR40">
        <v>4</v>
      </c>
      <c r="AS40">
        <v>1</v>
      </c>
      <c r="AT40">
        <v>1</v>
      </c>
      <c r="AU40">
        <v>1</v>
      </c>
      <c r="AV40">
        <v>1</v>
      </c>
      <c r="AW40">
        <v>1</v>
      </c>
      <c r="AX40">
        <v>1</v>
      </c>
      <c r="AY40">
        <v>1</v>
      </c>
      <c r="AZ40">
        <v>5</v>
      </c>
      <c r="BA40">
        <v>5</v>
      </c>
      <c r="BB40">
        <v>4</v>
      </c>
      <c r="BC40">
        <v>3</v>
      </c>
      <c r="BD40">
        <v>5</v>
      </c>
      <c r="BE40">
        <v>2</v>
      </c>
      <c r="BF40">
        <v>3</v>
      </c>
      <c r="BG40">
        <v>4</v>
      </c>
      <c r="BH40">
        <v>1</v>
      </c>
      <c r="BI40">
        <v>1</v>
      </c>
      <c r="BJ40">
        <v>4</v>
      </c>
      <c r="BK40">
        <v>4</v>
      </c>
      <c r="BL40">
        <v>5</v>
      </c>
      <c r="BM40">
        <v>5</v>
      </c>
      <c r="BN40">
        <v>1</v>
      </c>
      <c r="BO40">
        <v>1</v>
      </c>
      <c r="BP40">
        <v>5</v>
      </c>
      <c r="BQ40">
        <v>5</v>
      </c>
      <c r="BR40">
        <v>1</v>
      </c>
      <c r="BS40">
        <v>2</v>
      </c>
      <c r="BT40">
        <v>4</v>
      </c>
      <c r="BU40">
        <v>2</v>
      </c>
      <c r="BV40">
        <v>3</v>
      </c>
      <c r="BW40">
        <v>5</v>
      </c>
      <c r="BX40">
        <v>181</v>
      </c>
      <c r="BY40" s="1">
        <f t="shared" si="70"/>
        <v>4</v>
      </c>
      <c r="BZ40" s="1">
        <f t="shared" si="71"/>
        <v>3</v>
      </c>
      <c r="CA40" s="1">
        <f t="shared" si="72"/>
        <v>2</v>
      </c>
      <c r="CB40" s="1">
        <f t="shared" si="73"/>
        <v>2</v>
      </c>
      <c r="CC40" s="1">
        <f t="shared" si="74"/>
        <v>2</v>
      </c>
      <c r="CD40" s="2">
        <f t="shared" si="75"/>
        <v>28</v>
      </c>
      <c r="CE40" s="3">
        <f t="shared" si="76"/>
        <v>2.6</v>
      </c>
      <c r="CF40" s="4">
        <f t="shared" si="77"/>
        <v>4</v>
      </c>
      <c r="CG40" s="4">
        <f t="shared" si="78"/>
        <v>1</v>
      </c>
      <c r="CH40" s="4">
        <f t="shared" si="79"/>
        <v>3</v>
      </c>
      <c r="CI40" s="4">
        <f t="shared" si="80"/>
        <v>1</v>
      </c>
      <c r="CJ40" s="4">
        <f t="shared" si="81"/>
        <v>4</v>
      </c>
      <c r="CK40" s="4">
        <f t="shared" si="82"/>
        <v>4</v>
      </c>
      <c r="CL40" s="4">
        <f t="shared" si="83"/>
        <v>2</v>
      </c>
      <c r="CM40" s="4">
        <f t="shared" si="84"/>
        <v>1</v>
      </c>
      <c r="CN40" s="5">
        <f t="shared" si="85"/>
        <v>20</v>
      </c>
      <c r="CO40" s="5">
        <f t="shared" si="86"/>
        <v>18</v>
      </c>
      <c r="CP40" s="5">
        <f t="shared" si="87"/>
        <v>38</v>
      </c>
      <c r="CQ40" s="7">
        <f t="shared" si="88"/>
        <v>5</v>
      </c>
      <c r="CR40" s="7">
        <f t="shared" si="89"/>
        <v>5</v>
      </c>
      <c r="CS40" s="7">
        <f t="shared" si="90"/>
        <v>1</v>
      </c>
      <c r="CT40" s="7">
        <f t="shared" si="91"/>
        <v>3</v>
      </c>
      <c r="CU40" s="7">
        <f t="shared" si="92"/>
        <v>4</v>
      </c>
      <c r="CV40" s="7">
        <f t="shared" si="93"/>
        <v>5</v>
      </c>
      <c r="CW40" s="7">
        <f t="shared" si="94"/>
        <v>2</v>
      </c>
      <c r="CX40" s="7">
        <f t="shared" si="95"/>
        <v>5</v>
      </c>
      <c r="CY40" s="7">
        <f t="shared" si="96"/>
        <v>1</v>
      </c>
      <c r="CZ40" s="7">
        <f t="shared" si="97"/>
        <v>1</v>
      </c>
      <c r="DA40" s="7">
        <f t="shared" si="98"/>
        <v>5</v>
      </c>
      <c r="DB40" s="7">
        <f t="shared" si="99"/>
        <v>4</v>
      </c>
      <c r="DC40" s="7">
        <f t="shared" si="100"/>
        <v>3</v>
      </c>
      <c r="DD40" s="7">
        <f t="shared" si="101"/>
        <v>1</v>
      </c>
      <c r="DE40" s="8">
        <f t="shared" si="102"/>
        <v>64</v>
      </c>
      <c r="DF40" s="8">
        <f t="shared" si="103"/>
        <v>33</v>
      </c>
      <c r="DG40" s="8">
        <f t="shared" si="104"/>
        <v>97</v>
      </c>
    </row>
    <row r="41" spans="1:111">
      <c r="A41">
        <v>39</v>
      </c>
      <c r="B41" t="s">
        <v>1056</v>
      </c>
      <c r="C41" t="s">
        <v>1057</v>
      </c>
      <c r="D41" t="s">
        <v>1058</v>
      </c>
      <c r="E41" t="s">
        <v>1059</v>
      </c>
      <c r="F41" t="s">
        <v>1060</v>
      </c>
      <c r="G41" s="19" t="s">
        <v>1061</v>
      </c>
      <c r="H41">
        <v>4</v>
      </c>
      <c r="I41">
        <v>4</v>
      </c>
      <c r="J41">
        <v>5</v>
      </c>
      <c r="K41">
        <v>4</v>
      </c>
      <c r="L41">
        <v>2</v>
      </c>
      <c r="M41">
        <v>3</v>
      </c>
      <c r="N41">
        <v>1</v>
      </c>
      <c r="O41">
        <v>1</v>
      </c>
      <c r="P41">
        <v>5</v>
      </c>
      <c r="Q41" s="42">
        <v>5</v>
      </c>
      <c r="R41">
        <v>3</v>
      </c>
      <c r="S41">
        <v>3</v>
      </c>
      <c r="T41">
        <v>2</v>
      </c>
      <c r="U41">
        <v>2</v>
      </c>
      <c r="V41">
        <v>2</v>
      </c>
      <c r="W41">
        <v>3</v>
      </c>
      <c r="X41">
        <v>2</v>
      </c>
      <c r="Y41">
        <v>2</v>
      </c>
      <c r="Z41">
        <v>2</v>
      </c>
      <c r="AA41">
        <v>2</v>
      </c>
      <c r="AB41">
        <v>2</v>
      </c>
      <c r="AC41">
        <v>2</v>
      </c>
      <c r="AD41">
        <v>1</v>
      </c>
      <c r="AE41">
        <v>3</v>
      </c>
      <c r="AF41">
        <v>3</v>
      </c>
      <c r="AG41">
        <v>3</v>
      </c>
      <c r="AH41">
        <v>2</v>
      </c>
      <c r="AI41">
        <v>3</v>
      </c>
      <c r="AJ41">
        <v>3</v>
      </c>
      <c r="AK41">
        <v>1</v>
      </c>
      <c r="AL41">
        <v>3</v>
      </c>
      <c r="AM41">
        <v>2</v>
      </c>
      <c r="AN41">
        <v>4</v>
      </c>
      <c r="AO41">
        <v>3</v>
      </c>
      <c r="AP41">
        <v>4</v>
      </c>
      <c r="AQ41">
        <v>3</v>
      </c>
      <c r="AR41">
        <v>4</v>
      </c>
      <c r="AS41">
        <v>2</v>
      </c>
      <c r="AT41">
        <v>4</v>
      </c>
      <c r="AU41">
        <v>4</v>
      </c>
      <c r="AV41">
        <v>2</v>
      </c>
      <c r="AW41">
        <v>4</v>
      </c>
      <c r="AX41">
        <v>2</v>
      </c>
      <c r="AY41">
        <v>2</v>
      </c>
      <c r="AZ41">
        <v>4</v>
      </c>
      <c r="BA41">
        <v>4</v>
      </c>
      <c r="BB41">
        <v>2</v>
      </c>
      <c r="BC41">
        <v>2</v>
      </c>
      <c r="BD41">
        <v>2</v>
      </c>
      <c r="BE41">
        <v>2</v>
      </c>
      <c r="BF41">
        <v>4</v>
      </c>
      <c r="BG41">
        <v>5</v>
      </c>
      <c r="BH41">
        <v>4</v>
      </c>
      <c r="BI41">
        <v>2</v>
      </c>
      <c r="BJ41">
        <v>2</v>
      </c>
      <c r="BK41">
        <v>2</v>
      </c>
      <c r="BL41">
        <v>1</v>
      </c>
      <c r="BM41">
        <v>4</v>
      </c>
      <c r="BN41">
        <v>5</v>
      </c>
      <c r="BO41">
        <v>2</v>
      </c>
      <c r="BP41">
        <v>4</v>
      </c>
      <c r="BQ41">
        <v>3</v>
      </c>
      <c r="BR41">
        <v>4</v>
      </c>
      <c r="BS41">
        <v>4</v>
      </c>
      <c r="BT41">
        <v>2</v>
      </c>
      <c r="BU41">
        <v>4</v>
      </c>
      <c r="BV41">
        <v>3</v>
      </c>
      <c r="BW41">
        <v>4</v>
      </c>
      <c r="BX41">
        <v>189</v>
      </c>
      <c r="BY41" s="1">
        <f t="shared" si="70"/>
        <v>1</v>
      </c>
      <c r="BZ41" s="1">
        <f t="shared" si="71"/>
        <v>2</v>
      </c>
      <c r="CA41" s="1">
        <f t="shared" si="72"/>
        <v>5</v>
      </c>
      <c r="CB41" s="1">
        <f t="shared" si="73"/>
        <v>1</v>
      </c>
      <c r="CC41" s="1">
        <f t="shared" si="74"/>
        <v>1</v>
      </c>
      <c r="CD41" s="2">
        <f t="shared" si="75"/>
        <v>26</v>
      </c>
      <c r="CE41" s="3">
        <f t="shared" si="76"/>
        <v>2.2999999999999998</v>
      </c>
      <c r="CF41" s="4">
        <f t="shared" si="77"/>
        <v>3</v>
      </c>
      <c r="CG41" s="4">
        <f t="shared" si="78"/>
        <v>2</v>
      </c>
      <c r="CH41" s="4">
        <f t="shared" si="79"/>
        <v>3</v>
      </c>
      <c r="CI41" s="4">
        <f t="shared" si="80"/>
        <v>2</v>
      </c>
      <c r="CJ41" s="4">
        <f t="shared" si="81"/>
        <v>2</v>
      </c>
      <c r="CK41" s="4">
        <f t="shared" si="82"/>
        <v>1</v>
      </c>
      <c r="CL41" s="4">
        <f t="shared" si="83"/>
        <v>2</v>
      </c>
      <c r="CM41" s="4">
        <f t="shared" si="84"/>
        <v>2</v>
      </c>
      <c r="CN41" s="5">
        <f t="shared" si="85"/>
        <v>17</v>
      </c>
      <c r="CO41" s="5">
        <f t="shared" si="86"/>
        <v>19</v>
      </c>
      <c r="CP41" s="5">
        <f t="shared" si="87"/>
        <v>36</v>
      </c>
      <c r="CQ41" s="7">
        <f t="shared" si="88"/>
        <v>2</v>
      </c>
      <c r="CR41" s="7">
        <f t="shared" si="89"/>
        <v>4</v>
      </c>
      <c r="CS41" s="7">
        <f t="shared" si="90"/>
        <v>2</v>
      </c>
      <c r="CT41" s="7">
        <f t="shared" si="91"/>
        <v>4</v>
      </c>
      <c r="CU41" s="7">
        <f t="shared" si="92"/>
        <v>4</v>
      </c>
      <c r="CV41" s="7">
        <f t="shared" si="93"/>
        <v>2</v>
      </c>
      <c r="CW41" s="7">
        <f t="shared" si="94"/>
        <v>4</v>
      </c>
      <c r="CX41" s="7">
        <f t="shared" si="95"/>
        <v>1</v>
      </c>
      <c r="CY41" s="7">
        <f t="shared" si="96"/>
        <v>2</v>
      </c>
      <c r="CZ41" s="7">
        <f t="shared" si="97"/>
        <v>3</v>
      </c>
      <c r="DA41" s="7">
        <f t="shared" si="98"/>
        <v>2</v>
      </c>
      <c r="DB41" s="7">
        <f t="shared" si="99"/>
        <v>2</v>
      </c>
      <c r="DC41" s="7">
        <f t="shared" si="100"/>
        <v>3</v>
      </c>
      <c r="DD41" s="7">
        <f t="shared" si="101"/>
        <v>2</v>
      </c>
      <c r="DE41" s="8">
        <f t="shared" si="102"/>
        <v>39</v>
      </c>
      <c r="DF41" s="8">
        <f t="shared" si="103"/>
        <v>50</v>
      </c>
      <c r="DG41" s="8">
        <f t="shared" si="104"/>
        <v>89</v>
      </c>
    </row>
    <row r="42" spans="1:111">
      <c r="A42">
        <v>60</v>
      </c>
      <c r="B42" t="s">
        <v>1140</v>
      </c>
      <c r="C42" t="s">
        <v>1141</v>
      </c>
      <c r="D42" t="s">
        <v>1058</v>
      </c>
      <c r="E42" t="s">
        <v>1059</v>
      </c>
      <c r="F42" t="s">
        <v>1142</v>
      </c>
      <c r="G42" s="19" t="s">
        <v>1143</v>
      </c>
      <c r="H42">
        <v>3</v>
      </c>
      <c r="I42">
        <v>4</v>
      </c>
      <c r="J42">
        <v>2</v>
      </c>
      <c r="K42">
        <v>4</v>
      </c>
      <c r="L42">
        <v>3</v>
      </c>
      <c r="M42">
        <v>4</v>
      </c>
      <c r="N42">
        <v>4</v>
      </c>
      <c r="O42">
        <v>4</v>
      </c>
      <c r="P42">
        <v>4</v>
      </c>
      <c r="Q42" s="42">
        <v>2</v>
      </c>
      <c r="R42">
        <v>4</v>
      </c>
      <c r="S42">
        <v>3</v>
      </c>
      <c r="T42">
        <v>2</v>
      </c>
      <c r="U42">
        <v>1</v>
      </c>
      <c r="V42">
        <v>1</v>
      </c>
      <c r="W42">
        <v>3</v>
      </c>
      <c r="X42">
        <v>3</v>
      </c>
      <c r="Y42">
        <v>3</v>
      </c>
      <c r="Z42">
        <v>3</v>
      </c>
      <c r="AA42">
        <v>2</v>
      </c>
      <c r="AB42">
        <v>3</v>
      </c>
      <c r="AC42">
        <v>1</v>
      </c>
      <c r="AD42">
        <v>2</v>
      </c>
      <c r="AE42">
        <v>3</v>
      </c>
      <c r="AF42">
        <v>2</v>
      </c>
      <c r="AG42">
        <v>3</v>
      </c>
      <c r="AH42">
        <v>3</v>
      </c>
      <c r="AI42">
        <v>3</v>
      </c>
      <c r="AJ42">
        <v>1</v>
      </c>
      <c r="AK42">
        <v>1</v>
      </c>
      <c r="AL42">
        <v>3</v>
      </c>
      <c r="AM42">
        <v>3</v>
      </c>
      <c r="AN42">
        <v>2</v>
      </c>
      <c r="AO42">
        <v>3</v>
      </c>
      <c r="AP42">
        <v>3</v>
      </c>
      <c r="AQ42">
        <v>3</v>
      </c>
      <c r="AR42">
        <v>4</v>
      </c>
      <c r="AS42">
        <v>5</v>
      </c>
      <c r="AT42">
        <v>3</v>
      </c>
      <c r="AU42">
        <v>4</v>
      </c>
      <c r="AV42">
        <v>2</v>
      </c>
      <c r="AW42">
        <v>5</v>
      </c>
      <c r="AX42">
        <v>2</v>
      </c>
      <c r="AY42">
        <v>5</v>
      </c>
      <c r="AZ42">
        <v>4</v>
      </c>
      <c r="BA42">
        <v>2</v>
      </c>
      <c r="BB42">
        <v>3</v>
      </c>
      <c r="BC42">
        <v>4</v>
      </c>
      <c r="BD42">
        <v>2</v>
      </c>
      <c r="BE42">
        <v>1</v>
      </c>
      <c r="BF42">
        <v>3</v>
      </c>
      <c r="BG42">
        <v>5</v>
      </c>
      <c r="BH42">
        <v>3</v>
      </c>
      <c r="BI42">
        <v>5</v>
      </c>
      <c r="BJ42">
        <v>1</v>
      </c>
      <c r="BK42">
        <v>2</v>
      </c>
      <c r="BL42">
        <v>1</v>
      </c>
      <c r="BM42">
        <v>5</v>
      </c>
      <c r="BN42">
        <v>3</v>
      </c>
      <c r="BO42">
        <v>5</v>
      </c>
      <c r="BP42">
        <v>2</v>
      </c>
      <c r="BQ42">
        <v>1</v>
      </c>
      <c r="BR42">
        <v>5</v>
      </c>
      <c r="BS42">
        <v>5</v>
      </c>
      <c r="BT42">
        <v>4</v>
      </c>
      <c r="BU42">
        <v>2</v>
      </c>
      <c r="BV42">
        <v>3</v>
      </c>
      <c r="BW42">
        <v>2</v>
      </c>
      <c r="BX42">
        <v>193</v>
      </c>
      <c r="BY42" s="1">
        <f t="shared" si="70"/>
        <v>4</v>
      </c>
      <c r="BZ42" s="1">
        <f t="shared" si="71"/>
        <v>2</v>
      </c>
      <c r="CA42" s="1">
        <f t="shared" si="72"/>
        <v>2</v>
      </c>
      <c r="CB42" s="1">
        <f t="shared" si="73"/>
        <v>2</v>
      </c>
      <c r="CC42" s="1">
        <f t="shared" si="74"/>
        <v>4</v>
      </c>
      <c r="CD42" s="2">
        <f t="shared" si="75"/>
        <v>33</v>
      </c>
      <c r="CE42" s="3">
        <f t="shared" si="76"/>
        <v>2.5</v>
      </c>
      <c r="CF42" s="4">
        <f t="shared" si="77"/>
        <v>2</v>
      </c>
      <c r="CG42" s="4">
        <f t="shared" si="78"/>
        <v>2</v>
      </c>
      <c r="CH42" s="4">
        <f t="shared" si="79"/>
        <v>2</v>
      </c>
      <c r="CI42" s="4">
        <f t="shared" si="80"/>
        <v>2</v>
      </c>
      <c r="CJ42" s="4">
        <f t="shared" si="81"/>
        <v>2</v>
      </c>
      <c r="CK42" s="4">
        <f t="shared" si="82"/>
        <v>3</v>
      </c>
      <c r="CL42" s="4">
        <f t="shared" si="83"/>
        <v>2</v>
      </c>
      <c r="CM42" s="4">
        <f t="shared" si="84"/>
        <v>2</v>
      </c>
      <c r="CN42" s="5">
        <f t="shared" si="85"/>
        <v>17</v>
      </c>
      <c r="CO42" s="5">
        <f t="shared" si="86"/>
        <v>16</v>
      </c>
      <c r="CP42" s="5">
        <f t="shared" si="87"/>
        <v>33</v>
      </c>
      <c r="CQ42" s="7">
        <f t="shared" si="88"/>
        <v>3</v>
      </c>
      <c r="CR42" s="7">
        <f t="shared" si="89"/>
        <v>4</v>
      </c>
      <c r="CS42" s="7">
        <f t="shared" si="90"/>
        <v>4</v>
      </c>
      <c r="CT42" s="7">
        <f t="shared" si="91"/>
        <v>2</v>
      </c>
      <c r="CU42" s="7">
        <f t="shared" si="92"/>
        <v>5</v>
      </c>
      <c r="CV42" s="7">
        <f t="shared" si="93"/>
        <v>3</v>
      </c>
      <c r="CW42" s="7">
        <f t="shared" si="94"/>
        <v>4</v>
      </c>
      <c r="CX42" s="7">
        <f t="shared" si="95"/>
        <v>3</v>
      </c>
      <c r="CY42" s="7">
        <f t="shared" si="96"/>
        <v>4</v>
      </c>
      <c r="CZ42" s="7">
        <f t="shared" si="97"/>
        <v>5</v>
      </c>
      <c r="DA42" s="7">
        <f t="shared" si="98"/>
        <v>1</v>
      </c>
      <c r="DB42" s="7">
        <f t="shared" si="99"/>
        <v>4</v>
      </c>
      <c r="DC42" s="7">
        <f t="shared" si="100"/>
        <v>3</v>
      </c>
      <c r="DD42" s="7">
        <f t="shared" si="101"/>
        <v>4</v>
      </c>
      <c r="DE42" s="8">
        <f t="shared" si="102"/>
        <v>45</v>
      </c>
      <c r="DF42" s="8">
        <f t="shared" si="103"/>
        <v>72</v>
      </c>
      <c r="DG42" s="8">
        <f t="shared" si="104"/>
        <v>117</v>
      </c>
    </row>
    <row r="43" spans="1:111">
      <c r="A43">
        <v>43</v>
      </c>
      <c r="B43" t="s">
        <v>1074</v>
      </c>
      <c r="C43" t="s">
        <v>1075</v>
      </c>
      <c r="D43" t="s">
        <v>1058</v>
      </c>
      <c r="E43" t="s">
        <v>1059</v>
      </c>
      <c r="F43" t="s">
        <v>1076</v>
      </c>
      <c r="G43" s="19" t="s">
        <v>1077</v>
      </c>
      <c r="H43">
        <v>5</v>
      </c>
      <c r="I43">
        <v>5</v>
      </c>
      <c r="J43">
        <v>1</v>
      </c>
      <c r="K43">
        <v>5</v>
      </c>
      <c r="L43">
        <v>1</v>
      </c>
      <c r="M43">
        <v>5</v>
      </c>
      <c r="N43">
        <v>5</v>
      </c>
      <c r="O43">
        <v>1</v>
      </c>
      <c r="P43">
        <v>1</v>
      </c>
      <c r="Q43" s="42">
        <v>1</v>
      </c>
      <c r="R43">
        <v>4</v>
      </c>
      <c r="S43">
        <v>4</v>
      </c>
      <c r="T43">
        <v>3</v>
      </c>
      <c r="U43">
        <v>4</v>
      </c>
      <c r="V43">
        <v>4</v>
      </c>
      <c r="W43">
        <v>4</v>
      </c>
      <c r="X43">
        <v>4</v>
      </c>
      <c r="Y43">
        <v>4</v>
      </c>
      <c r="Z43">
        <v>4</v>
      </c>
      <c r="AA43">
        <v>4</v>
      </c>
      <c r="AB43">
        <v>1</v>
      </c>
      <c r="AC43">
        <v>3</v>
      </c>
      <c r="AD43">
        <v>1</v>
      </c>
      <c r="AE43">
        <v>1</v>
      </c>
      <c r="AF43">
        <v>2</v>
      </c>
      <c r="AG43">
        <v>3</v>
      </c>
      <c r="AH43">
        <v>4</v>
      </c>
      <c r="AI43">
        <v>4</v>
      </c>
      <c r="AJ43">
        <v>4</v>
      </c>
      <c r="AK43">
        <v>4</v>
      </c>
      <c r="AL43">
        <v>4</v>
      </c>
      <c r="AM43">
        <v>1</v>
      </c>
      <c r="AN43">
        <v>1</v>
      </c>
      <c r="AO43">
        <v>1</v>
      </c>
      <c r="AP43">
        <v>3</v>
      </c>
      <c r="AQ43">
        <v>2</v>
      </c>
      <c r="AR43">
        <v>5</v>
      </c>
      <c r="AS43">
        <v>1</v>
      </c>
      <c r="AT43">
        <v>1</v>
      </c>
      <c r="AU43">
        <v>1</v>
      </c>
      <c r="AV43">
        <v>1</v>
      </c>
      <c r="AW43">
        <v>5</v>
      </c>
      <c r="AX43">
        <v>4</v>
      </c>
      <c r="AY43">
        <v>4</v>
      </c>
      <c r="AZ43">
        <v>4</v>
      </c>
      <c r="BA43">
        <v>5</v>
      </c>
      <c r="BB43">
        <v>4</v>
      </c>
      <c r="BC43">
        <v>5</v>
      </c>
      <c r="BD43">
        <v>5</v>
      </c>
      <c r="BE43">
        <v>1</v>
      </c>
      <c r="BF43">
        <v>4</v>
      </c>
      <c r="BG43">
        <v>4</v>
      </c>
      <c r="BH43">
        <v>1</v>
      </c>
      <c r="BI43">
        <v>4</v>
      </c>
      <c r="BJ43">
        <v>4</v>
      </c>
      <c r="BK43">
        <v>1</v>
      </c>
      <c r="BL43">
        <v>4</v>
      </c>
      <c r="BM43">
        <v>5</v>
      </c>
      <c r="BN43">
        <v>1</v>
      </c>
      <c r="BO43">
        <v>4</v>
      </c>
      <c r="BP43">
        <v>1</v>
      </c>
      <c r="BQ43">
        <v>5</v>
      </c>
      <c r="BR43">
        <v>5</v>
      </c>
      <c r="BS43">
        <v>5</v>
      </c>
      <c r="BT43">
        <v>5</v>
      </c>
      <c r="BU43">
        <v>1</v>
      </c>
      <c r="BV43">
        <v>1</v>
      </c>
      <c r="BW43">
        <v>1</v>
      </c>
      <c r="BX43">
        <v>210</v>
      </c>
      <c r="BY43" s="1">
        <f t="shared" si="70"/>
        <v>5</v>
      </c>
      <c r="BZ43" s="1">
        <f t="shared" si="71"/>
        <v>1</v>
      </c>
      <c r="CA43" s="1">
        <f t="shared" si="72"/>
        <v>5</v>
      </c>
      <c r="CB43" s="1">
        <f t="shared" si="73"/>
        <v>5</v>
      </c>
      <c r="CC43" s="1">
        <f t="shared" si="74"/>
        <v>5</v>
      </c>
      <c r="CD43" s="2">
        <f t="shared" si="75"/>
        <v>46</v>
      </c>
      <c r="CE43" s="3">
        <f t="shared" si="76"/>
        <v>3.9</v>
      </c>
      <c r="CF43" s="4">
        <f t="shared" si="77"/>
        <v>4</v>
      </c>
      <c r="CG43" s="4">
        <f t="shared" si="78"/>
        <v>4</v>
      </c>
      <c r="CH43" s="4">
        <f t="shared" si="79"/>
        <v>1</v>
      </c>
      <c r="CI43" s="4">
        <f t="shared" si="80"/>
        <v>1</v>
      </c>
      <c r="CJ43" s="4">
        <f t="shared" si="81"/>
        <v>1</v>
      </c>
      <c r="CK43" s="4">
        <f t="shared" si="82"/>
        <v>4</v>
      </c>
      <c r="CL43" s="4">
        <f t="shared" si="83"/>
        <v>4</v>
      </c>
      <c r="CM43" s="4">
        <f t="shared" si="84"/>
        <v>3</v>
      </c>
      <c r="CN43" s="5">
        <f t="shared" si="85"/>
        <v>22</v>
      </c>
      <c r="CO43" s="5">
        <f t="shared" si="86"/>
        <v>21</v>
      </c>
      <c r="CP43" s="5">
        <f t="shared" si="87"/>
        <v>43</v>
      </c>
      <c r="CQ43" s="7">
        <f t="shared" si="88"/>
        <v>5</v>
      </c>
      <c r="CR43" s="7">
        <f t="shared" si="89"/>
        <v>5</v>
      </c>
      <c r="CS43" s="7">
        <f t="shared" si="90"/>
        <v>1</v>
      </c>
      <c r="CT43" s="7">
        <f t="shared" si="91"/>
        <v>1</v>
      </c>
      <c r="CU43" s="7">
        <f t="shared" si="92"/>
        <v>5</v>
      </c>
      <c r="CV43" s="7">
        <f t="shared" si="93"/>
        <v>5</v>
      </c>
      <c r="CW43" s="7">
        <f t="shared" si="94"/>
        <v>5</v>
      </c>
      <c r="CX43" s="7">
        <f t="shared" si="95"/>
        <v>5</v>
      </c>
      <c r="CY43" s="7">
        <f t="shared" si="96"/>
        <v>5</v>
      </c>
      <c r="CZ43" s="7">
        <f t="shared" si="97"/>
        <v>1</v>
      </c>
      <c r="DA43" s="7">
        <f t="shared" si="98"/>
        <v>1</v>
      </c>
      <c r="DB43" s="7">
        <f t="shared" si="99"/>
        <v>5</v>
      </c>
      <c r="DC43" s="7">
        <f t="shared" si="100"/>
        <v>5</v>
      </c>
      <c r="DD43" s="7">
        <f t="shared" si="101"/>
        <v>5</v>
      </c>
      <c r="DE43" s="8">
        <f t="shared" si="102"/>
        <v>70</v>
      </c>
      <c r="DF43" s="8">
        <f t="shared" si="103"/>
        <v>56</v>
      </c>
      <c r="DG43" s="8">
        <f t="shared" si="104"/>
        <v>126</v>
      </c>
    </row>
    <row r="44" spans="1:111">
      <c r="A44">
        <v>62</v>
      </c>
      <c r="B44" t="s">
        <v>1148</v>
      </c>
      <c r="C44" t="s">
        <v>1149</v>
      </c>
      <c r="D44" t="s">
        <v>1058</v>
      </c>
      <c r="E44" t="s">
        <v>1059</v>
      </c>
      <c r="F44" t="s">
        <v>1150</v>
      </c>
      <c r="G44" s="19" t="s">
        <v>1151</v>
      </c>
      <c r="H44">
        <v>4</v>
      </c>
      <c r="I44">
        <v>3</v>
      </c>
      <c r="J44">
        <v>5</v>
      </c>
      <c r="K44">
        <v>3</v>
      </c>
      <c r="L44">
        <v>2</v>
      </c>
      <c r="M44">
        <v>3</v>
      </c>
      <c r="N44">
        <v>3</v>
      </c>
      <c r="O44">
        <v>4</v>
      </c>
      <c r="P44">
        <v>5</v>
      </c>
      <c r="Q44" s="42">
        <v>5</v>
      </c>
      <c r="R44">
        <v>2</v>
      </c>
      <c r="S44">
        <v>3</v>
      </c>
      <c r="T44">
        <v>2</v>
      </c>
      <c r="U44">
        <v>4</v>
      </c>
      <c r="V44">
        <v>3</v>
      </c>
      <c r="W44">
        <v>3</v>
      </c>
      <c r="X44">
        <v>3</v>
      </c>
      <c r="Y44">
        <v>3</v>
      </c>
      <c r="Z44">
        <v>3</v>
      </c>
      <c r="AA44">
        <v>2</v>
      </c>
      <c r="AB44">
        <v>1</v>
      </c>
      <c r="AC44">
        <v>1</v>
      </c>
      <c r="AD44">
        <v>1</v>
      </c>
      <c r="AE44">
        <v>1</v>
      </c>
      <c r="AF44">
        <v>2</v>
      </c>
      <c r="AG44">
        <v>2</v>
      </c>
      <c r="AH44">
        <v>1</v>
      </c>
      <c r="AI44">
        <v>1</v>
      </c>
      <c r="AJ44">
        <v>2</v>
      </c>
      <c r="AK44">
        <v>4</v>
      </c>
      <c r="AL44">
        <v>3</v>
      </c>
      <c r="AM44">
        <v>2</v>
      </c>
      <c r="AN44">
        <v>4</v>
      </c>
      <c r="AO44">
        <v>4</v>
      </c>
      <c r="AP44">
        <v>2</v>
      </c>
      <c r="AQ44">
        <v>2</v>
      </c>
      <c r="AR44">
        <v>3</v>
      </c>
      <c r="AS44">
        <v>5</v>
      </c>
      <c r="AT44">
        <v>2</v>
      </c>
      <c r="AU44">
        <v>5</v>
      </c>
      <c r="AV44">
        <v>5</v>
      </c>
      <c r="AW44">
        <v>5</v>
      </c>
      <c r="AX44">
        <v>2</v>
      </c>
      <c r="AY44">
        <v>2</v>
      </c>
      <c r="AZ44">
        <v>1</v>
      </c>
      <c r="BA44">
        <v>1</v>
      </c>
      <c r="BB44">
        <v>1</v>
      </c>
      <c r="BC44">
        <v>1</v>
      </c>
      <c r="BD44">
        <v>3</v>
      </c>
      <c r="BE44">
        <v>2</v>
      </c>
      <c r="BF44">
        <v>1</v>
      </c>
      <c r="BG44">
        <v>5</v>
      </c>
      <c r="BH44">
        <v>5</v>
      </c>
      <c r="BI44">
        <v>5</v>
      </c>
      <c r="BJ44">
        <v>2</v>
      </c>
      <c r="BK44">
        <v>2</v>
      </c>
      <c r="BL44">
        <v>3</v>
      </c>
      <c r="BM44">
        <v>2</v>
      </c>
      <c r="BN44">
        <v>2</v>
      </c>
      <c r="BO44">
        <v>4</v>
      </c>
      <c r="BP44">
        <v>4</v>
      </c>
      <c r="BQ44">
        <v>3</v>
      </c>
      <c r="BR44">
        <v>4</v>
      </c>
      <c r="BS44">
        <v>3</v>
      </c>
      <c r="BT44">
        <v>1</v>
      </c>
      <c r="BU44">
        <v>2</v>
      </c>
      <c r="BV44">
        <v>5</v>
      </c>
      <c r="BW44">
        <v>5</v>
      </c>
      <c r="BX44">
        <v>180</v>
      </c>
      <c r="BY44" s="1">
        <f t="shared" si="70"/>
        <v>1</v>
      </c>
      <c r="BZ44" s="1">
        <f t="shared" si="71"/>
        <v>3</v>
      </c>
      <c r="CA44" s="1">
        <f t="shared" si="72"/>
        <v>2</v>
      </c>
      <c r="CB44" s="1">
        <f t="shared" si="73"/>
        <v>1</v>
      </c>
      <c r="CC44" s="1">
        <f t="shared" si="74"/>
        <v>1</v>
      </c>
      <c r="CD44" s="2">
        <f t="shared" si="75"/>
        <v>24</v>
      </c>
      <c r="CE44" s="3">
        <f t="shared" si="76"/>
        <v>2.8</v>
      </c>
      <c r="CF44" s="4">
        <f t="shared" si="77"/>
        <v>4</v>
      </c>
      <c r="CG44" s="4">
        <f t="shared" si="78"/>
        <v>4</v>
      </c>
      <c r="CH44" s="4">
        <f t="shared" si="79"/>
        <v>4</v>
      </c>
      <c r="CI44" s="4">
        <f t="shared" si="80"/>
        <v>4</v>
      </c>
      <c r="CJ44" s="4">
        <f t="shared" si="81"/>
        <v>2</v>
      </c>
      <c r="CK44" s="4">
        <f t="shared" si="82"/>
        <v>1</v>
      </c>
      <c r="CL44" s="4">
        <f t="shared" si="83"/>
        <v>1</v>
      </c>
      <c r="CM44" s="4">
        <f t="shared" si="84"/>
        <v>3</v>
      </c>
      <c r="CN44" s="5">
        <f t="shared" si="85"/>
        <v>23</v>
      </c>
      <c r="CO44" s="5">
        <f t="shared" si="86"/>
        <v>16</v>
      </c>
      <c r="CP44" s="5">
        <f t="shared" si="87"/>
        <v>39</v>
      </c>
      <c r="CQ44" s="7">
        <f t="shared" si="88"/>
        <v>4</v>
      </c>
      <c r="CR44" s="7">
        <f t="shared" si="89"/>
        <v>1</v>
      </c>
      <c r="CS44" s="7">
        <f t="shared" si="90"/>
        <v>5</v>
      </c>
      <c r="CT44" s="7">
        <f t="shared" si="91"/>
        <v>5</v>
      </c>
      <c r="CU44" s="7">
        <f t="shared" si="92"/>
        <v>4</v>
      </c>
      <c r="CV44" s="7">
        <f t="shared" si="93"/>
        <v>1</v>
      </c>
      <c r="CW44" s="7">
        <f t="shared" si="94"/>
        <v>4</v>
      </c>
      <c r="CX44" s="7">
        <f t="shared" si="95"/>
        <v>4</v>
      </c>
      <c r="CY44" s="7">
        <f t="shared" si="96"/>
        <v>2</v>
      </c>
      <c r="CZ44" s="7">
        <f t="shared" si="97"/>
        <v>3</v>
      </c>
      <c r="DA44" s="7">
        <f t="shared" si="98"/>
        <v>2</v>
      </c>
      <c r="DB44" s="7">
        <f t="shared" si="99"/>
        <v>4</v>
      </c>
      <c r="DC44" s="7">
        <f t="shared" si="100"/>
        <v>1</v>
      </c>
      <c r="DD44" s="7">
        <f t="shared" si="101"/>
        <v>1</v>
      </c>
      <c r="DE44" s="8">
        <f t="shared" si="102"/>
        <v>32</v>
      </c>
      <c r="DF44" s="8">
        <f t="shared" si="103"/>
        <v>62</v>
      </c>
      <c r="DG44" s="8">
        <f t="shared" si="104"/>
        <v>94</v>
      </c>
    </row>
    <row r="45" spans="1:111">
      <c r="A45">
        <v>41</v>
      </c>
      <c r="B45" t="s">
        <v>1066</v>
      </c>
      <c r="C45" t="s">
        <v>1067</v>
      </c>
      <c r="D45" t="s">
        <v>77</v>
      </c>
      <c r="E45" t="s">
        <v>78</v>
      </c>
      <c r="F45" t="s">
        <v>1068</v>
      </c>
      <c r="G45" s="19" t="s">
        <v>1069</v>
      </c>
      <c r="H45">
        <v>4</v>
      </c>
      <c r="I45">
        <v>5</v>
      </c>
      <c r="J45">
        <v>1</v>
      </c>
      <c r="K45">
        <v>4</v>
      </c>
      <c r="L45">
        <v>1</v>
      </c>
      <c r="M45">
        <v>4</v>
      </c>
      <c r="N45">
        <v>4</v>
      </c>
      <c r="O45">
        <v>4</v>
      </c>
      <c r="P45">
        <v>4</v>
      </c>
      <c r="Q45" s="42">
        <v>1</v>
      </c>
      <c r="R45">
        <v>3</v>
      </c>
      <c r="S45">
        <v>2</v>
      </c>
      <c r="T45">
        <v>1</v>
      </c>
      <c r="U45">
        <v>1</v>
      </c>
      <c r="V45">
        <v>1</v>
      </c>
      <c r="W45">
        <v>4</v>
      </c>
      <c r="X45">
        <v>3</v>
      </c>
      <c r="Y45">
        <v>1</v>
      </c>
      <c r="Z45">
        <v>1</v>
      </c>
      <c r="AA45">
        <v>1</v>
      </c>
      <c r="AB45">
        <v>3</v>
      </c>
      <c r="AC45">
        <v>2</v>
      </c>
      <c r="AD45">
        <v>2</v>
      </c>
      <c r="AE45">
        <v>3</v>
      </c>
      <c r="AF45">
        <v>3</v>
      </c>
      <c r="AG45">
        <v>3</v>
      </c>
      <c r="AH45">
        <v>4</v>
      </c>
      <c r="AI45">
        <v>2</v>
      </c>
      <c r="AJ45">
        <v>4</v>
      </c>
      <c r="AK45">
        <v>2</v>
      </c>
      <c r="AL45">
        <v>1</v>
      </c>
      <c r="AM45">
        <v>1</v>
      </c>
      <c r="AN45">
        <v>1</v>
      </c>
      <c r="AO45">
        <v>2</v>
      </c>
      <c r="AP45">
        <v>3</v>
      </c>
      <c r="AQ45">
        <v>2</v>
      </c>
      <c r="AR45">
        <v>5</v>
      </c>
      <c r="AS45">
        <v>1</v>
      </c>
      <c r="AT45">
        <v>4</v>
      </c>
      <c r="AU45">
        <v>1</v>
      </c>
      <c r="AV45">
        <v>1</v>
      </c>
      <c r="AW45">
        <v>5</v>
      </c>
      <c r="AX45">
        <v>3</v>
      </c>
      <c r="AY45">
        <v>4</v>
      </c>
      <c r="AZ45">
        <v>5</v>
      </c>
      <c r="BA45">
        <v>4</v>
      </c>
      <c r="BB45">
        <v>2</v>
      </c>
      <c r="BC45">
        <v>5</v>
      </c>
      <c r="BD45">
        <v>3</v>
      </c>
      <c r="BE45">
        <v>1</v>
      </c>
      <c r="BF45">
        <v>4</v>
      </c>
      <c r="BG45">
        <v>4</v>
      </c>
      <c r="BH45">
        <v>1</v>
      </c>
      <c r="BI45">
        <v>4</v>
      </c>
      <c r="BJ45">
        <v>1</v>
      </c>
      <c r="BK45">
        <v>2</v>
      </c>
      <c r="BL45">
        <v>3</v>
      </c>
      <c r="BM45">
        <v>5</v>
      </c>
      <c r="BN45">
        <v>1</v>
      </c>
      <c r="BO45">
        <v>3</v>
      </c>
      <c r="BP45">
        <v>2</v>
      </c>
      <c r="BQ45">
        <v>2</v>
      </c>
      <c r="BR45">
        <v>4</v>
      </c>
      <c r="BS45">
        <v>3</v>
      </c>
      <c r="BT45">
        <v>4</v>
      </c>
      <c r="BU45">
        <v>2</v>
      </c>
      <c r="BV45">
        <v>1</v>
      </c>
      <c r="BW45">
        <v>1</v>
      </c>
      <c r="BX45">
        <v>175</v>
      </c>
      <c r="BY45" s="1">
        <f t="shared" si="70"/>
        <v>5</v>
      </c>
      <c r="BZ45" s="1">
        <f t="shared" si="71"/>
        <v>2</v>
      </c>
      <c r="CA45" s="1">
        <f t="shared" si="72"/>
        <v>2</v>
      </c>
      <c r="CB45" s="1">
        <f t="shared" si="73"/>
        <v>2</v>
      </c>
      <c r="CC45" s="1">
        <f t="shared" si="74"/>
        <v>5</v>
      </c>
      <c r="CD45" s="2">
        <f t="shared" si="75"/>
        <v>37</v>
      </c>
      <c r="CE45" s="3">
        <f t="shared" si="76"/>
        <v>1.8</v>
      </c>
      <c r="CF45" s="4">
        <f t="shared" si="77"/>
        <v>2</v>
      </c>
      <c r="CG45" s="4">
        <f t="shared" si="78"/>
        <v>2</v>
      </c>
      <c r="CH45" s="4">
        <f t="shared" si="79"/>
        <v>1</v>
      </c>
      <c r="CI45" s="4">
        <f t="shared" si="80"/>
        <v>3</v>
      </c>
      <c r="CJ45" s="4">
        <f t="shared" si="81"/>
        <v>4</v>
      </c>
      <c r="CK45" s="4">
        <f t="shared" si="82"/>
        <v>4</v>
      </c>
      <c r="CL45" s="4">
        <f t="shared" si="83"/>
        <v>3</v>
      </c>
      <c r="CM45" s="4">
        <f t="shared" si="84"/>
        <v>3</v>
      </c>
      <c r="CN45" s="5">
        <f t="shared" si="85"/>
        <v>22</v>
      </c>
      <c r="CO45" s="5">
        <f t="shared" si="86"/>
        <v>20</v>
      </c>
      <c r="CP45" s="5">
        <f t="shared" si="87"/>
        <v>42</v>
      </c>
      <c r="CQ45" s="7">
        <f t="shared" si="88"/>
        <v>2</v>
      </c>
      <c r="CR45" s="7">
        <f t="shared" si="89"/>
        <v>5</v>
      </c>
      <c r="CS45" s="7">
        <f t="shared" si="90"/>
        <v>2</v>
      </c>
      <c r="CT45" s="7">
        <f t="shared" si="91"/>
        <v>1</v>
      </c>
      <c r="CU45" s="7">
        <f t="shared" si="92"/>
        <v>5</v>
      </c>
      <c r="CV45" s="7">
        <f t="shared" si="93"/>
        <v>5</v>
      </c>
      <c r="CW45" s="7">
        <f t="shared" si="94"/>
        <v>4</v>
      </c>
      <c r="CX45" s="7">
        <f t="shared" si="95"/>
        <v>5</v>
      </c>
      <c r="CY45" s="7">
        <f t="shared" si="96"/>
        <v>4</v>
      </c>
      <c r="CZ45" s="7">
        <f t="shared" si="97"/>
        <v>4</v>
      </c>
      <c r="DA45" s="7">
        <f t="shared" si="98"/>
        <v>2</v>
      </c>
      <c r="DB45" s="7">
        <f t="shared" si="99"/>
        <v>4</v>
      </c>
      <c r="DC45" s="7">
        <f t="shared" si="100"/>
        <v>5</v>
      </c>
      <c r="DD45" s="7">
        <f t="shared" si="101"/>
        <v>5</v>
      </c>
      <c r="DE45" s="8">
        <f t="shared" si="102"/>
        <v>58</v>
      </c>
      <c r="DF45" s="8">
        <f t="shared" si="103"/>
        <v>55</v>
      </c>
      <c r="DG45" s="8">
        <f t="shared" si="104"/>
        <v>113</v>
      </c>
    </row>
    <row r="46" spans="1:111">
      <c r="A46">
        <v>45</v>
      </c>
      <c r="B46" t="s">
        <v>1082</v>
      </c>
      <c r="C46" t="s">
        <v>1083</v>
      </c>
      <c r="D46" t="s">
        <v>77</v>
      </c>
      <c r="E46" t="s">
        <v>78</v>
      </c>
      <c r="F46" t="s">
        <v>1084</v>
      </c>
      <c r="G46" s="19" t="s">
        <v>1085</v>
      </c>
      <c r="H46">
        <v>5</v>
      </c>
      <c r="I46">
        <v>4</v>
      </c>
      <c r="J46">
        <v>2</v>
      </c>
      <c r="K46">
        <v>4</v>
      </c>
      <c r="L46">
        <v>2</v>
      </c>
      <c r="M46">
        <v>4</v>
      </c>
      <c r="N46">
        <v>5</v>
      </c>
      <c r="O46">
        <v>4</v>
      </c>
      <c r="P46">
        <v>3</v>
      </c>
      <c r="Q46" s="42">
        <v>3</v>
      </c>
      <c r="R46">
        <v>3</v>
      </c>
      <c r="S46">
        <v>2</v>
      </c>
      <c r="T46">
        <v>2</v>
      </c>
      <c r="U46">
        <v>3</v>
      </c>
      <c r="V46">
        <v>3</v>
      </c>
      <c r="W46">
        <v>3</v>
      </c>
      <c r="X46">
        <v>2</v>
      </c>
      <c r="Y46">
        <v>2</v>
      </c>
      <c r="Z46">
        <v>3</v>
      </c>
      <c r="AA46">
        <v>1</v>
      </c>
      <c r="AB46">
        <v>3</v>
      </c>
      <c r="AC46">
        <v>1</v>
      </c>
      <c r="AD46">
        <v>1</v>
      </c>
      <c r="AE46">
        <v>3</v>
      </c>
      <c r="AF46">
        <v>3</v>
      </c>
      <c r="AG46">
        <v>4</v>
      </c>
      <c r="AH46">
        <v>3</v>
      </c>
      <c r="AI46">
        <v>3</v>
      </c>
      <c r="AJ46">
        <v>2</v>
      </c>
      <c r="AK46">
        <v>1</v>
      </c>
      <c r="AL46">
        <v>3</v>
      </c>
      <c r="AM46">
        <v>3</v>
      </c>
      <c r="AN46">
        <v>2</v>
      </c>
      <c r="AO46">
        <v>4</v>
      </c>
      <c r="AP46">
        <v>2</v>
      </c>
      <c r="AQ46">
        <v>2</v>
      </c>
      <c r="AR46">
        <v>4</v>
      </c>
      <c r="AS46">
        <v>2</v>
      </c>
      <c r="AT46">
        <v>2</v>
      </c>
      <c r="AU46">
        <v>4</v>
      </c>
      <c r="AV46">
        <v>2</v>
      </c>
      <c r="AW46">
        <v>5</v>
      </c>
      <c r="AX46">
        <v>3</v>
      </c>
      <c r="AY46">
        <v>4</v>
      </c>
      <c r="AZ46">
        <v>4</v>
      </c>
      <c r="BA46">
        <v>2</v>
      </c>
      <c r="BB46">
        <v>2</v>
      </c>
      <c r="BC46">
        <v>4</v>
      </c>
      <c r="BD46">
        <v>3</v>
      </c>
      <c r="BE46">
        <v>4</v>
      </c>
      <c r="BF46">
        <v>3</v>
      </c>
      <c r="BG46">
        <v>4</v>
      </c>
      <c r="BH46">
        <v>2</v>
      </c>
      <c r="BI46">
        <v>5</v>
      </c>
      <c r="BJ46">
        <v>1</v>
      </c>
      <c r="BK46">
        <v>3</v>
      </c>
      <c r="BL46">
        <v>4</v>
      </c>
      <c r="BM46">
        <v>4</v>
      </c>
      <c r="BN46">
        <v>3</v>
      </c>
      <c r="BO46">
        <v>4</v>
      </c>
      <c r="BP46">
        <v>2</v>
      </c>
      <c r="BQ46">
        <v>1</v>
      </c>
      <c r="BR46">
        <v>4</v>
      </c>
      <c r="BS46">
        <v>4</v>
      </c>
      <c r="BT46">
        <v>2</v>
      </c>
      <c r="BU46">
        <v>2</v>
      </c>
      <c r="BV46">
        <v>4</v>
      </c>
      <c r="BW46">
        <v>2</v>
      </c>
      <c r="BX46">
        <v>187</v>
      </c>
      <c r="BY46" s="1">
        <f t="shared" si="70"/>
        <v>4</v>
      </c>
      <c r="BZ46" s="1">
        <f t="shared" si="71"/>
        <v>2</v>
      </c>
      <c r="CA46" s="1">
        <f t="shared" si="72"/>
        <v>2</v>
      </c>
      <c r="CB46" s="1">
        <f t="shared" si="73"/>
        <v>3</v>
      </c>
      <c r="CC46" s="1">
        <f t="shared" si="74"/>
        <v>3</v>
      </c>
      <c r="CD46" s="2">
        <f t="shared" si="75"/>
        <v>36</v>
      </c>
      <c r="CE46" s="3">
        <f t="shared" si="76"/>
        <v>2.4</v>
      </c>
      <c r="CF46" s="4">
        <f t="shared" si="77"/>
        <v>2</v>
      </c>
      <c r="CG46" s="4">
        <f t="shared" si="78"/>
        <v>2</v>
      </c>
      <c r="CH46" s="4">
        <f t="shared" si="79"/>
        <v>2</v>
      </c>
      <c r="CI46" s="4">
        <f t="shared" si="80"/>
        <v>2</v>
      </c>
      <c r="CJ46" s="4">
        <f t="shared" si="81"/>
        <v>2</v>
      </c>
      <c r="CK46" s="4">
        <f t="shared" si="82"/>
        <v>3</v>
      </c>
      <c r="CL46" s="4">
        <f t="shared" si="83"/>
        <v>1</v>
      </c>
      <c r="CM46" s="4">
        <f t="shared" si="84"/>
        <v>3</v>
      </c>
      <c r="CN46" s="5">
        <f t="shared" si="85"/>
        <v>17</v>
      </c>
      <c r="CO46" s="5">
        <f t="shared" si="86"/>
        <v>17</v>
      </c>
      <c r="CP46" s="5">
        <f t="shared" si="87"/>
        <v>34</v>
      </c>
      <c r="CQ46" s="7">
        <f t="shared" si="88"/>
        <v>4</v>
      </c>
      <c r="CR46" s="7">
        <f t="shared" si="89"/>
        <v>4</v>
      </c>
      <c r="CS46" s="7">
        <f t="shared" si="90"/>
        <v>4</v>
      </c>
      <c r="CT46" s="7">
        <f t="shared" si="91"/>
        <v>2</v>
      </c>
      <c r="CU46" s="7">
        <f t="shared" si="92"/>
        <v>2</v>
      </c>
      <c r="CV46" s="7">
        <f t="shared" si="93"/>
        <v>4</v>
      </c>
      <c r="CW46" s="7">
        <f t="shared" si="94"/>
        <v>3</v>
      </c>
      <c r="CX46" s="7">
        <f t="shared" si="95"/>
        <v>3</v>
      </c>
      <c r="CY46" s="7">
        <f t="shared" si="96"/>
        <v>4</v>
      </c>
      <c r="CZ46" s="7">
        <f t="shared" si="97"/>
        <v>5</v>
      </c>
      <c r="DA46" s="7">
        <f t="shared" si="98"/>
        <v>2</v>
      </c>
      <c r="DB46" s="7">
        <f t="shared" si="99"/>
        <v>4</v>
      </c>
      <c r="DC46" s="7">
        <f t="shared" si="100"/>
        <v>2</v>
      </c>
      <c r="DD46" s="7">
        <f t="shared" si="101"/>
        <v>4</v>
      </c>
      <c r="DE46" s="8">
        <f t="shared" si="102"/>
        <v>49</v>
      </c>
      <c r="DF46" s="8">
        <f t="shared" si="103"/>
        <v>60</v>
      </c>
      <c r="DG46" s="8">
        <f t="shared" si="104"/>
        <v>109</v>
      </c>
    </row>
    <row r="47" spans="1:111">
      <c r="A47">
        <v>50</v>
      </c>
      <c r="B47" t="s">
        <v>1101</v>
      </c>
      <c r="C47" t="s">
        <v>1102</v>
      </c>
      <c r="D47" t="s">
        <v>77</v>
      </c>
      <c r="E47" t="s">
        <v>78</v>
      </c>
      <c r="F47" t="s">
        <v>1103</v>
      </c>
      <c r="G47" s="19" t="s">
        <v>1104</v>
      </c>
      <c r="H47">
        <v>4</v>
      </c>
      <c r="I47">
        <v>4</v>
      </c>
      <c r="J47">
        <v>2</v>
      </c>
      <c r="K47">
        <v>4</v>
      </c>
      <c r="L47">
        <v>2</v>
      </c>
      <c r="M47">
        <v>4</v>
      </c>
      <c r="N47">
        <v>4</v>
      </c>
      <c r="O47">
        <v>3</v>
      </c>
      <c r="P47">
        <v>4</v>
      </c>
      <c r="Q47" s="42">
        <v>3</v>
      </c>
      <c r="R47">
        <v>3</v>
      </c>
      <c r="S47">
        <v>3</v>
      </c>
      <c r="T47">
        <v>2</v>
      </c>
      <c r="U47">
        <v>3</v>
      </c>
      <c r="V47">
        <v>3</v>
      </c>
      <c r="W47">
        <v>3</v>
      </c>
      <c r="X47">
        <v>3</v>
      </c>
      <c r="Y47">
        <v>3</v>
      </c>
      <c r="Z47">
        <v>4</v>
      </c>
      <c r="AA47">
        <v>2</v>
      </c>
      <c r="AB47">
        <v>2</v>
      </c>
      <c r="AC47">
        <v>1</v>
      </c>
      <c r="AD47">
        <v>2</v>
      </c>
      <c r="AE47">
        <v>3</v>
      </c>
      <c r="AF47">
        <v>2</v>
      </c>
      <c r="AG47">
        <v>3</v>
      </c>
      <c r="AH47">
        <v>4</v>
      </c>
      <c r="AI47">
        <v>4</v>
      </c>
      <c r="AJ47">
        <v>2</v>
      </c>
      <c r="AK47">
        <v>3</v>
      </c>
      <c r="AL47">
        <v>3</v>
      </c>
      <c r="AM47">
        <v>2</v>
      </c>
      <c r="AN47">
        <v>2</v>
      </c>
      <c r="AO47">
        <v>3</v>
      </c>
      <c r="AP47">
        <v>3</v>
      </c>
      <c r="AQ47">
        <v>2</v>
      </c>
      <c r="AR47">
        <v>4</v>
      </c>
      <c r="AS47">
        <v>4</v>
      </c>
      <c r="AT47">
        <v>2</v>
      </c>
      <c r="AU47">
        <v>4</v>
      </c>
      <c r="AV47">
        <v>3</v>
      </c>
      <c r="AW47">
        <v>4</v>
      </c>
      <c r="AX47">
        <v>2</v>
      </c>
      <c r="AY47">
        <v>4</v>
      </c>
      <c r="AZ47">
        <v>4</v>
      </c>
      <c r="BA47">
        <v>2</v>
      </c>
      <c r="BB47">
        <v>1</v>
      </c>
      <c r="BC47">
        <v>3</v>
      </c>
      <c r="BD47">
        <v>3</v>
      </c>
      <c r="BE47">
        <v>2</v>
      </c>
      <c r="BF47">
        <v>4</v>
      </c>
      <c r="BG47">
        <v>4</v>
      </c>
      <c r="BH47">
        <v>2</v>
      </c>
      <c r="BI47">
        <v>5</v>
      </c>
      <c r="BJ47">
        <v>2</v>
      </c>
      <c r="BK47">
        <v>4</v>
      </c>
      <c r="BL47">
        <v>2</v>
      </c>
      <c r="BM47">
        <v>4</v>
      </c>
      <c r="BN47">
        <v>2</v>
      </c>
      <c r="BO47">
        <v>2</v>
      </c>
      <c r="BP47">
        <v>4</v>
      </c>
      <c r="BQ47">
        <v>2</v>
      </c>
      <c r="BR47">
        <v>5</v>
      </c>
      <c r="BS47">
        <v>4</v>
      </c>
      <c r="BT47">
        <v>2</v>
      </c>
      <c r="BU47">
        <v>2</v>
      </c>
      <c r="BV47">
        <v>4</v>
      </c>
      <c r="BW47">
        <v>3</v>
      </c>
      <c r="BX47">
        <v>195</v>
      </c>
      <c r="BY47" s="1">
        <f t="shared" si="70"/>
        <v>4</v>
      </c>
      <c r="BZ47" s="1">
        <f t="shared" si="71"/>
        <v>2</v>
      </c>
      <c r="CA47" s="1">
        <f t="shared" si="72"/>
        <v>3</v>
      </c>
      <c r="CB47" s="1">
        <f t="shared" si="73"/>
        <v>2</v>
      </c>
      <c r="CC47" s="1">
        <f t="shared" si="74"/>
        <v>3</v>
      </c>
      <c r="CD47" s="2">
        <f t="shared" si="75"/>
        <v>34</v>
      </c>
      <c r="CE47" s="3">
        <f t="shared" si="76"/>
        <v>2.9</v>
      </c>
      <c r="CF47" s="4">
        <f t="shared" si="77"/>
        <v>3</v>
      </c>
      <c r="CG47" s="4">
        <f t="shared" si="78"/>
        <v>2</v>
      </c>
      <c r="CH47" s="4">
        <f t="shared" si="79"/>
        <v>1</v>
      </c>
      <c r="CI47" s="4">
        <f t="shared" si="80"/>
        <v>1</v>
      </c>
      <c r="CJ47" s="4">
        <f t="shared" si="81"/>
        <v>2</v>
      </c>
      <c r="CK47" s="4">
        <f t="shared" si="82"/>
        <v>3</v>
      </c>
      <c r="CL47" s="4">
        <f t="shared" si="83"/>
        <v>2</v>
      </c>
      <c r="CM47" s="4">
        <f t="shared" si="84"/>
        <v>3</v>
      </c>
      <c r="CN47" s="5">
        <f t="shared" si="85"/>
        <v>17</v>
      </c>
      <c r="CO47" s="5">
        <f t="shared" si="86"/>
        <v>18</v>
      </c>
      <c r="CP47" s="5">
        <f t="shared" si="87"/>
        <v>35</v>
      </c>
      <c r="CQ47" s="7">
        <f t="shared" si="88"/>
        <v>4</v>
      </c>
      <c r="CR47" s="7">
        <f t="shared" si="89"/>
        <v>3</v>
      </c>
      <c r="CS47" s="7">
        <f t="shared" si="90"/>
        <v>4</v>
      </c>
      <c r="CT47" s="7">
        <f t="shared" si="91"/>
        <v>3</v>
      </c>
      <c r="CU47" s="7">
        <f t="shared" si="92"/>
        <v>4</v>
      </c>
      <c r="CV47" s="7">
        <f t="shared" si="93"/>
        <v>4</v>
      </c>
      <c r="CW47" s="7">
        <f t="shared" si="94"/>
        <v>2</v>
      </c>
      <c r="CX47" s="7">
        <f t="shared" si="95"/>
        <v>4</v>
      </c>
      <c r="CY47" s="7">
        <f t="shared" si="96"/>
        <v>2</v>
      </c>
      <c r="CZ47" s="7">
        <f t="shared" si="97"/>
        <v>4</v>
      </c>
      <c r="DA47" s="7">
        <f t="shared" si="98"/>
        <v>1</v>
      </c>
      <c r="DB47" s="7">
        <f t="shared" si="99"/>
        <v>4</v>
      </c>
      <c r="DC47" s="7">
        <f t="shared" si="100"/>
        <v>2</v>
      </c>
      <c r="DD47" s="7">
        <f t="shared" si="101"/>
        <v>3</v>
      </c>
      <c r="DE47" s="8">
        <f t="shared" si="102"/>
        <v>44</v>
      </c>
      <c r="DF47" s="8">
        <f t="shared" si="103"/>
        <v>59</v>
      </c>
      <c r="DG47" s="8">
        <f t="shared" si="104"/>
        <v>103</v>
      </c>
    </row>
    <row r="48" spans="1:111">
      <c r="A48">
        <v>42</v>
      </c>
      <c r="B48" t="s">
        <v>1070</v>
      </c>
      <c r="C48" t="s">
        <v>1071</v>
      </c>
      <c r="D48" t="s">
        <v>77</v>
      </c>
      <c r="E48" t="s">
        <v>78</v>
      </c>
      <c r="F48" t="s">
        <v>1072</v>
      </c>
      <c r="G48" s="19" t="s">
        <v>1073</v>
      </c>
      <c r="H48">
        <v>4</v>
      </c>
      <c r="I48">
        <v>2</v>
      </c>
      <c r="J48">
        <v>2</v>
      </c>
      <c r="K48">
        <v>3</v>
      </c>
      <c r="L48">
        <v>4</v>
      </c>
      <c r="M48">
        <v>2</v>
      </c>
      <c r="N48">
        <v>4</v>
      </c>
      <c r="O48">
        <v>3</v>
      </c>
      <c r="P48">
        <v>4</v>
      </c>
      <c r="Q48" s="42">
        <v>4</v>
      </c>
      <c r="R48">
        <v>2</v>
      </c>
      <c r="S48">
        <v>2</v>
      </c>
      <c r="T48">
        <v>2</v>
      </c>
      <c r="U48">
        <v>2</v>
      </c>
      <c r="V48">
        <v>2</v>
      </c>
      <c r="W48">
        <v>3</v>
      </c>
      <c r="X48">
        <v>2</v>
      </c>
      <c r="Y48">
        <v>2</v>
      </c>
      <c r="Z48">
        <v>2</v>
      </c>
      <c r="AA48">
        <v>2</v>
      </c>
      <c r="AB48">
        <v>3</v>
      </c>
      <c r="AC48">
        <v>2</v>
      </c>
      <c r="AD48">
        <v>2</v>
      </c>
      <c r="AE48">
        <v>3</v>
      </c>
      <c r="AF48">
        <v>2</v>
      </c>
      <c r="AG48">
        <v>3</v>
      </c>
      <c r="AH48">
        <v>3</v>
      </c>
      <c r="AI48">
        <v>3</v>
      </c>
      <c r="AJ48">
        <v>2</v>
      </c>
      <c r="AK48">
        <v>2</v>
      </c>
      <c r="AL48">
        <v>3</v>
      </c>
      <c r="AM48">
        <v>2</v>
      </c>
      <c r="AN48">
        <v>2</v>
      </c>
      <c r="AO48">
        <v>3</v>
      </c>
      <c r="AP48">
        <v>2</v>
      </c>
      <c r="AQ48">
        <v>3</v>
      </c>
      <c r="AR48">
        <v>4</v>
      </c>
      <c r="AS48">
        <v>4</v>
      </c>
      <c r="AT48">
        <v>4</v>
      </c>
      <c r="AU48">
        <v>4</v>
      </c>
      <c r="AV48">
        <v>4</v>
      </c>
      <c r="AW48">
        <v>3</v>
      </c>
      <c r="AX48">
        <v>3</v>
      </c>
      <c r="AY48">
        <v>4</v>
      </c>
      <c r="AZ48">
        <v>2</v>
      </c>
      <c r="BA48">
        <v>4</v>
      </c>
      <c r="BB48">
        <v>2</v>
      </c>
      <c r="BC48">
        <v>2</v>
      </c>
      <c r="BD48">
        <v>2</v>
      </c>
      <c r="BE48">
        <v>2</v>
      </c>
      <c r="BF48">
        <v>3</v>
      </c>
      <c r="BG48">
        <v>3</v>
      </c>
      <c r="BH48">
        <v>3</v>
      </c>
      <c r="BI48">
        <v>4</v>
      </c>
      <c r="BJ48">
        <v>2</v>
      </c>
      <c r="BK48">
        <v>3</v>
      </c>
      <c r="BL48">
        <v>2</v>
      </c>
      <c r="BM48">
        <v>2</v>
      </c>
      <c r="BN48">
        <v>3</v>
      </c>
      <c r="BO48">
        <v>4</v>
      </c>
      <c r="BP48">
        <v>3</v>
      </c>
      <c r="BQ48">
        <v>2</v>
      </c>
      <c r="BR48">
        <v>4</v>
      </c>
      <c r="BS48">
        <v>4</v>
      </c>
      <c r="BT48">
        <v>2</v>
      </c>
      <c r="BU48">
        <v>4</v>
      </c>
      <c r="BV48">
        <v>4</v>
      </c>
      <c r="BW48">
        <v>2</v>
      </c>
      <c r="BX48">
        <v>187</v>
      </c>
      <c r="BY48" s="1">
        <f t="shared" si="70"/>
        <v>4</v>
      </c>
      <c r="BZ48" s="1">
        <f t="shared" si="71"/>
        <v>3</v>
      </c>
      <c r="CA48" s="1">
        <f t="shared" si="72"/>
        <v>3</v>
      </c>
      <c r="CB48" s="1">
        <f t="shared" si="73"/>
        <v>2</v>
      </c>
      <c r="CC48" s="1">
        <f t="shared" si="74"/>
        <v>2</v>
      </c>
      <c r="CD48" s="2">
        <f t="shared" si="75"/>
        <v>29</v>
      </c>
      <c r="CE48" s="3">
        <f t="shared" si="76"/>
        <v>2.1</v>
      </c>
      <c r="CF48" s="4">
        <f t="shared" si="77"/>
        <v>2</v>
      </c>
      <c r="CG48" s="4">
        <f t="shared" si="78"/>
        <v>2</v>
      </c>
      <c r="CH48" s="4">
        <f t="shared" si="79"/>
        <v>2</v>
      </c>
      <c r="CI48" s="4">
        <f t="shared" si="80"/>
        <v>2</v>
      </c>
      <c r="CJ48" s="4">
        <f t="shared" si="81"/>
        <v>2</v>
      </c>
      <c r="CK48" s="4">
        <f t="shared" si="82"/>
        <v>3</v>
      </c>
      <c r="CL48" s="4">
        <f t="shared" si="83"/>
        <v>2</v>
      </c>
      <c r="CM48" s="4">
        <f t="shared" si="84"/>
        <v>2</v>
      </c>
      <c r="CN48" s="5">
        <f t="shared" si="85"/>
        <v>17</v>
      </c>
      <c r="CO48" s="5">
        <f t="shared" si="86"/>
        <v>17</v>
      </c>
      <c r="CP48" s="5">
        <f t="shared" si="87"/>
        <v>34</v>
      </c>
      <c r="CQ48" s="7">
        <f t="shared" si="88"/>
        <v>2</v>
      </c>
      <c r="CR48" s="7">
        <f t="shared" si="89"/>
        <v>2</v>
      </c>
      <c r="CS48" s="7">
        <f t="shared" si="90"/>
        <v>2</v>
      </c>
      <c r="CT48" s="7">
        <f t="shared" si="91"/>
        <v>4</v>
      </c>
      <c r="CU48" s="7">
        <f t="shared" si="92"/>
        <v>4</v>
      </c>
      <c r="CV48" s="7">
        <f t="shared" si="93"/>
        <v>3</v>
      </c>
      <c r="CW48" s="7">
        <f t="shared" si="94"/>
        <v>3</v>
      </c>
      <c r="CX48" s="7">
        <f t="shared" si="95"/>
        <v>3</v>
      </c>
      <c r="CY48" s="7">
        <f t="shared" si="96"/>
        <v>3</v>
      </c>
      <c r="CZ48" s="7">
        <f t="shared" si="97"/>
        <v>4</v>
      </c>
      <c r="DA48" s="7">
        <f t="shared" si="98"/>
        <v>2</v>
      </c>
      <c r="DB48" s="7">
        <f t="shared" si="99"/>
        <v>2</v>
      </c>
      <c r="DC48" s="7">
        <f t="shared" si="100"/>
        <v>2</v>
      </c>
      <c r="DD48" s="7">
        <f t="shared" si="101"/>
        <v>4</v>
      </c>
      <c r="DE48" s="8">
        <f t="shared" si="102"/>
        <v>39</v>
      </c>
      <c r="DF48" s="8">
        <f t="shared" si="103"/>
        <v>55</v>
      </c>
      <c r="DG48" s="8">
        <f t="shared" si="104"/>
        <v>94</v>
      </c>
    </row>
    <row r="49" spans="1:111">
      <c r="A49">
        <v>66</v>
      </c>
      <c r="B49" t="s">
        <v>1543</v>
      </c>
      <c r="C49" t="s">
        <v>1181</v>
      </c>
      <c r="D49" t="s">
        <v>1058</v>
      </c>
      <c r="E49" t="s">
        <v>1059</v>
      </c>
      <c r="F49" t="s">
        <v>1542</v>
      </c>
      <c r="G49" s="19" t="s">
        <v>1535</v>
      </c>
      <c r="H49">
        <v>4</v>
      </c>
      <c r="I49">
        <v>5</v>
      </c>
      <c r="J49">
        <v>1</v>
      </c>
      <c r="K49">
        <v>5</v>
      </c>
      <c r="L49">
        <v>2</v>
      </c>
      <c r="M49">
        <v>4</v>
      </c>
      <c r="N49">
        <v>4</v>
      </c>
      <c r="O49">
        <v>4</v>
      </c>
      <c r="P49">
        <v>3</v>
      </c>
      <c r="Q49" s="42">
        <v>2</v>
      </c>
      <c r="R49">
        <v>4</v>
      </c>
      <c r="S49">
        <v>3</v>
      </c>
      <c r="T49">
        <v>2</v>
      </c>
      <c r="U49">
        <v>3</v>
      </c>
      <c r="V49">
        <v>3</v>
      </c>
      <c r="W49">
        <v>3</v>
      </c>
      <c r="X49">
        <v>3</v>
      </c>
      <c r="Y49">
        <v>2</v>
      </c>
      <c r="Z49">
        <v>3</v>
      </c>
      <c r="AA49">
        <v>3</v>
      </c>
      <c r="AB49">
        <v>2</v>
      </c>
      <c r="AC49">
        <v>2</v>
      </c>
      <c r="AD49">
        <v>2</v>
      </c>
      <c r="AE49">
        <v>2</v>
      </c>
      <c r="AF49">
        <v>2</v>
      </c>
      <c r="AG49">
        <v>3</v>
      </c>
      <c r="AH49">
        <v>3</v>
      </c>
      <c r="AI49">
        <v>3</v>
      </c>
      <c r="AJ49">
        <v>3</v>
      </c>
      <c r="AK49">
        <v>3</v>
      </c>
      <c r="AL49">
        <v>2</v>
      </c>
      <c r="AM49">
        <v>3</v>
      </c>
      <c r="AN49">
        <v>2</v>
      </c>
      <c r="AO49">
        <v>2</v>
      </c>
      <c r="AP49">
        <v>3</v>
      </c>
      <c r="AQ49">
        <v>2</v>
      </c>
      <c r="AR49">
        <v>4</v>
      </c>
      <c r="AS49">
        <v>4</v>
      </c>
      <c r="AT49">
        <v>2</v>
      </c>
      <c r="AU49">
        <v>3</v>
      </c>
      <c r="AV49">
        <v>2</v>
      </c>
      <c r="AW49">
        <v>4</v>
      </c>
      <c r="AX49">
        <v>2</v>
      </c>
      <c r="AY49">
        <v>3</v>
      </c>
      <c r="AZ49">
        <v>4</v>
      </c>
      <c r="BA49">
        <v>4</v>
      </c>
      <c r="BB49">
        <v>2</v>
      </c>
      <c r="BC49">
        <v>4</v>
      </c>
      <c r="BD49">
        <v>4</v>
      </c>
      <c r="BE49">
        <v>4</v>
      </c>
      <c r="BF49">
        <v>4</v>
      </c>
      <c r="BG49">
        <v>4</v>
      </c>
      <c r="BH49">
        <v>2</v>
      </c>
      <c r="BI49">
        <v>3</v>
      </c>
      <c r="BJ49">
        <v>4</v>
      </c>
      <c r="BK49">
        <v>4</v>
      </c>
      <c r="BL49">
        <v>2</v>
      </c>
      <c r="BM49">
        <v>4</v>
      </c>
      <c r="BN49">
        <v>3</v>
      </c>
      <c r="BO49">
        <v>4</v>
      </c>
      <c r="BP49">
        <v>2</v>
      </c>
      <c r="BQ49">
        <v>4</v>
      </c>
      <c r="BR49">
        <v>2</v>
      </c>
      <c r="BS49">
        <v>4</v>
      </c>
      <c r="BT49">
        <v>4</v>
      </c>
      <c r="BU49">
        <v>2</v>
      </c>
      <c r="BV49">
        <v>2</v>
      </c>
      <c r="BW49">
        <v>3</v>
      </c>
      <c r="BX49">
        <v>197</v>
      </c>
      <c r="BY49" s="1">
        <f t="shared" si="70"/>
        <v>5</v>
      </c>
      <c r="BZ49" s="1">
        <f t="shared" si="71"/>
        <v>1</v>
      </c>
      <c r="CA49" s="1">
        <f t="shared" si="72"/>
        <v>2</v>
      </c>
      <c r="CB49" s="1">
        <f t="shared" si="73"/>
        <v>3</v>
      </c>
      <c r="CC49" s="1">
        <f t="shared" si="74"/>
        <v>4</v>
      </c>
      <c r="CD49" s="2">
        <f t="shared" si="75"/>
        <v>37</v>
      </c>
      <c r="CE49" s="3">
        <f t="shared" si="76"/>
        <v>2.9</v>
      </c>
      <c r="CF49" s="4">
        <f t="shared" si="77"/>
        <v>3</v>
      </c>
      <c r="CG49" s="4">
        <f t="shared" si="78"/>
        <v>3</v>
      </c>
      <c r="CH49" s="4">
        <f t="shared" si="79"/>
        <v>2</v>
      </c>
      <c r="CI49" s="4">
        <f t="shared" si="80"/>
        <v>2</v>
      </c>
      <c r="CJ49" s="4">
        <f t="shared" si="81"/>
        <v>3</v>
      </c>
      <c r="CK49" s="4">
        <f t="shared" si="82"/>
        <v>3</v>
      </c>
      <c r="CL49" s="4">
        <f t="shared" si="83"/>
        <v>3</v>
      </c>
      <c r="CM49" s="4">
        <f t="shared" si="84"/>
        <v>3</v>
      </c>
      <c r="CN49" s="5">
        <f t="shared" si="85"/>
        <v>22</v>
      </c>
      <c r="CO49" s="5">
        <f t="shared" si="86"/>
        <v>21</v>
      </c>
      <c r="CP49" s="5">
        <f t="shared" si="87"/>
        <v>43</v>
      </c>
      <c r="CQ49" s="7">
        <f t="shared" si="88"/>
        <v>4</v>
      </c>
      <c r="CR49" s="7">
        <f t="shared" si="89"/>
        <v>4</v>
      </c>
      <c r="CS49" s="7">
        <f t="shared" si="90"/>
        <v>2</v>
      </c>
      <c r="CT49" s="7">
        <f t="shared" si="91"/>
        <v>2</v>
      </c>
      <c r="CU49" s="7">
        <f t="shared" si="92"/>
        <v>2</v>
      </c>
      <c r="CV49" s="7">
        <f t="shared" si="93"/>
        <v>4</v>
      </c>
      <c r="CW49" s="7">
        <f t="shared" si="94"/>
        <v>2</v>
      </c>
      <c r="CX49" s="7">
        <f t="shared" si="95"/>
        <v>3</v>
      </c>
      <c r="CY49" s="7">
        <f t="shared" si="96"/>
        <v>4</v>
      </c>
      <c r="CZ49" s="7">
        <f t="shared" si="97"/>
        <v>2</v>
      </c>
      <c r="DA49" s="7">
        <f t="shared" si="98"/>
        <v>4</v>
      </c>
      <c r="DB49" s="7">
        <f t="shared" si="99"/>
        <v>4</v>
      </c>
      <c r="DC49" s="7">
        <f t="shared" si="100"/>
        <v>4</v>
      </c>
      <c r="DD49" s="7">
        <f t="shared" si="101"/>
        <v>3</v>
      </c>
      <c r="DE49" s="8">
        <f t="shared" si="102"/>
        <v>57</v>
      </c>
      <c r="DF49" s="8">
        <f t="shared" si="103"/>
        <v>50</v>
      </c>
      <c r="DG49" s="8">
        <f t="shared" si="104"/>
        <v>107</v>
      </c>
    </row>
    <row r="50" spans="1:111">
      <c r="A50">
        <v>44</v>
      </c>
      <c r="B50" t="s">
        <v>1078</v>
      </c>
      <c r="C50" t="s">
        <v>1079</v>
      </c>
      <c r="D50" t="s">
        <v>1058</v>
      </c>
      <c r="E50" t="s">
        <v>1059</v>
      </c>
      <c r="F50" t="s">
        <v>1080</v>
      </c>
      <c r="G50" s="19" t="s">
        <v>1081</v>
      </c>
      <c r="H50">
        <v>4</v>
      </c>
      <c r="I50">
        <v>4</v>
      </c>
      <c r="J50">
        <v>2</v>
      </c>
      <c r="K50">
        <v>4</v>
      </c>
      <c r="L50">
        <v>2</v>
      </c>
      <c r="M50">
        <v>4</v>
      </c>
      <c r="N50">
        <v>4</v>
      </c>
      <c r="O50">
        <v>2</v>
      </c>
      <c r="P50">
        <v>2</v>
      </c>
      <c r="Q50" s="42">
        <v>1</v>
      </c>
      <c r="R50">
        <v>3</v>
      </c>
      <c r="S50">
        <v>2</v>
      </c>
      <c r="T50">
        <v>2</v>
      </c>
      <c r="U50">
        <v>3</v>
      </c>
      <c r="V50">
        <v>2</v>
      </c>
      <c r="W50">
        <v>3</v>
      </c>
      <c r="X50">
        <v>3</v>
      </c>
      <c r="Y50">
        <v>3</v>
      </c>
      <c r="Z50">
        <v>3</v>
      </c>
      <c r="AA50">
        <v>3</v>
      </c>
      <c r="AB50">
        <v>2</v>
      </c>
      <c r="AC50">
        <v>2</v>
      </c>
      <c r="AD50">
        <v>2</v>
      </c>
      <c r="AE50">
        <v>3</v>
      </c>
      <c r="AF50">
        <v>2</v>
      </c>
      <c r="AG50">
        <v>3</v>
      </c>
      <c r="AH50">
        <v>3</v>
      </c>
      <c r="AI50">
        <v>3</v>
      </c>
      <c r="AJ50">
        <v>2</v>
      </c>
      <c r="AK50">
        <v>3</v>
      </c>
      <c r="AL50">
        <v>3</v>
      </c>
      <c r="AM50">
        <v>2</v>
      </c>
      <c r="AN50">
        <v>2</v>
      </c>
      <c r="AO50">
        <v>3</v>
      </c>
      <c r="AP50">
        <v>3</v>
      </c>
      <c r="AQ50">
        <v>2</v>
      </c>
      <c r="AR50">
        <v>4</v>
      </c>
      <c r="AS50">
        <v>3</v>
      </c>
      <c r="AT50">
        <v>2</v>
      </c>
      <c r="AU50">
        <v>3</v>
      </c>
      <c r="AV50">
        <v>1</v>
      </c>
      <c r="AW50">
        <v>4</v>
      </c>
      <c r="AX50">
        <v>2</v>
      </c>
      <c r="AY50">
        <v>4</v>
      </c>
      <c r="AZ50">
        <v>4</v>
      </c>
      <c r="BA50">
        <v>4</v>
      </c>
      <c r="BB50">
        <v>4</v>
      </c>
      <c r="BC50">
        <v>3</v>
      </c>
      <c r="BD50">
        <v>5</v>
      </c>
      <c r="BE50">
        <v>3</v>
      </c>
      <c r="BF50">
        <v>4</v>
      </c>
      <c r="BG50">
        <v>4</v>
      </c>
      <c r="BH50">
        <v>2</v>
      </c>
      <c r="BI50">
        <v>3</v>
      </c>
      <c r="BJ50">
        <v>3</v>
      </c>
      <c r="BK50">
        <v>3</v>
      </c>
      <c r="BL50">
        <v>5</v>
      </c>
      <c r="BM50">
        <v>5</v>
      </c>
      <c r="BN50">
        <v>2</v>
      </c>
      <c r="BO50">
        <v>4</v>
      </c>
      <c r="BP50">
        <v>1</v>
      </c>
      <c r="BQ50">
        <v>3</v>
      </c>
      <c r="BR50">
        <v>3</v>
      </c>
      <c r="BS50">
        <v>4</v>
      </c>
      <c r="BT50">
        <v>4</v>
      </c>
      <c r="BU50">
        <v>1</v>
      </c>
      <c r="BV50">
        <v>2</v>
      </c>
      <c r="BW50">
        <v>1</v>
      </c>
      <c r="BX50">
        <v>198</v>
      </c>
      <c r="BY50" s="1">
        <f t="shared" si="70"/>
        <v>4</v>
      </c>
      <c r="BZ50" s="1">
        <f t="shared" si="71"/>
        <v>2</v>
      </c>
      <c r="CA50" s="1">
        <f t="shared" si="72"/>
        <v>4</v>
      </c>
      <c r="CB50" s="1">
        <f t="shared" si="73"/>
        <v>4</v>
      </c>
      <c r="CC50" s="1">
        <f t="shared" si="74"/>
        <v>5</v>
      </c>
      <c r="CD50" s="2">
        <f t="shared" si="75"/>
        <v>39</v>
      </c>
      <c r="CE50" s="3">
        <f t="shared" si="76"/>
        <v>2.7</v>
      </c>
      <c r="CF50" s="4">
        <f t="shared" si="77"/>
        <v>3</v>
      </c>
      <c r="CG50" s="4">
        <f t="shared" si="78"/>
        <v>2</v>
      </c>
      <c r="CH50" s="4">
        <f t="shared" si="79"/>
        <v>2</v>
      </c>
      <c r="CI50" s="4">
        <f t="shared" si="80"/>
        <v>2</v>
      </c>
      <c r="CJ50" s="4">
        <f t="shared" si="81"/>
        <v>2</v>
      </c>
      <c r="CK50" s="4">
        <f t="shared" si="82"/>
        <v>3</v>
      </c>
      <c r="CL50" s="4">
        <f t="shared" si="83"/>
        <v>2</v>
      </c>
      <c r="CM50" s="4">
        <f t="shared" si="84"/>
        <v>3</v>
      </c>
      <c r="CN50" s="5">
        <f t="shared" si="85"/>
        <v>19</v>
      </c>
      <c r="CO50" s="5">
        <f t="shared" si="86"/>
        <v>19</v>
      </c>
      <c r="CP50" s="5">
        <f t="shared" si="87"/>
        <v>38</v>
      </c>
      <c r="CQ50" s="7">
        <f t="shared" si="88"/>
        <v>4</v>
      </c>
      <c r="CR50" s="7">
        <f t="shared" si="89"/>
        <v>5</v>
      </c>
      <c r="CS50" s="7">
        <f t="shared" si="90"/>
        <v>2</v>
      </c>
      <c r="CT50" s="7">
        <f t="shared" si="91"/>
        <v>3</v>
      </c>
      <c r="CU50" s="7">
        <f t="shared" si="92"/>
        <v>3</v>
      </c>
      <c r="CV50" s="7">
        <f t="shared" si="93"/>
        <v>4</v>
      </c>
      <c r="CW50" s="7">
        <f t="shared" si="94"/>
        <v>3</v>
      </c>
      <c r="CX50" s="7">
        <f t="shared" si="95"/>
        <v>4</v>
      </c>
      <c r="CY50" s="7">
        <f t="shared" si="96"/>
        <v>5</v>
      </c>
      <c r="CZ50" s="7">
        <f t="shared" si="97"/>
        <v>3</v>
      </c>
      <c r="DA50" s="7">
        <f t="shared" si="98"/>
        <v>3</v>
      </c>
      <c r="DB50" s="7">
        <f t="shared" si="99"/>
        <v>5</v>
      </c>
      <c r="DC50" s="7">
        <f t="shared" si="100"/>
        <v>4</v>
      </c>
      <c r="DD50" s="7">
        <f t="shared" si="101"/>
        <v>5</v>
      </c>
      <c r="DE50" s="8">
        <f t="shared" si="102"/>
        <v>64</v>
      </c>
      <c r="DF50" s="8">
        <f t="shared" si="103"/>
        <v>58</v>
      </c>
      <c r="DG50" s="8">
        <f t="shared" si="104"/>
        <v>122</v>
      </c>
    </row>
    <row r="51" spans="1:111">
      <c r="A51">
        <v>68</v>
      </c>
      <c r="B51" t="s">
        <v>1618</v>
      </c>
      <c r="C51" t="s">
        <v>1619</v>
      </c>
      <c r="D51" t="s">
        <v>77</v>
      </c>
      <c r="E51" t="s">
        <v>78</v>
      </c>
      <c r="F51" t="s">
        <v>1593</v>
      </c>
      <c r="G51" s="19" t="s">
        <v>1594</v>
      </c>
      <c r="H51">
        <v>4</v>
      </c>
      <c r="I51">
        <v>4</v>
      </c>
      <c r="J51">
        <v>2</v>
      </c>
      <c r="K51">
        <v>3</v>
      </c>
      <c r="L51">
        <v>1</v>
      </c>
      <c r="M51">
        <v>4</v>
      </c>
      <c r="N51">
        <v>3</v>
      </c>
      <c r="O51">
        <v>5</v>
      </c>
      <c r="P51">
        <v>1</v>
      </c>
      <c r="Q51" s="42">
        <v>1</v>
      </c>
      <c r="R51">
        <v>4</v>
      </c>
      <c r="S51">
        <v>4</v>
      </c>
      <c r="T51">
        <v>3</v>
      </c>
      <c r="U51">
        <v>2</v>
      </c>
      <c r="V51">
        <v>3</v>
      </c>
      <c r="W51">
        <v>4</v>
      </c>
      <c r="X51">
        <v>3</v>
      </c>
      <c r="Y51">
        <v>1</v>
      </c>
      <c r="Z51">
        <v>3</v>
      </c>
      <c r="AA51">
        <v>3</v>
      </c>
      <c r="AB51">
        <v>3</v>
      </c>
      <c r="AC51">
        <v>2</v>
      </c>
      <c r="AD51">
        <v>2</v>
      </c>
      <c r="AE51">
        <v>2</v>
      </c>
      <c r="AF51">
        <v>3</v>
      </c>
      <c r="AG51">
        <v>3</v>
      </c>
      <c r="AH51">
        <v>2</v>
      </c>
      <c r="AI51">
        <v>2</v>
      </c>
      <c r="AJ51">
        <v>2</v>
      </c>
      <c r="AK51">
        <v>1</v>
      </c>
      <c r="AL51">
        <v>1</v>
      </c>
      <c r="AM51">
        <v>2</v>
      </c>
      <c r="AN51">
        <v>1</v>
      </c>
      <c r="AO51">
        <v>4</v>
      </c>
      <c r="AP51">
        <v>2</v>
      </c>
      <c r="AQ51">
        <v>3</v>
      </c>
      <c r="AR51">
        <v>2</v>
      </c>
      <c r="AS51">
        <v>2</v>
      </c>
      <c r="AT51">
        <v>5</v>
      </c>
      <c r="AU51">
        <v>4</v>
      </c>
      <c r="AV51">
        <v>4</v>
      </c>
      <c r="AW51">
        <v>4</v>
      </c>
      <c r="AX51">
        <v>1</v>
      </c>
      <c r="AY51">
        <v>3</v>
      </c>
      <c r="AZ51">
        <v>2</v>
      </c>
      <c r="BA51">
        <v>5</v>
      </c>
      <c r="BB51">
        <v>1</v>
      </c>
      <c r="BC51">
        <v>1</v>
      </c>
      <c r="BD51">
        <v>5</v>
      </c>
      <c r="BE51">
        <v>2</v>
      </c>
      <c r="BF51">
        <v>2</v>
      </c>
      <c r="BG51">
        <v>3</v>
      </c>
      <c r="BH51">
        <v>4</v>
      </c>
      <c r="BI51">
        <v>4</v>
      </c>
      <c r="BJ51">
        <v>1</v>
      </c>
      <c r="BK51">
        <v>1</v>
      </c>
      <c r="BL51">
        <v>5</v>
      </c>
      <c r="BM51">
        <v>4</v>
      </c>
      <c r="BN51">
        <v>3</v>
      </c>
      <c r="BO51">
        <v>3</v>
      </c>
      <c r="BP51">
        <v>2</v>
      </c>
      <c r="BQ51">
        <v>2</v>
      </c>
      <c r="BR51">
        <v>4</v>
      </c>
      <c r="BS51">
        <v>4</v>
      </c>
      <c r="BT51">
        <v>2</v>
      </c>
      <c r="BU51">
        <v>5</v>
      </c>
      <c r="BV51">
        <v>3</v>
      </c>
      <c r="BW51">
        <v>3</v>
      </c>
      <c r="BX51">
        <v>193</v>
      </c>
      <c r="BY51" s="1">
        <f t="shared" si="70"/>
        <v>4</v>
      </c>
      <c r="BZ51" s="1">
        <f t="shared" si="71"/>
        <v>3</v>
      </c>
      <c r="CA51" s="1">
        <f t="shared" si="72"/>
        <v>1</v>
      </c>
      <c r="CB51" s="1">
        <f t="shared" si="73"/>
        <v>5</v>
      </c>
      <c r="CC51" s="1">
        <f t="shared" si="74"/>
        <v>5</v>
      </c>
      <c r="CD51" s="2">
        <f t="shared" si="75"/>
        <v>36</v>
      </c>
      <c r="CE51" s="3">
        <f t="shared" si="76"/>
        <v>3</v>
      </c>
      <c r="CF51" s="4">
        <f t="shared" si="77"/>
        <v>2</v>
      </c>
      <c r="CG51" s="4">
        <f t="shared" si="78"/>
        <v>3</v>
      </c>
      <c r="CH51" s="4">
        <f t="shared" si="79"/>
        <v>3</v>
      </c>
      <c r="CI51" s="4">
        <f t="shared" si="80"/>
        <v>3</v>
      </c>
      <c r="CJ51" s="4">
        <f t="shared" si="81"/>
        <v>4</v>
      </c>
      <c r="CK51" s="4">
        <f t="shared" si="82"/>
        <v>4</v>
      </c>
      <c r="CL51" s="4">
        <f t="shared" si="83"/>
        <v>1</v>
      </c>
      <c r="CM51" s="4">
        <f t="shared" si="84"/>
        <v>2</v>
      </c>
      <c r="CN51" s="5">
        <f t="shared" si="85"/>
        <v>22</v>
      </c>
      <c r="CO51" s="5">
        <f t="shared" si="86"/>
        <v>17</v>
      </c>
      <c r="CP51" s="5">
        <f t="shared" si="87"/>
        <v>39</v>
      </c>
      <c r="CQ51" s="7">
        <f t="shared" si="88"/>
        <v>1</v>
      </c>
      <c r="CR51" s="7">
        <f t="shared" si="89"/>
        <v>2</v>
      </c>
      <c r="CS51" s="7">
        <f t="shared" si="90"/>
        <v>1</v>
      </c>
      <c r="CT51" s="7">
        <f t="shared" si="91"/>
        <v>5</v>
      </c>
      <c r="CU51" s="7">
        <f t="shared" si="92"/>
        <v>4</v>
      </c>
      <c r="CV51" s="7">
        <f t="shared" si="93"/>
        <v>2</v>
      </c>
      <c r="CW51" s="7">
        <f t="shared" si="94"/>
        <v>5</v>
      </c>
      <c r="CX51" s="7">
        <f t="shared" si="95"/>
        <v>3</v>
      </c>
      <c r="CY51" s="7">
        <f t="shared" si="96"/>
        <v>4</v>
      </c>
      <c r="CZ51" s="7">
        <f t="shared" si="97"/>
        <v>4</v>
      </c>
      <c r="DA51" s="7">
        <f t="shared" si="98"/>
        <v>2</v>
      </c>
      <c r="DB51" s="7">
        <f t="shared" si="99"/>
        <v>1</v>
      </c>
      <c r="DC51" s="7">
        <f t="shared" si="100"/>
        <v>3</v>
      </c>
      <c r="DD51" s="7">
        <f t="shared" si="101"/>
        <v>3</v>
      </c>
      <c r="DE51" s="8">
        <f t="shared" si="102"/>
        <v>38</v>
      </c>
      <c r="DF51" s="8">
        <f t="shared" si="103"/>
        <v>54</v>
      </c>
      <c r="DG51" s="8">
        <f t="shared" si="104"/>
        <v>92</v>
      </c>
    </row>
    <row r="52" spans="1:111">
      <c r="A52">
        <v>52</v>
      </c>
      <c r="B52" t="s">
        <v>1109</v>
      </c>
      <c r="C52" t="s">
        <v>1110</v>
      </c>
      <c r="D52" t="s">
        <v>77</v>
      </c>
      <c r="E52" t="s">
        <v>78</v>
      </c>
      <c r="F52" t="s">
        <v>1111</v>
      </c>
      <c r="G52" s="19" t="s">
        <v>1112</v>
      </c>
      <c r="H52">
        <v>4</v>
      </c>
      <c r="I52">
        <v>4</v>
      </c>
      <c r="J52">
        <v>3</v>
      </c>
      <c r="K52">
        <v>4</v>
      </c>
      <c r="L52">
        <v>4</v>
      </c>
      <c r="M52">
        <v>3</v>
      </c>
      <c r="N52">
        <v>4</v>
      </c>
      <c r="O52">
        <v>5</v>
      </c>
      <c r="P52">
        <v>5</v>
      </c>
      <c r="Q52" s="42">
        <v>5</v>
      </c>
      <c r="R52">
        <v>4</v>
      </c>
      <c r="S52">
        <v>4</v>
      </c>
      <c r="T52">
        <v>2</v>
      </c>
      <c r="U52">
        <v>3</v>
      </c>
      <c r="V52">
        <v>3</v>
      </c>
      <c r="W52">
        <v>4</v>
      </c>
      <c r="X52">
        <v>4</v>
      </c>
      <c r="Y52">
        <v>2</v>
      </c>
      <c r="Z52">
        <v>3</v>
      </c>
      <c r="AA52">
        <v>3</v>
      </c>
      <c r="AB52">
        <v>4</v>
      </c>
      <c r="AC52">
        <v>1</v>
      </c>
      <c r="AD52">
        <v>2</v>
      </c>
      <c r="AE52">
        <v>3</v>
      </c>
      <c r="AF52">
        <v>2</v>
      </c>
      <c r="AG52">
        <v>3</v>
      </c>
      <c r="AH52">
        <v>4</v>
      </c>
      <c r="AI52">
        <v>4</v>
      </c>
      <c r="AJ52">
        <v>4</v>
      </c>
      <c r="AK52">
        <v>2</v>
      </c>
      <c r="AL52">
        <v>3</v>
      </c>
      <c r="AM52">
        <v>2</v>
      </c>
      <c r="AN52">
        <v>2</v>
      </c>
      <c r="AO52">
        <v>4</v>
      </c>
      <c r="AP52">
        <v>3</v>
      </c>
      <c r="AQ52">
        <v>4</v>
      </c>
      <c r="AR52">
        <v>4</v>
      </c>
      <c r="AS52">
        <v>2</v>
      </c>
      <c r="AT52">
        <v>5</v>
      </c>
      <c r="AU52">
        <v>4</v>
      </c>
      <c r="AV52">
        <v>2</v>
      </c>
      <c r="AW52">
        <v>1</v>
      </c>
      <c r="AX52">
        <v>1</v>
      </c>
      <c r="AY52">
        <v>5</v>
      </c>
      <c r="AZ52">
        <v>2</v>
      </c>
      <c r="BA52">
        <v>4</v>
      </c>
      <c r="BB52">
        <v>1</v>
      </c>
      <c r="BC52">
        <v>2</v>
      </c>
      <c r="BD52">
        <v>2</v>
      </c>
      <c r="BE52">
        <v>4</v>
      </c>
      <c r="BF52">
        <v>4</v>
      </c>
      <c r="BG52">
        <v>2</v>
      </c>
      <c r="BH52">
        <v>3</v>
      </c>
      <c r="BI52">
        <v>1</v>
      </c>
      <c r="BJ52">
        <v>1</v>
      </c>
      <c r="BK52">
        <v>3</v>
      </c>
      <c r="BL52">
        <v>1</v>
      </c>
      <c r="BM52">
        <v>1</v>
      </c>
      <c r="BN52">
        <v>4</v>
      </c>
      <c r="BO52">
        <v>5</v>
      </c>
      <c r="BP52">
        <v>4</v>
      </c>
      <c r="BQ52">
        <v>4</v>
      </c>
      <c r="BR52">
        <v>5</v>
      </c>
      <c r="BS52">
        <v>5</v>
      </c>
      <c r="BT52">
        <v>3</v>
      </c>
      <c r="BU52">
        <v>5</v>
      </c>
      <c r="BV52">
        <v>5</v>
      </c>
      <c r="BW52">
        <v>2</v>
      </c>
      <c r="BX52">
        <v>195</v>
      </c>
      <c r="BY52" s="1">
        <f t="shared" si="70"/>
        <v>3</v>
      </c>
      <c r="BZ52" s="1">
        <f t="shared" si="71"/>
        <v>2</v>
      </c>
      <c r="CA52" s="1">
        <f t="shared" si="72"/>
        <v>1</v>
      </c>
      <c r="CB52" s="1">
        <f t="shared" si="73"/>
        <v>1</v>
      </c>
      <c r="CC52" s="1">
        <f t="shared" si="74"/>
        <v>1</v>
      </c>
      <c r="CD52" s="2">
        <f t="shared" si="75"/>
        <v>27</v>
      </c>
      <c r="CE52" s="3">
        <f t="shared" si="76"/>
        <v>3.2</v>
      </c>
      <c r="CF52" s="4">
        <f t="shared" si="77"/>
        <v>1</v>
      </c>
      <c r="CG52" s="4">
        <f t="shared" si="78"/>
        <v>2</v>
      </c>
      <c r="CH52" s="4">
        <f t="shared" si="79"/>
        <v>1</v>
      </c>
      <c r="CI52" s="4">
        <f t="shared" si="80"/>
        <v>1</v>
      </c>
      <c r="CJ52" s="4">
        <f t="shared" si="81"/>
        <v>2</v>
      </c>
      <c r="CK52" s="4">
        <f t="shared" si="82"/>
        <v>3</v>
      </c>
      <c r="CL52" s="4">
        <f t="shared" si="83"/>
        <v>1</v>
      </c>
      <c r="CM52" s="4">
        <f t="shared" si="84"/>
        <v>1</v>
      </c>
      <c r="CN52" s="5">
        <f t="shared" si="85"/>
        <v>12</v>
      </c>
      <c r="CO52" s="5">
        <f t="shared" si="86"/>
        <v>19</v>
      </c>
      <c r="CP52" s="5">
        <f t="shared" si="87"/>
        <v>31</v>
      </c>
      <c r="CQ52" s="7">
        <f t="shared" si="88"/>
        <v>1</v>
      </c>
      <c r="CR52" s="7">
        <f t="shared" si="89"/>
        <v>4</v>
      </c>
      <c r="CS52" s="7">
        <f t="shared" si="90"/>
        <v>2</v>
      </c>
      <c r="CT52" s="7">
        <f t="shared" si="91"/>
        <v>4</v>
      </c>
      <c r="CU52" s="7">
        <f t="shared" si="92"/>
        <v>2</v>
      </c>
      <c r="CV52" s="7">
        <f t="shared" si="93"/>
        <v>3</v>
      </c>
      <c r="CW52" s="7">
        <f t="shared" si="94"/>
        <v>3</v>
      </c>
      <c r="CX52" s="7">
        <f t="shared" si="95"/>
        <v>2</v>
      </c>
      <c r="CY52" s="7">
        <f t="shared" si="96"/>
        <v>2</v>
      </c>
      <c r="CZ52" s="7">
        <f t="shared" si="97"/>
        <v>2</v>
      </c>
      <c r="DA52" s="7">
        <f t="shared" si="98"/>
        <v>1</v>
      </c>
      <c r="DB52" s="7">
        <f t="shared" si="99"/>
        <v>1</v>
      </c>
      <c r="DC52" s="7">
        <f t="shared" si="100"/>
        <v>1</v>
      </c>
      <c r="DD52" s="7">
        <f t="shared" si="101"/>
        <v>4</v>
      </c>
      <c r="DE52" s="8">
        <f t="shared" si="102"/>
        <v>33</v>
      </c>
      <c r="DF52" s="8">
        <f t="shared" si="103"/>
        <v>44</v>
      </c>
      <c r="DG52" s="8">
        <f t="shared" si="104"/>
        <v>77</v>
      </c>
    </row>
    <row r="53" spans="1:111">
      <c r="A53">
        <v>55</v>
      </c>
      <c r="B53" t="s">
        <v>1121</v>
      </c>
      <c r="C53" t="s">
        <v>1122</v>
      </c>
      <c r="D53" t="s">
        <v>1058</v>
      </c>
      <c r="E53" t="s">
        <v>1059</v>
      </c>
      <c r="F53" t="s">
        <v>1123</v>
      </c>
      <c r="G53" s="19" t="s">
        <v>1124</v>
      </c>
      <c r="H53">
        <v>4</v>
      </c>
      <c r="I53">
        <v>4</v>
      </c>
      <c r="J53">
        <v>2</v>
      </c>
      <c r="K53">
        <v>4</v>
      </c>
      <c r="L53">
        <v>3</v>
      </c>
      <c r="M53">
        <v>4</v>
      </c>
      <c r="N53">
        <v>4</v>
      </c>
      <c r="O53">
        <v>5</v>
      </c>
      <c r="P53">
        <v>4</v>
      </c>
      <c r="Q53" s="42">
        <v>4</v>
      </c>
      <c r="R53">
        <v>3</v>
      </c>
      <c r="S53">
        <v>2</v>
      </c>
      <c r="T53">
        <v>2</v>
      </c>
      <c r="U53">
        <v>2</v>
      </c>
      <c r="V53">
        <v>2</v>
      </c>
      <c r="W53">
        <v>3</v>
      </c>
      <c r="X53">
        <v>2</v>
      </c>
      <c r="Y53">
        <v>2</v>
      </c>
      <c r="Z53">
        <v>3</v>
      </c>
      <c r="AA53">
        <v>2</v>
      </c>
      <c r="AB53">
        <v>2</v>
      </c>
      <c r="AC53">
        <v>2</v>
      </c>
      <c r="AD53">
        <v>2</v>
      </c>
      <c r="AE53">
        <v>3</v>
      </c>
      <c r="AF53">
        <v>2</v>
      </c>
      <c r="AG53">
        <v>3</v>
      </c>
      <c r="AH53">
        <v>3</v>
      </c>
      <c r="AI53">
        <v>3</v>
      </c>
      <c r="AJ53">
        <v>3</v>
      </c>
      <c r="AK53">
        <v>2</v>
      </c>
      <c r="AL53">
        <v>3</v>
      </c>
      <c r="AM53">
        <v>2</v>
      </c>
      <c r="AN53">
        <v>2</v>
      </c>
      <c r="AO53">
        <v>3</v>
      </c>
      <c r="AP53">
        <v>3</v>
      </c>
      <c r="AQ53">
        <v>3</v>
      </c>
      <c r="AR53">
        <v>4</v>
      </c>
      <c r="AS53">
        <v>5</v>
      </c>
      <c r="AT53">
        <v>4</v>
      </c>
      <c r="AU53">
        <v>4</v>
      </c>
      <c r="AV53">
        <v>3</v>
      </c>
      <c r="AW53">
        <v>4</v>
      </c>
      <c r="AX53">
        <v>2</v>
      </c>
      <c r="AY53">
        <v>4</v>
      </c>
      <c r="AZ53">
        <v>4</v>
      </c>
      <c r="BA53">
        <v>4</v>
      </c>
      <c r="BB53">
        <v>3</v>
      </c>
      <c r="BC53">
        <v>3</v>
      </c>
      <c r="BD53">
        <v>4</v>
      </c>
      <c r="BE53">
        <v>4</v>
      </c>
      <c r="BF53">
        <v>3</v>
      </c>
      <c r="BG53">
        <v>4</v>
      </c>
      <c r="BH53">
        <v>3</v>
      </c>
      <c r="BI53">
        <v>4</v>
      </c>
      <c r="BJ53">
        <v>2</v>
      </c>
      <c r="BK53">
        <v>2</v>
      </c>
      <c r="BL53">
        <v>3</v>
      </c>
      <c r="BM53">
        <v>4</v>
      </c>
      <c r="BN53">
        <v>4</v>
      </c>
      <c r="BO53">
        <v>5</v>
      </c>
      <c r="BP53">
        <v>3</v>
      </c>
      <c r="BQ53">
        <v>2</v>
      </c>
      <c r="BR53">
        <v>5</v>
      </c>
      <c r="BS53">
        <v>5</v>
      </c>
      <c r="BT53">
        <v>3</v>
      </c>
      <c r="BU53">
        <v>2</v>
      </c>
      <c r="BV53">
        <v>4</v>
      </c>
      <c r="BW53">
        <v>2</v>
      </c>
      <c r="BX53">
        <v>198</v>
      </c>
      <c r="BY53" s="1">
        <f t="shared" si="70"/>
        <v>4</v>
      </c>
      <c r="BZ53" s="1">
        <f t="shared" si="71"/>
        <v>2</v>
      </c>
      <c r="CA53" s="1">
        <f t="shared" si="72"/>
        <v>1</v>
      </c>
      <c r="CB53" s="1">
        <f t="shared" si="73"/>
        <v>2</v>
      </c>
      <c r="CC53" s="1">
        <f t="shared" si="74"/>
        <v>2</v>
      </c>
      <c r="CD53" s="2">
        <f t="shared" si="75"/>
        <v>31</v>
      </c>
      <c r="CE53" s="3">
        <f t="shared" si="76"/>
        <v>2.2999999999999998</v>
      </c>
      <c r="CF53" s="4">
        <f t="shared" si="77"/>
        <v>3</v>
      </c>
      <c r="CG53" s="4">
        <f t="shared" si="78"/>
        <v>2</v>
      </c>
      <c r="CH53" s="4">
        <f t="shared" si="79"/>
        <v>2</v>
      </c>
      <c r="CI53" s="4">
        <f t="shared" si="80"/>
        <v>2</v>
      </c>
      <c r="CJ53" s="4">
        <f t="shared" si="81"/>
        <v>2</v>
      </c>
      <c r="CK53" s="4">
        <f t="shared" si="82"/>
        <v>3</v>
      </c>
      <c r="CL53" s="4">
        <f t="shared" si="83"/>
        <v>2</v>
      </c>
      <c r="CM53" s="4">
        <f t="shared" si="84"/>
        <v>2</v>
      </c>
      <c r="CN53" s="5">
        <f t="shared" si="85"/>
        <v>18</v>
      </c>
      <c r="CO53" s="5">
        <f t="shared" si="86"/>
        <v>19</v>
      </c>
      <c r="CP53" s="5">
        <f t="shared" si="87"/>
        <v>37</v>
      </c>
      <c r="CQ53" s="7">
        <f t="shared" si="88"/>
        <v>2</v>
      </c>
      <c r="CR53" s="7">
        <f t="shared" si="89"/>
        <v>3</v>
      </c>
      <c r="CS53" s="7">
        <f t="shared" si="90"/>
        <v>2</v>
      </c>
      <c r="CT53" s="7">
        <f t="shared" si="91"/>
        <v>3</v>
      </c>
      <c r="CU53" s="7">
        <f t="shared" si="92"/>
        <v>2</v>
      </c>
      <c r="CV53" s="7">
        <f t="shared" si="93"/>
        <v>3</v>
      </c>
      <c r="CW53" s="7">
        <f t="shared" si="94"/>
        <v>4</v>
      </c>
      <c r="CX53" s="7">
        <f t="shared" si="95"/>
        <v>2</v>
      </c>
      <c r="CY53" s="7">
        <f t="shared" si="96"/>
        <v>3</v>
      </c>
      <c r="CZ53" s="7">
        <f t="shared" si="97"/>
        <v>4</v>
      </c>
      <c r="DA53" s="7">
        <f t="shared" si="98"/>
        <v>1</v>
      </c>
      <c r="DB53" s="7">
        <f t="shared" si="99"/>
        <v>4</v>
      </c>
      <c r="DC53" s="7">
        <f t="shared" si="100"/>
        <v>2</v>
      </c>
      <c r="DD53" s="7">
        <f t="shared" si="101"/>
        <v>4</v>
      </c>
      <c r="DE53" s="8">
        <f t="shared" si="102"/>
        <v>44</v>
      </c>
      <c r="DF53" s="8">
        <f t="shared" si="103"/>
        <v>62</v>
      </c>
      <c r="DG53" s="8">
        <f t="shared" si="104"/>
        <v>106</v>
      </c>
    </row>
    <row r="54" spans="1:111">
      <c r="A54">
        <v>51</v>
      </c>
      <c r="B54" t="s">
        <v>1105</v>
      </c>
      <c r="C54" t="s">
        <v>1106</v>
      </c>
      <c r="D54" t="s">
        <v>1058</v>
      </c>
      <c r="E54" t="s">
        <v>1059</v>
      </c>
      <c r="F54" t="s">
        <v>1107</v>
      </c>
      <c r="G54" s="19" t="s">
        <v>1108</v>
      </c>
      <c r="H54">
        <v>3</v>
      </c>
      <c r="I54">
        <v>3</v>
      </c>
      <c r="J54">
        <v>2</v>
      </c>
      <c r="K54">
        <v>3</v>
      </c>
      <c r="L54">
        <v>4</v>
      </c>
      <c r="M54">
        <v>4</v>
      </c>
      <c r="N54">
        <v>4</v>
      </c>
      <c r="O54">
        <v>3</v>
      </c>
      <c r="P54">
        <v>4</v>
      </c>
      <c r="Q54" s="42">
        <v>2</v>
      </c>
      <c r="R54">
        <v>3</v>
      </c>
      <c r="S54">
        <v>3</v>
      </c>
      <c r="T54">
        <v>2</v>
      </c>
      <c r="U54">
        <v>2</v>
      </c>
      <c r="V54">
        <v>2</v>
      </c>
      <c r="W54">
        <v>3</v>
      </c>
      <c r="X54">
        <v>3</v>
      </c>
      <c r="Y54">
        <v>2</v>
      </c>
      <c r="Z54">
        <v>3</v>
      </c>
      <c r="AA54">
        <v>2</v>
      </c>
      <c r="AB54">
        <v>2</v>
      </c>
      <c r="AC54">
        <v>2</v>
      </c>
      <c r="AD54">
        <v>1</v>
      </c>
      <c r="AE54">
        <v>3</v>
      </c>
      <c r="AF54">
        <v>2</v>
      </c>
      <c r="AG54">
        <v>3</v>
      </c>
      <c r="AH54">
        <v>3</v>
      </c>
      <c r="AI54">
        <v>3</v>
      </c>
      <c r="AJ54">
        <v>3</v>
      </c>
      <c r="AK54">
        <v>1</v>
      </c>
      <c r="AL54">
        <v>3</v>
      </c>
      <c r="AM54">
        <v>2</v>
      </c>
      <c r="AN54">
        <v>2</v>
      </c>
      <c r="AO54">
        <v>3</v>
      </c>
      <c r="AP54">
        <v>2</v>
      </c>
      <c r="AQ54">
        <v>2</v>
      </c>
      <c r="AR54">
        <v>4</v>
      </c>
      <c r="AS54">
        <v>3</v>
      </c>
      <c r="AT54">
        <v>2</v>
      </c>
      <c r="AU54">
        <v>4</v>
      </c>
      <c r="AV54">
        <v>4</v>
      </c>
      <c r="AW54">
        <v>4</v>
      </c>
      <c r="AX54">
        <v>2</v>
      </c>
      <c r="AY54">
        <v>4</v>
      </c>
      <c r="AZ54">
        <v>3</v>
      </c>
      <c r="BA54">
        <v>4</v>
      </c>
      <c r="BB54">
        <v>1</v>
      </c>
      <c r="BC54">
        <v>3</v>
      </c>
      <c r="BD54">
        <v>2</v>
      </c>
      <c r="BE54">
        <v>2</v>
      </c>
      <c r="BF54">
        <v>3</v>
      </c>
      <c r="BG54">
        <v>4</v>
      </c>
      <c r="BH54">
        <v>3</v>
      </c>
      <c r="BI54">
        <v>4</v>
      </c>
      <c r="BJ54">
        <v>2</v>
      </c>
      <c r="BK54">
        <v>2</v>
      </c>
      <c r="BL54">
        <v>2</v>
      </c>
      <c r="BM54">
        <v>4</v>
      </c>
      <c r="BN54">
        <v>4</v>
      </c>
      <c r="BO54">
        <v>3</v>
      </c>
      <c r="BP54">
        <v>2</v>
      </c>
      <c r="BQ54">
        <v>2</v>
      </c>
      <c r="BR54">
        <v>4</v>
      </c>
      <c r="BS54">
        <v>5</v>
      </c>
      <c r="BT54">
        <v>4</v>
      </c>
      <c r="BU54">
        <v>2</v>
      </c>
      <c r="BV54">
        <v>4</v>
      </c>
      <c r="BW54">
        <v>3</v>
      </c>
      <c r="BX54">
        <v>189</v>
      </c>
      <c r="BY54" s="1">
        <f t="shared" si="70"/>
        <v>4</v>
      </c>
      <c r="BZ54" s="1">
        <f t="shared" si="71"/>
        <v>3</v>
      </c>
      <c r="CA54" s="1">
        <f t="shared" si="72"/>
        <v>3</v>
      </c>
      <c r="CB54" s="1">
        <f t="shared" si="73"/>
        <v>2</v>
      </c>
      <c r="CC54" s="1">
        <f t="shared" si="74"/>
        <v>4</v>
      </c>
      <c r="CD54" s="2">
        <f t="shared" si="75"/>
        <v>33</v>
      </c>
      <c r="CE54" s="3">
        <f t="shared" si="76"/>
        <v>2.5</v>
      </c>
      <c r="CF54" s="4">
        <f t="shared" si="77"/>
        <v>3</v>
      </c>
      <c r="CG54" s="4">
        <f t="shared" si="78"/>
        <v>2</v>
      </c>
      <c r="CH54" s="4">
        <f t="shared" si="79"/>
        <v>2</v>
      </c>
      <c r="CI54" s="4">
        <f t="shared" si="80"/>
        <v>2</v>
      </c>
      <c r="CJ54" s="4">
        <f t="shared" si="81"/>
        <v>2</v>
      </c>
      <c r="CK54" s="4">
        <f t="shared" si="82"/>
        <v>3</v>
      </c>
      <c r="CL54" s="4">
        <f t="shared" si="83"/>
        <v>2</v>
      </c>
      <c r="CM54" s="4">
        <f t="shared" si="84"/>
        <v>3</v>
      </c>
      <c r="CN54" s="5">
        <f t="shared" si="85"/>
        <v>19</v>
      </c>
      <c r="CO54" s="5">
        <f t="shared" si="86"/>
        <v>16</v>
      </c>
      <c r="CP54" s="5">
        <f t="shared" si="87"/>
        <v>35</v>
      </c>
      <c r="CQ54" s="7">
        <f t="shared" si="88"/>
        <v>4</v>
      </c>
      <c r="CR54" s="7">
        <f t="shared" si="89"/>
        <v>2</v>
      </c>
      <c r="CS54" s="7">
        <f t="shared" si="90"/>
        <v>2</v>
      </c>
      <c r="CT54" s="7">
        <f t="shared" si="91"/>
        <v>3</v>
      </c>
      <c r="CU54" s="7">
        <f t="shared" si="92"/>
        <v>4</v>
      </c>
      <c r="CV54" s="7">
        <f t="shared" si="93"/>
        <v>3</v>
      </c>
      <c r="CW54" s="7">
        <f t="shared" si="94"/>
        <v>4</v>
      </c>
      <c r="CX54" s="7">
        <f t="shared" si="95"/>
        <v>2</v>
      </c>
      <c r="CY54" s="7">
        <f t="shared" si="96"/>
        <v>4</v>
      </c>
      <c r="CZ54" s="7">
        <f t="shared" si="97"/>
        <v>4</v>
      </c>
      <c r="DA54" s="7">
        <f t="shared" si="98"/>
        <v>2</v>
      </c>
      <c r="DB54" s="7">
        <f t="shared" si="99"/>
        <v>4</v>
      </c>
      <c r="DC54" s="7">
        <f t="shared" si="100"/>
        <v>2</v>
      </c>
      <c r="DD54" s="7">
        <f t="shared" si="101"/>
        <v>3</v>
      </c>
      <c r="DE54" s="8">
        <f t="shared" si="102"/>
        <v>42</v>
      </c>
      <c r="DF54" s="8">
        <f t="shared" si="103"/>
        <v>59</v>
      </c>
      <c r="DG54" s="8">
        <f t="shared" si="104"/>
        <v>101</v>
      </c>
    </row>
    <row r="55" spans="1:111">
      <c r="A55">
        <v>40</v>
      </c>
      <c r="B55" t="s">
        <v>1062</v>
      </c>
      <c r="C55" t="s">
        <v>1063</v>
      </c>
      <c r="D55" t="s">
        <v>77</v>
      </c>
      <c r="E55" t="s">
        <v>78</v>
      </c>
      <c r="F55" t="s">
        <v>1064</v>
      </c>
      <c r="G55" s="19" t="s">
        <v>1065</v>
      </c>
      <c r="H55">
        <v>3</v>
      </c>
      <c r="I55">
        <v>3</v>
      </c>
      <c r="J55">
        <v>4</v>
      </c>
      <c r="K55">
        <v>4</v>
      </c>
      <c r="L55">
        <v>4</v>
      </c>
      <c r="M55">
        <v>2</v>
      </c>
      <c r="N55">
        <v>2</v>
      </c>
      <c r="O55">
        <v>4</v>
      </c>
      <c r="P55">
        <v>4</v>
      </c>
      <c r="Q55" s="42">
        <v>4</v>
      </c>
      <c r="R55">
        <v>3</v>
      </c>
      <c r="S55">
        <v>2</v>
      </c>
      <c r="T55">
        <v>1</v>
      </c>
      <c r="U55">
        <v>2</v>
      </c>
      <c r="V55">
        <v>2</v>
      </c>
      <c r="W55">
        <v>3</v>
      </c>
      <c r="X55">
        <v>2</v>
      </c>
      <c r="Y55">
        <v>3</v>
      </c>
      <c r="Z55">
        <v>3</v>
      </c>
      <c r="AA55">
        <v>2</v>
      </c>
      <c r="AB55">
        <v>3</v>
      </c>
      <c r="AC55">
        <v>2</v>
      </c>
      <c r="AD55">
        <v>2</v>
      </c>
      <c r="AE55">
        <v>4</v>
      </c>
      <c r="AF55">
        <v>2</v>
      </c>
      <c r="AG55">
        <v>2</v>
      </c>
      <c r="AH55">
        <v>3</v>
      </c>
      <c r="AI55">
        <v>3</v>
      </c>
      <c r="AJ55">
        <v>2</v>
      </c>
      <c r="AK55">
        <v>2</v>
      </c>
      <c r="AL55">
        <v>3</v>
      </c>
      <c r="AM55">
        <v>2</v>
      </c>
      <c r="AN55">
        <v>3</v>
      </c>
      <c r="AO55">
        <v>3</v>
      </c>
      <c r="AP55">
        <v>2</v>
      </c>
      <c r="AQ55">
        <v>2</v>
      </c>
      <c r="AR55">
        <v>2</v>
      </c>
      <c r="AS55">
        <v>3</v>
      </c>
      <c r="AT55">
        <v>4</v>
      </c>
      <c r="AU55">
        <v>4</v>
      </c>
      <c r="AV55">
        <v>5</v>
      </c>
      <c r="AW55">
        <v>4</v>
      </c>
      <c r="AX55">
        <v>1</v>
      </c>
      <c r="AY55">
        <v>1</v>
      </c>
      <c r="AZ55">
        <v>2</v>
      </c>
      <c r="BA55">
        <v>3</v>
      </c>
      <c r="BB55">
        <v>2</v>
      </c>
      <c r="BC55">
        <v>2</v>
      </c>
      <c r="BD55">
        <v>1</v>
      </c>
      <c r="BE55">
        <v>3</v>
      </c>
      <c r="BF55">
        <v>2</v>
      </c>
      <c r="BG55">
        <v>4</v>
      </c>
      <c r="BH55">
        <v>4</v>
      </c>
      <c r="BI55">
        <v>5</v>
      </c>
      <c r="BJ55">
        <v>2</v>
      </c>
      <c r="BK55">
        <v>2</v>
      </c>
      <c r="BL55">
        <v>1</v>
      </c>
      <c r="BM55">
        <v>4</v>
      </c>
      <c r="BN55">
        <v>4</v>
      </c>
      <c r="BO55">
        <v>2</v>
      </c>
      <c r="BP55">
        <v>4</v>
      </c>
      <c r="BQ55">
        <v>2</v>
      </c>
      <c r="BR55">
        <v>5</v>
      </c>
      <c r="BS55">
        <v>4</v>
      </c>
      <c r="BT55">
        <v>2</v>
      </c>
      <c r="BU55">
        <v>4</v>
      </c>
      <c r="BV55">
        <v>4</v>
      </c>
      <c r="BW55">
        <v>2</v>
      </c>
      <c r="BX55">
        <v>183</v>
      </c>
      <c r="BY55" s="1">
        <f t="shared" si="70"/>
        <v>2</v>
      </c>
      <c r="BZ55" s="1">
        <f t="shared" si="71"/>
        <v>2</v>
      </c>
      <c r="CA55" s="1">
        <f t="shared" si="72"/>
        <v>2</v>
      </c>
      <c r="CB55" s="1">
        <f t="shared" si="73"/>
        <v>2</v>
      </c>
      <c r="CC55" s="1">
        <f t="shared" si="74"/>
        <v>2</v>
      </c>
      <c r="CD55" s="2">
        <f t="shared" si="75"/>
        <v>24</v>
      </c>
      <c r="CE55" s="3">
        <f t="shared" si="76"/>
        <v>2.2999999999999998</v>
      </c>
      <c r="CF55" s="4">
        <f t="shared" si="77"/>
        <v>2</v>
      </c>
      <c r="CG55" s="4">
        <f t="shared" si="78"/>
        <v>1</v>
      </c>
      <c r="CH55" s="4">
        <f t="shared" si="79"/>
        <v>2</v>
      </c>
      <c r="CI55" s="4">
        <f t="shared" si="80"/>
        <v>2</v>
      </c>
      <c r="CJ55" s="4">
        <f t="shared" si="81"/>
        <v>2</v>
      </c>
      <c r="CK55" s="4">
        <f t="shared" si="82"/>
        <v>2</v>
      </c>
      <c r="CL55" s="4">
        <f t="shared" si="83"/>
        <v>2</v>
      </c>
      <c r="CM55" s="4">
        <f t="shared" si="84"/>
        <v>3</v>
      </c>
      <c r="CN55" s="5">
        <f t="shared" si="85"/>
        <v>16</v>
      </c>
      <c r="CO55" s="5">
        <f t="shared" si="86"/>
        <v>16</v>
      </c>
      <c r="CP55" s="5">
        <f t="shared" si="87"/>
        <v>32</v>
      </c>
      <c r="CQ55" s="7">
        <f t="shared" si="88"/>
        <v>2</v>
      </c>
      <c r="CR55" s="7">
        <f t="shared" si="89"/>
        <v>1</v>
      </c>
      <c r="CS55" s="7">
        <f t="shared" si="90"/>
        <v>3</v>
      </c>
      <c r="CT55" s="7">
        <f t="shared" si="91"/>
        <v>4</v>
      </c>
      <c r="CU55" s="7">
        <f t="shared" si="92"/>
        <v>3</v>
      </c>
      <c r="CV55" s="7">
        <f t="shared" si="93"/>
        <v>2</v>
      </c>
      <c r="CW55" s="7">
        <f t="shared" si="94"/>
        <v>4</v>
      </c>
      <c r="CX55" s="7">
        <f t="shared" si="95"/>
        <v>2</v>
      </c>
      <c r="CY55" s="7">
        <f t="shared" si="96"/>
        <v>2</v>
      </c>
      <c r="CZ55" s="7">
        <f t="shared" si="97"/>
        <v>4</v>
      </c>
      <c r="DA55" s="7">
        <f t="shared" si="98"/>
        <v>1</v>
      </c>
      <c r="DB55" s="7">
        <f t="shared" si="99"/>
        <v>2</v>
      </c>
      <c r="DC55" s="7">
        <f t="shared" si="100"/>
        <v>2</v>
      </c>
      <c r="DD55" s="7">
        <f t="shared" si="101"/>
        <v>4</v>
      </c>
      <c r="DE55" s="8">
        <f t="shared" si="102"/>
        <v>27</v>
      </c>
      <c r="DF55" s="8">
        <f t="shared" si="103"/>
        <v>55</v>
      </c>
      <c r="DG55" s="8">
        <f t="shared" si="104"/>
        <v>82</v>
      </c>
    </row>
    <row r="56" spans="1:111">
      <c r="A56">
        <v>67</v>
      </c>
      <c r="B56" t="s">
        <v>1616</v>
      </c>
      <c r="C56" t="s">
        <v>1617</v>
      </c>
      <c r="D56" t="s">
        <v>1058</v>
      </c>
      <c r="E56" t="s">
        <v>1059</v>
      </c>
      <c r="F56" t="s">
        <v>1587</v>
      </c>
      <c r="G56" s="19" t="s">
        <v>1588</v>
      </c>
      <c r="H56">
        <v>1</v>
      </c>
      <c r="I56">
        <v>1</v>
      </c>
      <c r="J56">
        <v>5</v>
      </c>
      <c r="K56">
        <v>1</v>
      </c>
      <c r="L56">
        <v>5</v>
      </c>
      <c r="M56">
        <v>1</v>
      </c>
      <c r="N56">
        <v>1</v>
      </c>
      <c r="O56">
        <v>5</v>
      </c>
      <c r="P56">
        <v>5</v>
      </c>
      <c r="Q56" s="42">
        <v>5</v>
      </c>
      <c r="R56">
        <v>1</v>
      </c>
      <c r="S56">
        <v>2</v>
      </c>
      <c r="T56">
        <v>1</v>
      </c>
      <c r="U56">
        <v>1</v>
      </c>
      <c r="V56">
        <v>1</v>
      </c>
      <c r="W56">
        <v>1</v>
      </c>
      <c r="X56">
        <v>1</v>
      </c>
      <c r="Y56">
        <v>1</v>
      </c>
      <c r="Z56">
        <v>4</v>
      </c>
      <c r="AA56">
        <v>1</v>
      </c>
      <c r="AB56">
        <v>4</v>
      </c>
      <c r="AC56">
        <v>1</v>
      </c>
      <c r="AD56">
        <v>1</v>
      </c>
      <c r="AE56">
        <v>4</v>
      </c>
      <c r="AF56">
        <v>1</v>
      </c>
      <c r="AG56">
        <v>1</v>
      </c>
      <c r="AH56">
        <v>4</v>
      </c>
      <c r="AI56">
        <v>4</v>
      </c>
      <c r="AJ56">
        <v>1</v>
      </c>
      <c r="AK56">
        <v>1</v>
      </c>
      <c r="AL56">
        <v>4</v>
      </c>
      <c r="AM56">
        <v>1</v>
      </c>
      <c r="AN56">
        <v>4</v>
      </c>
      <c r="AO56">
        <v>4</v>
      </c>
      <c r="AP56">
        <v>1</v>
      </c>
      <c r="AQ56">
        <v>4</v>
      </c>
      <c r="AR56">
        <v>1</v>
      </c>
      <c r="AS56">
        <v>1</v>
      </c>
      <c r="AT56">
        <v>5</v>
      </c>
      <c r="AU56">
        <v>5</v>
      </c>
      <c r="AV56">
        <v>3</v>
      </c>
      <c r="AW56">
        <v>5</v>
      </c>
      <c r="AX56">
        <v>1</v>
      </c>
      <c r="AY56">
        <v>1</v>
      </c>
      <c r="AZ56">
        <v>1</v>
      </c>
      <c r="BA56">
        <v>1</v>
      </c>
      <c r="BB56">
        <v>1</v>
      </c>
      <c r="BC56">
        <v>1</v>
      </c>
      <c r="BD56">
        <v>1</v>
      </c>
      <c r="BE56">
        <v>1</v>
      </c>
      <c r="BF56">
        <v>1</v>
      </c>
      <c r="BG56">
        <v>5</v>
      </c>
      <c r="BH56">
        <v>5</v>
      </c>
      <c r="BI56">
        <v>4</v>
      </c>
      <c r="BJ56">
        <v>1</v>
      </c>
      <c r="BK56">
        <v>1</v>
      </c>
      <c r="BL56">
        <v>1</v>
      </c>
      <c r="BM56">
        <v>5</v>
      </c>
      <c r="BN56">
        <v>5</v>
      </c>
      <c r="BO56">
        <v>3</v>
      </c>
      <c r="BP56">
        <v>5</v>
      </c>
      <c r="BQ56">
        <v>1</v>
      </c>
      <c r="BR56">
        <v>5</v>
      </c>
      <c r="BS56">
        <v>5</v>
      </c>
      <c r="BT56">
        <v>1</v>
      </c>
      <c r="BU56">
        <v>1</v>
      </c>
      <c r="BV56">
        <v>5</v>
      </c>
      <c r="BW56">
        <v>5</v>
      </c>
      <c r="BX56">
        <v>171</v>
      </c>
      <c r="BY56" s="1">
        <f t="shared" si="70"/>
        <v>1</v>
      </c>
      <c r="BZ56" s="1">
        <f t="shared" si="71"/>
        <v>5</v>
      </c>
      <c r="CA56" s="1">
        <f t="shared" si="72"/>
        <v>1</v>
      </c>
      <c r="CB56" s="1">
        <f t="shared" si="73"/>
        <v>1</v>
      </c>
      <c r="CC56" s="1">
        <f t="shared" si="74"/>
        <v>1</v>
      </c>
      <c r="CD56" s="2">
        <f t="shared" si="75"/>
        <v>14</v>
      </c>
      <c r="CE56" s="3">
        <f t="shared" si="76"/>
        <v>1.4</v>
      </c>
      <c r="CF56" s="4">
        <f t="shared" si="77"/>
        <v>1</v>
      </c>
      <c r="CG56" s="4">
        <f t="shared" si="78"/>
        <v>1</v>
      </c>
      <c r="CH56" s="4">
        <f t="shared" si="79"/>
        <v>1</v>
      </c>
      <c r="CI56" s="4">
        <f t="shared" si="80"/>
        <v>1</v>
      </c>
      <c r="CJ56" s="4">
        <f t="shared" si="81"/>
        <v>1</v>
      </c>
      <c r="CK56" s="4">
        <f t="shared" si="82"/>
        <v>1</v>
      </c>
      <c r="CL56" s="4">
        <f t="shared" si="83"/>
        <v>1</v>
      </c>
      <c r="CM56" s="4">
        <f t="shared" si="84"/>
        <v>1</v>
      </c>
      <c r="CN56" s="5">
        <f t="shared" si="85"/>
        <v>8</v>
      </c>
      <c r="CO56" s="5">
        <f t="shared" si="86"/>
        <v>8</v>
      </c>
      <c r="CP56" s="5">
        <f t="shared" si="87"/>
        <v>16</v>
      </c>
      <c r="CQ56" s="7">
        <f t="shared" si="88"/>
        <v>1</v>
      </c>
      <c r="CR56" s="7">
        <f t="shared" si="89"/>
        <v>3</v>
      </c>
      <c r="CS56" s="7">
        <f t="shared" si="90"/>
        <v>5</v>
      </c>
      <c r="CT56" s="7">
        <f t="shared" si="91"/>
        <v>5</v>
      </c>
      <c r="CU56" s="7">
        <f t="shared" si="92"/>
        <v>5</v>
      </c>
      <c r="CV56" s="7">
        <f t="shared" si="93"/>
        <v>1</v>
      </c>
      <c r="CW56" s="7">
        <f t="shared" si="94"/>
        <v>5</v>
      </c>
      <c r="CX56" s="7">
        <f t="shared" si="95"/>
        <v>1</v>
      </c>
      <c r="CY56" s="7">
        <f t="shared" si="96"/>
        <v>1</v>
      </c>
      <c r="CZ56" s="7">
        <f t="shared" si="97"/>
        <v>5</v>
      </c>
      <c r="DA56" s="7">
        <f t="shared" si="98"/>
        <v>1</v>
      </c>
      <c r="DB56" s="7">
        <f t="shared" si="99"/>
        <v>5</v>
      </c>
      <c r="DC56" s="7">
        <f t="shared" si="100"/>
        <v>1</v>
      </c>
      <c r="DD56" s="7">
        <f t="shared" si="101"/>
        <v>1</v>
      </c>
      <c r="DE56" s="8">
        <f t="shared" si="102"/>
        <v>18</v>
      </c>
      <c r="DF56" s="8">
        <f t="shared" si="103"/>
        <v>65</v>
      </c>
      <c r="DG56" s="8">
        <f t="shared" si="104"/>
        <v>83</v>
      </c>
    </row>
    <row r="57" spans="1:111">
      <c r="A57">
        <v>59</v>
      </c>
      <c r="B57" t="s">
        <v>1137</v>
      </c>
      <c r="C57" t="s">
        <v>417</v>
      </c>
      <c r="D57" t="s">
        <v>1058</v>
      </c>
      <c r="E57" t="s">
        <v>1059</v>
      </c>
      <c r="F57" t="s">
        <v>1138</v>
      </c>
      <c r="G57" s="19" t="s">
        <v>1139</v>
      </c>
      <c r="H57">
        <v>3</v>
      </c>
      <c r="I57">
        <v>2</v>
      </c>
      <c r="J57">
        <v>2</v>
      </c>
      <c r="K57">
        <v>3</v>
      </c>
      <c r="L57">
        <v>5</v>
      </c>
      <c r="M57">
        <v>4</v>
      </c>
      <c r="N57">
        <v>4</v>
      </c>
      <c r="O57">
        <v>4</v>
      </c>
      <c r="P57">
        <v>4</v>
      </c>
      <c r="Q57" s="42">
        <v>4</v>
      </c>
      <c r="R57">
        <v>3</v>
      </c>
      <c r="S57">
        <v>3</v>
      </c>
      <c r="T57">
        <v>2</v>
      </c>
      <c r="U57">
        <v>2</v>
      </c>
      <c r="V57">
        <v>2</v>
      </c>
      <c r="W57">
        <v>3</v>
      </c>
      <c r="X57">
        <v>3</v>
      </c>
      <c r="Y57">
        <v>2</v>
      </c>
      <c r="Z57">
        <v>2</v>
      </c>
      <c r="AA57">
        <v>2</v>
      </c>
      <c r="AB57">
        <v>2</v>
      </c>
      <c r="AC57">
        <v>1</v>
      </c>
      <c r="AD57">
        <v>2</v>
      </c>
      <c r="AE57">
        <v>4</v>
      </c>
      <c r="AF57">
        <v>2</v>
      </c>
      <c r="AG57">
        <v>2</v>
      </c>
      <c r="AH57">
        <v>3</v>
      </c>
      <c r="AI57">
        <v>3</v>
      </c>
      <c r="AJ57">
        <v>1</v>
      </c>
      <c r="AK57">
        <v>2</v>
      </c>
      <c r="AL57">
        <v>3</v>
      </c>
      <c r="AM57">
        <v>1</v>
      </c>
      <c r="AN57">
        <v>2</v>
      </c>
      <c r="AO57">
        <v>3</v>
      </c>
      <c r="AP57">
        <v>2</v>
      </c>
      <c r="AQ57">
        <v>2</v>
      </c>
      <c r="AR57">
        <v>3</v>
      </c>
      <c r="AS57">
        <v>2</v>
      </c>
      <c r="AT57">
        <v>2</v>
      </c>
      <c r="AU57">
        <v>5</v>
      </c>
      <c r="AV57">
        <v>2</v>
      </c>
      <c r="AW57">
        <v>1</v>
      </c>
      <c r="AX57">
        <v>2</v>
      </c>
      <c r="AY57">
        <v>4</v>
      </c>
      <c r="AZ57">
        <v>3</v>
      </c>
      <c r="BA57">
        <v>1</v>
      </c>
      <c r="BB57">
        <v>2</v>
      </c>
      <c r="BC57">
        <v>2</v>
      </c>
      <c r="BD57">
        <v>2</v>
      </c>
      <c r="BE57">
        <v>1</v>
      </c>
      <c r="BF57">
        <v>4</v>
      </c>
      <c r="BG57">
        <v>4</v>
      </c>
      <c r="BH57">
        <v>2</v>
      </c>
      <c r="BI57">
        <v>5</v>
      </c>
      <c r="BJ57">
        <v>2</v>
      </c>
      <c r="BK57">
        <v>4</v>
      </c>
      <c r="BL57">
        <v>4</v>
      </c>
      <c r="BM57">
        <v>4</v>
      </c>
      <c r="BN57">
        <v>2</v>
      </c>
      <c r="BO57">
        <v>4</v>
      </c>
      <c r="BP57">
        <v>4</v>
      </c>
      <c r="BQ57">
        <v>2</v>
      </c>
      <c r="BR57">
        <v>5</v>
      </c>
      <c r="BS57">
        <v>4</v>
      </c>
      <c r="BT57">
        <v>1</v>
      </c>
      <c r="BU57">
        <v>2</v>
      </c>
      <c r="BV57">
        <v>2</v>
      </c>
      <c r="BW57">
        <v>1</v>
      </c>
      <c r="BX57">
        <v>172</v>
      </c>
      <c r="BY57" s="1">
        <f t="shared" si="70"/>
        <v>4</v>
      </c>
      <c r="BZ57" s="1">
        <f t="shared" si="71"/>
        <v>3</v>
      </c>
      <c r="CA57" s="1">
        <f t="shared" si="72"/>
        <v>2</v>
      </c>
      <c r="CB57" s="1">
        <f t="shared" si="73"/>
        <v>2</v>
      </c>
      <c r="CC57" s="1">
        <f t="shared" si="74"/>
        <v>2</v>
      </c>
      <c r="CD57" s="2">
        <f t="shared" si="75"/>
        <v>29</v>
      </c>
      <c r="CE57" s="3">
        <f t="shared" si="76"/>
        <v>2.4</v>
      </c>
      <c r="CF57" s="4">
        <f t="shared" si="77"/>
        <v>3</v>
      </c>
      <c r="CG57" s="4">
        <f t="shared" si="78"/>
        <v>1</v>
      </c>
      <c r="CH57" s="4">
        <f t="shared" si="79"/>
        <v>2</v>
      </c>
      <c r="CI57" s="4">
        <f t="shared" si="80"/>
        <v>2</v>
      </c>
      <c r="CJ57" s="4">
        <f t="shared" si="81"/>
        <v>2</v>
      </c>
      <c r="CK57" s="4">
        <f t="shared" si="82"/>
        <v>3</v>
      </c>
      <c r="CL57" s="4">
        <f t="shared" si="83"/>
        <v>2</v>
      </c>
      <c r="CM57" s="4">
        <f t="shared" si="84"/>
        <v>3</v>
      </c>
      <c r="CN57" s="5">
        <f t="shared" si="85"/>
        <v>18</v>
      </c>
      <c r="CO57" s="5">
        <f t="shared" si="86"/>
        <v>13</v>
      </c>
      <c r="CP57" s="5">
        <f t="shared" si="87"/>
        <v>31</v>
      </c>
      <c r="CQ57" s="7">
        <f t="shared" si="88"/>
        <v>4</v>
      </c>
      <c r="CR57" s="7">
        <f t="shared" si="89"/>
        <v>4</v>
      </c>
      <c r="CS57" s="7">
        <f t="shared" si="90"/>
        <v>5</v>
      </c>
      <c r="CT57" s="7">
        <f t="shared" si="91"/>
        <v>4</v>
      </c>
      <c r="CU57" s="7">
        <f t="shared" si="92"/>
        <v>5</v>
      </c>
      <c r="CV57" s="7">
        <f t="shared" si="93"/>
        <v>4</v>
      </c>
      <c r="CW57" s="7">
        <f t="shared" si="94"/>
        <v>2</v>
      </c>
      <c r="CX57" s="7">
        <f t="shared" si="95"/>
        <v>4</v>
      </c>
      <c r="CY57" s="7">
        <f t="shared" si="96"/>
        <v>2</v>
      </c>
      <c r="CZ57" s="7">
        <f t="shared" si="97"/>
        <v>4</v>
      </c>
      <c r="DA57" s="7">
        <f t="shared" si="98"/>
        <v>1</v>
      </c>
      <c r="DB57" s="7">
        <f t="shared" si="99"/>
        <v>4</v>
      </c>
      <c r="DC57" s="7">
        <f t="shared" si="100"/>
        <v>4</v>
      </c>
      <c r="DD57" s="7">
        <f t="shared" si="101"/>
        <v>5</v>
      </c>
      <c r="DE57" s="8">
        <f t="shared" si="102"/>
        <v>46</v>
      </c>
      <c r="DF57" s="8">
        <f t="shared" si="103"/>
        <v>62</v>
      </c>
      <c r="DG57" s="8">
        <f t="shared" si="104"/>
        <v>108</v>
      </c>
    </row>
    <row r="58" spans="1:111">
      <c r="A58">
        <v>54</v>
      </c>
      <c r="B58" t="s">
        <v>1117</v>
      </c>
      <c r="C58" t="s">
        <v>1118</v>
      </c>
      <c r="D58" t="s">
        <v>1058</v>
      </c>
      <c r="E58" t="s">
        <v>1059</v>
      </c>
      <c r="F58" t="s">
        <v>1119</v>
      </c>
      <c r="G58" s="19" t="s">
        <v>1120</v>
      </c>
      <c r="H58">
        <v>2</v>
      </c>
      <c r="I58">
        <v>2</v>
      </c>
      <c r="J58">
        <v>4</v>
      </c>
      <c r="K58">
        <v>2</v>
      </c>
      <c r="L58">
        <v>4</v>
      </c>
      <c r="M58">
        <v>1</v>
      </c>
      <c r="N58">
        <v>2</v>
      </c>
      <c r="O58">
        <v>5</v>
      </c>
      <c r="P58">
        <v>4</v>
      </c>
      <c r="Q58" s="42">
        <v>5</v>
      </c>
      <c r="R58">
        <v>2</v>
      </c>
      <c r="S58">
        <v>3</v>
      </c>
      <c r="T58">
        <v>1</v>
      </c>
      <c r="U58">
        <v>1</v>
      </c>
      <c r="V58">
        <v>1</v>
      </c>
      <c r="W58">
        <v>1</v>
      </c>
      <c r="X58">
        <v>2</v>
      </c>
      <c r="Y58">
        <v>2</v>
      </c>
      <c r="Z58">
        <v>1</v>
      </c>
      <c r="AA58">
        <v>2</v>
      </c>
      <c r="AB58">
        <v>3</v>
      </c>
      <c r="AC58">
        <v>2</v>
      </c>
      <c r="AD58">
        <v>1</v>
      </c>
      <c r="AE58">
        <v>3</v>
      </c>
      <c r="AF58">
        <v>1</v>
      </c>
      <c r="AG58">
        <v>1</v>
      </c>
      <c r="AH58">
        <v>3</v>
      </c>
      <c r="AI58">
        <v>3</v>
      </c>
      <c r="AJ58">
        <v>1</v>
      </c>
      <c r="AK58">
        <v>2</v>
      </c>
      <c r="AL58">
        <v>3</v>
      </c>
      <c r="AM58">
        <v>2</v>
      </c>
      <c r="AN58">
        <v>3</v>
      </c>
      <c r="AO58">
        <v>3</v>
      </c>
      <c r="AP58">
        <v>2</v>
      </c>
      <c r="AQ58">
        <v>3</v>
      </c>
      <c r="AR58">
        <v>2</v>
      </c>
      <c r="AS58">
        <v>4</v>
      </c>
      <c r="AT58">
        <v>4</v>
      </c>
      <c r="AU58">
        <v>5</v>
      </c>
      <c r="AV58">
        <v>3</v>
      </c>
      <c r="AW58">
        <v>2</v>
      </c>
      <c r="AX58">
        <v>1</v>
      </c>
      <c r="AY58">
        <v>2</v>
      </c>
      <c r="AZ58">
        <v>1</v>
      </c>
      <c r="BA58">
        <v>3</v>
      </c>
      <c r="BB58">
        <v>1</v>
      </c>
      <c r="BC58">
        <v>1</v>
      </c>
      <c r="BD58">
        <v>1</v>
      </c>
      <c r="BE58">
        <v>3</v>
      </c>
      <c r="BF58">
        <v>1</v>
      </c>
      <c r="BG58">
        <v>1</v>
      </c>
      <c r="BH58">
        <v>4</v>
      </c>
      <c r="BI58">
        <v>2</v>
      </c>
      <c r="BJ58">
        <v>1</v>
      </c>
      <c r="BK58">
        <v>1</v>
      </c>
      <c r="BL58">
        <v>1</v>
      </c>
      <c r="BM58">
        <v>2</v>
      </c>
      <c r="BN58">
        <v>5</v>
      </c>
      <c r="BO58">
        <v>2</v>
      </c>
      <c r="BP58">
        <v>4</v>
      </c>
      <c r="BQ58">
        <v>2</v>
      </c>
      <c r="BR58">
        <v>4</v>
      </c>
      <c r="BS58">
        <v>4</v>
      </c>
      <c r="BT58">
        <v>2</v>
      </c>
      <c r="BU58">
        <v>4</v>
      </c>
      <c r="BV58">
        <v>4</v>
      </c>
      <c r="BW58">
        <v>4</v>
      </c>
      <c r="BX58">
        <v>162</v>
      </c>
      <c r="BY58" s="1">
        <f t="shared" si="70"/>
        <v>2</v>
      </c>
      <c r="BZ58" s="1">
        <f t="shared" si="71"/>
        <v>4</v>
      </c>
      <c r="CA58" s="1">
        <f t="shared" si="72"/>
        <v>1</v>
      </c>
      <c r="CB58" s="1">
        <f t="shared" si="73"/>
        <v>2</v>
      </c>
      <c r="CC58" s="1">
        <f t="shared" si="74"/>
        <v>1</v>
      </c>
      <c r="CD58" s="2">
        <f t="shared" si="75"/>
        <v>19</v>
      </c>
      <c r="CE58" s="3">
        <f t="shared" si="76"/>
        <v>1.6</v>
      </c>
      <c r="CF58" s="4">
        <f t="shared" si="77"/>
        <v>2</v>
      </c>
      <c r="CG58" s="4">
        <f t="shared" si="78"/>
        <v>2</v>
      </c>
      <c r="CH58" s="4">
        <f t="shared" si="79"/>
        <v>2</v>
      </c>
      <c r="CI58" s="4">
        <f t="shared" si="80"/>
        <v>2</v>
      </c>
      <c r="CJ58" s="4">
        <f t="shared" si="81"/>
        <v>2</v>
      </c>
      <c r="CK58" s="4">
        <f t="shared" si="82"/>
        <v>2</v>
      </c>
      <c r="CL58" s="4">
        <f t="shared" si="83"/>
        <v>2</v>
      </c>
      <c r="CM58" s="4">
        <f t="shared" si="84"/>
        <v>2</v>
      </c>
      <c r="CN58" s="5">
        <f t="shared" si="85"/>
        <v>16</v>
      </c>
      <c r="CO58" s="5">
        <f t="shared" si="86"/>
        <v>12</v>
      </c>
      <c r="CP58" s="5">
        <f t="shared" si="87"/>
        <v>28</v>
      </c>
      <c r="CQ58" s="7">
        <f t="shared" si="88"/>
        <v>2</v>
      </c>
      <c r="CR58" s="7">
        <f t="shared" si="89"/>
        <v>3</v>
      </c>
      <c r="CS58" s="7">
        <f t="shared" si="90"/>
        <v>3</v>
      </c>
      <c r="CT58" s="7">
        <f t="shared" si="91"/>
        <v>5</v>
      </c>
      <c r="CU58" s="7">
        <f t="shared" si="92"/>
        <v>3</v>
      </c>
      <c r="CV58" s="7">
        <f t="shared" si="93"/>
        <v>2</v>
      </c>
      <c r="CW58" s="7">
        <f t="shared" si="94"/>
        <v>5</v>
      </c>
      <c r="CX58" s="7">
        <f t="shared" si="95"/>
        <v>1</v>
      </c>
      <c r="CY58" s="7">
        <f t="shared" si="96"/>
        <v>2</v>
      </c>
      <c r="CZ58" s="7">
        <f t="shared" si="97"/>
        <v>4</v>
      </c>
      <c r="DA58" s="7">
        <f t="shared" si="98"/>
        <v>2</v>
      </c>
      <c r="DB58" s="7">
        <f t="shared" si="99"/>
        <v>2</v>
      </c>
      <c r="DC58" s="7">
        <f t="shared" si="100"/>
        <v>2</v>
      </c>
      <c r="DD58" s="7">
        <f t="shared" si="101"/>
        <v>2</v>
      </c>
      <c r="DE58" s="8">
        <f t="shared" si="102"/>
        <v>25</v>
      </c>
      <c r="DF58" s="8">
        <f t="shared" si="103"/>
        <v>48</v>
      </c>
      <c r="DG58" s="8">
        <f t="shared" si="104"/>
        <v>73</v>
      </c>
    </row>
    <row r="59" spans="1:111">
      <c r="A59">
        <v>46</v>
      </c>
      <c r="B59" t="s">
        <v>1086</v>
      </c>
      <c r="C59" t="s">
        <v>1087</v>
      </c>
      <c r="D59" t="s">
        <v>77</v>
      </c>
      <c r="E59" t="s">
        <v>78</v>
      </c>
      <c r="F59" t="s">
        <v>1088</v>
      </c>
      <c r="G59" s="19" t="s">
        <v>1089</v>
      </c>
      <c r="H59">
        <v>3</v>
      </c>
      <c r="I59">
        <v>2</v>
      </c>
      <c r="J59">
        <v>3</v>
      </c>
      <c r="K59">
        <v>2</v>
      </c>
      <c r="L59">
        <v>3</v>
      </c>
      <c r="M59">
        <v>3</v>
      </c>
      <c r="N59">
        <v>2</v>
      </c>
      <c r="O59">
        <v>2</v>
      </c>
      <c r="P59">
        <v>4</v>
      </c>
      <c r="Q59" s="42">
        <v>4</v>
      </c>
      <c r="R59">
        <v>3</v>
      </c>
      <c r="S59">
        <v>3</v>
      </c>
      <c r="T59">
        <v>2</v>
      </c>
      <c r="U59">
        <v>2</v>
      </c>
      <c r="V59">
        <v>2</v>
      </c>
      <c r="W59">
        <v>3</v>
      </c>
      <c r="X59">
        <v>3</v>
      </c>
      <c r="Y59">
        <v>2</v>
      </c>
      <c r="Z59">
        <v>3</v>
      </c>
      <c r="AA59">
        <v>2</v>
      </c>
      <c r="AB59">
        <v>2</v>
      </c>
      <c r="AC59">
        <v>1</v>
      </c>
      <c r="AD59">
        <v>1</v>
      </c>
      <c r="AE59">
        <v>3</v>
      </c>
      <c r="AF59">
        <v>2</v>
      </c>
      <c r="AG59">
        <v>2</v>
      </c>
      <c r="AH59">
        <v>3</v>
      </c>
      <c r="AI59">
        <v>3</v>
      </c>
      <c r="AJ59">
        <v>2</v>
      </c>
      <c r="AK59">
        <v>2</v>
      </c>
      <c r="AL59">
        <v>2</v>
      </c>
      <c r="AM59">
        <v>3</v>
      </c>
      <c r="AN59">
        <v>2</v>
      </c>
      <c r="AO59">
        <v>3</v>
      </c>
      <c r="AP59">
        <v>2</v>
      </c>
      <c r="AQ59">
        <v>3</v>
      </c>
      <c r="AR59">
        <v>3</v>
      </c>
      <c r="AS59">
        <v>2</v>
      </c>
      <c r="AT59">
        <v>2</v>
      </c>
      <c r="AU59">
        <v>2</v>
      </c>
      <c r="AV59">
        <v>3</v>
      </c>
      <c r="AW59">
        <v>1</v>
      </c>
      <c r="AX59">
        <v>1</v>
      </c>
      <c r="AY59">
        <v>2</v>
      </c>
      <c r="AZ59">
        <v>2</v>
      </c>
      <c r="BA59">
        <v>3</v>
      </c>
      <c r="BB59">
        <v>1</v>
      </c>
      <c r="BC59">
        <v>5</v>
      </c>
      <c r="BD59">
        <v>2</v>
      </c>
      <c r="BE59">
        <v>5</v>
      </c>
      <c r="BF59">
        <v>5</v>
      </c>
      <c r="BG59">
        <v>4</v>
      </c>
      <c r="BH59">
        <v>4</v>
      </c>
      <c r="BI59">
        <v>5</v>
      </c>
      <c r="BJ59">
        <v>2</v>
      </c>
      <c r="BK59">
        <v>2</v>
      </c>
      <c r="BL59">
        <v>1</v>
      </c>
      <c r="BM59">
        <v>1</v>
      </c>
      <c r="BN59">
        <v>1</v>
      </c>
      <c r="BO59">
        <v>5</v>
      </c>
      <c r="BP59">
        <v>2</v>
      </c>
      <c r="BQ59">
        <v>2</v>
      </c>
      <c r="BR59">
        <v>5</v>
      </c>
      <c r="BS59">
        <v>4</v>
      </c>
      <c r="BT59">
        <v>2</v>
      </c>
      <c r="BU59">
        <v>5</v>
      </c>
      <c r="BV59">
        <v>3</v>
      </c>
      <c r="BW59">
        <v>2</v>
      </c>
      <c r="BX59">
        <v>182</v>
      </c>
      <c r="BY59" s="1">
        <f t="shared" si="70"/>
        <v>3</v>
      </c>
      <c r="BZ59" s="1">
        <f t="shared" si="71"/>
        <v>4</v>
      </c>
      <c r="CA59" s="1">
        <f t="shared" si="72"/>
        <v>4</v>
      </c>
      <c r="CB59" s="1">
        <f t="shared" si="73"/>
        <v>2</v>
      </c>
      <c r="CC59" s="1">
        <f t="shared" si="74"/>
        <v>2</v>
      </c>
      <c r="CD59" s="2">
        <f t="shared" si="75"/>
        <v>27</v>
      </c>
      <c r="CE59" s="3">
        <f t="shared" si="76"/>
        <v>2.5</v>
      </c>
      <c r="CF59" s="4">
        <f t="shared" si="77"/>
        <v>3</v>
      </c>
      <c r="CG59" s="4">
        <f t="shared" si="78"/>
        <v>2</v>
      </c>
      <c r="CH59" s="4">
        <f t="shared" si="79"/>
        <v>2</v>
      </c>
      <c r="CI59" s="4">
        <f t="shared" si="80"/>
        <v>2</v>
      </c>
      <c r="CJ59" s="4">
        <f t="shared" si="81"/>
        <v>3</v>
      </c>
      <c r="CK59" s="4">
        <f t="shared" si="82"/>
        <v>3</v>
      </c>
      <c r="CL59" s="4">
        <f t="shared" si="83"/>
        <v>2</v>
      </c>
      <c r="CM59" s="4">
        <f t="shared" si="84"/>
        <v>2</v>
      </c>
      <c r="CN59" s="5">
        <f t="shared" si="85"/>
        <v>19</v>
      </c>
      <c r="CO59" s="5">
        <f t="shared" si="86"/>
        <v>15</v>
      </c>
      <c r="CP59" s="5">
        <f t="shared" si="87"/>
        <v>34</v>
      </c>
      <c r="CQ59" s="7">
        <f t="shared" si="88"/>
        <v>4</v>
      </c>
      <c r="CR59" s="7">
        <f t="shared" si="89"/>
        <v>3</v>
      </c>
      <c r="CS59" s="7">
        <f t="shared" si="90"/>
        <v>3</v>
      </c>
      <c r="CT59" s="7">
        <f t="shared" si="91"/>
        <v>1</v>
      </c>
      <c r="CU59" s="7">
        <f t="shared" si="92"/>
        <v>1</v>
      </c>
      <c r="CV59" s="7">
        <f t="shared" si="93"/>
        <v>2</v>
      </c>
      <c r="CW59" s="7">
        <f t="shared" si="94"/>
        <v>4</v>
      </c>
      <c r="CX59" s="7">
        <f t="shared" si="95"/>
        <v>5</v>
      </c>
      <c r="CY59" s="7">
        <f t="shared" si="96"/>
        <v>4</v>
      </c>
      <c r="CZ59" s="7">
        <f t="shared" si="97"/>
        <v>4</v>
      </c>
      <c r="DA59" s="7">
        <f t="shared" si="98"/>
        <v>1</v>
      </c>
      <c r="DB59" s="7">
        <f t="shared" si="99"/>
        <v>1</v>
      </c>
      <c r="DC59" s="7">
        <f t="shared" si="100"/>
        <v>3</v>
      </c>
      <c r="DD59" s="7">
        <f t="shared" si="101"/>
        <v>4</v>
      </c>
      <c r="DE59" s="8">
        <f t="shared" si="102"/>
        <v>41</v>
      </c>
      <c r="DF59" s="8">
        <f t="shared" si="103"/>
        <v>44</v>
      </c>
      <c r="DG59" s="8">
        <f t="shared" si="104"/>
        <v>85</v>
      </c>
    </row>
    <row r="60" spans="1:111">
      <c r="A60">
        <v>58</v>
      </c>
      <c r="B60" t="s">
        <v>1133</v>
      </c>
      <c r="C60" t="s">
        <v>1134</v>
      </c>
      <c r="D60" t="s">
        <v>1058</v>
      </c>
      <c r="E60" t="s">
        <v>1059</v>
      </c>
      <c r="F60" t="s">
        <v>1135</v>
      </c>
      <c r="G60" s="19" t="s">
        <v>1136</v>
      </c>
      <c r="H60">
        <v>4</v>
      </c>
      <c r="I60">
        <v>4</v>
      </c>
      <c r="J60">
        <v>2</v>
      </c>
      <c r="K60">
        <v>4</v>
      </c>
      <c r="L60">
        <v>3</v>
      </c>
      <c r="M60">
        <v>4</v>
      </c>
      <c r="N60">
        <v>4</v>
      </c>
      <c r="O60">
        <v>2</v>
      </c>
      <c r="P60">
        <v>4</v>
      </c>
      <c r="Q60" s="42">
        <v>4</v>
      </c>
      <c r="R60">
        <v>3</v>
      </c>
      <c r="S60">
        <v>3</v>
      </c>
      <c r="T60">
        <v>3</v>
      </c>
      <c r="U60">
        <v>3</v>
      </c>
      <c r="V60">
        <v>3</v>
      </c>
      <c r="W60">
        <v>3</v>
      </c>
      <c r="X60">
        <v>3</v>
      </c>
      <c r="Y60">
        <v>3</v>
      </c>
      <c r="Z60">
        <v>3</v>
      </c>
      <c r="AA60">
        <v>3</v>
      </c>
      <c r="AB60">
        <v>3</v>
      </c>
      <c r="AC60">
        <v>2</v>
      </c>
      <c r="AD60">
        <v>2</v>
      </c>
      <c r="AE60">
        <v>3</v>
      </c>
      <c r="AF60">
        <v>3</v>
      </c>
      <c r="AG60">
        <v>3</v>
      </c>
      <c r="AH60">
        <v>3</v>
      </c>
      <c r="AI60">
        <v>3</v>
      </c>
      <c r="AJ60">
        <v>3</v>
      </c>
      <c r="AK60">
        <v>2</v>
      </c>
      <c r="AL60">
        <v>3</v>
      </c>
      <c r="AM60">
        <v>2</v>
      </c>
      <c r="AN60">
        <v>2</v>
      </c>
      <c r="AO60">
        <v>3</v>
      </c>
      <c r="AP60">
        <v>2</v>
      </c>
      <c r="AQ60">
        <v>2</v>
      </c>
      <c r="AR60">
        <v>4</v>
      </c>
      <c r="AS60">
        <v>3</v>
      </c>
      <c r="AT60">
        <v>4</v>
      </c>
      <c r="AU60">
        <v>3</v>
      </c>
      <c r="AV60">
        <v>4</v>
      </c>
      <c r="AW60">
        <v>4</v>
      </c>
      <c r="AX60">
        <v>2</v>
      </c>
      <c r="AY60">
        <v>2</v>
      </c>
      <c r="AZ60">
        <v>4</v>
      </c>
      <c r="BA60">
        <v>4</v>
      </c>
      <c r="BB60">
        <v>2</v>
      </c>
      <c r="BC60">
        <v>2</v>
      </c>
      <c r="BD60">
        <v>3</v>
      </c>
      <c r="BE60">
        <v>4</v>
      </c>
      <c r="BF60">
        <v>4</v>
      </c>
      <c r="BG60">
        <v>4</v>
      </c>
      <c r="BH60">
        <v>2</v>
      </c>
      <c r="BI60">
        <v>2</v>
      </c>
      <c r="BJ60">
        <v>2</v>
      </c>
      <c r="BK60">
        <v>2</v>
      </c>
      <c r="BL60">
        <v>2</v>
      </c>
      <c r="BM60">
        <v>2</v>
      </c>
      <c r="BN60">
        <v>2</v>
      </c>
      <c r="BO60">
        <v>2</v>
      </c>
      <c r="BP60">
        <v>3</v>
      </c>
      <c r="BQ60">
        <v>3</v>
      </c>
      <c r="BR60">
        <v>4</v>
      </c>
      <c r="BS60">
        <v>5</v>
      </c>
      <c r="BT60">
        <v>3</v>
      </c>
      <c r="BU60">
        <v>4</v>
      </c>
      <c r="BV60">
        <v>4</v>
      </c>
      <c r="BW60">
        <v>3</v>
      </c>
      <c r="BX60">
        <v>194</v>
      </c>
      <c r="BY60" s="1">
        <f t="shared" si="70"/>
        <v>4</v>
      </c>
      <c r="BZ60" s="1">
        <f t="shared" si="71"/>
        <v>2</v>
      </c>
      <c r="CA60" s="1">
        <f t="shared" si="72"/>
        <v>4</v>
      </c>
      <c r="CB60" s="1">
        <f t="shared" si="73"/>
        <v>2</v>
      </c>
      <c r="CC60" s="1">
        <f t="shared" si="74"/>
        <v>2</v>
      </c>
      <c r="CD60" s="2">
        <f t="shared" si="75"/>
        <v>34</v>
      </c>
      <c r="CE60" s="3">
        <f t="shared" si="76"/>
        <v>3</v>
      </c>
      <c r="CF60" s="4">
        <f t="shared" si="77"/>
        <v>2</v>
      </c>
      <c r="CG60" s="4">
        <f t="shared" si="78"/>
        <v>2</v>
      </c>
      <c r="CH60" s="4">
        <f t="shared" si="79"/>
        <v>2</v>
      </c>
      <c r="CI60" s="4">
        <f t="shared" si="80"/>
        <v>2</v>
      </c>
      <c r="CJ60" s="4">
        <f t="shared" si="81"/>
        <v>2</v>
      </c>
      <c r="CK60" s="4">
        <f t="shared" si="82"/>
        <v>3</v>
      </c>
      <c r="CL60" s="4">
        <f t="shared" si="83"/>
        <v>2</v>
      </c>
      <c r="CM60" s="4">
        <f t="shared" si="84"/>
        <v>3</v>
      </c>
      <c r="CN60" s="5">
        <f t="shared" si="85"/>
        <v>18</v>
      </c>
      <c r="CO60" s="5">
        <f t="shared" si="86"/>
        <v>19</v>
      </c>
      <c r="CP60" s="5">
        <f t="shared" si="87"/>
        <v>37</v>
      </c>
      <c r="CQ60" s="7">
        <f t="shared" si="88"/>
        <v>2</v>
      </c>
      <c r="CR60" s="7">
        <f t="shared" si="89"/>
        <v>2</v>
      </c>
      <c r="CS60" s="7">
        <f t="shared" si="90"/>
        <v>2</v>
      </c>
      <c r="CT60" s="7">
        <f t="shared" si="91"/>
        <v>4</v>
      </c>
      <c r="CU60" s="7">
        <f t="shared" si="92"/>
        <v>2</v>
      </c>
      <c r="CV60" s="7">
        <f t="shared" si="93"/>
        <v>4</v>
      </c>
      <c r="CW60" s="7">
        <f t="shared" si="94"/>
        <v>4</v>
      </c>
      <c r="CX60" s="7">
        <f t="shared" si="95"/>
        <v>4</v>
      </c>
      <c r="CY60" s="7">
        <f t="shared" si="96"/>
        <v>3</v>
      </c>
      <c r="CZ60" s="7">
        <f t="shared" si="97"/>
        <v>3</v>
      </c>
      <c r="DA60" s="7">
        <f t="shared" si="98"/>
        <v>2</v>
      </c>
      <c r="DB60" s="7">
        <f t="shared" si="99"/>
        <v>2</v>
      </c>
      <c r="DC60" s="7">
        <f t="shared" si="100"/>
        <v>2</v>
      </c>
      <c r="DD60" s="7">
        <f t="shared" si="101"/>
        <v>3</v>
      </c>
      <c r="DE60" s="8">
        <f t="shared" si="102"/>
        <v>45</v>
      </c>
      <c r="DF60" s="8">
        <f t="shared" si="103"/>
        <v>47</v>
      </c>
      <c r="DG60" s="8">
        <f t="shared" si="104"/>
        <v>92</v>
      </c>
    </row>
    <row r="61" spans="1:111">
      <c r="A61">
        <v>53</v>
      </c>
      <c r="B61" t="s">
        <v>1113</v>
      </c>
      <c r="C61" t="s">
        <v>1114</v>
      </c>
      <c r="D61" t="s">
        <v>1058</v>
      </c>
      <c r="E61" t="s">
        <v>1059</v>
      </c>
      <c r="F61" t="s">
        <v>1115</v>
      </c>
      <c r="G61" s="19" t="s">
        <v>1116</v>
      </c>
      <c r="H61">
        <v>3</v>
      </c>
      <c r="I61">
        <v>3</v>
      </c>
      <c r="J61">
        <v>5</v>
      </c>
      <c r="K61">
        <v>2</v>
      </c>
      <c r="L61">
        <v>4</v>
      </c>
      <c r="M61">
        <v>2</v>
      </c>
      <c r="N61">
        <v>2</v>
      </c>
      <c r="O61">
        <v>5</v>
      </c>
      <c r="P61">
        <v>5</v>
      </c>
      <c r="Q61" s="42">
        <v>5</v>
      </c>
      <c r="R61">
        <v>2</v>
      </c>
      <c r="S61">
        <v>2</v>
      </c>
      <c r="T61">
        <v>1</v>
      </c>
      <c r="U61">
        <v>2</v>
      </c>
      <c r="V61">
        <v>2</v>
      </c>
      <c r="W61">
        <v>3</v>
      </c>
      <c r="X61">
        <v>2</v>
      </c>
      <c r="Y61">
        <v>2</v>
      </c>
      <c r="Z61">
        <v>2</v>
      </c>
      <c r="AA61">
        <v>2</v>
      </c>
      <c r="AB61">
        <v>2</v>
      </c>
      <c r="AC61">
        <v>2</v>
      </c>
      <c r="AD61">
        <v>2</v>
      </c>
      <c r="AE61">
        <v>3</v>
      </c>
      <c r="AF61">
        <v>2</v>
      </c>
      <c r="AG61">
        <v>2</v>
      </c>
      <c r="AH61">
        <v>3</v>
      </c>
      <c r="AI61">
        <v>4</v>
      </c>
      <c r="AJ61">
        <v>2</v>
      </c>
      <c r="AK61">
        <v>1</v>
      </c>
      <c r="AL61">
        <v>3</v>
      </c>
      <c r="AM61">
        <v>2</v>
      </c>
      <c r="AN61">
        <v>3</v>
      </c>
      <c r="AO61">
        <v>4</v>
      </c>
      <c r="AP61">
        <v>1</v>
      </c>
      <c r="AQ61">
        <v>4</v>
      </c>
      <c r="AR61">
        <v>1</v>
      </c>
      <c r="AS61">
        <v>2</v>
      </c>
      <c r="AT61">
        <v>4</v>
      </c>
      <c r="AU61">
        <v>5</v>
      </c>
      <c r="AV61">
        <v>3</v>
      </c>
      <c r="AW61">
        <v>4</v>
      </c>
      <c r="AX61">
        <v>2</v>
      </c>
      <c r="AY61">
        <v>3</v>
      </c>
      <c r="AZ61">
        <v>2</v>
      </c>
      <c r="BA61">
        <v>2</v>
      </c>
      <c r="BB61">
        <v>1</v>
      </c>
      <c r="BC61">
        <v>1</v>
      </c>
      <c r="BD61">
        <v>1</v>
      </c>
      <c r="BE61">
        <v>2</v>
      </c>
      <c r="BF61">
        <v>2</v>
      </c>
      <c r="BG61">
        <v>4</v>
      </c>
      <c r="BH61">
        <v>5</v>
      </c>
      <c r="BI61">
        <v>4</v>
      </c>
      <c r="BJ61">
        <v>2</v>
      </c>
      <c r="BK61">
        <v>2</v>
      </c>
      <c r="BL61">
        <v>1</v>
      </c>
      <c r="BM61">
        <v>5</v>
      </c>
      <c r="BN61">
        <v>5</v>
      </c>
      <c r="BO61">
        <v>5</v>
      </c>
      <c r="BP61">
        <v>5</v>
      </c>
      <c r="BQ61">
        <v>2</v>
      </c>
      <c r="BR61">
        <v>5</v>
      </c>
      <c r="BS61">
        <v>5</v>
      </c>
      <c r="BT61">
        <v>2</v>
      </c>
      <c r="BU61">
        <v>4</v>
      </c>
      <c r="BV61">
        <v>5</v>
      </c>
      <c r="BW61">
        <v>2</v>
      </c>
      <c r="BX61">
        <v>182</v>
      </c>
      <c r="BY61" s="1">
        <f t="shared" si="70"/>
        <v>1</v>
      </c>
      <c r="BZ61" s="1">
        <f t="shared" si="71"/>
        <v>4</v>
      </c>
      <c r="CA61" s="1">
        <f t="shared" si="72"/>
        <v>1</v>
      </c>
      <c r="CB61" s="1">
        <f t="shared" si="73"/>
        <v>1</v>
      </c>
      <c r="CC61" s="1">
        <f t="shared" si="74"/>
        <v>1</v>
      </c>
      <c r="CD61" s="2">
        <f t="shared" si="75"/>
        <v>20</v>
      </c>
      <c r="CE61" s="3">
        <f t="shared" si="76"/>
        <v>2</v>
      </c>
      <c r="CF61" s="4">
        <f t="shared" si="77"/>
        <v>3</v>
      </c>
      <c r="CG61" s="4">
        <f t="shared" si="78"/>
        <v>2</v>
      </c>
      <c r="CH61" s="4">
        <f t="shared" si="79"/>
        <v>2</v>
      </c>
      <c r="CI61" s="4">
        <f t="shared" si="80"/>
        <v>1</v>
      </c>
      <c r="CJ61" s="4">
        <f t="shared" si="81"/>
        <v>2</v>
      </c>
      <c r="CK61" s="4">
        <f t="shared" si="82"/>
        <v>2</v>
      </c>
      <c r="CL61" s="4">
        <f t="shared" si="83"/>
        <v>1</v>
      </c>
      <c r="CM61" s="4">
        <f t="shared" si="84"/>
        <v>1</v>
      </c>
      <c r="CN61" s="5">
        <f t="shared" si="85"/>
        <v>14</v>
      </c>
      <c r="CO61" s="5">
        <f t="shared" si="86"/>
        <v>14</v>
      </c>
      <c r="CP61" s="5">
        <f t="shared" si="87"/>
        <v>28</v>
      </c>
      <c r="CQ61" s="7">
        <f t="shared" si="88"/>
        <v>2</v>
      </c>
      <c r="CR61" s="7">
        <f t="shared" si="89"/>
        <v>3</v>
      </c>
      <c r="CS61" s="7">
        <f t="shared" si="90"/>
        <v>4</v>
      </c>
      <c r="CT61" s="7">
        <f t="shared" si="91"/>
        <v>5</v>
      </c>
      <c r="CU61" s="7">
        <f t="shared" si="92"/>
        <v>4</v>
      </c>
      <c r="CV61" s="7">
        <f t="shared" si="93"/>
        <v>1</v>
      </c>
      <c r="CW61" s="7">
        <f t="shared" si="94"/>
        <v>4</v>
      </c>
      <c r="CX61" s="7">
        <f t="shared" si="95"/>
        <v>1</v>
      </c>
      <c r="CY61" s="7">
        <f t="shared" si="96"/>
        <v>1</v>
      </c>
      <c r="CZ61" s="7">
        <f t="shared" si="97"/>
        <v>4</v>
      </c>
      <c r="DA61" s="7">
        <f t="shared" si="98"/>
        <v>1</v>
      </c>
      <c r="DB61" s="7">
        <f t="shared" si="99"/>
        <v>2</v>
      </c>
      <c r="DC61" s="7">
        <f t="shared" si="100"/>
        <v>1</v>
      </c>
      <c r="DD61" s="7">
        <f t="shared" si="101"/>
        <v>4</v>
      </c>
      <c r="DE61" s="8">
        <f t="shared" si="102"/>
        <v>24</v>
      </c>
      <c r="DF61" s="8">
        <f t="shared" si="103"/>
        <v>64</v>
      </c>
      <c r="DG61" s="8">
        <f t="shared" si="104"/>
        <v>88</v>
      </c>
    </row>
    <row r="62" spans="1:111">
      <c r="A62">
        <v>49</v>
      </c>
      <c r="B62" t="s">
        <v>1098</v>
      </c>
      <c r="C62" t="s">
        <v>1091</v>
      </c>
      <c r="D62" t="s">
        <v>1058</v>
      </c>
      <c r="E62" t="s">
        <v>1059</v>
      </c>
      <c r="F62" t="s">
        <v>1099</v>
      </c>
      <c r="G62" s="19" t="s">
        <v>1100</v>
      </c>
      <c r="H62">
        <v>4</v>
      </c>
      <c r="I62">
        <v>4</v>
      </c>
      <c r="J62">
        <v>2</v>
      </c>
      <c r="K62">
        <v>4</v>
      </c>
      <c r="L62">
        <v>2</v>
      </c>
      <c r="M62">
        <v>4</v>
      </c>
      <c r="N62">
        <v>4</v>
      </c>
      <c r="O62">
        <v>4</v>
      </c>
      <c r="P62">
        <v>4</v>
      </c>
      <c r="Q62" s="42">
        <v>4</v>
      </c>
      <c r="R62">
        <v>3</v>
      </c>
      <c r="S62">
        <v>2</v>
      </c>
      <c r="T62">
        <v>2</v>
      </c>
      <c r="U62">
        <v>2</v>
      </c>
      <c r="V62">
        <v>2</v>
      </c>
      <c r="W62">
        <v>3</v>
      </c>
      <c r="X62">
        <v>2</v>
      </c>
      <c r="Y62">
        <v>3</v>
      </c>
      <c r="Z62">
        <v>3</v>
      </c>
      <c r="AA62">
        <v>2</v>
      </c>
      <c r="AB62">
        <v>3</v>
      </c>
      <c r="AC62">
        <v>2</v>
      </c>
      <c r="AD62">
        <v>2</v>
      </c>
      <c r="AE62">
        <v>3</v>
      </c>
      <c r="AF62">
        <v>2</v>
      </c>
      <c r="AG62">
        <v>3</v>
      </c>
      <c r="AH62">
        <v>3</v>
      </c>
      <c r="AI62">
        <v>4</v>
      </c>
      <c r="AJ62">
        <v>2</v>
      </c>
      <c r="AK62">
        <v>2</v>
      </c>
      <c r="AL62">
        <v>2</v>
      </c>
      <c r="AM62">
        <v>2</v>
      </c>
      <c r="AN62">
        <v>2</v>
      </c>
      <c r="AO62">
        <v>3</v>
      </c>
      <c r="AP62">
        <v>2</v>
      </c>
      <c r="AQ62">
        <v>3</v>
      </c>
      <c r="AR62">
        <v>4</v>
      </c>
      <c r="AS62">
        <v>4</v>
      </c>
      <c r="AT62">
        <v>3</v>
      </c>
      <c r="AU62">
        <v>4</v>
      </c>
      <c r="AV62">
        <v>4</v>
      </c>
      <c r="AW62">
        <v>4</v>
      </c>
      <c r="AX62">
        <v>2</v>
      </c>
      <c r="AY62">
        <v>4</v>
      </c>
      <c r="AZ62">
        <v>4</v>
      </c>
      <c r="BA62">
        <v>2</v>
      </c>
      <c r="BB62">
        <v>2</v>
      </c>
      <c r="BC62">
        <v>2</v>
      </c>
      <c r="BD62">
        <v>2</v>
      </c>
      <c r="BE62">
        <v>1</v>
      </c>
      <c r="BF62">
        <v>2</v>
      </c>
      <c r="BG62">
        <v>4</v>
      </c>
      <c r="BH62">
        <v>2</v>
      </c>
      <c r="BI62">
        <v>4</v>
      </c>
      <c r="BJ62">
        <v>2</v>
      </c>
      <c r="BK62">
        <v>2</v>
      </c>
      <c r="BL62">
        <v>3</v>
      </c>
      <c r="BM62">
        <v>4</v>
      </c>
      <c r="BN62">
        <v>4</v>
      </c>
      <c r="BO62">
        <v>5</v>
      </c>
      <c r="BP62">
        <v>4</v>
      </c>
      <c r="BQ62">
        <v>2</v>
      </c>
      <c r="BR62">
        <v>3</v>
      </c>
      <c r="BS62">
        <v>4</v>
      </c>
      <c r="BT62">
        <v>2</v>
      </c>
      <c r="BU62">
        <v>2</v>
      </c>
      <c r="BV62">
        <v>4</v>
      </c>
      <c r="BW62">
        <v>2</v>
      </c>
      <c r="BX62">
        <v>185</v>
      </c>
      <c r="BY62" s="1">
        <f t="shared" si="70"/>
        <v>4</v>
      </c>
      <c r="BZ62" s="1">
        <f t="shared" si="71"/>
        <v>2</v>
      </c>
      <c r="CA62" s="1">
        <f t="shared" si="72"/>
        <v>2</v>
      </c>
      <c r="CB62" s="1">
        <f t="shared" si="73"/>
        <v>2</v>
      </c>
      <c r="CC62" s="1">
        <f t="shared" si="74"/>
        <v>2</v>
      </c>
      <c r="CD62" s="2">
        <f t="shared" si="75"/>
        <v>32</v>
      </c>
      <c r="CE62" s="3">
        <f t="shared" si="76"/>
        <v>2.4</v>
      </c>
      <c r="CF62" s="4">
        <f t="shared" si="77"/>
        <v>2</v>
      </c>
      <c r="CG62" s="4">
        <f t="shared" si="78"/>
        <v>2</v>
      </c>
      <c r="CH62" s="4">
        <f t="shared" si="79"/>
        <v>2</v>
      </c>
      <c r="CI62" s="4">
        <f t="shared" si="80"/>
        <v>1</v>
      </c>
      <c r="CJ62" s="4">
        <f t="shared" si="81"/>
        <v>3</v>
      </c>
      <c r="CK62" s="4">
        <f t="shared" si="82"/>
        <v>3</v>
      </c>
      <c r="CL62" s="4">
        <f t="shared" si="83"/>
        <v>2</v>
      </c>
      <c r="CM62" s="4">
        <f t="shared" si="84"/>
        <v>2</v>
      </c>
      <c r="CN62" s="5">
        <f t="shared" si="85"/>
        <v>17</v>
      </c>
      <c r="CO62" s="5">
        <f t="shared" si="86"/>
        <v>17</v>
      </c>
      <c r="CP62" s="5">
        <f t="shared" si="87"/>
        <v>34</v>
      </c>
      <c r="CQ62" s="7">
        <f t="shared" si="88"/>
        <v>3</v>
      </c>
      <c r="CR62" s="7">
        <f t="shared" si="89"/>
        <v>2</v>
      </c>
      <c r="CS62" s="7">
        <f t="shared" si="90"/>
        <v>4</v>
      </c>
      <c r="CT62" s="7">
        <f t="shared" si="91"/>
        <v>4</v>
      </c>
      <c r="CU62" s="7">
        <f t="shared" si="92"/>
        <v>5</v>
      </c>
      <c r="CV62" s="7">
        <f t="shared" si="93"/>
        <v>4</v>
      </c>
      <c r="CW62" s="7">
        <f t="shared" si="94"/>
        <v>4</v>
      </c>
      <c r="CX62" s="7">
        <f t="shared" si="95"/>
        <v>2</v>
      </c>
      <c r="CY62" s="7">
        <f t="shared" si="96"/>
        <v>2</v>
      </c>
      <c r="CZ62" s="7">
        <f t="shared" si="97"/>
        <v>4</v>
      </c>
      <c r="DA62" s="7">
        <f t="shared" si="98"/>
        <v>3</v>
      </c>
      <c r="DB62" s="7">
        <f t="shared" si="99"/>
        <v>4</v>
      </c>
      <c r="DC62" s="7">
        <f t="shared" si="100"/>
        <v>2</v>
      </c>
      <c r="DD62" s="7">
        <f t="shared" si="101"/>
        <v>4</v>
      </c>
      <c r="DE62" s="8">
        <f t="shared" si="102"/>
        <v>41</v>
      </c>
      <c r="DF62" s="8">
        <f t="shared" si="103"/>
        <v>66</v>
      </c>
      <c r="DG62" s="8">
        <f t="shared" si="104"/>
        <v>107</v>
      </c>
    </row>
    <row r="63" spans="1:111">
      <c r="A63">
        <v>57</v>
      </c>
      <c r="B63" t="s">
        <v>1129</v>
      </c>
      <c r="C63" t="s">
        <v>1130</v>
      </c>
      <c r="D63" t="s">
        <v>1058</v>
      </c>
      <c r="E63" t="s">
        <v>1059</v>
      </c>
      <c r="F63" t="s">
        <v>1131</v>
      </c>
      <c r="G63" s="19" t="s">
        <v>1132</v>
      </c>
      <c r="H63">
        <v>4</v>
      </c>
      <c r="I63">
        <v>4</v>
      </c>
      <c r="J63">
        <v>2</v>
      </c>
      <c r="K63">
        <v>4</v>
      </c>
      <c r="L63">
        <v>4</v>
      </c>
      <c r="M63">
        <v>4</v>
      </c>
      <c r="N63">
        <v>4</v>
      </c>
      <c r="O63">
        <v>5</v>
      </c>
      <c r="P63">
        <v>4</v>
      </c>
      <c r="Q63" s="42">
        <v>3</v>
      </c>
      <c r="R63">
        <v>3</v>
      </c>
      <c r="S63">
        <v>3</v>
      </c>
      <c r="T63">
        <v>3</v>
      </c>
      <c r="U63">
        <v>2</v>
      </c>
      <c r="V63">
        <v>2</v>
      </c>
      <c r="W63">
        <v>2</v>
      </c>
      <c r="X63">
        <v>2</v>
      </c>
      <c r="Y63">
        <v>3</v>
      </c>
      <c r="Z63">
        <v>3</v>
      </c>
      <c r="AA63">
        <v>2</v>
      </c>
      <c r="AB63">
        <v>1</v>
      </c>
      <c r="AC63">
        <v>2</v>
      </c>
      <c r="AD63">
        <v>2</v>
      </c>
      <c r="AE63">
        <v>3</v>
      </c>
      <c r="AF63">
        <v>1</v>
      </c>
      <c r="AG63">
        <v>3</v>
      </c>
      <c r="AH63">
        <v>3</v>
      </c>
      <c r="AI63">
        <v>3</v>
      </c>
      <c r="AJ63">
        <v>3</v>
      </c>
      <c r="AK63">
        <v>3</v>
      </c>
      <c r="AL63">
        <v>3</v>
      </c>
      <c r="AM63">
        <v>2</v>
      </c>
      <c r="AN63">
        <v>2</v>
      </c>
      <c r="AO63">
        <v>3</v>
      </c>
      <c r="AP63">
        <v>3</v>
      </c>
      <c r="AQ63">
        <v>3</v>
      </c>
      <c r="AR63">
        <v>3</v>
      </c>
      <c r="AS63">
        <v>3</v>
      </c>
      <c r="AT63">
        <v>3</v>
      </c>
      <c r="AU63">
        <v>4</v>
      </c>
      <c r="AV63">
        <v>2</v>
      </c>
      <c r="AW63">
        <v>5</v>
      </c>
      <c r="AX63">
        <v>2</v>
      </c>
      <c r="AY63">
        <v>5</v>
      </c>
      <c r="AZ63">
        <v>5</v>
      </c>
      <c r="BA63">
        <v>1</v>
      </c>
      <c r="BB63">
        <v>2</v>
      </c>
      <c r="BC63">
        <v>3</v>
      </c>
      <c r="BD63">
        <v>5</v>
      </c>
      <c r="BE63">
        <v>2</v>
      </c>
      <c r="BF63">
        <v>3</v>
      </c>
      <c r="BG63">
        <v>5</v>
      </c>
      <c r="BH63">
        <v>2</v>
      </c>
      <c r="BI63">
        <v>4</v>
      </c>
      <c r="BJ63">
        <v>1</v>
      </c>
      <c r="BK63">
        <v>1</v>
      </c>
      <c r="BL63">
        <v>3</v>
      </c>
      <c r="BM63">
        <v>5</v>
      </c>
      <c r="BN63">
        <v>5</v>
      </c>
      <c r="BO63">
        <v>5</v>
      </c>
      <c r="BP63">
        <v>3</v>
      </c>
      <c r="BQ63">
        <v>2</v>
      </c>
      <c r="BR63">
        <v>3</v>
      </c>
      <c r="BS63">
        <v>5</v>
      </c>
      <c r="BT63">
        <v>3</v>
      </c>
      <c r="BU63">
        <v>1</v>
      </c>
      <c r="BV63">
        <v>5</v>
      </c>
      <c r="BW63">
        <v>3</v>
      </c>
      <c r="BX63">
        <v>191</v>
      </c>
      <c r="BY63" s="1">
        <f t="shared" si="70"/>
        <v>4</v>
      </c>
      <c r="BZ63" s="1">
        <f t="shared" si="71"/>
        <v>2</v>
      </c>
      <c r="CA63" s="1">
        <f t="shared" si="72"/>
        <v>1</v>
      </c>
      <c r="CB63" s="1">
        <f t="shared" si="73"/>
        <v>2</v>
      </c>
      <c r="CC63" s="1">
        <f t="shared" si="74"/>
        <v>3</v>
      </c>
      <c r="CD63" s="2">
        <f t="shared" si="75"/>
        <v>32</v>
      </c>
      <c r="CE63" s="3">
        <f t="shared" si="76"/>
        <v>2.5</v>
      </c>
      <c r="CF63" s="4">
        <f t="shared" si="77"/>
        <v>4</v>
      </c>
      <c r="CG63" s="4">
        <f t="shared" si="78"/>
        <v>2</v>
      </c>
      <c r="CH63" s="4">
        <f t="shared" si="79"/>
        <v>2</v>
      </c>
      <c r="CI63" s="4">
        <f t="shared" si="80"/>
        <v>2</v>
      </c>
      <c r="CJ63" s="4">
        <f t="shared" si="81"/>
        <v>2</v>
      </c>
      <c r="CK63" s="4">
        <f t="shared" si="82"/>
        <v>3</v>
      </c>
      <c r="CL63" s="4">
        <f t="shared" si="83"/>
        <v>2</v>
      </c>
      <c r="CM63" s="4">
        <f t="shared" si="84"/>
        <v>2</v>
      </c>
      <c r="CN63" s="5">
        <f t="shared" si="85"/>
        <v>19</v>
      </c>
      <c r="CO63" s="5">
        <f t="shared" si="86"/>
        <v>19</v>
      </c>
      <c r="CP63" s="5">
        <f t="shared" si="87"/>
        <v>38</v>
      </c>
      <c r="CQ63" s="7">
        <f t="shared" si="88"/>
        <v>3</v>
      </c>
      <c r="CR63" s="7">
        <f t="shared" si="89"/>
        <v>4</v>
      </c>
      <c r="CS63" s="7">
        <f t="shared" si="90"/>
        <v>5</v>
      </c>
      <c r="CT63" s="7">
        <f t="shared" si="91"/>
        <v>3</v>
      </c>
      <c r="CU63" s="7">
        <f t="shared" si="92"/>
        <v>4</v>
      </c>
      <c r="CV63" s="7">
        <f t="shared" si="93"/>
        <v>4</v>
      </c>
      <c r="CW63" s="7">
        <f t="shared" si="94"/>
        <v>5</v>
      </c>
      <c r="CX63" s="7">
        <f t="shared" si="95"/>
        <v>1</v>
      </c>
      <c r="CY63" s="7">
        <f t="shared" si="96"/>
        <v>3</v>
      </c>
      <c r="CZ63" s="7">
        <f t="shared" si="97"/>
        <v>4</v>
      </c>
      <c r="DA63" s="7">
        <f t="shared" si="98"/>
        <v>3</v>
      </c>
      <c r="DB63" s="7">
        <f t="shared" si="99"/>
        <v>5</v>
      </c>
      <c r="DC63" s="7">
        <f t="shared" si="100"/>
        <v>1</v>
      </c>
      <c r="DD63" s="7">
        <f t="shared" si="101"/>
        <v>3</v>
      </c>
      <c r="DE63" s="8">
        <f t="shared" si="102"/>
        <v>46</v>
      </c>
      <c r="DF63" s="8">
        <f t="shared" si="103"/>
        <v>70</v>
      </c>
      <c r="DG63" s="8">
        <f t="shared" si="104"/>
        <v>116</v>
      </c>
    </row>
    <row r="64" spans="1:111">
      <c r="A64">
        <v>48</v>
      </c>
      <c r="B64" t="s">
        <v>1094</v>
      </c>
      <c r="C64" t="s">
        <v>1095</v>
      </c>
      <c r="D64" t="s">
        <v>1058</v>
      </c>
      <c r="E64" t="s">
        <v>1059</v>
      </c>
      <c r="F64" t="s">
        <v>1096</v>
      </c>
      <c r="G64" s="19" t="s">
        <v>1097</v>
      </c>
      <c r="H64">
        <v>3</v>
      </c>
      <c r="I64">
        <v>3</v>
      </c>
      <c r="J64">
        <v>4</v>
      </c>
      <c r="K64">
        <v>3</v>
      </c>
      <c r="L64">
        <v>4</v>
      </c>
      <c r="M64">
        <v>2</v>
      </c>
      <c r="N64">
        <v>2</v>
      </c>
      <c r="O64">
        <v>5</v>
      </c>
      <c r="P64">
        <v>5</v>
      </c>
      <c r="Q64" s="42">
        <v>5</v>
      </c>
      <c r="R64">
        <v>3</v>
      </c>
      <c r="S64">
        <v>2</v>
      </c>
      <c r="T64">
        <v>1</v>
      </c>
      <c r="U64">
        <v>1</v>
      </c>
      <c r="V64">
        <v>1</v>
      </c>
      <c r="W64">
        <v>2</v>
      </c>
      <c r="X64">
        <v>2</v>
      </c>
      <c r="Y64">
        <v>2</v>
      </c>
      <c r="Z64">
        <v>3</v>
      </c>
      <c r="AA64">
        <v>2</v>
      </c>
      <c r="AB64">
        <v>4</v>
      </c>
      <c r="AC64">
        <v>2</v>
      </c>
      <c r="AD64">
        <v>1</v>
      </c>
      <c r="AE64">
        <v>4</v>
      </c>
      <c r="AF64">
        <v>1</v>
      </c>
      <c r="AG64">
        <v>2</v>
      </c>
      <c r="AH64">
        <v>4</v>
      </c>
      <c r="AI64">
        <v>4</v>
      </c>
      <c r="AJ64">
        <v>2</v>
      </c>
      <c r="AK64">
        <v>1</v>
      </c>
      <c r="AL64">
        <v>3</v>
      </c>
      <c r="AM64">
        <v>2</v>
      </c>
      <c r="AN64">
        <v>3</v>
      </c>
      <c r="AO64">
        <v>3</v>
      </c>
      <c r="AP64">
        <v>2</v>
      </c>
      <c r="AQ64">
        <v>4</v>
      </c>
      <c r="AR64">
        <v>2</v>
      </c>
      <c r="AS64">
        <v>3</v>
      </c>
      <c r="AT64">
        <v>2</v>
      </c>
      <c r="AU64">
        <v>4</v>
      </c>
      <c r="AV64">
        <v>4</v>
      </c>
      <c r="AW64">
        <v>4</v>
      </c>
      <c r="AX64">
        <v>1</v>
      </c>
      <c r="AY64">
        <v>4</v>
      </c>
      <c r="AZ64">
        <v>2</v>
      </c>
      <c r="BA64">
        <v>1</v>
      </c>
      <c r="BB64">
        <v>2</v>
      </c>
      <c r="BC64">
        <v>1</v>
      </c>
      <c r="BD64">
        <v>5</v>
      </c>
      <c r="BE64">
        <v>2</v>
      </c>
      <c r="BF64">
        <v>1</v>
      </c>
      <c r="BG64">
        <v>3</v>
      </c>
      <c r="BH64">
        <v>4</v>
      </c>
      <c r="BI64">
        <v>4</v>
      </c>
      <c r="BJ64">
        <v>2</v>
      </c>
      <c r="BK64">
        <v>2</v>
      </c>
      <c r="BL64">
        <v>2</v>
      </c>
      <c r="BM64">
        <v>4</v>
      </c>
      <c r="BN64">
        <v>4</v>
      </c>
      <c r="BO64">
        <v>4</v>
      </c>
      <c r="BP64">
        <v>5</v>
      </c>
      <c r="BQ64">
        <v>2</v>
      </c>
      <c r="BR64">
        <v>4</v>
      </c>
      <c r="BS64">
        <v>4</v>
      </c>
      <c r="BT64">
        <v>2</v>
      </c>
      <c r="BU64">
        <v>4</v>
      </c>
      <c r="BV64">
        <v>4</v>
      </c>
      <c r="BW64">
        <v>3</v>
      </c>
      <c r="BX64">
        <v>180</v>
      </c>
      <c r="BY64" s="1">
        <f t="shared" si="70"/>
        <v>2</v>
      </c>
      <c r="BZ64" s="1">
        <f t="shared" si="71"/>
        <v>3</v>
      </c>
      <c r="CA64" s="1">
        <f t="shared" si="72"/>
        <v>1</v>
      </c>
      <c r="CB64" s="1">
        <f t="shared" si="73"/>
        <v>1</v>
      </c>
      <c r="CC64" s="1">
        <f t="shared" si="74"/>
        <v>1</v>
      </c>
      <c r="CD64" s="2">
        <f t="shared" si="75"/>
        <v>21</v>
      </c>
      <c r="CE64" s="3">
        <f t="shared" si="76"/>
        <v>1.9</v>
      </c>
      <c r="CF64" s="4">
        <f t="shared" si="77"/>
        <v>1</v>
      </c>
      <c r="CG64" s="4">
        <f t="shared" si="78"/>
        <v>1</v>
      </c>
      <c r="CH64" s="4">
        <f t="shared" si="79"/>
        <v>1</v>
      </c>
      <c r="CI64" s="4">
        <f t="shared" si="80"/>
        <v>1</v>
      </c>
      <c r="CJ64" s="4">
        <f t="shared" si="81"/>
        <v>2</v>
      </c>
      <c r="CK64" s="4">
        <f t="shared" si="82"/>
        <v>2</v>
      </c>
      <c r="CL64" s="4">
        <f t="shared" si="83"/>
        <v>2</v>
      </c>
      <c r="CM64" s="4">
        <f t="shared" si="84"/>
        <v>1</v>
      </c>
      <c r="CN64" s="5">
        <f t="shared" si="85"/>
        <v>11</v>
      </c>
      <c r="CO64" s="5">
        <f t="shared" si="86"/>
        <v>13</v>
      </c>
      <c r="CP64" s="5">
        <f t="shared" si="87"/>
        <v>24</v>
      </c>
      <c r="CQ64" s="7">
        <f t="shared" si="88"/>
        <v>4</v>
      </c>
      <c r="CR64" s="7">
        <f t="shared" si="89"/>
        <v>2</v>
      </c>
      <c r="CS64" s="7">
        <f t="shared" si="90"/>
        <v>5</v>
      </c>
      <c r="CT64" s="7">
        <f t="shared" si="91"/>
        <v>5</v>
      </c>
      <c r="CU64" s="7">
        <f t="shared" si="92"/>
        <v>4</v>
      </c>
      <c r="CV64" s="7">
        <f t="shared" si="93"/>
        <v>2</v>
      </c>
      <c r="CW64" s="7">
        <f t="shared" si="94"/>
        <v>4</v>
      </c>
      <c r="CX64" s="7">
        <f t="shared" si="95"/>
        <v>2</v>
      </c>
      <c r="CY64" s="7">
        <f t="shared" si="96"/>
        <v>1</v>
      </c>
      <c r="CZ64" s="7">
        <f t="shared" si="97"/>
        <v>4</v>
      </c>
      <c r="DA64" s="7">
        <f t="shared" si="98"/>
        <v>2</v>
      </c>
      <c r="DB64" s="7">
        <f t="shared" si="99"/>
        <v>2</v>
      </c>
      <c r="DC64" s="7">
        <f t="shared" si="100"/>
        <v>2</v>
      </c>
      <c r="DD64" s="7">
        <f t="shared" si="101"/>
        <v>3</v>
      </c>
      <c r="DE64" s="8">
        <f t="shared" si="102"/>
        <v>34</v>
      </c>
      <c r="DF64" s="8">
        <f t="shared" si="103"/>
        <v>61</v>
      </c>
      <c r="DG64" s="8">
        <f t="shared" si="104"/>
        <v>95</v>
      </c>
    </row>
    <row r="65" spans="1:111">
      <c r="A65">
        <v>61</v>
      </c>
      <c r="B65" t="s">
        <v>1144</v>
      </c>
      <c r="C65" t="s">
        <v>1145</v>
      </c>
      <c r="D65" t="s">
        <v>1058</v>
      </c>
      <c r="E65" t="s">
        <v>1059</v>
      </c>
      <c r="F65" t="s">
        <v>1146</v>
      </c>
      <c r="G65" s="19" t="s">
        <v>1147</v>
      </c>
      <c r="H65">
        <v>3</v>
      </c>
      <c r="I65">
        <v>3</v>
      </c>
      <c r="J65">
        <v>5</v>
      </c>
      <c r="K65">
        <v>3</v>
      </c>
      <c r="L65">
        <v>5</v>
      </c>
      <c r="M65">
        <v>3</v>
      </c>
      <c r="N65">
        <v>3</v>
      </c>
      <c r="O65">
        <v>5</v>
      </c>
      <c r="P65">
        <v>5</v>
      </c>
      <c r="Q65" s="42">
        <v>5</v>
      </c>
      <c r="R65">
        <v>3</v>
      </c>
      <c r="S65">
        <v>2</v>
      </c>
      <c r="T65">
        <v>2</v>
      </c>
      <c r="U65">
        <v>2</v>
      </c>
      <c r="V65">
        <v>2</v>
      </c>
      <c r="W65">
        <v>2</v>
      </c>
      <c r="X65">
        <v>2</v>
      </c>
      <c r="Y65">
        <v>2</v>
      </c>
      <c r="Z65">
        <v>2</v>
      </c>
      <c r="AA65">
        <v>1</v>
      </c>
      <c r="AB65">
        <v>4</v>
      </c>
      <c r="AC65">
        <v>1</v>
      </c>
      <c r="AD65">
        <v>1</v>
      </c>
      <c r="AE65">
        <v>4</v>
      </c>
      <c r="AF65">
        <v>2</v>
      </c>
      <c r="AG65">
        <v>2</v>
      </c>
      <c r="AH65">
        <v>4</v>
      </c>
      <c r="AI65">
        <v>4</v>
      </c>
      <c r="AJ65">
        <v>2</v>
      </c>
      <c r="AK65">
        <v>2</v>
      </c>
      <c r="AL65">
        <v>4</v>
      </c>
      <c r="AM65">
        <v>2</v>
      </c>
      <c r="AN65">
        <v>3</v>
      </c>
      <c r="AO65">
        <v>4</v>
      </c>
      <c r="AP65">
        <v>2</v>
      </c>
      <c r="AQ65">
        <v>4</v>
      </c>
      <c r="AR65">
        <v>3</v>
      </c>
      <c r="AS65">
        <v>5</v>
      </c>
      <c r="AT65">
        <v>2</v>
      </c>
      <c r="AU65">
        <v>5</v>
      </c>
      <c r="AV65">
        <v>5</v>
      </c>
      <c r="AW65">
        <v>1</v>
      </c>
      <c r="AX65">
        <v>1</v>
      </c>
      <c r="AY65">
        <v>4</v>
      </c>
      <c r="AZ65">
        <v>2</v>
      </c>
      <c r="BA65">
        <v>4</v>
      </c>
      <c r="BB65">
        <v>4</v>
      </c>
      <c r="BC65">
        <v>1</v>
      </c>
      <c r="BD65">
        <v>1</v>
      </c>
      <c r="BE65">
        <v>5</v>
      </c>
      <c r="BF65">
        <v>1</v>
      </c>
      <c r="BG65">
        <v>4</v>
      </c>
      <c r="BH65">
        <v>3</v>
      </c>
      <c r="BI65">
        <v>4</v>
      </c>
      <c r="BJ65">
        <v>4</v>
      </c>
      <c r="BK65">
        <v>3</v>
      </c>
      <c r="BL65">
        <v>1</v>
      </c>
      <c r="BM65">
        <v>1</v>
      </c>
      <c r="BN65">
        <v>4</v>
      </c>
      <c r="BO65">
        <v>1</v>
      </c>
      <c r="BP65">
        <v>5</v>
      </c>
      <c r="BQ65">
        <v>4</v>
      </c>
      <c r="BR65">
        <v>4</v>
      </c>
      <c r="BS65">
        <v>4</v>
      </c>
      <c r="BT65">
        <v>3</v>
      </c>
      <c r="BU65">
        <v>3</v>
      </c>
      <c r="BV65">
        <v>4</v>
      </c>
      <c r="BW65">
        <v>4</v>
      </c>
      <c r="BX65">
        <v>185</v>
      </c>
      <c r="BY65" s="1">
        <f t="shared" si="70"/>
        <v>1</v>
      </c>
      <c r="BZ65" s="1">
        <f t="shared" si="71"/>
        <v>3</v>
      </c>
      <c r="CA65" s="1">
        <f t="shared" si="72"/>
        <v>1</v>
      </c>
      <c r="CB65" s="1">
        <f t="shared" si="73"/>
        <v>1</v>
      </c>
      <c r="CC65" s="1">
        <f t="shared" si="74"/>
        <v>1</v>
      </c>
      <c r="CD65" s="2">
        <f t="shared" si="75"/>
        <v>22</v>
      </c>
      <c r="CE65" s="3">
        <f t="shared" si="76"/>
        <v>2</v>
      </c>
      <c r="CF65" s="4">
        <f t="shared" si="77"/>
        <v>1</v>
      </c>
      <c r="CG65" s="4">
        <f t="shared" si="78"/>
        <v>1</v>
      </c>
      <c r="CH65" s="4">
        <f t="shared" si="79"/>
        <v>1</v>
      </c>
      <c r="CI65" s="4">
        <f t="shared" si="80"/>
        <v>1</v>
      </c>
      <c r="CJ65" s="4">
        <f t="shared" si="81"/>
        <v>1</v>
      </c>
      <c r="CK65" s="4">
        <f t="shared" si="82"/>
        <v>2</v>
      </c>
      <c r="CL65" s="4">
        <f t="shared" si="83"/>
        <v>1</v>
      </c>
      <c r="CM65" s="4">
        <f t="shared" si="84"/>
        <v>1</v>
      </c>
      <c r="CN65" s="5">
        <f t="shared" si="85"/>
        <v>9</v>
      </c>
      <c r="CO65" s="5">
        <f t="shared" si="86"/>
        <v>14</v>
      </c>
      <c r="CP65" s="5">
        <f t="shared" si="87"/>
        <v>23</v>
      </c>
      <c r="CQ65" s="7">
        <f t="shared" si="88"/>
        <v>4</v>
      </c>
      <c r="CR65" s="7">
        <f t="shared" si="89"/>
        <v>1</v>
      </c>
      <c r="CS65" s="7">
        <f t="shared" si="90"/>
        <v>2</v>
      </c>
      <c r="CT65" s="7">
        <f t="shared" si="91"/>
        <v>5</v>
      </c>
      <c r="CU65" s="7">
        <f t="shared" si="92"/>
        <v>1</v>
      </c>
      <c r="CV65" s="7">
        <f t="shared" si="93"/>
        <v>3</v>
      </c>
      <c r="CW65" s="7">
        <f t="shared" si="94"/>
        <v>3</v>
      </c>
      <c r="CX65" s="7">
        <f t="shared" si="95"/>
        <v>2</v>
      </c>
      <c r="CY65" s="7">
        <f t="shared" si="96"/>
        <v>1</v>
      </c>
      <c r="CZ65" s="7">
        <f t="shared" si="97"/>
        <v>2</v>
      </c>
      <c r="DA65" s="7">
        <f t="shared" si="98"/>
        <v>2</v>
      </c>
      <c r="DB65" s="7">
        <f t="shared" si="99"/>
        <v>3</v>
      </c>
      <c r="DC65" s="7">
        <f t="shared" si="100"/>
        <v>2</v>
      </c>
      <c r="DD65" s="7">
        <f t="shared" si="101"/>
        <v>2</v>
      </c>
      <c r="DE65" s="8">
        <f t="shared" si="102"/>
        <v>35</v>
      </c>
      <c r="DF65" s="8">
        <f t="shared" si="103"/>
        <v>47</v>
      </c>
      <c r="DG65" s="8">
        <f t="shared" si="104"/>
        <v>82</v>
      </c>
    </row>
    <row r="66" spans="1:111">
      <c r="A66">
        <v>65</v>
      </c>
      <c r="B66" t="s">
        <v>1551</v>
      </c>
      <c r="C66" t="s">
        <v>1552</v>
      </c>
      <c r="D66" t="s">
        <v>1058</v>
      </c>
      <c r="E66" t="s">
        <v>1059</v>
      </c>
      <c r="F66" t="s">
        <v>1553</v>
      </c>
      <c r="G66" s="19" t="s">
        <v>1554</v>
      </c>
      <c r="H66">
        <v>4</v>
      </c>
      <c r="I66">
        <v>3</v>
      </c>
      <c r="J66">
        <v>3</v>
      </c>
      <c r="K66">
        <v>4</v>
      </c>
      <c r="L66">
        <v>5</v>
      </c>
      <c r="M66">
        <v>3</v>
      </c>
      <c r="N66">
        <v>3</v>
      </c>
      <c r="O66">
        <v>5</v>
      </c>
      <c r="P66">
        <v>5</v>
      </c>
      <c r="Q66">
        <v>5</v>
      </c>
      <c r="R66">
        <v>3</v>
      </c>
      <c r="S66">
        <v>3</v>
      </c>
      <c r="T66">
        <v>2</v>
      </c>
      <c r="U66">
        <v>2</v>
      </c>
      <c r="V66">
        <v>2</v>
      </c>
      <c r="W66">
        <v>2</v>
      </c>
      <c r="X66">
        <v>2</v>
      </c>
      <c r="Y66">
        <v>2</v>
      </c>
      <c r="Z66">
        <v>3</v>
      </c>
      <c r="AA66">
        <v>2</v>
      </c>
      <c r="AB66">
        <v>3</v>
      </c>
      <c r="AC66">
        <v>1</v>
      </c>
      <c r="AD66">
        <v>2</v>
      </c>
      <c r="AE66">
        <v>4</v>
      </c>
      <c r="AF66">
        <v>2</v>
      </c>
      <c r="AG66">
        <v>2</v>
      </c>
      <c r="AH66">
        <v>3</v>
      </c>
      <c r="AI66">
        <v>4</v>
      </c>
      <c r="AJ66">
        <v>2</v>
      </c>
      <c r="AK66">
        <v>2</v>
      </c>
      <c r="AL66">
        <v>4</v>
      </c>
      <c r="AM66">
        <v>3</v>
      </c>
      <c r="AN66">
        <v>2</v>
      </c>
      <c r="AO66">
        <v>3</v>
      </c>
      <c r="AP66">
        <v>2</v>
      </c>
      <c r="AQ66">
        <v>3</v>
      </c>
      <c r="AR66">
        <v>3</v>
      </c>
      <c r="AS66">
        <v>2</v>
      </c>
      <c r="AT66">
        <v>2</v>
      </c>
      <c r="AU66">
        <v>4</v>
      </c>
      <c r="AV66">
        <v>3</v>
      </c>
      <c r="AW66">
        <v>4</v>
      </c>
      <c r="AX66">
        <v>2</v>
      </c>
      <c r="AY66">
        <v>5</v>
      </c>
      <c r="AZ66">
        <v>3</v>
      </c>
      <c r="BA66">
        <v>4</v>
      </c>
      <c r="BB66">
        <v>3</v>
      </c>
      <c r="BC66">
        <v>2</v>
      </c>
      <c r="BD66">
        <v>5</v>
      </c>
      <c r="BE66">
        <v>2</v>
      </c>
      <c r="BF66">
        <v>2</v>
      </c>
      <c r="BG66">
        <v>5</v>
      </c>
      <c r="BH66">
        <v>3</v>
      </c>
      <c r="BI66">
        <v>4</v>
      </c>
      <c r="BJ66">
        <v>2</v>
      </c>
      <c r="BK66">
        <v>2</v>
      </c>
      <c r="BL66">
        <v>5</v>
      </c>
      <c r="BM66">
        <v>5</v>
      </c>
      <c r="BN66">
        <v>3</v>
      </c>
      <c r="BO66">
        <v>5</v>
      </c>
      <c r="BP66">
        <v>5</v>
      </c>
      <c r="BQ66">
        <v>2</v>
      </c>
      <c r="BR66">
        <v>4</v>
      </c>
      <c r="BS66">
        <v>4</v>
      </c>
      <c r="BT66">
        <v>2</v>
      </c>
      <c r="BU66">
        <v>3</v>
      </c>
      <c r="BV66">
        <v>3</v>
      </c>
      <c r="BW66">
        <v>2</v>
      </c>
      <c r="BX66">
        <v>190</v>
      </c>
      <c r="BY66" s="1">
        <f t="shared" si="70"/>
        <v>3</v>
      </c>
      <c r="BZ66" s="1">
        <f t="shared" si="71"/>
        <v>2</v>
      </c>
      <c r="CA66" s="1">
        <f t="shared" si="72"/>
        <v>1</v>
      </c>
      <c r="CB66" s="1">
        <f t="shared" si="73"/>
        <v>1</v>
      </c>
      <c r="CC66" s="1">
        <f t="shared" si="74"/>
        <v>1</v>
      </c>
      <c r="CD66" s="2">
        <f t="shared" si="75"/>
        <v>25</v>
      </c>
      <c r="CE66" s="3">
        <f t="shared" si="76"/>
        <v>2.2999999999999998</v>
      </c>
      <c r="CF66" s="4">
        <f t="shared" si="77"/>
        <v>2</v>
      </c>
      <c r="CG66" s="4">
        <f t="shared" si="78"/>
        <v>1</v>
      </c>
      <c r="CH66" s="4">
        <f t="shared" si="79"/>
        <v>2</v>
      </c>
      <c r="CI66" s="4">
        <f t="shared" si="80"/>
        <v>1</v>
      </c>
      <c r="CJ66" s="4">
        <f t="shared" si="81"/>
        <v>1</v>
      </c>
      <c r="CK66" s="4">
        <f t="shared" si="82"/>
        <v>3</v>
      </c>
      <c r="CL66" s="4">
        <f t="shared" si="83"/>
        <v>2</v>
      </c>
      <c r="CM66" s="4">
        <f t="shared" si="84"/>
        <v>2</v>
      </c>
      <c r="CN66" s="5">
        <f t="shared" si="85"/>
        <v>14</v>
      </c>
      <c r="CO66" s="5">
        <f t="shared" si="86"/>
        <v>16</v>
      </c>
      <c r="CP66" s="5">
        <f t="shared" si="87"/>
        <v>30</v>
      </c>
      <c r="CQ66" s="7">
        <f t="shared" si="88"/>
        <v>4</v>
      </c>
      <c r="CR66" s="7">
        <f t="shared" si="89"/>
        <v>3</v>
      </c>
      <c r="CS66" s="7">
        <f t="shared" si="90"/>
        <v>2</v>
      </c>
      <c r="CT66" s="7">
        <f t="shared" si="91"/>
        <v>4</v>
      </c>
      <c r="CU66" s="7">
        <f t="shared" si="92"/>
        <v>4</v>
      </c>
      <c r="CV66" s="7">
        <f t="shared" si="93"/>
        <v>3</v>
      </c>
      <c r="CW66" s="7">
        <f t="shared" si="94"/>
        <v>4</v>
      </c>
      <c r="CX66" s="7">
        <f t="shared" si="95"/>
        <v>3</v>
      </c>
      <c r="CY66" s="7">
        <f t="shared" si="96"/>
        <v>1</v>
      </c>
      <c r="CZ66" s="7">
        <f t="shared" si="97"/>
        <v>4</v>
      </c>
      <c r="DA66" s="7">
        <f t="shared" si="98"/>
        <v>2</v>
      </c>
      <c r="DB66" s="7">
        <f t="shared" si="99"/>
        <v>3</v>
      </c>
      <c r="DC66" s="7">
        <f t="shared" si="100"/>
        <v>3</v>
      </c>
      <c r="DD66" s="7">
        <f t="shared" si="101"/>
        <v>4</v>
      </c>
      <c r="DE66" s="8">
        <f t="shared" si="102"/>
        <v>46</v>
      </c>
      <c r="DF66" s="8">
        <f t="shared" si="103"/>
        <v>63</v>
      </c>
      <c r="DG66" s="8">
        <f t="shared" si="104"/>
        <v>109</v>
      </c>
    </row>
    <row r="67" spans="1:111">
      <c r="A67">
        <v>47</v>
      </c>
      <c r="B67" t="s">
        <v>1090</v>
      </c>
      <c r="C67" t="s">
        <v>1091</v>
      </c>
      <c r="D67" t="s">
        <v>1058</v>
      </c>
      <c r="E67" t="s">
        <v>1059</v>
      </c>
      <c r="F67" t="s">
        <v>1092</v>
      </c>
      <c r="G67" s="19" t="s">
        <v>1093</v>
      </c>
      <c r="H67">
        <v>3</v>
      </c>
      <c r="I67">
        <v>3</v>
      </c>
      <c r="J67">
        <v>4</v>
      </c>
      <c r="K67">
        <v>3</v>
      </c>
      <c r="L67">
        <v>4</v>
      </c>
      <c r="M67">
        <v>2</v>
      </c>
      <c r="N67">
        <v>2</v>
      </c>
      <c r="O67">
        <v>4</v>
      </c>
      <c r="P67">
        <v>3</v>
      </c>
      <c r="Q67">
        <v>4</v>
      </c>
      <c r="R67">
        <v>3</v>
      </c>
      <c r="S67">
        <v>2</v>
      </c>
      <c r="T67">
        <v>1</v>
      </c>
      <c r="U67">
        <v>2</v>
      </c>
      <c r="V67">
        <v>2</v>
      </c>
      <c r="W67">
        <v>3</v>
      </c>
      <c r="X67">
        <v>2</v>
      </c>
      <c r="Y67">
        <v>2</v>
      </c>
      <c r="Z67">
        <v>2</v>
      </c>
      <c r="AA67">
        <v>2</v>
      </c>
      <c r="AB67">
        <v>3</v>
      </c>
      <c r="AC67">
        <v>1</v>
      </c>
      <c r="AD67">
        <v>1</v>
      </c>
      <c r="AE67">
        <v>3</v>
      </c>
      <c r="AF67">
        <v>1</v>
      </c>
      <c r="AG67">
        <v>1</v>
      </c>
      <c r="AH67">
        <v>3</v>
      </c>
      <c r="AI67">
        <v>3</v>
      </c>
      <c r="AJ67">
        <v>2</v>
      </c>
      <c r="AK67">
        <v>2</v>
      </c>
      <c r="AL67">
        <v>3</v>
      </c>
      <c r="AM67">
        <v>2</v>
      </c>
      <c r="AN67">
        <v>3</v>
      </c>
      <c r="AO67">
        <v>3</v>
      </c>
      <c r="AP67">
        <v>2</v>
      </c>
      <c r="AQ67">
        <v>3</v>
      </c>
      <c r="AR67">
        <v>2</v>
      </c>
      <c r="AS67">
        <v>3</v>
      </c>
      <c r="AT67">
        <v>5</v>
      </c>
      <c r="AU67">
        <v>3</v>
      </c>
      <c r="AV67">
        <v>4</v>
      </c>
      <c r="AW67">
        <v>4</v>
      </c>
      <c r="AX67">
        <v>2</v>
      </c>
      <c r="AY67">
        <v>4</v>
      </c>
      <c r="AZ67">
        <v>2</v>
      </c>
      <c r="BA67">
        <v>3</v>
      </c>
      <c r="BB67">
        <v>1</v>
      </c>
      <c r="BC67">
        <v>2</v>
      </c>
      <c r="BD67">
        <v>2</v>
      </c>
      <c r="BE67">
        <v>2</v>
      </c>
      <c r="BF67">
        <v>2</v>
      </c>
      <c r="BG67">
        <v>3</v>
      </c>
      <c r="BH67">
        <v>4</v>
      </c>
      <c r="BI67">
        <v>4</v>
      </c>
      <c r="BJ67">
        <v>1</v>
      </c>
      <c r="BK67">
        <v>4</v>
      </c>
      <c r="BL67">
        <v>1</v>
      </c>
      <c r="BM67">
        <v>2</v>
      </c>
      <c r="BN67">
        <v>3</v>
      </c>
      <c r="BO67">
        <v>4</v>
      </c>
      <c r="BP67">
        <v>4</v>
      </c>
      <c r="BQ67">
        <v>2</v>
      </c>
      <c r="BR67">
        <v>5</v>
      </c>
      <c r="BS67">
        <v>3</v>
      </c>
      <c r="BT67">
        <v>3</v>
      </c>
      <c r="BU67">
        <v>3</v>
      </c>
      <c r="BV67">
        <v>4</v>
      </c>
      <c r="BW67">
        <v>2</v>
      </c>
      <c r="BX67">
        <v>178</v>
      </c>
      <c r="BY67" s="1">
        <f t="shared" si="70"/>
        <v>2</v>
      </c>
      <c r="BZ67" s="1">
        <f t="shared" si="71"/>
        <v>3</v>
      </c>
      <c r="CA67" s="1">
        <f t="shared" si="72"/>
        <v>2</v>
      </c>
      <c r="CB67" s="1">
        <f t="shared" si="73"/>
        <v>3</v>
      </c>
      <c r="CC67" s="1">
        <f t="shared" si="74"/>
        <v>2</v>
      </c>
      <c r="CD67" s="2">
        <f t="shared" si="75"/>
        <v>25</v>
      </c>
      <c r="CE67" s="3">
        <f t="shared" si="76"/>
        <v>2.1</v>
      </c>
      <c r="CF67" s="4">
        <f t="shared" si="77"/>
        <v>2</v>
      </c>
      <c r="CG67" s="4">
        <f t="shared" si="78"/>
        <v>2</v>
      </c>
      <c r="CH67" s="4">
        <f t="shared" si="79"/>
        <v>2</v>
      </c>
      <c r="CI67" s="4">
        <f t="shared" si="80"/>
        <v>2</v>
      </c>
      <c r="CJ67" s="4">
        <f t="shared" si="81"/>
        <v>2</v>
      </c>
      <c r="CK67" s="4">
        <f t="shared" si="82"/>
        <v>2</v>
      </c>
      <c r="CL67" s="4">
        <f t="shared" si="83"/>
        <v>2</v>
      </c>
      <c r="CM67" s="4">
        <f t="shared" si="84"/>
        <v>2</v>
      </c>
      <c r="CN67" s="5">
        <f t="shared" si="85"/>
        <v>16</v>
      </c>
      <c r="CO67" s="5">
        <f t="shared" si="86"/>
        <v>12</v>
      </c>
      <c r="CP67" s="5">
        <f t="shared" si="87"/>
        <v>28</v>
      </c>
      <c r="CQ67" s="7">
        <f t="shared" si="88"/>
        <v>1</v>
      </c>
      <c r="CR67" s="7">
        <f t="shared" si="89"/>
        <v>2</v>
      </c>
      <c r="CS67" s="7">
        <f t="shared" si="90"/>
        <v>3</v>
      </c>
      <c r="CT67" s="7">
        <f t="shared" si="91"/>
        <v>4</v>
      </c>
      <c r="CU67" s="7">
        <f t="shared" si="92"/>
        <v>4</v>
      </c>
      <c r="CV67" s="7">
        <f t="shared" si="93"/>
        <v>2</v>
      </c>
      <c r="CW67" s="7">
        <f t="shared" si="94"/>
        <v>2</v>
      </c>
      <c r="CX67" s="7">
        <f t="shared" si="95"/>
        <v>3</v>
      </c>
      <c r="CY67" s="7">
        <f t="shared" si="96"/>
        <v>2</v>
      </c>
      <c r="CZ67" s="7">
        <f t="shared" si="97"/>
        <v>4</v>
      </c>
      <c r="DA67" s="7">
        <f t="shared" si="98"/>
        <v>1</v>
      </c>
      <c r="DB67" s="7">
        <f t="shared" si="99"/>
        <v>3</v>
      </c>
      <c r="DC67" s="7">
        <f t="shared" si="100"/>
        <v>2</v>
      </c>
      <c r="DD67" s="7">
        <f t="shared" si="101"/>
        <v>4</v>
      </c>
      <c r="DE67" s="8">
        <f t="shared" si="102"/>
        <v>29</v>
      </c>
      <c r="DF67" s="8">
        <f t="shared" si="103"/>
        <v>54</v>
      </c>
      <c r="DG67" s="8">
        <f t="shared" si="104"/>
        <v>83</v>
      </c>
    </row>
    <row r="68" spans="1:111" s="20" customFormat="1">
      <c r="A68" s="20">
        <v>86</v>
      </c>
      <c r="B68" s="20" t="s">
        <v>1933</v>
      </c>
      <c r="C68" s="20" t="s">
        <v>1934</v>
      </c>
      <c r="D68" s="20" t="s">
        <v>77</v>
      </c>
      <c r="E68" s="20" t="s">
        <v>78</v>
      </c>
      <c r="F68" s="20" t="s">
        <v>1747</v>
      </c>
      <c r="G68" s="20" t="s">
        <v>1794</v>
      </c>
      <c r="H68" s="20">
        <v>5</v>
      </c>
      <c r="I68" s="20">
        <v>5</v>
      </c>
      <c r="J68" s="20">
        <v>5</v>
      </c>
      <c r="K68" s="20">
        <v>5</v>
      </c>
      <c r="L68" s="20">
        <v>5</v>
      </c>
      <c r="M68" s="20">
        <v>1</v>
      </c>
      <c r="N68" s="20">
        <v>3</v>
      </c>
      <c r="O68" s="20">
        <v>1</v>
      </c>
      <c r="P68" s="20">
        <v>5</v>
      </c>
      <c r="Q68" s="20">
        <v>5</v>
      </c>
      <c r="R68" s="20">
        <v>1</v>
      </c>
      <c r="S68" s="20">
        <v>4</v>
      </c>
      <c r="T68" s="20">
        <v>1</v>
      </c>
      <c r="U68" s="20">
        <v>1</v>
      </c>
      <c r="V68" s="20">
        <v>1</v>
      </c>
      <c r="W68" s="20">
        <v>4</v>
      </c>
      <c r="X68" s="20">
        <v>4</v>
      </c>
      <c r="Y68" s="20">
        <v>4</v>
      </c>
      <c r="Z68" s="20">
        <v>4</v>
      </c>
      <c r="AA68" s="20">
        <v>1</v>
      </c>
      <c r="AB68" s="20">
        <v>4</v>
      </c>
      <c r="AC68" s="20">
        <v>1</v>
      </c>
      <c r="AD68" s="20">
        <v>1</v>
      </c>
      <c r="AE68" s="20">
        <v>4</v>
      </c>
      <c r="AF68" s="20">
        <v>1</v>
      </c>
      <c r="AG68" s="20">
        <v>1</v>
      </c>
      <c r="AH68" s="20">
        <v>1</v>
      </c>
      <c r="AI68" s="20">
        <v>4</v>
      </c>
      <c r="AJ68" s="20">
        <v>1</v>
      </c>
      <c r="AK68" s="20">
        <v>4</v>
      </c>
      <c r="AL68" s="20">
        <v>4</v>
      </c>
      <c r="AM68" s="20">
        <v>4</v>
      </c>
      <c r="AN68" s="20">
        <v>1</v>
      </c>
      <c r="AO68" s="20">
        <v>4</v>
      </c>
      <c r="AP68" s="20">
        <v>1</v>
      </c>
      <c r="AQ68" s="20">
        <v>4</v>
      </c>
      <c r="AR68" s="20">
        <v>1</v>
      </c>
      <c r="AS68" s="20">
        <v>1</v>
      </c>
      <c r="AT68" s="20">
        <v>1</v>
      </c>
      <c r="AU68" s="20">
        <v>5</v>
      </c>
      <c r="AV68" s="20">
        <v>1</v>
      </c>
      <c r="AW68" s="20">
        <v>5</v>
      </c>
      <c r="AX68" s="20">
        <v>1</v>
      </c>
      <c r="AY68" s="20">
        <v>1</v>
      </c>
      <c r="AZ68" s="20">
        <v>5</v>
      </c>
      <c r="BA68" s="20">
        <v>5</v>
      </c>
      <c r="BB68" s="20">
        <v>5</v>
      </c>
      <c r="BC68" s="20">
        <v>1</v>
      </c>
      <c r="BD68" s="20">
        <v>1</v>
      </c>
      <c r="BE68" s="20">
        <v>1</v>
      </c>
      <c r="BF68" s="20">
        <v>1</v>
      </c>
      <c r="BG68" s="20">
        <v>1</v>
      </c>
      <c r="BH68" s="20">
        <v>5</v>
      </c>
      <c r="BI68" s="20">
        <v>1</v>
      </c>
      <c r="BJ68" s="20">
        <v>5</v>
      </c>
      <c r="BK68" s="20">
        <v>1</v>
      </c>
      <c r="BL68" s="20">
        <v>1</v>
      </c>
      <c r="BM68" s="20">
        <v>5</v>
      </c>
      <c r="BN68" s="20">
        <v>5</v>
      </c>
      <c r="BO68" s="20">
        <v>5</v>
      </c>
      <c r="BP68" s="20">
        <v>5</v>
      </c>
      <c r="BQ68" s="20">
        <v>5</v>
      </c>
      <c r="BR68" s="20">
        <v>5</v>
      </c>
      <c r="BS68" s="20">
        <v>5</v>
      </c>
      <c r="BT68" s="20">
        <v>5</v>
      </c>
      <c r="BU68" s="20">
        <v>5</v>
      </c>
      <c r="BV68" s="20">
        <v>5</v>
      </c>
      <c r="BW68" s="20">
        <v>5</v>
      </c>
      <c r="BX68" s="20">
        <v>189</v>
      </c>
      <c r="BY68" s="26">
        <f t="shared" ref="BY68:BY89" si="105">IF(J68=1,5,IF(J68=2,4,IF(J68=3,3,IF(J68=4,2,IF(J68=5,1)))))</f>
        <v>1</v>
      </c>
      <c r="BZ68" s="26">
        <f t="shared" ref="BZ68:BZ89" si="106">IF(K68=1,5,IF(K68=2,4,IF(K68=3,3,IF(K68=4,2,IF(K68=5,1)))))</f>
        <v>1</v>
      </c>
      <c r="CA68" s="26">
        <f t="shared" ref="CA68:CA89" si="107">IF(O68=1,5,IF(O68=2,4,IF(O68=3,3,IF(O68=4,2,IF(O68=5,1)))))</f>
        <v>5</v>
      </c>
      <c r="CB68" s="26">
        <f t="shared" ref="CB68:CB89" si="108">IF(P68=1,5,IF(P68=2,4,IF(P68=3,3,IF(P68=4,2,IF(P68=5,1)))))</f>
        <v>1</v>
      </c>
      <c r="CC68" s="26">
        <f t="shared" ref="CC68:CC89" si="109">IF(Q68=1,5,IF(Q68=2,4,IF(Q68=3,3,IF(Q68=4,2,IF(Q68=5,1)))))</f>
        <v>1</v>
      </c>
      <c r="CD68" s="27">
        <f t="shared" ref="CD68:CD89" si="110">SUM(H68:I68,K68,M68:N68,BY68:CC68)</f>
        <v>28</v>
      </c>
      <c r="CE68" s="23">
        <f t="shared" ref="CE68:CE89" si="111">SUM(R68:AA68)/10</f>
        <v>2.5</v>
      </c>
      <c r="CF68" s="28">
        <f t="shared" ref="CF68:CF89" si="112">IF(AB68=1,4,IF(AB68=2,3,IF(AB68=3,2,IF(AB68=4,1))))</f>
        <v>1</v>
      </c>
      <c r="CG68" s="28">
        <f t="shared" ref="CG68:CG89" si="113">IF(AE68=1,4,IF(AE68=2,3,IF(AE68=3,2,IF(AE68=4,1))))</f>
        <v>1</v>
      </c>
      <c r="CH68" s="28">
        <f t="shared" ref="CH68:CH89" si="114">IF(AH68=1,4,IF(AH68=2,3,IF(AH68=3,2,IF(AH68=4,1))))</f>
        <v>4</v>
      </c>
      <c r="CI68" s="28">
        <f t="shared" ref="CI68:CI89" si="115">IF(AI68=1,4,IF(AI68=2,3,IF(AI68=3,2,IF(AI68=4,1))))</f>
        <v>1</v>
      </c>
      <c r="CJ68" s="28">
        <f t="shared" ref="CJ68:CJ89" si="116">IF(AL68=1,4,IF(AL68=2,3,IF(AL68=3,2,IF(AL68=4,1))))</f>
        <v>1</v>
      </c>
      <c r="CK68" s="28">
        <f t="shared" ref="CK68:CK89" si="117">IF(AN68=1,4,IF(AN68=2,3,IF(AN68=3,2,IF(AN68=4,1))))</f>
        <v>4</v>
      </c>
      <c r="CL68" s="28">
        <f t="shared" ref="CL68:CL89" si="118">IF(AO68=1,4,IF(AO68=2,3,IF(AO68=3,2,IF(AO68=4,1))))</f>
        <v>1</v>
      </c>
      <c r="CM68" s="28">
        <f t="shared" ref="CM68:CM89" si="119">IF(AQ68=1,4,IF(AQ68=2,3,IF(AQ68=3,2,IF(AQ68=4,1))))</f>
        <v>1</v>
      </c>
      <c r="CN68" s="24">
        <f t="shared" ref="CN68:CN89" si="120">SUM(CF68:CM68,)</f>
        <v>14</v>
      </c>
      <c r="CO68" s="24">
        <f t="shared" ref="CO68:CO89" si="121">SUM(AC68:AD68,AF68:AG68,AJ68,AK68,AM68,AP68)</f>
        <v>14</v>
      </c>
      <c r="CP68" s="24">
        <f t="shared" ref="CP68:CP89" si="122">SUM(CN68+CO68)</f>
        <v>28</v>
      </c>
      <c r="CQ68" s="29">
        <f t="shared" ref="CQ68:CQ89" si="123">IF(AT68=1,5,IF(AT68=2,4,IF(AT68=3,3,IF(AT68=4,2,IF(AT68=5,1)))))</f>
        <v>5</v>
      </c>
      <c r="CR68" s="29">
        <f t="shared" ref="CR68:CR89" si="124">IF(AV68=1,5,IF(AV68=2,4,IF(AV68=3,3,IF(AV68=4,2,IF(AV68=5,1)))))</f>
        <v>5</v>
      </c>
      <c r="CS68" s="29">
        <f t="shared" ref="CS68:CS89" si="125">IF(BA68=1,5,IF(BA68=2,4,IF(BA68=3,3,IF(BA68=4,2,IF(BA68=5,1)))))</f>
        <v>1</v>
      </c>
      <c r="CT68" s="29">
        <f t="shared" ref="CT68:CT89" si="126">IF(BC68=1,5,IF(BC68=2,4,IF(BC68=3,3,IF(BC68=4,2,IF(BC68=5,1)))))</f>
        <v>5</v>
      </c>
      <c r="CU68" s="29">
        <f t="shared" ref="CU68:CU89" si="127">IF(BE68=1,5,IF(BE68=2,4,IF(BE68=3,3,IF(BE68=4,2,IF(BE68=5,1)))))</f>
        <v>5</v>
      </c>
      <c r="CV68" s="29">
        <f t="shared" ref="CV68:CV89" si="128">IF(BH68=1,5,IF(BH68=2,4,IF(BH68=3,3,IF(BH68=4,2,IF(BH68=5,1)))))</f>
        <v>1</v>
      </c>
      <c r="CW68" s="29">
        <f t="shared" ref="CW68:CW89" si="129">IF(BK68=1,5,IF(BK68=2,4,IF(BK68=3,3,IF(BK68=4,2,IF(BK68=5,1)))))</f>
        <v>5</v>
      </c>
      <c r="CX68" s="29">
        <f t="shared" ref="CX68:CX89" si="130">IF(BN68=1,5,IF(BN68=2,4,IF(BN68=3,3,IF(BN68=4,2,IF(BN68=5,1)))))</f>
        <v>1</v>
      </c>
      <c r="CY68" s="29">
        <f t="shared" ref="CY68:CY89" si="131">IF(BP68=1,5,IF(BP68=2,4,IF(BP68=3,3,IF(BP68=4,2,IF(BP68=5,1)))))</f>
        <v>1</v>
      </c>
      <c r="CZ68" s="29">
        <f t="shared" ref="CZ68:CZ89" si="132">IF(BQ68=1,5,IF(BQ68=2,4,IF(BQ68=3,3,IF(BQ68=4,2,IF(BQ68=5,1)))))</f>
        <v>1</v>
      </c>
      <c r="DA68" s="29">
        <f t="shared" ref="DA68:DA89" si="133">IF(BR68=1,5,IF(BR68=2,4,IF(BR68=3,3,IF(BR68=4,2,IF(BR68=5,1)))))</f>
        <v>1</v>
      </c>
      <c r="DB68" s="29">
        <f t="shared" ref="DB68:DB89" si="134">IF(BU68=1,5,IF(BU68=2,4,IF(BU68=3,3,IF(BU68=4,2,IF(BU68=5,1)))))</f>
        <v>1</v>
      </c>
      <c r="DC68" s="29">
        <f t="shared" ref="DC68:DC89" si="135">IF(BV68=1,5,IF(BV68=2,4,IF(BV68=3,3,IF(BV68=4,2,IF(BV68=5,1)))))</f>
        <v>1</v>
      </c>
      <c r="DD68" s="29">
        <f t="shared" ref="DD68:DD89" si="136">IF(BW68=1,5,IF(BW68=2,4,IF(BW68=3,3,IF(BW68=4,2,IF(BW68=5,1)))))</f>
        <v>1</v>
      </c>
      <c r="DE68" s="30">
        <f t="shared" ref="DE68:DE89" si="137">SUM(AR68,AX68,AZ68,BB68,BD68,BF68,BJ68,BL68,BT68,CQ68,CR68,CV68,CX68,CY68,DA68,DC68)</f>
        <v>40</v>
      </c>
      <c r="DF68" s="30">
        <f t="shared" ref="DF68:DF89" si="138">SUM(AS68,AU68,AW68,AY68,BG68,BI68,BM68,BO68,BS68,CS68,CT68,CU68,CW68,CZ68,DB68,DD68)</f>
        <v>48</v>
      </c>
      <c r="DG68" s="30">
        <f t="shared" ref="DG68:DG89" si="139">SUM(DE68:DF68)</f>
        <v>88</v>
      </c>
    </row>
    <row r="69" spans="1:111">
      <c r="A69">
        <v>76</v>
      </c>
      <c r="B69" t="s">
        <v>1935</v>
      </c>
      <c r="C69" t="s">
        <v>1936</v>
      </c>
      <c r="D69" t="s">
        <v>77</v>
      </c>
      <c r="E69" t="s">
        <v>78</v>
      </c>
      <c r="F69" t="s">
        <v>1727</v>
      </c>
      <c r="G69" t="s">
        <v>1742</v>
      </c>
      <c r="H69">
        <v>4</v>
      </c>
      <c r="I69">
        <v>4</v>
      </c>
      <c r="J69">
        <v>2</v>
      </c>
      <c r="K69">
        <v>4</v>
      </c>
      <c r="L69">
        <v>3</v>
      </c>
      <c r="M69">
        <v>3</v>
      </c>
      <c r="N69">
        <v>3</v>
      </c>
      <c r="O69">
        <v>4</v>
      </c>
      <c r="P69">
        <v>3</v>
      </c>
      <c r="Q69">
        <v>3</v>
      </c>
      <c r="R69">
        <v>3</v>
      </c>
      <c r="S69">
        <v>3</v>
      </c>
      <c r="T69">
        <v>3</v>
      </c>
      <c r="U69">
        <v>2</v>
      </c>
      <c r="V69">
        <v>2</v>
      </c>
      <c r="W69">
        <v>3</v>
      </c>
      <c r="X69">
        <v>2</v>
      </c>
      <c r="Y69">
        <v>1</v>
      </c>
      <c r="Z69">
        <v>3</v>
      </c>
      <c r="AA69">
        <v>2</v>
      </c>
      <c r="AB69">
        <v>4</v>
      </c>
      <c r="AC69">
        <v>1</v>
      </c>
      <c r="AD69">
        <v>1</v>
      </c>
      <c r="AE69">
        <v>3</v>
      </c>
      <c r="AF69">
        <v>3</v>
      </c>
      <c r="AG69">
        <v>3</v>
      </c>
      <c r="AH69">
        <v>2</v>
      </c>
      <c r="AI69">
        <v>2</v>
      </c>
      <c r="AJ69">
        <v>2</v>
      </c>
      <c r="AK69">
        <v>1</v>
      </c>
      <c r="AL69">
        <v>3</v>
      </c>
      <c r="AM69">
        <v>2</v>
      </c>
      <c r="AN69">
        <v>2</v>
      </c>
      <c r="AO69">
        <v>3</v>
      </c>
      <c r="AP69">
        <v>2</v>
      </c>
      <c r="AQ69">
        <v>2</v>
      </c>
      <c r="AR69">
        <v>4</v>
      </c>
      <c r="AS69">
        <v>2</v>
      </c>
      <c r="AT69">
        <v>2</v>
      </c>
      <c r="AU69">
        <v>2</v>
      </c>
      <c r="AV69">
        <v>2</v>
      </c>
      <c r="AW69">
        <v>2</v>
      </c>
      <c r="AX69">
        <v>2</v>
      </c>
      <c r="AY69">
        <v>4</v>
      </c>
      <c r="AZ69">
        <v>4</v>
      </c>
      <c r="BA69">
        <v>2</v>
      </c>
      <c r="BB69">
        <v>3</v>
      </c>
      <c r="BC69">
        <v>4</v>
      </c>
      <c r="BD69">
        <v>4</v>
      </c>
      <c r="BE69">
        <v>4</v>
      </c>
      <c r="BF69">
        <v>3</v>
      </c>
      <c r="BG69">
        <v>5</v>
      </c>
      <c r="BH69">
        <v>2</v>
      </c>
      <c r="BI69">
        <v>4</v>
      </c>
      <c r="BJ69">
        <v>2</v>
      </c>
      <c r="BK69">
        <v>1</v>
      </c>
      <c r="BL69">
        <v>2</v>
      </c>
      <c r="BM69">
        <v>2</v>
      </c>
      <c r="BN69">
        <v>3</v>
      </c>
      <c r="BO69">
        <v>4</v>
      </c>
      <c r="BP69">
        <v>3</v>
      </c>
      <c r="BQ69">
        <v>3</v>
      </c>
      <c r="BR69">
        <v>4</v>
      </c>
      <c r="BS69">
        <v>2</v>
      </c>
      <c r="BT69">
        <v>2</v>
      </c>
      <c r="BU69">
        <v>4</v>
      </c>
      <c r="BV69">
        <v>4</v>
      </c>
      <c r="BW69">
        <v>3</v>
      </c>
      <c r="BX69">
        <v>181</v>
      </c>
      <c r="BY69" s="1">
        <f t="shared" si="105"/>
        <v>4</v>
      </c>
      <c r="BZ69" s="1">
        <f t="shared" si="106"/>
        <v>2</v>
      </c>
      <c r="CA69" s="1">
        <f t="shared" si="107"/>
        <v>2</v>
      </c>
      <c r="CB69" s="1">
        <f t="shared" si="108"/>
        <v>3</v>
      </c>
      <c r="CC69" s="1">
        <f t="shared" si="109"/>
        <v>3</v>
      </c>
      <c r="CD69" s="2">
        <f t="shared" si="110"/>
        <v>32</v>
      </c>
      <c r="CE69" s="3">
        <f t="shared" si="111"/>
        <v>2.4</v>
      </c>
      <c r="CF69" s="4">
        <f t="shared" si="112"/>
        <v>1</v>
      </c>
      <c r="CG69" s="4">
        <f t="shared" si="113"/>
        <v>2</v>
      </c>
      <c r="CH69" s="4">
        <f t="shared" si="114"/>
        <v>3</v>
      </c>
      <c r="CI69" s="4">
        <f t="shared" si="115"/>
        <v>3</v>
      </c>
      <c r="CJ69" s="4">
        <f t="shared" si="116"/>
        <v>2</v>
      </c>
      <c r="CK69" s="4">
        <f t="shared" si="117"/>
        <v>3</v>
      </c>
      <c r="CL69" s="4">
        <f t="shared" si="118"/>
        <v>2</v>
      </c>
      <c r="CM69" s="4">
        <f t="shared" si="119"/>
        <v>3</v>
      </c>
      <c r="CN69" s="5">
        <f t="shared" si="120"/>
        <v>19</v>
      </c>
      <c r="CO69" s="5">
        <f t="shared" si="121"/>
        <v>15</v>
      </c>
      <c r="CP69" s="5">
        <f t="shared" si="122"/>
        <v>34</v>
      </c>
      <c r="CQ69" s="7">
        <f t="shared" si="123"/>
        <v>4</v>
      </c>
      <c r="CR69" s="7">
        <f t="shared" si="124"/>
        <v>4</v>
      </c>
      <c r="CS69" s="7">
        <f t="shared" si="125"/>
        <v>4</v>
      </c>
      <c r="CT69" s="7">
        <f t="shared" si="126"/>
        <v>2</v>
      </c>
      <c r="CU69" s="7">
        <f t="shared" si="127"/>
        <v>2</v>
      </c>
      <c r="CV69" s="7">
        <f t="shared" si="128"/>
        <v>4</v>
      </c>
      <c r="CW69" s="7">
        <f t="shared" si="129"/>
        <v>5</v>
      </c>
      <c r="CX69" s="7">
        <f t="shared" si="130"/>
        <v>3</v>
      </c>
      <c r="CY69" s="7">
        <f t="shared" si="131"/>
        <v>3</v>
      </c>
      <c r="CZ69" s="7">
        <f t="shared" si="132"/>
        <v>3</v>
      </c>
      <c r="DA69" s="7">
        <f t="shared" si="133"/>
        <v>2</v>
      </c>
      <c r="DB69" s="7">
        <f t="shared" si="134"/>
        <v>2</v>
      </c>
      <c r="DC69" s="7">
        <f t="shared" si="135"/>
        <v>2</v>
      </c>
      <c r="DD69" s="7">
        <f t="shared" si="136"/>
        <v>3</v>
      </c>
      <c r="DE69" s="8">
        <f t="shared" si="137"/>
        <v>48</v>
      </c>
      <c r="DF69" s="8">
        <f t="shared" si="138"/>
        <v>48</v>
      </c>
      <c r="DG69" s="8">
        <f t="shared" si="139"/>
        <v>96</v>
      </c>
    </row>
    <row r="70" spans="1:111">
      <c r="A70">
        <v>70</v>
      </c>
      <c r="B70" t="s">
        <v>1937</v>
      </c>
      <c r="C70" t="s">
        <v>1938</v>
      </c>
      <c r="D70" t="s">
        <v>77</v>
      </c>
      <c r="E70" t="s">
        <v>78</v>
      </c>
      <c r="F70" t="s">
        <v>1705</v>
      </c>
      <c r="G70" t="s">
        <v>1711</v>
      </c>
      <c r="H70">
        <v>3</v>
      </c>
      <c r="I70">
        <v>2</v>
      </c>
      <c r="J70">
        <v>3</v>
      </c>
      <c r="K70">
        <v>3</v>
      </c>
      <c r="L70">
        <v>4</v>
      </c>
      <c r="M70">
        <v>3</v>
      </c>
      <c r="N70">
        <v>4</v>
      </c>
      <c r="O70">
        <v>4</v>
      </c>
      <c r="P70">
        <v>4</v>
      </c>
      <c r="Q70">
        <v>2</v>
      </c>
      <c r="R70">
        <v>2</v>
      </c>
      <c r="S70">
        <v>2</v>
      </c>
      <c r="T70">
        <v>2</v>
      </c>
      <c r="U70">
        <v>2</v>
      </c>
      <c r="V70">
        <v>2</v>
      </c>
      <c r="W70">
        <v>3</v>
      </c>
      <c r="X70">
        <v>2</v>
      </c>
      <c r="Y70">
        <v>2</v>
      </c>
      <c r="Z70">
        <v>3</v>
      </c>
      <c r="AA70">
        <v>2</v>
      </c>
      <c r="AB70">
        <v>3</v>
      </c>
      <c r="AC70">
        <v>2</v>
      </c>
      <c r="AD70">
        <v>1</v>
      </c>
      <c r="AE70">
        <v>3</v>
      </c>
      <c r="AF70">
        <v>2</v>
      </c>
      <c r="AG70">
        <v>3</v>
      </c>
      <c r="AH70">
        <v>3</v>
      </c>
      <c r="AI70">
        <v>3</v>
      </c>
      <c r="AJ70">
        <v>2</v>
      </c>
      <c r="AK70">
        <v>1</v>
      </c>
      <c r="AL70">
        <v>3</v>
      </c>
      <c r="AM70">
        <v>2</v>
      </c>
      <c r="AN70">
        <v>2</v>
      </c>
      <c r="AO70">
        <v>3</v>
      </c>
      <c r="AP70">
        <v>2</v>
      </c>
      <c r="AQ70">
        <v>3</v>
      </c>
      <c r="AR70">
        <v>4</v>
      </c>
      <c r="AS70">
        <v>3</v>
      </c>
      <c r="AT70">
        <v>4</v>
      </c>
      <c r="AU70">
        <v>4</v>
      </c>
      <c r="AV70">
        <v>4</v>
      </c>
      <c r="AW70">
        <v>3</v>
      </c>
      <c r="AX70">
        <v>2</v>
      </c>
      <c r="AY70">
        <v>4</v>
      </c>
      <c r="AZ70">
        <v>2</v>
      </c>
      <c r="BA70">
        <v>4</v>
      </c>
      <c r="BB70">
        <v>2</v>
      </c>
      <c r="BC70">
        <v>3</v>
      </c>
      <c r="BD70">
        <v>3</v>
      </c>
      <c r="BE70">
        <v>2</v>
      </c>
      <c r="BF70">
        <v>3</v>
      </c>
      <c r="BG70">
        <v>4</v>
      </c>
      <c r="BH70">
        <v>2</v>
      </c>
      <c r="BI70">
        <v>3</v>
      </c>
      <c r="BJ70">
        <v>1</v>
      </c>
      <c r="BK70">
        <v>4</v>
      </c>
      <c r="BL70">
        <v>3</v>
      </c>
      <c r="BM70">
        <v>2</v>
      </c>
      <c r="BN70">
        <v>3</v>
      </c>
      <c r="BO70">
        <v>4</v>
      </c>
      <c r="BP70">
        <v>2</v>
      </c>
      <c r="BQ70">
        <v>2</v>
      </c>
      <c r="BR70">
        <v>5</v>
      </c>
      <c r="BS70">
        <v>5</v>
      </c>
      <c r="BT70">
        <v>2</v>
      </c>
      <c r="BU70">
        <v>4</v>
      </c>
      <c r="BV70">
        <v>4</v>
      </c>
      <c r="BW70">
        <v>2</v>
      </c>
      <c r="BX70">
        <v>187</v>
      </c>
      <c r="BY70" s="1">
        <f t="shared" si="105"/>
        <v>3</v>
      </c>
      <c r="BZ70" s="1">
        <f t="shared" si="106"/>
        <v>3</v>
      </c>
      <c r="CA70" s="1">
        <f t="shared" si="107"/>
        <v>2</v>
      </c>
      <c r="CB70" s="1">
        <f t="shared" si="108"/>
        <v>2</v>
      </c>
      <c r="CC70" s="1">
        <f t="shared" si="109"/>
        <v>4</v>
      </c>
      <c r="CD70" s="2">
        <f t="shared" si="110"/>
        <v>29</v>
      </c>
      <c r="CE70" s="3">
        <f t="shared" si="111"/>
        <v>2.2000000000000002</v>
      </c>
      <c r="CF70" s="4">
        <f t="shared" si="112"/>
        <v>2</v>
      </c>
      <c r="CG70" s="4">
        <f t="shared" si="113"/>
        <v>2</v>
      </c>
      <c r="CH70" s="4">
        <f t="shared" si="114"/>
        <v>2</v>
      </c>
      <c r="CI70" s="4">
        <f t="shared" si="115"/>
        <v>2</v>
      </c>
      <c r="CJ70" s="4">
        <f t="shared" si="116"/>
        <v>2</v>
      </c>
      <c r="CK70" s="4">
        <f t="shared" si="117"/>
        <v>3</v>
      </c>
      <c r="CL70" s="4">
        <f t="shared" si="118"/>
        <v>2</v>
      </c>
      <c r="CM70" s="4">
        <f t="shared" si="119"/>
        <v>2</v>
      </c>
      <c r="CN70" s="5">
        <f t="shared" si="120"/>
        <v>17</v>
      </c>
      <c r="CO70" s="5">
        <f t="shared" si="121"/>
        <v>15</v>
      </c>
      <c r="CP70" s="5">
        <f t="shared" si="122"/>
        <v>32</v>
      </c>
      <c r="CQ70" s="7">
        <f t="shared" si="123"/>
        <v>2</v>
      </c>
      <c r="CR70" s="7">
        <f t="shared" si="124"/>
        <v>2</v>
      </c>
      <c r="CS70" s="7">
        <f t="shared" si="125"/>
        <v>2</v>
      </c>
      <c r="CT70" s="7">
        <f t="shared" si="126"/>
        <v>3</v>
      </c>
      <c r="CU70" s="7">
        <f t="shared" si="127"/>
        <v>4</v>
      </c>
      <c r="CV70" s="7">
        <f t="shared" si="128"/>
        <v>4</v>
      </c>
      <c r="CW70" s="7">
        <f t="shared" si="129"/>
        <v>2</v>
      </c>
      <c r="CX70" s="7">
        <f t="shared" si="130"/>
        <v>3</v>
      </c>
      <c r="CY70" s="7">
        <f t="shared" si="131"/>
        <v>4</v>
      </c>
      <c r="CZ70" s="7">
        <f t="shared" si="132"/>
        <v>4</v>
      </c>
      <c r="DA70" s="7">
        <f t="shared" si="133"/>
        <v>1</v>
      </c>
      <c r="DB70" s="7">
        <f t="shared" si="134"/>
        <v>2</v>
      </c>
      <c r="DC70" s="7">
        <f t="shared" si="135"/>
        <v>2</v>
      </c>
      <c r="DD70" s="7">
        <f t="shared" si="136"/>
        <v>4</v>
      </c>
      <c r="DE70" s="8">
        <f t="shared" si="137"/>
        <v>40</v>
      </c>
      <c r="DF70" s="8">
        <f t="shared" si="138"/>
        <v>53</v>
      </c>
      <c r="DG70" s="8">
        <f t="shared" si="139"/>
        <v>93</v>
      </c>
    </row>
    <row r="71" spans="1:111">
      <c r="A71">
        <v>75</v>
      </c>
      <c r="B71" t="s">
        <v>1939</v>
      </c>
      <c r="C71" t="s">
        <v>1940</v>
      </c>
      <c r="D71" t="s">
        <v>77</v>
      </c>
      <c r="E71" t="s">
        <v>78</v>
      </c>
      <c r="F71" t="s">
        <v>1727</v>
      </c>
      <c r="G71" t="s">
        <v>1737</v>
      </c>
      <c r="H71">
        <v>4</v>
      </c>
      <c r="I71">
        <v>4</v>
      </c>
      <c r="J71">
        <v>1</v>
      </c>
      <c r="K71">
        <v>4</v>
      </c>
      <c r="L71">
        <v>2</v>
      </c>
      <c r="M71">
        <v>4</v>
      </c>
      <c r="N71">
        <v>4</v>
      </c>
      <c r="O71">
        <v>3</v>
      </c>
      <c r="P71">
        <v>2</v>
      </c>
      <c r="Q71">
        <v>2</v>
      </c>
      <c r="R71">
        <v>4</v>
      </c>
      <c r="S71">
        <v>4</v>
      </c>
      <c r="T71">
        <v>3</v>
      </c>
      <c r="U71">
        <v>3</v>
      </c>
      <c r="V71">
        <v>3</v>
      </c>
      <c r="W71">
        <v>3</v>
      </c>
      <c r="X71">
        <v>3</v>
      </c>
      <c r="Y71">
        <v>2</v>
      </c>
      <c r="Z71">
        <v>3</v>
      </c>
      <c r="AA71">
        <v>3</v>
      </c>
      <c r="AB71">
        <v>2</v>
      </c>
      <c r="AC71">
        <v>2</v>
      </c>
      <c r="AD71">
        <v>2</v>
      </c>
      <c r="AE71">
        <v>2</v>
      </c>
      <c r="AF71">
        <v>2</v>
      </c>
      <c r="AG71">
        <v>3</v>
      </c>
      <c r="AH71">
        <v>2</v>
      </c>
      <c r="AI71">
        <v>2</v>
      </c>
      <c r="AJ71">
        <v>3</v>
      </c>
      <c r="AK71">
        <v>3</v>
      </c>
      <c r="AL71">
        <v>2</v>
      </c>
      <c r="AM71">
        <v>2</v>
      </c>
      <c r="AN71">
        <v>2</v>
      </c>
      <c r="AO71">
        <v>2</v>
      </c>
      <c r="AP71">
        <v>3</v>
      </c>
      <c r="AQ71">
        <v>2</v>
      </c>
      <c r="AR71">
        <v>4</v>
      </c>
      <c r="AS71">
        <v>4</v>
      </c>
      <c r="AT71">
        <v>2</v>
      </c>
      <c r="AU71">
        <v>4</v>
      </c>
      <c r="AV71">
        <v>3</v>
      </c>
      <c r="AW71">
        <v>4</v>
      </c>
      <c r="AX71">
        <v>2</v>
      </c>
      <c r="AY71">
        <v>3</v>
      </c>
      <c r="AZ71">
        <v>4</v>
      </c>
      <c r="BA71">
        <v>4</v>
      </c>
      <c r="BB71">
        <v>4</v>
      </c>
      <c r="BC71">
        <v>4</v>
      </c>
      <c r="BD71">
        <v>3</v>
      </c>
      <c r="BE71">
        <v>4</v>
      </c>
      <c r="BF71">
        <v>4</v>
      </c>
      <c r="BG71">
        <v>4</v>
      </c>
      <c r="BH71">
        <v>2</v>
      </c>
      <c r="BI71">
        <v>2</v>
      </c>
      <c r="BJ71">
        <v>3</v>
      </c>
      <c r="BK71">
        <v>4</v>
      </c>
      <c r="BL71">
        <v>2</v>
      </c>
      <c r="BM71">
        <v>4</v>
      </c>
      <c r="BN71">
        <v>2</v>
      </c>
      <c r="BO71">
        <v>4</v>
      </c>
      <c r="BP71">
        <v>2</v>
      </c>
      <c r="BQ71">
        <v>4</v>
      </c>
      <c r="BR71">
        <v>3</v>
      </c>
      <c r="BS71">
        <v>4</v>
      </c>
      <c r="BT71">
        <v>3</v>
      </c>
      <c r="BU71">
        <v>2</v>
      </c>
      <c r="BV71">
        <v>3</v>
      </c>
      <c r="BW71">
        <v>4</v>
      </c>
      <c r="BX71">
        <v>202</v>
      </c>
      <c r="BY71" s="1">
        <f t="shared" si="105"/>
        <v>5</v>
      </c>
      <c r="BZ71" s="1">
        <f t="shared" si="106"/>
        <v>2</v>
      </c>
      <c r="CA71" s="1">
        <f t="shared" si="107"/>
        <v>3</v>
      </c>
      <c r="CB71" s="1">
        <f t="shared" si="108"/>
        <v>4</v>
      </c>
      <c r="CC71" s="1">
        <f t="shared" si="109"/>
        <v>4</v>
      </c>
      <c r="CD71" s="2">
        <f t="shared" si="110"/>
        <v>38</v>
      </c>
      <c r="CE71" s="3">
        <f t="shared" si="111"/>
        <v>3.1</v>
      </c>
      <c r="CF71" s="4">
        <f t="shared" si="112"/>
        <v>3</v>
      </c>
      <c r="CG71" s="4">
        <f t="shared" si="113"/>
        <v>3</v>
      </c>
      <c r="CH71" s="4">
        <f t="shared" si="114"/>
        <v>3</v>
      </c>
      <c r="CI71" s="4">
        <f t="shared" si="115"/>
        <v>3</v>
      </c>
      <c r="CJ71" s="4">
        <f t="shared" si="116"/>
        <v>3</v>
      </c>
      <c r="CK71" s="4">
        <f t="shared" si="117"/>
        <v>3</v>
      </c>
      <c r="CL71" s="4">
        <f t="shared" si="118"/>
        <v>3</v>
      </c>
      <c r="CM71" s="4">
        <f t="shared" si="119"/>
        <v>3</v>
      </c>
      <c r="CN71" s="5">
        <f t="shared" si="120"/>
        <v>24</v>
      </c>
      <c r="CO71" s="5">
        <f t="shared" si="121"/>
        <v>20</v>
      </c>
      <c r="CP71" s="5">
        <f t="shared" si="122"/>
        <v>44</v>
      </c>
      <c r="CQ71" s="7">
        <f t="shared" si="123"/>
        <v>4</v>
      </c>
      <c r="CR71" s="7">
        <f t="shared" si="124"/>
        <v>3</v>
      </c>
      <c r="CS71" s="7">
        <f t="shared" si="125"/>
        <v>2</v>
      </c>
      <c r="CT71" s="7">
        <f t="shared" si="126"/>
        <v>2</v>
      </c>
      <c r="CU71" s="7">
        <f t="shared" si="127"/>
        <v>2</v>
      </c>
      <c r="CV71" s="7">
        <f t="shared" si="128"/>
        <v>4</v>
      </c>
      <c r="CW71" s="7">
        <f t="shared" si="129"/>
        <v>2</v>
      </c>
      <c r="CX71" s="7">
        <f t="shared" si="130"/>
        <v>4</v>
      </c>
      <c r="CY71" s="7">
        <f t="shared" si="131"/>
        <v>4</v>
      </c>
      <c r="CZ71" s="7">
        <f t="shared" si="132"/>
        <v>2</v>
      </c>
      <c r="DA71" s="7">
        <f t="shared" si="133"/>
        <v>3</v>
      </c>
      <c r="DB71" s="7">
        <f t="shared" si="134"/>
        <v>4</v>
      </c>
      <c r="DC71" s="7">
        <f t="shared" si="135"/>
        <v>3</v>
      </c>
      <c r="DD71" s="7">
        <f t="shared" si="136"/>
        <v>2</v>
      </c>
      <c r="DE71" s="8">
        <f t="shared" si="137"/>
        <v>54</v>
      </c>
      <c r="DF71" s="8">
        <f t="shared" si="138"/>
        <v>49</v>
      </c>
      <c r="DG71" s="8">
        <f t="shared" si="139"/>
        <v>103</v>
      </c>
    </row>
    <row r="72" spans="1:111">
      <c r="A72">
        <v>72</v>
      </c>
      <c r="B72" t="s">
        <v>1941</v>
      </c>
      <c r="C72" t="s">
        <v>1942</v>
      </c>
      <c r="D72" t="s">
        <v>77</v>
      </c>
      <c r="E72" t="s">
        <v>83</v>
      </c>
      <c r="F72" t="s">
        <v>1716</v>
      </c>
      <c r="G72" t="s">
        <v>1722</v>
      </c>
      <c r="H72">
        <v>4</v>
      </c>
      <c r="I72">
        <v>4</v>
      </c>
      <c r="J72">
        <v>1</v>
      </c>
      <c r="K72">
        <v>4</v>
      </c>
      <c r="L72">
        <v>1</v>
      </c>
      <c r="M72">
        <v>4</v>
      </c>
      <c r="N72">
        <v>4</v>
      </c>
      <c r="O72">
        <v>3</v>
      </c>
      <c r="P72">
        <v>1</v>
      </c>
      <c r="Q72">
        <v>1</v>
      </c>
      <c r="R72">
        <v>3</v>
      </c>
      <c r="S72">
        <v>3</v>
      </c>
      <c r="T72">
        <v>2</v>
      </c>
      <c r="U72">
        <v>3</v>
      </c>
      <c r="V72">
        <v>3</v>
      </c>
      <c r="W72">
        <v>3</v>
      </c>
      <c r="X72">
        <v>3</v>
      </c>
      <c r="Y72">
        <v>2</v>
      </c>
      <c r="Z72">
        <v>3</v>
      </c>
      <c r="AA72">
        <v>3</v>
      </c>
      <c r="AB72">
        <v>3</v>
      </c>
      <c r="AC72">
        <v>2</v>
      </c>
      <c r="AD72">
        <v>2</v>
      </c>
      <c r="AE72">
        <v>3</v>
      </c>
      <c r="AF72">
        <v>2</v>
      </c>
      <c r="AG72">
        <v>3</v>
      </c>
      <c r="AH72">
        <v>3</v>
      </c>
      <c r="AI72">
        <v>3</v>
      </c>
      <c r="AJ72">
        <v>2</v>
      </c>
      <c r="AK72">
        <v>3</v>
      </c>
      <c r="AL72">
        <v>4</v>
      </c>
      <c r="AM72">
        <v>2</v>
      </c>
      <c r="AN72">
        <v>1</v>
      </c>
      <c r="AO72">
        <v>3</v>
      </c>
      <c r="AP72">
        <v>3</v>
      </c>
      <c r="AQ72">
        <v>1</v>
      </c>
      <c r="AR72">
        <v>4</v>
      </c>
      <c r="AS72">
        <v>3</v>
      </c>
      <c r="AT72">
        <v>2</v>
      </c>
      <c r="AU72">
        <v>3</v>
      </c>
      <c r="AV72">
        <v>1</v>
      </c>
      <c r="AW72">
        <v>4</v>
      </c>
      <c r="AX72">
        <v>2</v>
      </c>
      <c r="AY72">
        <v>4</v>
      </c>
      <c r="AZ72">
        <v>4</v>
      </c>
      <c r="BA72">
        <v>3</v>
      </c>
      <c r="BB72">
        <v>4</v>
      </c>
      <c r="BC72">
        <v>5</v>
      </c>
      <c r="BD72">
        <v>5</v>
      </c>
      <c r="BE72">
        <v>2</v>
      </c>
      <c r="BF72">
        <v>4</v>
      </c>
      <c r="BG72">
        <v>4</v>
      </c>
      <c r="BH72">
        <v>1</v>
      </c>
      <c r="BI72">
        <v>4</v>
      </c>
      <c r="BJ72">
        <v>4</v>
      </c>
      <c r="BK72">
        <v>3</v>
      </c>
      <c r="BL72">
        <v>4</v>
      </c>
      <c r="BM72">
        <v>4</v>
      </c>
      <c r="BN72">
        <v>1</v>
      </c>
      <c r="BO72">
        <v>4</v>
      </c>
      <c r="BP72">
        <v>1</v>
      </c>
      <c r="BQ72">
        <v>2</v>
      </c>
      <c r="BR72">
        <v>2</v>
      </c>
      <c r="BS72">
        <v>4</v>
      </c>
      <c r="BT72">
        <v>5</v>
      </c>
      <c r="BU72">
        <v>1</v>
      </c>
      <c r="BV72">
        <v>2</v>
      </c>
      <c r="BW72">
        <v>2</v>
      </c>
      <c r="BX72">
        <v>199</v>
      </c>
      <c r="BY72" s="1">
        <f t="shared" si="105"/>
        <v>5</v>
      </c>
      <c r="BZ72" s="1">
        <f t="shared" si="106"/>
        <v>2</v>
      </c>
      <c r="CA72" s="1">
        <f t="shared" si="107"/>
        <v>3</v>
      </c>
      <c r="CB72" s="1">
        <f t="shared" si="108"/>
        <v>5</v>
      </c>
      <c r="CC72" s="1">
        <f t="shared" si="109"/>
        <v>5</v>
      </c>
      <c r="CD72" s="2">
        <f t="shared" si="110"/>
        <v>40</v>
      </c>
      <c r="CE72" s="3">
        <f t="shared" si="111"/>
        <v>2.8</v>
      </c>
      <c r="CF72" s="4">
        <f t="shared" si="112"/>
        <v>2</v>
      </c>
      <c r="CG72" s="4">
        <f t="shared" si="113"/>
        <v>2</v>
      </c>
      <c r="CH72" s="4">
        <f t="shared" si="114"/>
        <v>2</v>
      </c>
      <c r="CI72" s="4">
        <f t="shared" si="115"/>
        <v>2</v>
      </c>
      <c r="CJ72" s="4">
        <f t="shared" si="116"/>
        <v>1</v>
      </c>
      <c r="CK72" s="4">
        <f t="shared" si="117"/>
        <v>4</v>
      </c>
      <c r="CL72" s="4">
        <f t="shared" si="118"/>
        <v>2</v>
      </c>
      <c r="CM72" s="4">
        <f t="shared" si="119"/>
        <v>4</v>
      </c>
      <c r="CN72" s="5">
        <f t="shared" si="120"/>
        <v>19</v>
      </c>
      <c r="CO72" s="5">
        <f t="shared" si="121"/>
        <v>19</v>
      </c>
      <c r="CP72" s="5">
        <f t="shared" si="122"/>
        <v>38</v>
      </c>
      <c r="CQ72" s="7">
        <f t="shared" si="123"/>
        <v>4</v>
      </c>
      <c r="CR72" s="7">
        <f t="shared" si="124"/>
        <v>5</v>
      </c>
      <c r="CS72" s="7">
        <f t="shared" si="125"/>
        <v>3</v>
      </c>
      <c r="CT72" s="7">
        <f t="shared" si="126"/>
        <v>1</v>
      </c>
      <c r="CU72" s="7">
        <f t="shared" si="127"/>
        <v>4</v>
      </c>
      <c r="CV72" s="7">
        <f t="shared" si="128"/>
        <v>5</v>
      </c>
      <c r="CW72" s="7">
        <f t="shared" si="129"/>
        <v>3</v>
      </c>
      <c r="CX72" s="7">
        <f t="shared" si="130"/>
        <v>5</v>
      </c>
      <c r="CY72" s="7">
        <f t="shared" si="131"/>
        <v>5</v>
      </c>
      <c r="CZ72" s="7">
        <f t="shared" si="132"/>
        <v>4</v>
      </c>
      <c r="DA72" s="7">
        <f t="shared" si="133"/>
        <v>4</v>
      </c>
      <c r="DB72" s="7">
        <f t="shared" si="134"/>
        <v>5</v>
      </c>
      <c r="DC72" s="7">
        <f t="shared" si="135"/>
        <v>4</v>
      </c>
      <c r="DD72" s="7">
        <f t="shared" si="136"/>
        <v>4</v>
      </c>
      <c r="DE72" s="8">
        <f t="shared" si="137"/>
        <v>68</v>
      </c>
      <c r="DF72" s="8">
        <f t="shared" si="138"/>
        <v>58</v>
      </c>
      <c r="DG72" s="8">
        <f t="shared" si="139"/>
        <v>126</v>
      </c>
    </row>
    <row r="73" spans="1:111">
      <c r="A73">
        <v>69</v>
      </c>
      <c r="B73" t="s">
        <v>1943</v>
      </c>
      <c r="C73" t="s">
        <v>1944</v>
      </c>
      <c r="D73" t="s">
        <v>77</v>
      </c>
      <c r="E73" t="s">
        <v>78</v>
      </c>
      <c r="F73" t="s">
        <v>1705</v>
      </c>
      <c r="G73" t="s">
        <v>1706</v>
      </c>
      <c r="H73">
        <v>3</v>
      </c>
      <c r="I73">
        <v>4</v>
      </c>
      <c r="J73">
        <v>4</v>
      </c>
      <c r="K73">
        <v>3</v>
      </c>
      <c r="L73">
        <v>4</v>
      </c>
      <c r="M73">
        <v>3</v>
      </c>
      <c r="N73">
        <v>4</v>
      </c>
      <c r="O73">
        <v>1</v>
      </c>
      <c r="P73">
        <v>4</v>
      </c>
      <c r="Q73">
        <v>4</v>
      </c>
      <c r="R73">
        <v>4</v>
      </c>
      <c r="S73">
        <v>2</v>
      </c>
      <c r="T73">
        <v>1</v>
      </c>
      <c r="U73">
        <v>2</v>
      </c>
      <c r="V73">
        <v>2</v>
      </c>
      <c r="W73">
        <v>4</v>
      </c>
      <c r="X73">
        <v>3</v>
      </c>
      <c r="Y73">
        <v>1</v>
      </c>
      <c r="Z73">
        <v>3</v>
      </c>
      <c r="AA73">
        <v>3</v>
      </c>
      <c r="AB73">
        <v>4</v>
      </c>
      <c r="AC73">
        <v>2</v>
      </c>
      <c r="AD73">
        <v>2</v>
      </c>
      <c r="AE73">
        <v>2</v>
      </c>
      <c r="AF73">
        <v>3</v>
      </c>
      <c r="AG73">
        <v>3</v>
      </c>
      <c r="AH73">
        <v>3</v>
      </c>
      <c r="AI73">
        <v>4</v>
      </c>
      <c r="AJ73">
        <v>4</v>
      </c>
      <c r="AK73">
        <v>1</v>
      </c>
      <c r="AL73">
        <v>3</v>
      </c>
      <c r="AM73">
        <v>2</v>
      </c>
      <c r="AN73">
        <v>1</v>
      </c>
      <c r="AO73">
        <v>4</v>
      </c>
      <c r="AP73">
        <v>3</v>
      </c>
      <c r="AQ73">
        <v>1</v>
      </c>
      <c r="AR73">
        <v>4</v>
      </c>
      <c r="AS73">
        <v>1</v>
      </c>
      <c r="AT73">
        <v>3</v>
      </c>
      <c r="AU73">
        <v>2</v>
      </c>
      <c r="AV73">
        <v>4</v>
      </c>
      <c r="AW73">
        <v>2</v>
      </c>
      <c r="AX73">
        <v>2</v>
      </c>
      <c r="AY73">
        <v>3</v>
      </c>
      <c r="AZ73">
        <v>4</v>
      </c>
      <c r="BA73">
        <v>4</v>
      </c>
      <c r="BB73">
        <v>2</v>
      </c>
      <c r="BC73">
        <v>4</v>
      </c>
      <c r="BD73">
        <v>2</v>
      </c>
      <c r="BE73">
        <v>4</v>
      </c>
      <c r="BF73">
        <v>4</v>
      </c>
      <c r="BG73">
        <v>4</v>
      </c>
      <c r="BH73">
        <v>1</v>
      </c>
      <c r="BI73">
        <v>1</v>
      </c>
      <c r="BJ73">
        <v>1</v>
      </c>
      <c r="BK73">
        <v>2</v>
      </c>
      <c r="BL73">
        <v>2</v>
      </c>
      <c r="BM73">
        <v>2</v>
      </c>
      <c r="BN73">
        <v>2</v>
      </c>
      <c r="BO73">
        <v>4</v>
      </c>
      <c r="BP73">
        <v>4</v>
      </c>
      <c r="BQ73">
        <v>4</v>
      </c>
      <c r="BR73">
        <v>5</v>
      </c>
      <c r="BS73">
        <v>4</v>
      </c>
      <c r="BT73">
        <v>1</v>
      </c>
      <c r="BU73">
        <v>4</v>
      </c>
      <c r="BV73">
        <v>3</v>
      </c>
      <c r="BW73">
        <v>4</v>
      </c>
      <c r="BX73">
        <v>186</v>
      </c>
      <c r="BY73" s="1">
        <f t="shared" si="105"/>
        <v>2</v>
      </c>
      <c r="BZ73" s="1">
        <f t="shared" si="106"/>
        <v>3</v>
      </c>
      <c r="CA73" s="1">
        <f t="shared" si="107"/>
        <v>5</v>
      </c>
      <c r="CB73" s="1">
        <f t="shared" si="108"/>
        <v>2</v>
      </c>
      <c r="CC73" s="1">
        <f t="shared" si="109"/>
        <v>2</v>
      </c>
      <c r="CD73" s="2">
        <f t="shared" si="110"/>
        <v>31</v>
      </c>
      <c r="CE73" s="3">
        <f t="shared" si="111"/>
        <v>2.5</v>
      </c>
      <c r="CF73" s="4">
        <f t="shared" si="112"/>
        <v>1</v>
      </c>
      <c r="CG73" s="4">
        <f t="shared" si="113"/>
        <v>3</v>
      </c>
      <c r="CH73" s="4">
        <f t="shared" si="114"/>
        <v>2</v>
      </c>
      <c r="CI73" s="4">
        <f t="shared" si="115"/>
        <v>1</v>
      </c>
      <c r="CJ73" s="4">
        <f t="shared" si="116"/>
        <v>2</v>
      </c>
      <c r="CK73" s="4">
        <f t="shared" si="117"/>
        <v>4</v>
      </c>
      <c r="CL73" s="4">
        <f t="shared" si="118"/>
        <v>1</v>
      </c>
      <c r="CM73" s="4">
        <f t="shared" si="119"/>
        <v>4</v>
      </c>
      <c r="CN73" s="5">
        <f t="shared" si="120"/>
        <v>18</v>
      </c>
      <c r="CO73" s="5">
        <f t="shared" si="121"/>
        <v>20</v>
      </c>
      <c r="CP73" s="5">
        <f t="shared" si="122"/>
        <v>38</v>
      </c>
      <c r="CQ73" s="7">
        <f t="shared" si="123"/>
        <v>3</v>
      </c>
      <c r="CR73" s="7">
        <f t="shared" si="124"/>
        <v>2</v>
      </c>
      <c r="CS73" s="7">
        <f t="shared" si="125"/>
        <v>2</v>
      </c>
      <c r="CT73" s="7">
        <f t="shared" si="126"/>
        <v>2</v>
      </c>
      <c r="CU73" s="7">
        <f t="shared" si="127"/>
        <v>2</v>
      </c>
      <c r="CV73" s="7">
        <f t="shared" si="128"/>
        <v>5</v>
      </c>
      <c r="CW73" s="7">
        <f t="shared" si="129"/>
        <v>4</v>
      </c>
      <c r="CX73" s="7">
        <f t="shared" si="130"/>
        <v>4</v>
      </c>
      <c r="CY73" s="7">
        <f t="shared" si="131"/>
        <v>2</v>
      </c>
      <c r="CZ73" s="7">
        <f t="shared" si="132"/>
        <v>2</v>
      </c>
      <c r="DA73" s="7">
        <f t="shared" si="133"/>
        <v>1</v>
      </c>
      <c r="DB73" s="7">
        <f t="shared" si="134"/>
        <v>2</v>
      </c>
      <c r="DC73" s="7">
        <f t="shared" si="135"/>
        <v>3</v>
      </c>
      <c r="DD73" s="7">
        <f t="shared" si="136"/>
        <v>2</v>
      </c>
      <c r="DE73" s="8">
        <f t="shared" si="137"/>
        <v>42</v>
      </c>
      <c r="DF73" s="8">
        <f t="shared" si="138"/>
        <v>39</v>
      </c>
      <c r="DG73" s="8">
        <f t="shared" si="139"/>
        <v>81</v>
      </c>
    </row>
    <row r="74" spans="1:111">
      <c r="A74">
        <v>85</v>
      </c>
      <c r="B74" t="s">
        <v>1945</v>
      </c>
      <c r="C74" t="s">
        <v>1946</v>
      </c>
      <c r="D74" t="s">
        <v>77</v>
      </c>
      <c r="E74" t="s">
        <v>78</v>
      </c>
      <c r="F74" t="s">
        <v>1747</v>
      </c>
      <c r="G74" t="s">
        <v>1785</v>
      </c>
      <c r="H74">
        <v>4</v>
      </c>
      <c r="I74">
        <v>4</v>
      </c>
      <c r="J74">
        <v>3</v>
      </c>
      <c r="K74">
        <v>4</v>
      </c>
      <c r="L74">
        <v>2</v>
      </c>
      <c r="M74">
        <v>4</v>
      </c>
      <c r="N74">
        <v>3</v>
      </c>
      <c r="O74">
        <v>5</v>
      </c>
      <c r="P74">
        <v>4</v>
      </c>
      <c r="Q74">
        <v>3</v>
      </c>
      <c r="R74">
        <v>3</v>
      </c>
      <c r="S74">
        <v>3</v>
      </c>
      <c r="T74">
        <v>2</v>
      </c>
      <c r="U74">
        <v>2</v>
      </c>
      <c r="V74">
        <v>2</v>
      </c>
      <c r="W74">
        <v>3</v>
      </c>
      <c r="X74">
        <v>2</v>
      </c>
      <c r="Y74">
        <v>2</v>
      </c>
      <c r="Z74">
        <v>3</v>
      </c>
      <c r="AA74">
        <v>2</v>
      </c>
      <c r="AB74">
        <v>2</v>
      </c>
      <c r="AC74">
        <v>2</v>
      </c>
      <c r="AD74">
        <v>2</v>
      </c>
      <c r="AE74">
        <v>3</v>
      </c>
      <c r="AF74">
        <v>1</v>
      </c>
      <c r="AG74">
        <v>2</v>
      </c>
      <c r="AH74">
        <v>3</v>
      </c>
      <c r="AI74">
        <v>3</v>
      </c>
      <c r="AJ74">
        <v>2</v>
      </c>
      <c r="AK74">
        <v>2</v>
      </c>
      <c r="AL74">
        <v>2</v>
      </c>
      <c r="AM74">
        <v>2</v>
      </c>
      <c r="AN74">
        <v>2</v>
      </c>
      <c r="AO74">
        <v>3</v>
      </c>
      <c r="AP74">
        <v>2</v>
      </c>
      <c r="AQ74">
        <v>3</v>
      </c>
      <c r="AR74">
        <v>3</v>
      </c>
      <c r="AS74">
        <v>4</v>
      </c>
      <c r="AT74">
        <v>3</v>
      </c>
      <c r="AU74">
        <v>4</v>
      </c>
      <c r="AV74">
        <v>3</v>
      </c>
      <c r="AW74">
        <v>4</v>
      </c>
      <c r="AX74">
        <v>2</v>
      </c>
      <c r="AY74">
        <v>4</v>
      </c>
      <c r="AZ74">
        <v>2</v>
      </c>
      <c r="BA74">
        <v>3</v>
      </c>
      <c r="BB74">
        <v>2</v>
      </c>
      <c r="BC74">
        <v>1</v>
      </c>
      <c r="BD74">
        <v>2</v>
      </c>
      <c r="BE74">
        <v>2</v>
      </c>
      <c r="BF74">
        <v>2</v>
      </c>
      <c r="BG74">
        <v>3</v>
      </c>
      <c r="BH74">
        <v>3</v>
      </c>
      <c r="BI74">
        <v>4</v>
      </c>
      <c r="BJ74">
        <v>2</v>
      </c>
      <c r="BK74">
        <v>2</v>
      </c>
      <c r="BL74">
        <v>2</v>
      </c>
      <c r="BM74">
        <v>2</v>
      </c>
      <c r="BN74">
        <v>4</v>
      </c>
      <c r="BO74">
        <v>4</v>
      </c>
      <c r="BP74">
        <v>4</v>
      </c>
      <c r="BQ74">
        <v>2</v>
      </c>
      <c r="BR74">
        <v>3</v>
      </c>
      <c r="BS74">
        <v>4</v>
      </c>
      <c r="BT74">
        <v>1</v>
      </c>
      <c r="BU74">
        <v>3</v>
      </c>
      <c r="BV74">
        <v>3</v>
      </c>
      <c r="BW74">
        <v>2</v>
      </c>
      <c r="BX74">
        <v>173</v>
      </c>
      <c r="BY74" s="1">
        <f t="shared" si="105"/>
        <v>3</v>
      </c>
      <c r="BZ74" s="1">
        <f t="shared" si="106"/>
        <v>2</v>
      </c>
      <c r="CA74" s="1">
        <f t="shared" si="107"/>
        <v>1</v>
      </c>
      <c r="CB74" s="1">
        <f t="shared" si="108"/>
        <v>2</v>
      </c>
      <c r="CC74" s="1">
        <f t="shared" si="109"/>
        <v>3</v>
      </c>
      <c r="CD74" s="2">
        <f t="shared" si="110"/>
        <v>30</v>
      </c>
      <c r="CE74" s="3">
        <f t="shared" si="111"/>
        <v>2.4</v>
      </c>
      <c r="CF74" s="4">
        <f t="shared" si="112"/>
        <v>3</v>
      </c>
      <c r="CG74" s="4">
        <f t="shared" si="113"/>
        <v>2</v>
      </c>
      <c r="CH74" s="4">
        <f t="shared" si="114"/>
        <v>2</v>
      </c>
      <c r="CI74" s="4">
        <f t="shared" si="115"/>
        <v>2</v>
      </c>
      <c r="CJ74" s="4">
        <f t="shared" si="116"/>
        <v>3</v>
      </c>
      <c r="CK74" s="4">
        <f t="shared" si="117"/>
        <v>3</v>
      </c>
      <c r="CL74" s="4">
        <f t="shared" si="118"/>
        <v>2</v>
      </c>
      <c r="CM74" s="4">
        <f t="shared" si="119"/>
        <v>2</v>
      </c>
      <c r="CN74" s="5">
        <f t="shared" si="120"/>
        <v>19</v>
      </c>
      <c r="CO74" s="5">
        <f t="shared" si="121"/>
        <v>15</v>
      </c>
      <c r="CP74" s="5">
        <f t="shared" si="122"/>
        <v>34</v>
      </c>
      <c r="CQ74" s="7">
        <f t="shared" si="123"/>
        <v>3</v>
      </c>
      <c r="CR74" s="7">
        <f t="shared" si="124"/>
        <v>3</v>
      </c>
      <c r="CS74" s="7">
        <f t="shared" si="125"/>
        <v>3</v>
      </c>
      <c r="CT74" s="7">
        <f t="shared" si="126"/>
        <v>5</v>
      </c>
      <c r="CU74" s="7">
        <f t="shared" si="127"/>
        <v>4</v>
      </c>
      <c r="CV74" s="7">
        <f t="shared" si="128"/>
        <v>3</v>
      </c>
      <c r="CW74" s="7">
        <f t="shared" si="129"/>
        <v>4</v>
      </c>
      <c r="CX74" s="7">
        <f t="shared" si="130"/>
        <v>2</v>
      </c>
      <c r="CY74" s="7">
        <f t="shared" si="131"/>
        <v>2</v>
      </c>
      <c r="CZ74" s="7">
        <f t="shared" si="132"/>
        <v>4</v>
      </c>
      <c r="DA74" s="7">
        <f t="shared" si="133"/>
        <v>3</v>
      </c>
      <c r="DB74" s="7">
        <f t="shared" si="134"/>
        <v>3</v>
      </c>
      <c r="DC74" s="7">
        <f t="shared" si="135"/>
        <v>3</v>
      </c>
      <c r="DD74" s="7">
        <f t="shared" si="136"/>
        <v>4</v>
      </c>
      <c r="DE74" s="8">
        <f t="shared" si="137"/>
        <v>37</v>
      </c>
      <c r="DF74" s="8">
        <f t="shared" si="138"/>
        <v>60</v>
      </c>
      <c r="DG74" s="8">
        <f t="shared" si="139"/>
        <v>97</v>
      </c>
    </row>
    <row r="75" spans="1:111">
      <c r="A75">
        <v>71</v>
      </c>
      <c r="B75" t="s">
        <v>1947</v>
      </c>
      <c r="C75" t="s">
        <v>1948</v>
      </c>
      <c r="D75" t="s">
        <v>77</v>
      </c>
      <c r="E75" t="s">
        <v>78</v>
      </c>
      <c r="F75" t="s">
        <v>1716</v>
      </c>
      <c r="G75" t="s">
        <v>1717</v>
      </c>
      <c r="H75">
        <v>4</v>
      </c>
      <c r="I75">
        <v>4</v>
      </c>
      <c r="J75">
        <v>2</v>
      </c>
      <c r="K75">
        <v>4</v>
      </c>
      <c r="L75">
        <v>2</v>
      </c>
      <c r="M75">
        <v>2</v>
      </c>
      <c r="N75">
        <v>3</v>
      </c>
      <c r="O75">
        <v>5</v>
      </c>
      <c r="P75">
        <v>5</v>
      </c>
      <c r="Q75">
        <v>4</v>
      </c>
      <c r="R75">
        <v>3</v>
      </c>
      <c r="S75">
        <v>3</v>
      </c>
      <c r="T75">
        <v>3</v>
      </c>
      <c r="U75">
        <v>1</v>
      </c>
      <c r="V75">
        <v>2</v>
      </c>
      <c r="W75">
        <v>3</v>
      </c>
      <c r="X75">
        <v>2</v>
      </c>
      <c r="Y75">
        <v>3</v>
      </c>
      <c r="Z75">
        <v>2</v>
      </c>
      <c r="AA75">
        <v>1</v>
      </c>
      <c r="AB75">
        <v>3</v>
      </c>
      <c r="AC75">
        <v>2</v>
      </c>
      <c r="AD75">
        <v>2</v>
      </c>
      <c r="AE75">
        <v>4</v>
      </c>
      <c r="AF75">
        <v>2</v>
      </c>
      <c r="AG75">
        <v>3</v>
      </c>
      <c r="AH75">
        <v>4</v>
      </c>
      <c r="AI75">
        <v>3</v>
      </c>
      <c r="AJ75">
        <v>4</v>
      </c>
      <c r="AK75">
        <v>2</v>
      </c>
      <c r="AL75">
        <v>4</v>
      </c>
      <c r="AM75">
        <v>3</v>
      </c>
      <c r="AN75">
        <v>3</v>
      </c>
      <c r="AO75">
        <v>3</v>
      </c>
      <c r="AP75">
        <v>3</v>
      </c>
      <c r="AQ75">
        <v>4</v>
      </c>
      <c r="AR75">
        <v>4</v>
      </c>
      <c r="AS75">
        <v>2</v>
      </c>
      <c r="AT75">
        <v>3</v>
      </c>
      <c r="AU75">
        <v>4</v>
      </c>
      <c r="AV75">
        <v>2</v>
      </c>
      <c r="AW75">
        <v>5</v>
      </c>
      <c r="AX75">
        <v>1</v>
      </c>
      <c r="AY75">
        <v>5</v>
      </c>
      <c r="AZ75">
        <v>5</v>
      </c>
      <c r="BA75">
        <v>1</v>
      </c>
      <c r="BB75">
        <v>2</v>
      </c>
      <c r="BC75">
        <v>3</v>
      </c>
      <c r="BD75">
        <v>4</v>
      </c>
      <c r="BE75">
        <v>1</v>
      </c>
      <c r="BF75">
        <v>3</v>
      </c>
      <c r="BG75">
        <v>5</v>
      </c>
      <c r="BH75">
        <v>2</v>
      </c>
      <c r="BI75">
        <v>5</v>
      </c>
      <c r="BJ75">
        <v>2</v>
      </c>
      <c r="BK75">
        <v>1</v>
      </c>
      <c r="BL75">
        <v>3</v>
      </c>
      <c r="BM75">
        <v>5</v>
      </c>
      <c r="BN75">
        <v>5</v>
      </c>
      <c r="BO75">
        <v>1</v>
      </c>
      <c r="BP75">
        <v>3</v>
      </c>
      <c r="BQ75">
        <v>1</v>
      </c>
      <c r="BR75">
        <v>3</v>
      </c>
      <c r="BS75">
        <v>5</v>
      </c>
      <c r="BT75">
        <v>3</v>
      </c>
      <c r="BU75">
        <v>1</v>
      </c>
      <c r="BV75">
        <v>3</v>
      </c>
      <c r="BW75">
        <v>3</v>
      </c>
      <c r="BX75">
        <v>193</v>
      </c>
      <c r="BY75" s="1">
        <f t="shared" si="105"/>
        <v>4</v>
      </c>
      <c r="BZ75" s="1">
        <f t="shared" si="106"/>
        <v>2</v>
      </c>
      <c r="CA75" s="1">
        <f t="shared" si="107"/>
        <v>1</v>
      </c>
      <c r="CB75" s="1">
        <f t="shared" si="108"/>
        <v>1</v>
      </c>
      <c r="CC75" s="1">
        <f t="shared" si="109"/>
        <v>2</v>
      </c>
      <c r="CD75" s="2">
        <f t="shared" si="110"/>
        <v>27</v>
      </c>
      <c r="CE75" s="3">
        <f t="shared" si="111"/>
        <v>2.2999999999999998</v>
      </c>
      <c r="CF75" s="4">
        <f t="shared" si="112"/>
        <v>2</v>
      </c>
      <c r="CG75" s="4">
        <f t="shared" si="113"/>
        <v>1</v>
      </c>
      <c r="CH75" s="4">
        <f t="shared" si="114"/>
        <v>1</v>
      </c>
      <c r="CI75" s="4">
        <f t="shared" si="115"/>
        <v>2</v>
      </c>
      <c r="CJ75" s="4">
        <f t="shared" si="116"/>
        <v>1</v>
      </c>
      <c r="CK75" s="4">
        <f t="shared" si="117"/>
        <v>2</v>
      </c>
      <c r="CL75" s="4">
        <f t="shared" si="118"/>
        <v>2</v>
      </c>
      <c r="CM75" s="4">
        <f t="shared" si="119"/>
        <v>1</v>
      </c>
      <c r="CN75" s="5">
        <f t="shared" si="120"/>
        <v>12</v>
      </c>
      <c r="CO75" s="5">
        <f t="shared" si="121"/>
        <v>21</v>
      </c>
      <c r="CP75" s="5">
        <f t="shared" si="122"/>
        <v>33</v>
      </c>
      <c r="CQ75" s="7">
        <f t="shared" si="123"/>
        <v>3</v>
      </c>
      <c r="CR75" s="7">
        <f t="shared" si="124"/>
        <v>4</v>
      </c>
      <c r="CS75" s="7">
        <f t="shared" si="125"/>
        <v>5</v>
      </c>
      <c r="CT75" s="7">
        <f t="shared" si="126"/>
        <v>3</v>
      </c>
      <c r="CU75" s="7">
        <f t="shared" si="127"/>
        <v>5</v>
      </c>
      <c r="CV75" s="7">
        <f t="shared" si="128"/>
        <v>4</v>
      </c>
      <c r="CW75" s="7">
        <f t="shared" si="129"/>
        <v>5</v>
      </c>
      <c r="CX75" s="7">
        <f t="shared" si="130"/>
        <v>1</v>
      </c>
      <c r="CY75" s="7">
        <f t="shared" si="131"/>
        <v>3</v>
      </c>
      <c r="CZ75" s="7">
        <f t="shared" si="132"/>
        <v>5</v>
      </c>
      <c r="DA75" s="7">
        <f t="shared" si="133"/>
        <v>3</v>
      </c>
      <c r="DB75" s="7">
        <f t="shared" si="134"/>
        <v>5</v>
      </c>
      <c r="DC75" s="7">
        <f t="shared" si="135"/>
        <v>3</v>
      </c>
      <c r="DD75" s="7">
        <f t="shared" si="136"/>
        <v>3</v>
      </c>
      <c r="DE75" s="8">
        <f t="shared" si="137"/>
        <v>48</v>
      </c>
      <c r="DF75" s="8">
        <f t="shared" si="138"/>
        <v>68</v>
      </c>
      <c r="DG75" s="8">
        <f t="shared" si="139"/>
        <v>116</v>
      </c>
    </row>
    <row r="76" spans="1:111">
      <c r="A76">
        <v>89</v>
      </c>
      <c r="B76" t="s">
        <v>1949</v>
      </c>
      <c r="C76" t="s">
        <v>1950</v>
      </c>
      <c r="D76" t="s">
        <v>77</v>
      </c>
      <c r="E76" t="s">
        <v>78</v>
      </c>
      <c r="F76" t="s">
        <v>1747</v>
      </c>
      <c r="G76" t="s">
        <v>1803</v>
      </c>
      <c r="H76">
        <v>3</v>
      </c>
      <c r="I76">
        <v>3</v>
      </c>
      <c r="J76">
        <v>4</v>
      </c>
      <c r="K76">
        <v>3</v>
      </c>
      <c r="L76">
        <v>4</v>
      </c>
      <c r="M76">
        <v>3</v>
      </c>
      <c r="N76">
        <v>3</v>
      </c>
      <c r="O76">
        <v>5</v>
      </c>
      <c r="P76">
        <v>5</v>
      </c>
      <c r="Q76">
        <v>5</v>
      </c>
      <c r="R76">
        <v>3</v>
      </c>
      <c r="S76">
        <v>2</v>
      </c>
      <c r="T76">
        <v>1</v>
      </c>
      <c r="U76">
        <v>1</v>
      </c>
      <c r="V76">
        <v>1</v>
      </c>
      <c r="W76">
        <v>3</v>
      </c>
      <c r="X76">
        <v>2</v>
      </c>
      <c r="Y76">
        <v>2</v>
      </c>
      <c r="Z76">
        <v>2</v>
      </c>
      <c r="AA76">
        <v>1</v>
      </c>
      <c r="AB76">
        <v>4</v>
      </c>
      <c r="AC76">
        <v>2</v>
      </c>
      <c r="AD76">
        <v>1</v>
      </c>
      <c r="AE76">
        <v>1</v>
      </c>
      <c r="AF76">
        <v>2</v>
      </c>
      <c r="AG76">
        <v>2</v>
      </c>
      <c r="AH76">
        <v>4</v>
      </c>
      <c r="AI76">
        <v>4</v>
      </c>
      <c r="AJ76">
        <v>2</v>
      </c>
      <c r="AK76">
        <v>2</v>
      </c>
      <c r="AL76">
        <v>3</v>
      </c>
      <c r="AM76">
        <v>2</v>
      </c>
      <c r="AN76">
        <v>3</v>
      </c>
      <c r="AO76">
        <v>3</v>
      </c>
      <c r="AP76">
        <v>2</v>
      </c>
      <c r="AQ76">
        <v>4</v>
      </c>
      <c r="AR76">
        <v>2</v>
      </c>
      <c r="AS76">
        <v>2</v>
      </c>
      <c r="AT76">
        <v>3</v>
      </c>
      <c r="AU76">
        <v>5</v>
      </c>
      <c r="AV76">
        <v>4</v>
      </c>
      <c r="AW76">
        <v>3</v>
      </c>
      <c r="AX76">
        <v>1</v>
      </c>
      <c r="AY76">
        <v>4</v>
      </c>
      <c r="AZ76">
        <v>4</v>
      </c>
      <c r="BA76">
        <v>4</v>
      </c>
      <c r="BB76">
        <v>4</v>
      </c>
      <c r="BC76">
        <v>1</v>
      </c>
      <c r="BD76">
        <v>1</v>
      </c>
      <c r="BE76">
        <v>5</v>
      </c>
      <c r="BF76">
        <v>1</v>
      </c>
      <c r="BG76">
        <v>5</v>
      </c>
      <c r="BH76">
        <v>3</v>
      </c>
      <c r="BI76">
        <v>4</v>
      </c>
      <c r="BJ76">
        <v>4</v>
      </c>
      <c r="BK76">
        <v>3</v>
      </c>
      <c r="BL76">
        <v>3</v>
      </c>
      <c r="BM76">
        <v>2</v>
      </c>
      <c r="BN76">
        <v>5</v>
      </c>
      <c r="BO76">
        <v>1</v>
      </c>
      <c r="BP76">
        <v>5</v>
      </c>
      <c r="BQ76">
        <v>4</v>
      </c>
      <c r="BR76">
        <v>3</v>
      </c>
      <c r="BS76">
        <v>5</v>
      </c>
      <c r="BT76">
        <v>3</v>
      </c>
      <c r="BU76">
        <v>3</v>
      </c>
      <c r="BV76">
        <v>4</v>
      </c>
      <c r="BW76">
        <v>4</v>
      </c>
      <c r="BX76">
        <v>186</v>
      </c>
      <c r="BY76" s="1">
        <f t="shared" si="105"/>
        <v>2</v>
      </c>
      <c r="BZ76" s="1">
        <f t="shared" si="106"/>
        <v>3</v>
      </c>
      <c r="CA76" s="1">
        <f t="shared" si="107"/>
        <v>1</v>
      </c>
      <c r="CB76" s="1">
        <f t="shared" si="108"/>
        <v>1</v>
      </c>
      <c r="CC76" s="1">
        <f t="shared" si="109"/>
        <v>1</v>
      </c>
      <c r="CD76" s="2">
        <f t="shared" si="110"/>
        <v>23</v>
      </c>
      <c r="CE76" s="3">
        <f t="shared" si="111"/>
        <v>1.8</v>
      </c>
      <c r="CF76" s="4">
        <f t="shared" si="112"/>
        <v>1</v>
      </c>
      <c r="CG76" s="4">
        <f t="shared" si="113"/>
        <v>4</v>
      </c>
      <c r="CH76" s="4">
        <f t="shared" si="114"/>
        <v>1</v>
      </c>
      <c r="CI76" s="4">
        <f t="shared" si="115"/>
        <v>1</v>
      </c>
      <c r="CJ76" s="4">
        <f t="shared" si="116"/>
        <v>2</v>
      </c>
      <c r="CK76" s="4">
        <f t="shared" si="117"/>
        <v>2</v>
      </c>
      <c r="CL76" s="4">
        <f t="shared" si="118"/>
        <v>2</v>
      </c>
      <c r="CM76" s="4">
        <f t="shared" si="119"/>
        <v>1</v>
      </c>
      <c r="CN76" s="5">
        <f t="shared" si="120"/>
        <v>14</v>
      </c>
      <c r="CO76" s="5">
        <f t="shared" si="121"/>
        <v>15</v>
      </c>
      <c r="CP76" s="5">
        <f t="shared" si="122"/>
        <v>29</v>
      </c>
      <c r="CQ76" s="7">
        <f t="shared" si="123"/>
        <v>3</v>
      </c>
      <c r="CR76" s="7">
        <f t="shared" si="124"/>
        <v>2</v>
      </c>
      <c r="CS76" s="7">
        <f t="shared" si="125"/>
        <v>2</v>
      </c>
      <c r="CT76" s="7">
        <f t="shared" si="126"/>
        <v>5</v>
      </c>
      <c r="CU76" s="7">
        <f t="shared" si="127"/>
        <v>1</v>
      </c>
      <c r="CV76" s="7">
        <f t="shared" si="128"/>
        <v>3</v>
      </c>
      <c r="CW76" s="7">
        <f t="shared" si="129"/>
        <v>3</v>
      </c>
      <c r="CX76" s="7">
        <f t="shared" si="130"/>
        <v>1</v>
      </c>
      <c r="CY76" s="7">
        <f t="shared" si="131"/>
        <v>1</v>
      </c>
      <c r="CZ76" s="7">
        <f t="shared" si="132"/>
        <v>2</v>
      </c>
      <c r="DA76" s="7">
        <f t="shared" si="133"/>
        <v>3</v>
      </c>
      <c r="DB76" s="7">
        <f t="shared" si="134"/>
        <v>3</v>
      </c>
      <c r="DC76" s="7">
        <f t="shared" si="135"/>
        <v>2</v>
      </c>
      <c r="DD76" s="7">
        <f t="shared" si="136"/>
        <v>2</v>
      </c>
      <c r="DE76" s="8">
        <f t="shared" si="137"/>
        <v>38</v>
      </c>
      <c r="DF76" s="8">
        <f t="shared" si="138"/>
        <v>49</v>
      </c>
      <c r="DG76" s="8">
        <f t="shared" si="139"/>
        <v>87</v>
      </c>
    </row>
    <row r="77" spans="1:111">
      <c r="A77">
        <v>80</v>
      </c>
      <c r="B77" t="s">
        <v>1951</v>
      </c>
      <c r="C77" t="s">
        <v>1952</v>
      </c>
      <c r="D77" t="s">
        <v>77</v>
      </c>
      <c r="E77" t="s">
        <v>78</v>
      </c>
      <c r="F77" t="s">
        <v>1747</v>
      </c>
      <c r="G77" t="s">
        <v>1761</v>
      </c>
      <c r="H77">
        <v>4</v>
      </c>
      <c r="I77">
        <v>4</v>
      </c>
      <c r="J77">
        <v>2</v>
      </c>
      <c r="K77">
        <v>4</v>
      </c>
      <c r="L77">
        <v>3</v>
      </c>
      <c r="M77">
        <v>4</v>
      </c>
      <c r="N77">
        <v>3</v>
      </c>
      <c r="O77">
        <v>5</v>
      </c>
      <c r="P77">
        <v>4</v>
      </c>
      <c r="Q77">
        <v>4</v>
      </c>
      <c r="R77">
        <v>3</v>
      </c>
      <c r="S77">
        <v>4</v>
      </c>
      <c r="T77">
        <v>2</v>
      </c>
      <c r="U77">
        <v>2</v>
      </c>
      <c r="V77">
        <v>2</v>
      </c>
      <c r="W77">
        <v>3</v>
      </c>
      <c r="X77">
        <v>3</v>
      </c>
      <c r="Y77">
        <v>2</v>
      </c>
      <c r="Z77">
        <v>3</v>
      </c>
      <c r="AA77">
        <v>2</v>
      </c>
      <c r="AB77">
        <v>3</v>
      </c>
      <c r="AC77">
        <v>2</v>
      </c>
      <c r="AD77">
        <v>2</v>
      </c>
      <c r="AE77">
        <v>4</v>
      </c>
      <c r="AF77">
        <v>3</v>
      </c>
      <c r="AG77">
        <v>3</v>
      </c>
      <c r="AH77">
        <v>3</v>
      </c>
      <c r="AI77">
        <v>3</v>
      </c>
      <c r="AJ77">
        <v>4</v>
      </c>
      <c r="AK77">
        <v>3</v>
      </c>
      <c r="AL77">
        <v>3</v>
      </c>
      <c r="AM77">
        <v>2</v>
      </c>
      <c r="AN77">
        <v>1</v>
      </c>
      <c r="AO77">
        <v>3</v>
      </c>
      <c r="AP77">
        <v>3</v>
      </c>
      <c r="AQ77">
        <v>2</v>
      </c>
      <c r="AR77">
        <v>5</v>
      </c>
      <c r="AS77">
        <v>5</v>
      </c>
      <c r="AT77">
        <v>2</v>
      </c>
      <c r="AU77">
        <v>4</v>
      </c>
      <c r="AV77">
        <v>1</v>
      </c>
      <c r="AW77">
        <v>4</v>
      </c>
      <c r="AX77">
        <v>2</v>
      </c>
      <c r="AY77">
        <v>4</v>
      </c>
      <c r="AZ77">
        <v>4</v>
      </c>
      <c r="BA77">
        <v>2</v>
      </c>
      <c r="BB77">
        <v>5</v>
      </c>
      <c r="BC77">
        <v>4</v>
      </c>
      <c r="BD77">
        <v>4</v>
      </c>
      <c r="BE77">
        <v>2</v>
      </c>
      <c r="BF77">
        <v>3</v>
      </c>
      <c r="BG77">
        <v>3</v>
      </c>
      <c r="BH77">
        <v>1</v>
      </c>
      <c r="BI77">
        <v>4</v>
      </c>
      <c r="BJ77">
        <v>3</v>
      </c>
      <c r="BK77">
        <v>1</v>
      </c>
      <c r="BL77">
        <v>2</v>
      </c>
      <c r="BM77">
        <v>4</v>
      </c>
      <c r="BN77">
        <v>2</v>
      </c>
      <c r="BO77">
        <v>4</v>
      </c>
      <c r="BP77">
        <v>2</v>
      </c>
      <c r="BQ77">
        <v>2</v>
      </c>
      <c r="BR77">
        <v>4</v>
      </c>
      <c r="BS77">
        <v>4</v>
      </c>
      <c r="BT77">
        <v>4</v>
      </c>
      <c r="BU77">
        <v>2</v>
      </c>
      <c r="BV77">
        <v>4</v>
      </c>
      <c r="BW77">
        <v>3</v>
      </c>
      <c r="BX77">
        <v>193</v>
      </c>
      <c r="BY77" s="1">
        <f t="shared" si="105"/>
        <v>4</v>
      </c>
      <c r="BZ77" s="1">
        <f t="shared" si="106"/>
        <v>2</v>
      </c>
      <c r="CA77" s="1">
        <f t="shared" si="107"/>
        <v>1</v>
      </c>
      <c r="CB77" s="1">
        <f t="shared" si="108"/>
        <v>2</v>
      </c>
      <c r="CC77" s="1">
        <f t="shared" si="109"/>
        <v>2</v>
      </c>
      <c r="CD77" s="2">
        <f t="shared" si="110"/>
        <v>30</v>
      </c>
      <c r="CE77" s="3">
        <f t="shared" si="111"/>
        <v>2.6</v>
      </c>
      <c r="CF77" s="4">
        <f t="shared" si="112"/>
        <v>2</v>
      </c>
      <c r="CG77" s="4">
        <f t="shared" si="113"/>
        <v>1</v>
      </c>
      <c r="CH77" s="4">
        <f t="shared" si="114"/>
        <v>2</v>
      </c>
      <c r="CI77" s="4">
        <f t="shared" si="115"/>
        <v>2</v>
      </c>
      <c r="CJ77" s="4">
        <f t="shared" si="116"/>
        <v>2</v>
      </c>
      <c r="CK77" s="4">
        <f t="shared" si="117"/>
        <v>4</v>
      </c>
      <c r="CL77" s="4">
        <f t="shared" si="118"/>
        <v>2</v>
      </c>
      <c r="CM77" s="4">
        <f t="shared" si="119"/>
        <v>3</v>
      </c>
      <c r="CN77" s="5">
        <f t="shared" si="120"/>
        <v>18</v>
      </c>
      <c r="CO77" s="5">
        <f t="shared" si="121"/>
        <v>22</v>
      </c>
      <c r="CP77" s="5">
        <f t="shared" si="122"/>
        <v>40</v>
      </c>
      <c r="CQ77" s="7">
        <f t="shared" si="123"/>
        <v>4</v>
      </c>
      <c r="CR77" s="7">
        <f t="shared" si="124"/>
        <v>5</v>
      </c>
      <c r="CS77" s="7">
        <f t="shared" si="125"/>
        <v>4</v>
      </c>
      <c r="CT77" s="7">
        <f t="shared" si="126"/>
        <v>2</v>
      </c>
      <c r="CU77" s="7">
        <f t="shared" si="127"/>
        <v>4</v>
      </c>
      <c r="CV77" s="7">
        <f t="shared" si="128"/>
        <v>5</v>
      </c>
      <c r="CW77" s="7">
        <f t="shared" si="129"/>
        <v>5</v>
      </c>
      <c r="CX77" s="7">
        <f t="shared" si="130"/>
        <v>4</v>
      </c>
      <c r="CY77" s="7">
        <f t="shared" si="131"/>
        <v>4</v>
      </c>
      <c r="CZ77" s="7">
        <f t="shared" si="132"/>
        <v>4</v>
      </c>
      <c r="DA77" s="7">
        <f t="shared" si="133"/>
        <v>2</v>
      </c>
      <c r="DB77" s="7">
        <f t="shared" si="134"/>
        <v>4</v>
      </c>
      <c r="DC77" s="7">
        <f t="shared" si="135"/>
        <v>2</v>
      </c>
      <c r="DD77" s="7">
        <f t="shared" si="136"/>
        <v>3</v>
      </c>
      <c r="DE77" s="8">
        <f t="shared" si="137"/>
        <v>58</v>
      </c>
      <c r="DF77" s="8">
        <f t="shared" si="138"/>
        <v>62</v>
      </c>
      <c r="DG77" s="8">
        <f t="shared" si="139"/>
        <v>120</v>
      </c>
    </row>
    <row r="78" spans="1:111">
      <c r="A78">
        <v>73</v>
      </c>
      <c r="B78" t="s">
        <v>1953</v>
      </c>
      <c r="C78" t="s">
        <v>1954</v>
      </c>
      <c r="D78" t="s">
        <v>77</v>
      </c>
      <c r="E78" t="s">
        <v>78</v>
      </c>
      <c r="F78" t="s">
        <v>1727</v>
      </c>
      <c r="G78" t="s">
        <v>1728</v>
      </c>
      <c r="H78">
        <v>5</v>
      </c>
      <c r="I78">
        <v>4</v>
      </c>
      <c r="J78">
        <v>1</v>
      </c>
      <c r="K78">
        <v>4</v>
      </c>
      <c r="L78">
        <v>2</v>
      </c>
      <c r="M78">
        <v>4</v>
      </c>
      <c r="N78">
        <v>3</v>
      </c>
      <c r="O78">
        <v>4</v>
      </c>
      <c r="P78">
        <v>1</v>
      </c>
      <c r="Q78">
        <v>1</v>
      </c>
      <c r="R78">
        <v>3</v>
      </c>
      <c r="S78">
        <v>2</v>
      </c>
      <c r="T78">
        <v>3</v>
      </c>
      <c r="U78">
        <v>3</v>
      </c>
      <c r="V78">
        <v>3</v>
      </c>
      <c r="W78">
        <v>3</v>
      </c>
      <c r="X78">
        <v>3</v>
      </c>
      <c r="Y78">
        <v>3</v>
      </c>
      <c r="Z78">
        <v>3</v>
      </c>
      <c r="AA78">
        <v>3</v>
      </c>
      <c r="AB78">
        <v>2</v>
      </c>
      <c r="AC78">
        <v>2</v>
      </c>
      <c r="AD78">
        <v>2</v>
      </c>
      <c r="AE78">
        <v>2</v>
      </c>
      <c r="AF78">
        <v>1</v>
      </c>
      <c r="AG78">
        <v>3</v>
      </c>
      <c r="AH78">
        <v>3</v>
      </c>
      <c r="AI78">
        <v>3</v>
      </c>
      <c r="AJ78">
        <v>4</v>
      </c>
      <c r="AK78">
        <v>3</v>
      </c>
      <c r="AL78">
        <v>3</v>
      </c>
      <c r="AM78">
        <v>3</v>
      </c>
      <c r="AN78">
        <v>2</v>
      </c>
      <c r="AO78">
        <v>3</v>
      </c>
      <c r="AP78">
        <v>3</v>
      </c>
      <c r="AQ78">
        <v>2</v>
      </c>
      <c r="AR78">
        <v>4</v>
      </c>
      <c r="AS78">
        <v>2</v>
      </c>
      <c r="AT78">
        <v>2</v>
      </c>
      <c r="AU78">
        <v>4</v>
      </c>
      <c r="AV78">
        <v>1</v>
      </c>
      <c r="AW78">
        <v>2</v>
      </c>
      <c r="AX78">
        <v>3</v>
      </c>
      <c r="AY78">
        <v>4</v>
      </c>
      <c r="AZ78">
        <v>4</v>
      </c>
      <c r="BA78">
        <v>2</v>
      </c>
      <c r="BB78">
        <v>4</v>
      </c>
      <c r="BC78">
        <v>2</v>
      </c>
      <c r="BD78">
        <v>5</v>
      </c>
      <c r="BE78">
        <v>4</v>
      </c>
      <c r="BF78">
        <v>3</v>
      </c>
      <c r="BG78">
        <v>4</v>
      </c>
      <c r="BH78">
        <v>1</v>
      </c>
      <c r="BI78">
        <v>3</v>
      </c>
      <c r="BJ78">
        <v>5</v>
      </c>
      <c r="BK78">
        <v>4</v>
      </c>
      <c r="BL78">
        <v>4</v>
      </c>
      <c r="BM78">
        <v>4</v>
      </c>
      <c r="BN78">
        <v>1</v>
      </c>
      <c r="BO78">
        <v>2</v>
      </c>
      <c r="BP78">
        <v>2</v>
      </c>
      <c r="BQ78">
        <v>2</v>
      </c>
      <c r="BR78">
        <v>2</v>
      </c>
      <c r="BS78">
        <v>4</v>
      </c>
      <c r="BT78">
        <v>4</v>
      </c>
      <c r="BU78">
        <v>2</v>
      </c>
      <c r="BV78">
        <v>2</v>
      </c>
      <c r="BW78">
        <v>1</v>
      </c>
      <c r="BX78">
        <v>194</v>
      </c>
      <c r="BY78" s="1">
        <f t="shared" si="105"/>
        <v>5</v>
      </c>
      <c r="BZ78" s="1">
        <f t="shared" si="106"/>
        <v>2</v>
      </c>
      <c r="CA78" s="1">
        <f t="shared" si="107"/>
        <v>2</v>
      </c>
      <c r="CB78" s="1">
        <f t="shared" si="108"/>
        <v>5</v>
      </c>
      <c r="CC78" s="1">
        <f t="shared" si="109"/>
        <v>5</v>
      </c>
      <c r="CD78" s="2">
        <f t="shared" si="110"/>
        <v>39</v>
      </c>
      <c r="CE78" s="3">
        <f t="shared" si="111"/>
        <v>2.9</v>
      </c>
      <c r="CF78" s="4">
        <f t="shared" si="112"/>
        <v>3</v>
      </c>
      <c r="CG78" s="4">
        <f t="shared" si="113"/>
        <v>3</v>
      </c>
      <c r="CH78" s="4">
        <f t="shared" si="114"/>
        <v>2</v>
      </c>
      <c r="CI78" s="4">
        <f t="shared" si="115"/>
        <v>2</v>
      </c>
      <c r="CJ78" s="4">
        <f t="shared" si="116"/>
        <v>2</v>
      </c>
      <c r="CK78" s="4">
        <f t="shared" si="117"/>
        <v>3</v>
      </c>
      <c r="CL78" s="4">
        <f t="shared" si="118"/>
        <v>2</v>
      </c>
      <c r="CM78" s="4">
        <f t="shared" si="119"/>
        <v>3</v>
      </c>
      <c r="CN78" s="5">
        <f t="shared" si="120"/>
        <v>20</v>
      </c>
      <c r="CO78" s="5">
        <f t="shared" si="121"/>
        <v>21</v>
      </c>
      <c r="CP78" s="5">
        <f t="shared" si="122"/>
        <v>41</v>
      </c>
      <c r="CQ78" s="7">
        <f t="shared" si="123"/>
        <v>4</v>
      </c>
      <c r="CR78" s="7">
        <f t="shared" si="124"/>
        <v>5</v>
      </c>
      <c r="CS78" s="7">
        <f t="shared" si="125"/>
        <v>4</v>
      </c>
      <c r="CT78" s="7">
        <f t="shared" si="126"/>
        <v>4</v>
      </c>
      <c r="CU78" s="7">
        <f t="shared" si="127"/>
        <v>2</v>
      </c>
      <c r="CV78" s="7">
        <f t="shared" si="128"/>
        <v>5</v>
      </c>
      <c r="CW78" s="7">
        <f t="shared" si="129"/>
        <v>2</v>
      </c>
      <c r="CX78" s="7">
        <f t="shared" si="130"/>
        <v>5</v>
      </c>
      <c r="CY78" s="7">
        <f t="shared" si="131"/>
        <v>4</v>
      </c>
      <c r="CZ78" s="7">
        <f t="shared" si="132"/>
        <v>4</v>
      </c>
      <c r="DA78" s="7">
        <f t="shared" si="133"/>
        <v>4</v>
      </c>
      <c r="DB78" s="7">
        <f t="shared" si="134"/>
        <v>4</v>
      </c>
      <c r="DC78" s="7">
        <f t="shared" si="135"/>
        <v>4</v>
      </c>
      <c r="DD78" s="7">
        <f t="shared" si="136"/>
        <v>5</v>
      </c>
      <c r="DE78" s="8">
        <f t="shared" si="137"/>
        <v>67</v>
      </c>
      <c r="DF78" s="8">
        <f t="shared" si="138"/>
        <v>54</v>
      </c>
      <c r="DG78" s="8">
        <f t="shared" si="139"/>
        <v>121</v>
      </c>
    </row>
    <row r="79" spans="1:111">
      <c r="A79">
        <v>74</v>
      </c>
      <c r="B79" t="s">
        <v>1955</v>
      </c>
      <c r="C79" t="s">
        <v>1956</v>
      </c>
      <c r="D79" t="s">
        <v>77</v>
      </c>
      <c r="E79" t="s">
        <v>78</v>
      </c>
      <c r="F79" t="s">
        <v>1727</v>
      </c>
      <c r="G79" t="s">
        <v>1733</v>
      </c>
      <c r="H79">
        <v>4</v>
      </c>
      <c r="I79">
        <v>2</v>
      </c>
      <c r="J79">
        <v>2</v>
      </c>
      <c r="K79">
        <v>4</v>
      </c>
      <c r="L79">
        <v>4</v>
      </c>
      <c r="M79">
        <v>3</v>
      </c>
      <c r="N79">
        <v>2</v>
      </c>
      <c r="O79">
        <v>4</v>
      </c>
      <c r="P79">
        <v>4</v>
      </c>
      <c r="Q79">
        <v>4</v>
      </c>
      <c r="R79">
        <v>3</v>
      </c>
      <c r="S79">
        <v>3</v>
      </c>
      <c r="T79">
        <v>2</v>
      </c>
      <c r="U79">
        <v>2</v>
      </c>
      <c r="V79">
        <v>2</v>
      </c>
      <c r="W79">
        <v>3</v>
      </c>
      <c r="X79">
        <v>2</v>
      </c>
      <c r="Y79">
        <v>2</v>
      </c>
      <c r="Z79">
        <v>3</v>
      </c>
      <c r="AA79">
        <v>2</v>
      </c>
      <c r="AB79">
        <v>4</v>
      </c>
      <c r="AC79">
        <v>1</v>
      </c>
      <c r="AD79">
        <v>2</v>
      </c>
      <c r="AE79">
        <v>3</v>
      </c>
      <c r="AF79">
        <v>1</v>
      </c>
      <c r="AG79">
        <v>2</v>
      </c>
      <c r="AH79">
        <v>4</v>
      </c>
      <c r="AI79">
        <v>4</v>
      </c>
      <c r="AJ79">
        <v>3</v>
      </c>
      <c r="AK79">
        <v>2</v>
      </c>
      <c r="AL79">
        <v>2</v>
      </c>
      <c r="AM79">
        <v>2</v>
      </c>
      <c r="AN79">
        <v>3</v>
      </c>
      <c r="AO79">
        <v>4</v>
      </c>
      <c r="AP79">
        <v>2</v>
      </c>
      <c r="AQ79">
        <v>3</v>
      </c>
      <c r="AR79">
        <v>3</v>
      </c>
      <c r="AS79">
        <v>2</v>
      </c>
      <c r="AT79">
        <v>4</v>
      </c>
      <c r="AU79">
        <v>3</v>
      </c>
      <c r="AV79">
        <v>2</v>
      </c>
      <c r="AW79">
        <v>4</v>
      </c>
      <c r="AX79">
        <v>2</v>
      </c>
      <c r="AY79">
        <v>2</v>
      </c>
      <c r="AZ79">
        <v>4</v>
      </c>
      <c r="BA79">
        <v>4</v>
      </c>
      <c r="BB79">
        <v>3</v>
      </c>
      <c r="BC79">
        <v>2</v>
      </c>
      <c r="BD79">
        <v>3</v>
      </c>
      <c r="BE79">
        <v>2</v>
      </c>
      <c r="BF79">
        <v>2</v>
      </c>
      <c r="BG79">
        <v>2</v>
      </c>
      <c r="BH79">
        <v>2</v>
      </c>
      <c r="BI79">
        <v>2</v>
      </c>
      <c r="BJ79">
        <v>1</v>
      </c>
      <c r="BK79">
        <v>2</v>
      </c>
      <c r="BL79">
        <v>2</v>
      </c>
      <c r="BM79">
        <v>4</v>
      </c>
      <c r="BN79">
        <v>4</v>
      </c>
      <c r="BO79">
        <v>2</v>
      </c>
      <c r="BP79">
        <v>4</v>
      </c>
      <c r="BQ79">
        <v>2</v>
      </c>
      <c r="BR79">
        <v>5</v>
      </c>
      <c r="BS79">
        <v>3</v>
      </c>
      <c r="BT79">
        <v>2</v>
      </c>
      <c r="BU79">
        <v>2</v>
      </c>
      <c r="BV79">
        <v>3</v>
      </c>
      <c r="BW79">
        <v>4</v>
      </c>
      <c r="BX79">
        <v>181</v>
      </c>
      <c r="BY79" s="1">
        <f t="shared" si="105"/>
        <v>4</v>
      </c>
      <c r="BZ79" s="1">
        <f t="shared" si="106"/>
        <v>2</v>
      </c>
      <c r="CA79" s="1">
        <f t="shared" si="107"/>
        <v>2</v>
      </c>
      <c r="CB79" s="1">
        <f t="shared" si="108"/>
        <v>2</v>
      </c>
      <c r="CC79" s="1">
        <f t="shared" si="109"/>
        <v>2</v>
      </c>
      <c r="CD79" s="2">
        <f t="shared" si="110"/>
        <v>27</v>
      </c>
      <c r="CE79" s="3">
        <f t="shared" si="111"/>
        <v>2.4</v>
      </c>
      <c r="CF79" s="4">
        <f t="shared" si="112"/>
        <v>1</v>
      </c>
      <c r="CG79" s="4">
        <f t="shared" si="113"/>
        <v>2</v>
      </c>
      <c r="CH79" s="4">
        <f t="shared" si="114"/>
        <v>1</v>
      </c>
      <c r="CI79" s="4">
        <f t="shared" si="115"/>
        <v>1</v>
      </c>
      <c r="CJ79" s="4">
        <f t="shared" si="116"/>
        <v>3</v>
      </c>
      <c r="CK79" s="4">
        <f t="shared" si="117"/>
        <v>2</v>
      </c>
      <c r="CL79" s="4">
        <f t="shared" si="118"/>
        <v>1</v>
      </c>
      <c r="CM79" s="4">
        <f t="shared" si="119"/>
        <v>2</v>
      </c>
      <c r="CN79" s="5">
        <f t="shared" si="120"/>
        <v>13</v>
      </c>
      <c r="CO79" s="5">
        <f t="shared" si="121"/>
        <v>15</v>
      </c>
      <c r="CP79" s="5">
        <f t="shared" si="122"/>
        <v>28</v>
      </c>
      <c r="CQ79" s="7">
        <f t="shared" si="123"/>
        <v>2</v>
      </c>
      <c r="CR79" s="7">
        <f t="shared" si="124"/>
        <v>4</v>
      </c>
      <c r="CS79" s="7">
        <f t="shared" si="125"/>
        <v>2</v>
      </c>
      <c r="CT79" s="7">
        <f t="shared" si="126"/>
        <v>4</v>
      </c>
      <c r="CU79" s="7">
        <f t="shared" si="127"/>
        <v>4</v>
      </c>
      <c r="CV79" s="7">
        <f t="shared" si="128"/>
        <v>4</v>
      </c>
      <c r="CW79" s="7">
        <f t="shared" si="129"/>
        <v>4</v>
      </c>
      <c r="CX79" s="7">
        <f t="shared" si="130"/>
        <v>2</v>
      </c>
      <c r="CY79" s="7">
        <f t="shared" si="131"/>
        <v>2</v>
      </c>
      <c r="CZ79" s="7">
        <f t="shared" si="132"/>
        <v>4</v>
      </c>
      <c r="DA79" s="7">
        <f t="shared" si="133"/>
        <v>1</v>
      </c>
      <c r="DB79" s="7">
        <f t="shared" si="134"/>
        <v>4</v>
      </c>
      <c r="DC79" s="7">
        <f t="shared" si="135"/>
        <v>3</v>
      </c>
      <c r="DD79" s="7">
        <f t="shared" si="136"/>
        <v>2</v>
      </c>
      <c r="DE79" s="8">
        <f t="shared" si="137"/>
        <v>40</v>
      </c>
      <c r="DF79" s="8">
        <f t="shared" si="138"/>
        <v>48</v>
      </c>
      <c r="DG79" s="8">
        <f t="shared" si="139"/>
        <v>88</v>
      </c>
    </row>
    <row r="80" spans="1:111">
      <c r="A80">
        <v>78</v>
      </c>
      <c r="B80" t="s">
        <v>1957</v>
      </c>
      <c r="C80" t="s">
        <v>1958</v>
      </c>
      <c r="D80" t="s">
        <v>77</v>
      </c>
      <c r="E80" t="s">
        <v>78</v>
      </c>
      <c r="F80" t="s">
        <v>1747</v>
      </c>
      <c r="G80" t="s">
        <v>1753</v>
      </c>
      <c r="H80">
        <v>3</v>
      </c>
      <c r="I80">
        <v>3</v>
      </c>
      <c r="J80">
        <v>2</v>
      </c>
      <c r="K80">
        <v>4</v>
      </c>
      <c r="L80">
        <v>4</v>
      </c>
      <c r="M80">
        <v>4</v>
      </c>
      <c r="N80">
        <v>3</v>
      </c>
      <c r="O80">
        <v>2</v>
      </c>
      <c r="P80">
        <v>4</v>
      </c>
      <c r="Q80">
        <v>4</v>
      </c>
      <c r="R80">
        <v>3</v>
      </c>
      <c r="S80">
        <v>2</v>
      </c>
      <c r="T80">
        <v>2</v>
      </c>
      <c r="U80">
        <v>3</v>
      </c>
      <c r="V80">
        <v>3</v>
      </c>
      <c r="W80">
        <v>3</v>
      </c>
      <c r="X80">
        <v>3</v>
      </c>
      <c r="Y80">
        <v>2</v>
      </c>
      <c r="Z80">
        <v>3</v>
      </c>
      <c r="AA80">
        <v>3</v>
      </c>
      <c r="AB80">
        <v>3</v>
      </c>
      <c r="AC80">
        <v>2</v>
      </c>
      <c r="AD80">
        <v>2</v>
      </c>
      <c r="AE80">
        <v>3</v>
      </c>
      <c r="AF80">
        <v>2</v>
      </c>
      <c r="AG80">
        <v>3</v>
      </c>
      <c r="AH80">
        <v>2</v>
      </c>
      <c r="AI80">
        <v>3</v>
      </c>
      <c r="AJ80">
        <v>2</v>
      </c>
      <c r="AK80">
        <v>2</v>
      </c>
      <c r="AL80">
        <v>3</v>
      </c>
      <c r="AM80">
        <v>3</v>
      </c>
      <c r="AN80">
        <v>3</v>
      </c>
      <c r="AO80">
        <v>2</v>
      </c>
      <c r="AP80">
        <v>3</v>
      </c>
      <c r="AQ80">
        <v>2</v>
      </c>
      <c r="AR80">
        <v>4</v>
      </c>
      <c r="AS80">
        <v>4</v>
      </c>
      <c r="AT80">
        <v>4</v>
      </c>
      <c r="AU80">
        <v>4</v>
      </c>
      <c r="AV80">
        <v>5</v>
      </c>
      <c r="AW80">
        <v>2</v>
      </c>
      <c r="AX80">
        <v>2</v>
      </c>
      <c r="AY80">
        <v>2</v>
      </c>
      <c r="AZ80">
        <v>3</v>
      </c>
      <c r="BA80">
        <v>5</v>
      </c>
      <c r="BB80">
        <v>1</v>
      </c>
      <c r="BC80">
        <v>4</v>
      </c>
      <c r="BD80">
        <v>2</v>
      </c>
      <c r="BE80">
        <v>2</v>
      </c>
      <c r="BF80">
        <v>4</v>
      </c>
      <c r="BG80">
        <v>2</v>
      </c>
      <c r="BH80">
        <v>4</v>
      </c>
      <c r="BI80">
        <v>2</v>
      </c>
      <c r="BJ80">
        <v>1</v>
      </c>
      <c r="BK80">
        <v>5</v>
      </c>
      <c r="BL80">
        <v>1</v>
      </c>
      <c r="BM80">
        <v>4</v>
      </c>
      <c r="BN80">
        <v>4</v>
      </c>
      <c r="BO80">
        <v>2</v>
      </c>
      <c r="BP80">
        <v>4</v>
      </c>
      <c r="BQ80">
        <v>2</v>
      </c>
      <c r="BR80">
        <v>5</v>
      </c>
      <c r="BS80">
        <v>2</v>
      </c>
      <c r="BT80">
        <v>1</v>
      </c>
      <c r="BU80">
        <v>5</v>
      </c>
      <c r="BV80">
        <v>2</v>
      </c>
      <c r="BW80">
        <v>2</v>
      </c>
      <c r="BX80">
        <v>190</v>
      </c>
      <c r="BY80" s="1">
        <f t="shared" si="105"/>
        <v>4</v>
      </c>
      <c r="BZ80" s="1">
        <f t="shared" si="106"/>
        <v>2</v>
      </c>
      <c r="CA80" s="1">
        <f t="shared" si="107"/>
        <v>4</v>
      </c>
      <c r="CB80" s="1">
        <f t="shared" si="108"/>
        <v>2</v>
      </c>
      <c r="CC80" s="1">
        <f t="shared" si="109"/>
        <v>2</v>
      </c>
      <c r="CD80" s="2">
        <f t="shared" si="110"/>
        <v>31</v>
      </c>
      <c r="CE80" s="3">
        <f t="shared" si="111"/>
        <v>2.7</v>
      </c>
      <c r="CF80" s="4">
        <f t="shared" si="112"/>
        <v>2</v>
      </c>
      <c r="CG80" s="4">
        <f t="shared" si="113"/>
        <v>2</v>
      </c>
      <c r="CH80" s="4">
        <f t="shared" si="114"/>
        <v>3</v>
      </c>
      <c r="CI80" s="4">
        <f t="shared" si="115"/>
        <v>2</v>
      </c>
      <c r="CJ80" s="4">
        <f t="shared" si="116"/>
        <v>2</v>
      </c>
      <c r="CK80" s="4">
        <f t="shared" si="117"/>
        <v>2</v>
      </c>
      <c r="CL80" s="4">
        <f t="shared" si="118"/>
        <v>3</v>
      </c>
      <c r="CM80" s="4">
        <f t="shared" si="119"/>
        <v>3</v>
      </c>
      <c r="CN80" s="5">
        <f t="shared" si="120"/>
        <v>19</v>
      </c>
      <c r="CO80" s="5">
        <f t="shared" si="121"/>
        <v>19</v>
      </c>
      <c r="CP80" s="5">
        <f t="shared" si="122"/>
        <v>38</v>
      </c>
      <c r="CQ80" s="7">
        <f t="shared" si="123"/>
        <v>2</v>
      </c>
      <c r="CR80" s="7">
        <f t="shared" si="124"/>
        <v>1</v>
      </c>
      <c r="CS80" s="7">
        <f t="shared" si="125"/>
        <v>1</v>
      </c>
      <c r="CT80" s="7">
        <f t="shared" si="126"/>
        <v>2</v>
      </c>
      <c r="CU80" s="7">
        <f t="shared" si="127"/>
        <v>4</v>
      </c>
      <c r="CV80" s="7">
        <f t="shared" si="128"/>
        <v>2</v>
      </c>
      <c r="CW80" s="7">
        <f t="shared" si="129"/>
        <v>1</v>
      </c>
      <c r="CX80" s="7">
        <f t="shared" si="130"/>
        <v>2</v>
      </c>
      <c r="CY80" s="7">
        <f t="shared" si="131"/>
        <v>2</v>
      </c>
      <c r="CZ80" s="7">
        <f t="shared" si="132"/>
        <v>4</v>
      </c>
      <c r="DA80" s="7">
        <f t="shared" si="133"/>
        <v>1</v>
      </c>
      <c r="DB80" s="7">
        <f t="shared" si="134"/>
        <v>1</v>
      </c>
      <c r="DC80" s="7">
        <f t="shared" si="135"/>
        <v>4</v>
      </c>
      <c r="DD80" s="7">
        <f t="shared" si="136"/>
        <v>4</v>
      </c>
      <c r="DE80" s="8">
        <f t="shared" si="137"/>
        <v>33</v>
      </c>
      <c r="DF80" s="8">
        <f t="shared" si="138"/>
        <v>41</v>
      </c>
      <c r="DG80" s="8">
        <f t="shared" si="139"/>
        <v>74</v>
      </c>
    </row>
    <row r="81" spans="1:111">
      <c r="A81">
        <v>77</v>
      </c>
      <c r="B81" t="s">
        <v>1959</v>
      </c>
      <c r="C81" t="s">
        <v>1960</v>
      </c>
      <c r="D81" t="s">
        <v>77</v>
      </c>
      <c r="E81" t="s">
        <v>78</v>
      </c>
      <c r="F81" t="s">
        <v>1747</v>
      </c>
      <c r="G81" t="s">
        <v>1748</v>
      </c>
      <c r="H81">
        <v>4</v>
      </c>
      <c r="I81">
        <v>4</v>
      </c>
      <c r="J81">
        <v>2</v>
      </c>
      <c r="K81">
        <v>4</v>
      </c>
      <c r="L81">
        <v>2</v>
      </c>
      <c r="M81">
        <v>4</v>
      </c>
      <c r="N81">
        <v>4</v>
      </c>
      <c r="O81">
        <v>3</v>
      </c>
      <c r="P81">
        <v>2</v>
      </c>
      <c r="Q81">
        <v>2</v>
      </c>
      <c r="R81">
        <v>3</v>
      </c>
      <c r="S81">
        <v>2</v>
      </c>
      <c r="T81">
        <v>2</v>
      </c>
      <c r="U81">
        <v>3</v>
      </c>
      <c r="V81">
        <v>3</v>
      </c>
      <c r="W81">
        <v>3</v>
      </c>
      <c r="X81">
        <v>3</v>
      </c>
      <c r="Y81">
        <v>3</v>
      </c>
      <c r="Z81">
        <v>3</v>
      </c>
      <c r="AA81">
        <v>2</v>
      </c>
      <c r="AB81">
        <v>2</v>
      </c>
      <c r="AC81">
        <v>2</v>
      </c>
      <c r="AD81">
        <v>2</v>
      </c>
      <c r="AE81">
        <v>2</v>
      </c>
      <c r="AF81">
        <v>3</v>
      </c>
      <c r="AG81">
        <v>3</v>
      </c>
      <c r="AH81">
        <v>2</v>
      </c>
      <c r="AI81">
        <v>2</v>
      </c>
      <c r="AJ81">
        <v>2</v>
      </c>
      <c r="AK81">
        <v>2</v>
      </c>
      <c r="AL81">
        <v>2</v>
      </c>
      <c r="AM81">
        <v>3</v>
      </c>
      <c r="AN81">
        <v>2</v>
      </c>
      <c r="AO81">
        <v>3</v>
      </c>
      <c r="AP81">
        <v>3</v>
      </c>
      <c r="AQ81">
        <v>2</v>
      </c>
      <c r="AR81">
        <v>4</v>
      </c>
      <c r="AS81">
        <v>3</v>
      </c>
      <c r="AT81">
        <v>2</v>
      </c>
      <c r="AU81">
        <v>3</v>
      </c>
      <c r="AV81">
        <v>2</v>
      </c>
      <c r="AW81">
        <v>4</v>
      </c>
      <c r="AX81">
        <v>3</v>
      </c>
      <c r="AY81">
        <v>2</v>
      </c>
      <c r="AZ81">
        <v>4</v>
      </c>
      <c r="BA81">
        <v>2</v>
      </c>
      <c r="BB81">
        <v>2</v>
      </c>
      <c r="BC81">
        <v>3</v>
      </c>
      <c r="BD81">
        <v>3</v>
      </c>
      <c r="BE81">
        <v>2</v>
      </c>
      <c r="BF81">
        <v>4</v>
      </c>
      <c r="BG81">
        <v>4</v>
      </c>
      <c r="BH81">
        <v>2</v>
      </c>
      <c r="BI81">
        <v>2</v>
      </c>
      <c r="BJ81">
        <v>3</v>
      </c>
      <c r="BK81">
        <v>3</v>
      </c>
      <c r="BL81">
        <v>4</v>
      </c>
      <c r="BM81">
        <v>4</v>
      </c>
      <c r="BN81">
        <v>2</v>
      </c>
      <c r="BO81">
        <v>4</v>
      </c>
      <c r="BP81">
        <v>2</v>
      </c>
      <c r="BQ81">
        <v>2</v>
      </c>
      <c r="BR81">
        <v>2</v>
      </c>
      <c r="BS81">
        <v>2</v>
      </c>
      <c r="BT81">
        <v>2</v>
      </c>
      <c r="BU81">
        <v>2</v>
      </c>
      <c r="BV81">
        <v>2</v>
      </c>
      <c r="BW81">
        <v>3</v>
      </c>
      <c r="BX81">
        <v>181</v>
      </c>
      <c r="BY81" s="1">
        <f t="shared" si="105"/>
        <v>4</v>
      </c>
      <c r="BZ81" s="1">
        <f t="shared" si="106"/>
        <v>2</v>
      </c>
      <c r="CA81" s="1">
        <f t="shared" si="107"/>
        <v>3</v>
      </c>
      <c r="CB81" s="1">
        <f t="shared" si="108"/>
        <v>4</v>
      </c>
      <c r="CC81" s="1">
        <f t="shared" si="109"/>
        <v>4</v>
      </c>
      <c r="CD81" s="2">
        <f t="shared" si="110"/>
        <v>37</v>
      </c>
      <c r="CE81" s="3">
        <f t="shared" si="111"/>
        <v>2.7</v>
      </c>
      <c r="CF81" s="4">
        <f t="shared" si="112"/>
        <v>3</v>
      </c>
      <c r="CG81" s="4">
        <f t="shared" si="113"/>
        <v>3</v>
      </c>
      <c r="CH81" s="4">
        <f t="shared" si="114"/>
        <v>3</v>
      </c>
      <c r="CI81" s="4">
        <f t="shared" si="115"/>
        <v>3</v>
      </c>
      <c r="CJ81" s="4">
        <f t="shared" si="116"/>
        <v>3</v>
      </c>
      <c r="CK81" s="4">
        <f t="shared" si="117"/>
        <v>3</v>
      </c>
      <c r="CL81" s="4">
        <f t="shared" si="118"/>
        <v>2</v>
      </c>
      <c r="CM81" s="4">
        <f t="shared" si="119"/>
        <v>3</v>
      </c>
      <c r="CN81" s="5">
        <f t="shared" si="120"/>
        <v>23</v>
      </c>
      <c r="CO81" s="5">
        <f t="shared" si="121"/>
        <v>20</v>
      </c>
      <c r="CP81" s="5">
        <f t="shared" si="122"/>
        <v>43</v>
      </c>
      <c r="CQ81" s="7">
        <f t="shared" si="123"/>
        <v>4</v>
      </c>
      <c r="CR81" s="7">
        <f t="shared" si="124"/>
        <v>4</v>
      </c>
      <c r="CS81" s="7">
        <f t="shared" si="125"/>
        <v>4</v>
      </c>
      <c r="CT81" s="7">
        <f t="shared" si="126"/>
        <v>3</v>
      </c>
      <c r="CU81" s="7">
        <f t="shared" si="127"/>
        <v>4</v>
      </c>
      <c r="CV81" s="7">
        <f t="shared" si="128"/>
        <v>4</v>
      </c>
      <c r="CW81" s="7">
        <f t="shared" si="129"/>
        <v>3</v>
      </c>
      <c r="CX81" s="7">
        <f t="shared" si="130"/>
        <v>4</v>
      </c>
      <c r="CY81" s="7">
        <f t="shared" si="131"/>
        <v>4</v>
      </c>
      <c r="CZ81" s="7">
        <f t="shared" si="132"/>
        <v>4</v>
      </c>
      <c r="DA81" s="7">
        <f t="shared" si="133"/>
        <v>4</v>
      </c>
      <c r="DB81" s="7">
        <f t="shared" si="134"/>
        <v>4</v>
      </c>
      <c r="DC81" s="7">
        <f t="shared" si="135"/>
        <v>4</v>
      </c>
      <c r="DD81" s="7">
        <f t="shared" si="136"/>
        <v>3</v>
      </c>
      <c r="DE81" s="8">
        <f t="shared" si="137"/>
        <v>57</v>
      </c>
      <c r="DF81" s="8">
        <f t="shared" si="138"/>
        <v>53</v>
      </c>
      <c r="DG81" s="8">
        <f t="shared" si="139"/>
        <v>110</v>
      </c>
    </row>
    <row r="82" spans="1:111">
      <c r="A82">
        <v>79</v>
      </c>
      <c r="B82" t="s">
        <v>1961</v>
      </c>
      <c r="C82" t="s">
        <v>1962</v>
      </c>
      <c r="D82" t="s">
        <v>77</v>
      </c>
      <c r="E82" t="s">
        <v>78</v>
      </c>
      <c r="F82" t="s">
        <v>1747</v>
      </c>
      <c r="G82" t="s">
        <v>1757</v>
      </c>
      <c r="H82">
        <v>4</v>
      </c>
      <c r="I82">
        <v>4</v>
      </c>
      <c r="J82">
        <v>2</v>
      </c>
      <c r="K82">
        <v>4</v>
      </c>
      <c r="L82">
        <v>2</v>
      </c>
      <c r="M82">
        <v>4</v>
      </c>
      <c r="N82">
        <v>3</v>
      </c>
      <c r="O82">
        <v>5</v>
      </c>
      <c r="P82">
        <v>4</v>
      </c>
      <c r="Q82">
        <v>2</v>
      </c>
      <c r="R82">
        <v>4</v>
      </c>
      <c r="S82">
        <v>4</v>
      </c>
      <c r="T82">
        <v>3</v>
      </c>
      <c r="U82">
        <v>3</v>
      </c>
      <c r="V82">
        <v>3</v>
      </c>
      <c r="W82">
        <v>4</v>
      </c>
      <c r="X82">
        <v>4</v>
      </c>
      <c r="Y82">
        <v>4</v>
      </c>
      <c r="Z82">
        <v>3</v>
      </c>
      <c r="AA82">
        <v>2</v>
      </c>
      <c r="AB82">
        <v>3</v>
      </c>
      <c r="AC82">
        <v>2</v>
      </c>
      <c r="AD82">
        <v>3</v>
      </c>
      <c r="AE82">
        <v>3</v>
      </c>
      <c r="AF82">
        <v>3</v>
      </c>
      <c r="AG82">
        <v>3</v>
      </c>
      <c r="AH82">
        <v>3</v>
      </c>
      <c r="AI82">
        <v>4</v>
      </c>
      <c r="AJ82">
        <v>3</v>
      </c>
      <c r="AK82">
        <v>2</v>
      </c>
      <c r="AL82">
        <v>2</v>
      </c>
      <c r="AM82">
        <v>3</v>
      </c>
      <c r="AN82">
        <v>2</v>
      </c>
      <c r="AO82">
        <v>3</v>
      </c>
      <c r="AP82">
        <v>2</v>
      </c>
      <c r="AQ82">
        <v>3</v>
      </c>
      <c r="AR82">
        <v>4</v>
      </c>
      <c r="AS82">
        <v>2</v>
      </c>
      <c r="AT82">
        <v>2</v>
      </c>
      <c r="AU82">
        <v>4</v>
      </c>
      <c r="AV82">
        <v>2</v>
      </c>
      <c r="AW82">
        <v>4</v>
      </c>
      <c r="AX82">
        <v>2</v>
      </c>
      <c r="AY82">
        <v>4</v>
      </c>
      <c r="AZ82">
        <v>4</v>
      </c>
      <c r="BA82">
        <v>4</v>
      </c>
      <c r="BB82">
        <v>3</v>
      </c>
      <c r="BC82">
        <v>2</v>
      </c>
      <c r="BD82">
        <v>4</v>
      </c>
      <c r="BE82">
        <v>2</v>
      </c>
      <c r="BF82">
        <v>2</v>
      </c>
      <c r="BG82">
        <v>4</v>
      </c>
      <c r="BH82">
        <v>2</v>
      </c>
      <c r="BI82">
        <v>4</v>
      </c>
      <c r="BJ82">
        <v>3</v>
      </c>
      <c r="BK82">
        <v>2</v>
      </c>
      <c r="BL82">
        <v>4</v>
      </c>
      <c r="BM82">
        <v>4</v>
      </c>
      <c r="BN82">
        <v>2</v>
      </c>
      <c r="BO82">
        <v>5</v>
      </c>
      <c r="BP82">
        <v>3</v>
      </c>
      <c r="BQ82">
        <v>2</v>
      </c>
      <c r="BR82">
        <v>4</v>
      </c>
      <c r="BS82">
        <v>5</v>
      </c>
      <c r="BT82">
        <v>3</v>
      </c>
      <c r="BU82">
        <v>4</v>
      </c>
      <c r="BV82">
        <v>3</v>
      </c>
      <c r="BW82">
        <v>3</v>
      </c>
      <c r="BX82">
        <v>206</v>
      </c>
      <c r="BY82" s="1">
        <f t="shared" si="105"/>
        <v>4</v>
      </c>
      <c r="BZ82" s="1">
        <f t="shared" si="106"/>
        <v>2</v>
      </c>
      <c r="CA82" s="1">
        <f t="shared" si="107"/>
        <v>1</v>
      </c>
      <c r="CB82" s="1">
        <f t="shared" si="108"/>
        <v>2</v>
      </c>
      <c r="CC82" s="1">
        <f t="shared" si="109"/>
        <v>4</v>
      </c>
      <c r="CD82" s="2">
        <f t="shared" si="110"/>
        <v>32</v>
      </c>
      <c r="CE82" s="3">
        <f t="shared" si="111"/>
        <v>3.4</v>
      </c>
      <c r="CF82" s="4">
        <f t="shared" si="112"/>
        <v>2</v>
      </c>
      <c r="CG82" s="4">
        <f t="shared" si="113"/>
        <v>2</v>
      </c>
      <c r="CH82" s="4">
        <f t="shared" si="114"/>
        <v>2</v>
      </c>
      <c r="CI82" s="4">
        <f t="shared" si="115"/>
        <v>1</v>
      </c>
      <c r="CJ82" s="4">
        <f t="shared" si="116"/>
        <v>3</v>
      </c>
      <c r="CK82" s="4">
        <f t="shared" si="117"/>
        <v>3</v>
      </c>
      <c r="CL82" s="4">
        <f t="shared" si="118"/>
        <v>2</v>
      </c>
      <c r="CM82" s="4">
        <f t="shared" si="119"/>
        <v>2</v>
      </c>
      <c r="CN82" s="5">
        <f t="shared" si="120"/>
        <v>17</v>
      </c>
      <c r="CO82" s="5">
        <f t="shared" si="121"/>
        <v>21</v>
      </c>
      <c r="CP82" s="5">
        <f t="shared" si="122"/>
        <v>38</v>
      </c>
      <c r="CQ82" s="7">
        <f t="shared" si="123"/>
        <v>4</v>
      </c>
      <c r="CR82" s="7">
        <f t="shared" si="124"/>
        <v>4</v>
      </c>
      <c r="CS82" s="7">
        <f t="shared" si="125"/>
        <v>2</v>
      </c>
      <c r="CT82" s="7">
        <f t="shared" si="126"/>
        <v>4</v>
      </c>
      <c r="CU82" s="7">
        <f t="shared" si="127"/>
        <v>4</v>
      </c>
      <c r="CV82" s="7">
        <f t="shared" si="128"/>
        <v>4</v>
      </c>
      <c r="CW82" s="7">
        <f t="shared" si="129"/>
        <v>4</v>
      </c>
      <c r="CX82" s="7">
        <f t="shared" si="130"/>
        <v>4</v>
      </c>
      <c r="CY82" s="7">
        <f t="shared" si="131"/>
        <v>3</v>
      </c>
      <c r="CZ82" s="7">
        <f t="shared" si="132"/>
        <v>4</v>
      </c>
      <c r="DA82" s="7">
        <f t="shared" si="133"/>
        <v>2</v>
      </c>
      <c r="DB82" s="7">
        <f t="shared" si="134"/>
        <v>2</v>
      </c>
      <c r="DC82" s="7">
        <f t="shared" si="135"/>
        <v>3</v>
      </c>
      <c r="DD82" s="7">
        <f t="shared" si="136"/>
        <v>3</v>
      </c>
      <c r="DE82" s="8">
        <f t="shared" si="137"/>
        <v>53</v>
      </c>
      <c r="DF82" s="8">
        <f t="shared" si="138"/>
        <v>59</v>
      </c>
      <c r="DG82" s="8">
        <f t="shared" si="139"/>
        <v>112</v>
      </c>
    </row>
    <row r="83" spans="1:111">
      <c r="A83">
        <v>82</v>
      </c>
      <c r="B83" t="s">
        <v>1963</v>
      </c>
      <c r="C83" t="s">
        <v>1964</v>
      </c>
      <c r="D83" t="s">
        <v>77</v>
      </c>
      <c r="E83" t="s">
        <v>78</v>
      </c>
      <c r="F83" t="s">
        <v>1747</v>
      </c>
      <c r="G83" t="s">
        <v>1770</v>
      </c>
      <c r="H83">
        <v>4</v>
      </c>
      <c r="I83">
        <v>3</v>
      </c>
      <c r="J83">
        <v>2</v>
      </c>
      <c r="K83">
        <v>3</v>
      </c>
      <c r="L83">
        <v>2</v>
      </c>
      <c r="M83">
        <v>4</v>
      </c>
      <c r="N83">
        <v>3</v>
      </c>
      <c r="O83">
        <v>4</v>
      </c>
      <c r="P83">
        <v>3</v>
      </c>
      <c r="Q83">
        <v>3</v>
      </c>
      <c r="R83">
        <v>3</v>
      </c>
      <c r="S83">
        <v>3</v>
      </c>
      <c r="T83">
        <v>2</v>
      </c>
      <c r="U83">
        <v>2</v>
      </c>
      <c r="V83">
        <v>2</v>
      </c>
      <c r="W83">
        <v>3</v>
      </c>
      <c r="X83">
        <v>3</v>
      </c>
      <c r="Y83">
        <v>3</v>
      </c>
      <c r="Z83">
        <v>3</v>
      </c>
      <c r="AA83">
        <v>2</v>
      </c>
      <c r="AB83">
        <v>2</v>
      </c>
      <c r="AC83">
        <v>2</v>
      </c>
      <c r="AD83">
        <v>2</v>
      </c>
      <c r="AE83">
        <v>3</v>
      </c>
      <c r="AF83">
        <v>2</v>
      </c>
      <c r="AG83">
        <v>3</v>
      </c>
      <c r="AH83">
        <v>3</v>
      </c>
      <c r="AI83">
        <v>3</v>
      </c>
      <c r="AJ83">
        <v>2</v>
      </c>
      <c r="AK83">
        <v>2</v>
      </c>
      <c r="AL83">
        <v>2</v>
      </c>
      <c r="AM83">
        <v>2</v>
      </c>
      <c r="AN83">
        <v>2</v>
      </c>
      <c r="AO83">
        <v>3</v>
      </c>
      <c r="AP83">
        <v>3</v>
      </c>
      <c r="AQ83">
        <v>2</v>
      </c>
      <c r="AR83">
        <v>4</v>
      </c>
      <c r="AS83">
        <v>3</v>
      </c>
      <c r="AT83">
        <v>4</v>
      </c>
      <c r="AU83">
        <v>2</v>
      </c>
      <c r="AV83">
        <v>2</v>
      </c>
      <c r="AW83">
        <v>4</v>
      </c>
      <c r="AX83">
        <v>2</v>
      </c>
      <c r="AY83">
        <v>4</v>
      </c>
      <c r="AZ83">
        <v>4</v>
      </c>
      <c r="BA83">
        <v>2</v>
      </c>
      <c r="BB83">
        <v>2</v>
      </c>
      <c r="BC83">
        <v>2</v>
      </c>
      <c r="BD83">
        <v>4</v>
      </c>
      <c r="BE83">
        <v>2</v>
      </c>
      <c r="BF83">
        <v>4</v>
      </c>
      <c r="BG83">
        <v>4</v>
      </c>
      <c r="BH83">
        <v>3</v>
      </c>
      <c r="BI83">
        <v>5</v>
      </c>
      <c r="BJ83">
        <v>2</v>
      </c>
      <c r="BK83">
        <v>4</v>
      </c>
      <c r="BL83">
        <v>3</v>
      </c>
      <c r="BM83">
        <v>4</v>
      </c>
      <c r="BN83">
        <v>2</v>
      </c>
      <c r="BO83">
        <v>4</v>
      </c>
      <c r="BP83">
        <v>3</v>
      </c>
      <c r="BQ83">
        <v>2</v>
      </c>
      <c r="BR83">
        <v>4</v>
      </c>
      <c r="BS83">
        <v>4</v>
      </c>
      <c r="BT83">
        <v>2</v>
      </c>
      <c r="BU83">
        <v>2</v>
      </c>
      <c r="BV83">
        <v>2</v>
      </c>
      <c r="BW83">
        <v>2</v>
      </c>
      <c r="BX83">
        <v>190</v>
      </c>
      <c r="BY83" s="1">
        <f t="shared" si="105"/>
        <v>4</v>
      </c>
      <c r="BZ83" s="1">
        <f t="shared" si="106"/>
        <v>3</v>
      </c>
      <c r="CA83" s="1">
        <f t="shared" si="107"/>
        <v>2</v>
      </c>
      <c r="CB83" s="1">
        <f t="shared" si="108"/>
        <v>3</v>
      </c>
      <c r="CC83" s="1">
        <f t="shared" si="109"/>
        <v>3</v>
      </c>
      <c r="CD83" s="2">
        <f t="shared" si="110"/>
        <v>32</v>
      </c>
      <c r="CE83" s="3">
        <f t="shared" si="111"/>
        <v>2.6</v>
      </c>
      <c r="CF83" s="4">
        <f t="shared" si="112"/>
        <v>3</v>
      </c>
      <c r="CG83" s="4">
        <f t="shared" si="113"/>
        <v>2</v>
      </c>
      <c r="CH83" s="4">
        <f t="shared" si="114"/>
        <v>2</v>
      </c>
      <c r="CI83" s="4">
        <f t="shared" si="115"/>
        <v>2</v>
      </c>
      <c r="CJ83" s="4">
        <f t="shared" si="116"/>
        <v>3</v>
      </c>
      <c r="CK83" s="4">
        <f t="shared" si="117"/>
        <v>3</v>
      </c>
      <c r="CL83" s="4">
        <f t="shared" si="118"/>
        <v>2</v>
      </c>
      <c r="CM83" s="4">
        <f t="shared" si="119"/>
        <v>3</v>
      </c>
      <c r="CN83" s="5">
        <f t="shared" si="120"/>
        <v>20</v>
      </c>
      <c r="CO83" s="5">
        <f t="shared" si="121"/>
        <v>18</v>
      </c>
      <c r="CP83" s="5">
        <f t="shared" si="122"/>
        <v>38</v>
      </c>
      <c r="CQ83" s="7">
        <f t="shared" si="123"/>
        <v>2</v>
      </c>
      <c r="CR83" s="7">
        <f t="shared" si="124"/>
        <v>4</v>
      </c>
      <c r="CS83" s="7">
        <f t="shared" si="125"/>
        <v>4</v>
      </c>
      <c r="CT83" s="7">
        <f t="shared" si="126"/>
        <v>4</v>
      </c>
      <c r="CU83" s="7">
        <f t="shared" si="127"/>
        <v>4</v>
      </c>
      <c r="CV83" s="7">
        <f t="shared" si="128"/>
        <v>3</v>
      </c>
      <c r="CW83" s="7">
        <f t="shared" si="129"/>
        <v>2</v>
      </c>
      <c r="CX83" s="7">
        <f t="shared" si="130"/>
        <v>4</v>
      </c>
      <c r="CY83" s="7">
        <f t="shared" si="131"/>
        <v>3</v>
      </c>
      <c r="CZ83" s="7">
        <f t="shared" si="132"/>
        <v>4</v>
      </c>
      <c r="DA83" s="7">
        <f t="shared" si="133"/>
        <v>2</v>
      </c>
      <c r="DB83" s="7">
        <f t="shared" si="134"/>
        <v>4</v>
      </c>
      <c r="DC83" s="7">
        <f t="shared" si="135"/>
        <v>4</v>
      </c>
      <c r="DD83" s="7">
        <f t="shared" si="136"/>
        <v>4</v>
      </c>
      <c r="DE83" s="8">
        <f t="shared" si="137"/>
        <v>49</v>
      </c>
      <c r="DF83" s="8">
        <f t="shared" si="138"/>
        <v>60</v>
      </c>
      <c r="DG83" s="8">
        <f t="shared" si="139"/>
        <v>109</v>
      </c>
    </row>
    <row r="84" spans="1:111">
      <c r="A84">
        <v>81</v>
      </c>
      <c r="B84" t="s">
        <v>1965</v>
      </c>
      <c r="C84" t="s">
        <v>1966</v>
      </c>
      <c r="D84" t="s">
        <v>77</v>
      </c>
      <c r="E84" t="s">
        <v>78</v>
      </c>
      <c r="F84" t="s">
        <v>1747</v>
      </c>
      <c r="G84" t="s">
        <v>1766</v>
      </c>
      <c r="H84">
        <v>3</v>
      </c>
      <c r="I84">
        <v>3</v>
      </c>
      <c r="J84">
        <v>3</v>
      </c>
      <c r="K84">
        <v>3</v>
      </c>
      <c r="L84">
        <v>4</v>
      </c>
      <c r="M84">
        <v>3</v>
      </c>
      <c r="N84">
        <v>3</v>
      </c>
      <c r="O84">
        <v>3</v>
      </c>
      <c r="P84">
        <v>4</v>
      </c>
      <c r="Q84">
        <v>4</v>
      </c>
      <c r="R84">
        <v>3</v>
      </c>
      <c r="S84">
        <v>2</v>
      </c>
      <c r="T84">
        <v>2</v>
      </c>
      <c r="U84">
        <v>2</v>
      </c>
      <c r="V84">
        <v>2</v>
      </c>
      <c r="W84">
        <v>3</v>
      </c>
      <c r="X84">
        <v>1</v>
      </c>
      <c r="Y84">
        <v>3</v>
      </c>
      <c r="Z84">
        <v>3</v>
      </c>
      <c r="AA84">
        <v>2</v>
      </c>
      <c r="AB84">
        <v>3</v>
      </c>
      <c r="AC84">
        <v>2</v>
      </c>
      <c r="AD84">
        <v>2</v>
      </c>
      <c r="AE84">
        <v>3</v>
      </c>
      <c r="AF84">
        <v>2</v>
      </c>
      <c r="AG84">
        <v>2</v>
      </c>
      <c r="AH84">
        <v>4</v>
      </c>
      <c r="AI84">
        <v>3</v>
      </c>
      <c r="AJ84">
        <v>3</v>
      </c>
      <c r="AK84">
        <v>2</v>
      </c>
      <c r="AL84">
        <v>2</v>
      </c>
      <c r="AM84">
        <v>3</v>
      </c>
      <c r="AN84">
        <v>2</v>
      </c>
      <c r="AO84">
        <v>3</v>
      </c>
      <c r="AP84">
        <v>2</v>
      </c>
      <c r="AQ84">
        <v>3</v>
      </c>
      <c r="AR84">
        <v>3</v>
      </c>
      <c r="AS84">
        <v>2</v>
      </c>
      <c r="AT84">
        <v>3</v>
      </c>
      <c r="AU84">
        <v>5</v>
      </c>
      <c r="AV84">
        <v>3</v>
      </c>
      <c r="AW84">
        <v>5</v>
      </c>
      <c r="AX84">
        <v>2</v>
      </c>
      <c r="AY84">
        <v>4</v>
      </c>
      <c r="AZ84">
        <v>3</v>
      </c>
      <c r="BA84">
        <v>2</v>
      </c>
      <c r="BB84">
        <v>3</v>
      </c>
      <c r="BC84">
        <v>3</v>
      </c>
      <c r="BD84">
        <v>4</v>
      </c>
      <c r="BE84">
        <v>2</v>
      </c>
      <c r="BF84">
        <v>4</v>
      </c>
      <c r="BG84">
        <v>4</v>
      </c>
      <c r="BH84">
        <v>3</v>
      </c>
      <c r="BI84">
        <v>4</v>
      </c>
      <c r="BJ84">
        <v>2</v>
      </c>
      <c r="BK84">
        <v>3</v>
      </c>
      <c r="BL84">
        <v>3</v>
      </c>
      <c r="BM84">
        <v>3</v>
      </c>
      <c r="BN84">
        <v>2</v>
      </c>
      <c r="BO84">
        <v>5</v>
      </c>
      <c r="BP84">
        <v>5</v>
      </c>
      <c r="BQ84">
        <v>1</v>
      </c>
      <c r="BR84">
        <v>4</v>
      </c>
      <c r="BS84">
        <v>5</v>
      </c>
      <c r="BT84">
        <v>3</v>
      </c>
      <c r="BU84">
        <v>4</v>
      </c>
      <c r="BV84">
        <v>3</v>
      </c>
      <c r="BW84">
        <v>2</v>
      </c>
      <c r="BX84">
        <v>195</v>
      </c>
      <c r="BY84" s="1">
        <f t="shared" si="105"/>
        <v>3</v>
      </c>
      <c r="BZ84" s="1">
        <f t="shared" si="106"/>
        <v>3</v>
      </c>
      <c r="CA84" s="1">
        <f t="shared" si="107"/>
        <v>3</v>
      </c>
      <c r="CB84" s="1">
        <f t="shared" si="108"/>
        <v>2</v>
      </c>
      <c r="CC84" s="1">
        <f t="shared" si="109"/>
        <v>2</v>
      </c>
      <c r="CD84" s="2">
        <f t="shared" si="110"/>
        <v>28</v>
      </c>
      <c r="CE84" s="3">
        <f t="shared" si="111"/>
        <v>2.2999999999999998</v>
      </c>
      <c r="CF84" s="4">
        <f t="shared" si="112"/>
        <v>2</v>
      </c>
      <c r="CG84" s="4">
        <f t="shared" si="113"/>
        <v>2</v>
      </c>
      <c r="CH84" s="4">
        <f t="shared" si="114"/>
        <v>1</v>
      </c>
      <c r="CI84" s="4">
        <f t="shared" si="115"/>
        <v>2</v>
      </c>
      <c r="CJ84" s="4">
        <f t="shared" si="116"/>
        <v>3</v>
      </c>
      <c r="CK84" s="4">
        <f t="shared" si="117"/>
        <v>3</v>
      </c>
      <c r="CL84" s="4">
        <f t="shared" si="118"/>
        <v>2</v>
      </c>
      <c r="CM84" s="4">
        <f t="shared" si="119"/>
        <v>2</v>
      </c>
      <c r="CN84" s="5">
        <f t="shared" si="120"/>
        <v>17</v>
      </c>
      <c r="CO84" s="5">
        <f t="shared" si="121"/>
        <v>18</v>
      </c>
      <c r="CP84" s="5">
        <f t="shared" si="122"/>
        <v>35</v>
      </c>
      <c r="CQ84" s="7">
        <f t="shared" si="123"/>
        <v>3</v>
      </c>
      <c r="CR84" s="7">
        <f t="shared" si="124"/>
        <v>3</v>
      </c>
      <c r="CS84" s="7">
        <f t="shared" si="125"/>
        <v>4</v>
      </c>
      <c r="CT84" s="7">
        <f t="shared" si="126"/>
        <v>3</v>
      </c>
      <c r="CU84" s="7">
        <f t="shared" si="127"/>
        <v>4</v>
      </c>
      <c r="CV84" s="7">
        <f t="shared" si="128"/>
        <v>3</v>
      </c>
      <c r="CW84" s="7">
        <f t="shared" si="129"/>
        <v>3</v>
      </c>
      <c r="CX84" s="7">
        <f t="shared" si="130"/>
        <v>4</v>
      </c>
      <c r="CY84" s="7">
        <f t="shared" si="131"/>
        <v>1</v>
      </c>
      <c r="CZ84" s="7">
        <f t="shared" si="132"/>
        <v>5</v>
      </c>
      <c r="DA84" s="7">
        <f t="shared" si="133"/>
        <v>2</v>
      </c>
      <c r="DB84" s="7">
        <f t="shared" si="134"/>
        <v>2</v>
      </c>
      <c r="DC84" s="7">
        <f t="shared" si="135"/>
        <v>3</v>
      </c>
      <c r="DD84" s="7">
        <f t="shared" si="136"/>
        <v>4</v>
      </c>
      <c r="DE84" s="8">
        <f t="shared" si="137"/>
        <v>46</v>
      </c>
      <c r="DF84" s="8">
        <f t="shared" si="138"/>
        <v>62</v>
      </c>
      <c r="DG84" s="8">
        <f t="shared" si="139"/>
        <v>108</v>
      </c>
    </row>
    <row r="85" spans="1:111">
      <c r="A85">
        <v>84</v>
      </c>
      <c r="B85" t="s">
        <v>1967</v>
      </c>
      <c r="C85" t="s">
        <v>1968</v>
      </c>
      <c r="D85" t="s">
        <v>77</v>
      </c>
      <c r="E85" t="s">
        <v>78</v>
      </c>
      <c r="F85" t="s">
        <v>1775</v>
      </c>
      <c r="G85" t="s">
        <v>1780</v>
      </c>
      <c r="H85">
        <v>5</v>
      </c>
      <c r="I85">
        <v>5</v>
      </c>
      <c r="J85">
        <v>1</v>
      </c>
      <c r="K85">
        <v>4</v>
      </c>
      <c r="L85">
        <v>1</v>
      </c>
      <c r="M85">
        <v>5</v>
      </c>
      <c r="N85">
        <v>5</v>
      </c>
      <c r="O85">
        <v>2</v>
      </c>
      <c r="P85">
        <v>1</v>
      </c>
      <c r="Q85">
        <v>3</v>
      </c>
      <c r="R85">
        <v>4</v>
      </c>
      <c r="S85">
        <v>2</v>
      </c>
      <c r="T85">
        <v>1</v>
      </c>
      <c r="U85">
        <v>3</v>
      </c>
      <c r="V85">
        <v>3</v>
      </c>
      <c r="W85">
        <v>3</v>
      </c>
      <c r="X85">
        <v>3</v>
      </c>
      <c r="Y85">
        <v>3</v>
      </c>
      <c r="Z85">
        <v>3</v>
      </c>
      <c r="AA85">
        <v>3</v>
      </c>
      <c r="AB85">
        <v>1</v>
      </c>
      <c r="AC85">
        <v>2</v>
      </c>
      <c r="AD85">
        <v>4</v>
      </c>
      <c r="AE85">
        <v>3</v>
      </c>
      <c r="AF85">
        <v>4</v>
      </c>
      <c r="AG85">
        <v>4</v>
      </c>
      <c r="AH85">
        <v>4</v>
      </c>
      <c r="AI85">
        <v>3</v>
      </c>
      <c r="AJ85">
        <v>1</v>
      </c>
      <c r="AK85">
        <v>3</v>
      </c>
      <c r="AL85">
        <v>4</v>
      </c>
      <c r="AM85">
        <v>3</v>
      </c>
      <c r="AN85">
        <v>2</v>
      </c>
      <c r="AO85">
        <v>4</v>
      </c>
      <c r="AP85">
        <v>4</v>
      </c>
      <c r="AQ85">
        <v>4</v>
      </c>
      <c r="AR85">
        <v>5</v>
      </c>
      <c r="AS85">
        <v>5</v>
      </c>
      <c r="AT85">
        <v>1</v>
      </c>
      <c r="AU85">
        <v>2</v>
      </c>
      <c r="AV85">
        <v>1</v>
      </c>
      <c r="AW85">
        <v>5</v>
      </c>
      <c r="AX85">
        <v>5</v>
      </c>
      <c r="AY85">
        <v>5</v>
      </c>
      <c r="AZ85">
        <v>5</v>
      </c>
      <c r="BA85">
        <v>1</v>
      </c>
      <c r="BB85">
        <v>5</v>
      </c>
      <c r="BC85">
        <v>5</v>
      </c>
      <c r="BD85">
        <v>5</v>
      </c>
      <c r="BE85">
        <v>1</v>
      </c>
      <c r="BF85">
        <v>5</v>
      </c>
      <c r="BG85">
        <v>5</v>
      </c>
      <c r="BH85">
        <v>1</v>
      </c>
      <c r="BI85">
        <v>5</v>
      </c>
      <c r="BJ85">
        <v>5</v>
      </c>
      <c r="BK85">
        <v>5</v>
      </c>
      <c r="BL85">
        <v>5</v>
      </c>
      <c r="BM85">
        <v>3</v>
      </c>
      <c r="BN85">
        <v>1</v>
      </c>
      <c r="BO85">
        <v>5</v>
      </c>
      <c r="BP85">
        <v>3</v>
      </c>
      <c r="BQ85">
        <v>4</v>
      </c>
      <c r="BR85">
        <v>2</v>
      </c>
      <c r="BS85">
        <v>4</v>
      </c>
      <c r="BT85">
        <v>5</v>
      </c>
      <c r="BU85">
        <v>1</v>
      </c>
      <c r="BV85">
        <v>1</v>
      </c>
      <c r="BW85">
        <v>2</v>
      </c>
      <c r="BX85">
        <v>219</v>
      </c>
      <c r="BY85" s="1">
        <f t="shared" si="105"/>
        <v>5</v>
      </c>
      <c r="BZ85" s="1">
        <f t="shared" si="106"/>
        <v>2</v>
      </c>
      <c r="CA85" s="1">
        <f t="shared" si="107"/>
        <v>4</v>
      </c>
      <c r="CB85" s="1">
        <f t="shared" si="108"/>
        <v>5</v>
      </c>
      <c r="CC85" s="1">
        <f t="shared" si="109"/>
        <v>3</v>
      </c>
      <c r="CD85" s="2">
        <f t="shared" si="110"/>
        <v>43</v>
      </c>
      <c r="CE85" s="3">
        <f t="shared" si="111"/>
        <v>2.8</v>
      </c>
      <c r="CF85" s="4">
        <f t="shared" si="112"/>
        <v>4</v>
      </c>
      <c r="CG85" s="4">
        <f t="shared" si="113"/>
        <v>2</v>
      </c>
      <c r="CH85" s="4">
        <f t="shared" si="114"/>
        <v>1</v>
      </c>
      <c r="CI85" s="4">
        <f t="shared" si="115"/>
        <v>2</v>
      </c>
      <c r="CJ85" s="4">
        <f t="shared" si="116"/>
        <v>1</v>
      </c>
      <c r="CK85" s="4">
        <f t="shared" si="117"/>
        <v>3</v>
      </c>
      <c r="CL85" s="4">
        <f t="shared" si="118"/>
        <v>1</v>
      </c>
      <c r="CM85" s="4">
        <f t="shared" si="119"/>
        <v>1</v>
      </c>
      <c r="CN85" s="5">
        <f t="shared" si="120"/>
        <v>15</v>
      </c>
      <c r="CO85" s="5">
        <f t="shared" si="121"/>
        <v>25</v>
      </c>
      <c r="CP85" s="5">
        <f t="shared" si="122"/>
        <v>40</v>
      </c>
      <c r="CQ85" s="7">
        <f t="shared" si="123"/>
        <v>5</v>
      </c>
      <c r="CR85" s="7">
        <f t="shared" si="124"/>
        <v>5</v>
      </c>
      <c r="CS85" s="7">
        <f t="shared" si="125"/>
        <v>5</v>
      </c>
      <c r="CT85" s="7">
        <f t="shared" si="126"/>
        <v>1</v>
      </c>
      <c r="CU85" s="7">
        <f t="shared" si="127"/>
        <v>5</v>
      </c>
      <c r="CV85" s="7">
        <f t="shared" si="128"/>
        <v>5</v>
      </c>
      <c r="CW85" s="7">
        <f t="shared" si="129"/>
        <v>1</v>
      </c>
      <c r="CX85" s="7">
        <f t="shared" si="130"/>
        <v>5</v>
      </c>
      <c r="CY85" s="7">
        <f t="shared" si="131"/>
        <v>3</v>
      </c>
      <c r="CZ85" s="7">
        <f t="shared" si="132"/>
        <v>2</v>
      </c>
      <c r="DA85" s="7">
        <f t="shared" si="133"/>
        <v>4</v>
      </c>
      <c r="DB85" s="7">
        <f t="shared" si="134"/>
        <v>5</v>
      </c>
      <c r="DC85" s="7">
        <f t="shared" si="135"/>
        <v>5</v>
      </c>
      <c r="DD85" s="7">
        <f t="shared" si="136"/>
        <v>4</v>
      </c>
      <c r="DE85" s="8">
        <f t="shared" si="137"/>
        <v>77</v>
      </c>
      <c r="DF85" s="8">
        <f t="shared" si="138"/>
        <v>62</v>
      </c>
      <c r="DG85" s="8">
        <f t="shared" si="139"/>
        <v>139</v>
      </c>
    </row>
    <row r="86" spans="1:111">
      <c r="A86">
        <v>83</v>
      </c>
      <c r="B86" t="s">
        <v>1969</v>
      </c>
      <c r="C86" t="s">
        <v>1970</v>
      </c>
      <c r="D86" t="s">
        <v>77</v>
      </c>
      <c r="E86" t="s">
        <v>78</v>
      </c>
      <c r="F86" t="s">
        <v>1775</v>
      </c>
      <c r="G86" t="s">
        <v>1776</v>
      </c>
      <c r="H86">
        <v>3</v>
      </c>
      <c r="I86">
        <v>3</v>
      </c>
      <c r="J86">
        <v>2</v>
      </c>
      <c r="K86">
        <v>3</v>
      </c>
      <c r="L86">
        <v>4</v>
      </c>
      <c r="M86">
        <v>3</v>
      </c>
      <c r="N86">
        <v>2</v>
      </c>
      <c r="O86">
        <v>4</v>
      </c>
      <c r="P86">
        <v>4</v>
      </c>
      <c r="Q86">
        <v>3</v>
      </c>
      <c r="R86">
        <v>2</v>
      </c>
      <c r="S86">
        <v>2</v>
      </c>
      <c r="T86">
        <v>1</v>
      </c>
      <c r="U86">
        <v>2</v>
      </c>
      <c r="V86">
        <v>1</v>
      </c>
      <c r="W86">
        <v>3</v>
      </c>
      <c r="X86">
        <v>2</v>
      </c>
      <c r="Y86">
        <v>1</v>
      </c>
      <c r="Z86">
        <v>1</v>
      </c>
      <c r="AA86">
        <v>1</v>
      </c>
      <c r="AB86">
        <v>3</v>
      </c>
      <c r="AC86">
        <v>2</v>
      </c>
      <c r="AD86">
        <v>2</v>
      </c>
      <c r="AE86">
        <v>3</v>
      </c>
      <c r="AF86">
        <v>2</v>
      </c>
      <c r="AG86">
        <v>2</v>
      </c>
      <c r="AH86">
        <v>3</v>
      </c>
      <c r="AI86">
        <v>3</v>
      </c>
      <c r="AJ86">
        <v>2</v>
      </c>
      <c r="AK86">
        <v>2</v>
      </c>
      <c r="AL86">
        <v>3</v>
      </c>
      <c r="AM86">
        <v>2</v>
      </c>
      <c r="AN86">
        <v>3</v>
      </c>
      <c r="AO86">
        <v>3</v>
      </c>
      <c r="AP86">
        <v>2</v>
      </c>
      <c r="AQ86">
        <v>3</v>
      </c>
      <c r="AR86">
        <v>3</v>
      </c>
      <c r="AS86">
        <v>4</v>
      </c>
      <c r="AT86">
        <v>4</v>
      </c>
      <c r="AU86">
        <v>3</v>
      </c>
      <c r="AV86">
        <v>4</v>
      </c>
      <c r="AW86">
        <v>4</v>
      </c>
      <c r="AX86">
        <v>2</v>
      </c>
      <c r="AY86">
        <v>3</v>
      </c>
      <c r="AZ86">
        <v>2</v>
      </c>
      <c r="BA86">
        <v>2</v>
      </c>
      <c r="BB86">
        <v>2</v>
      </c>
      <c r="BC86">
        <v>4</v>
      </c>
      <c r="BD86">
        <v>2</v>
      </c>
      <c r="BE86">
        <v>2</v>
      </c>
      <c r="BF86">
        <v>3</v>
      </c>
      <c r="BG86">
        <v>5</v>
      </c>
      <c r="BH86">
        <v>3</v>
      </c>
      <c r="BI86">
        <v>4</v>
      </c>
      <c r="BJ86">
        <v>1</v>
      </c>
      <c r="BK86">
        <v>5</v>
      </c>
      <c r="BL86">
        <v>2</v>
      </c>
      <c r="BM86">
        <v>4</v>
      </c>
      <c r="BN86">
        <v>3</v>
      </c>
      <c r="BO86">
        <v>2</v>
      </c>
      <c r="BP86">
        <v>2</v>
      </c>
      <c r="BQ86">
        <v>2</v>
      </c>
      <c r="BR86">
        <v>5</v>
      </c>
      <c r="BS86">
        <v>5</v>
      </c>
      <c r="BT86">
        <v>4</v>
      </c>
      <c r="BU86">
        <v>3</v>
      </c>
      <c r="BV86">
        <v>4</v>
      </c>
      <c r="BW86">
        <v>2</v>
      </c>
      <c r="BX86">
        <v>185</v>
      </c>
      <c r="BY86" s="1">
        <f t="shared" si="105"/>
        <v>4</v>
      </c>
      <c r="BZ86" s="1">
        <f t="shared" si="106"/>
        <v>3</v>
      </c>
      <c r="CA86" s="1">
        <f t="shared" si="107"/>
        <v>2</v>
      </c>
      <c r="CB86" s="1">
        <f t="shared" si="108"/>
        <v>2</v>
      </c>
      <c r="CC86" s="1">
        <f t="shared" si="109"/>
        <v>3</v>
      </c>
      <c r="CD86" s="2">
        <f t="shared" si="110"/>
        <v>28</v>
      </c>
      <c r="CE86" s="3">
        <f t="shared" si="111"/>
        <v>1.6</v>
      </c>
      <c r="CF86" s="4">
        <f t="shared" si="112"/>
        <v>2</v>
      </c>
      <c r="CG86" s="4">
        <f t="shared" si="113"/>
        <v>2</v>
      </c>
      <c r="CH86" s="4">
        <f t="shared" si="114"/>
        <v>2</v>
      </c>
      <c r="CI86" s="4">
        <f t="shared" si="115"/>
        <v>2</v>
      </c>
      <c r="CJ86" s="4">
        <f t="shared" si="116"/>
        <v>2</v>
      </c>
      <c r="CK86" s="4">
        <f t="shared" si="117"/>
        <v>2</v>
      </c>
      <c r="CL86" s="4">
        <f t="shared" si="118"/>
        <v>2</v>
      </c>
      <c r="CM86" s="4">
        <f t="shared" si="119"/>
        <v>2</v>
      </c>
      <c r="CN86" s="5">
        <f t="shared" si="120"/>
        <v>16</v>
      </c>
      <c r="CO86" s="5">
        <f t="shared" si="121"/>
        <v>16</v>
      </c>
      <c r="CP86" s="5">
        <f t="shared" si="122"/>
        <v>32</v>
      </c>
      <c r="CQ86" s="7">
        <f t="shared" si="123"/>
        <v>2</v>
      </c>
      <c r="CR86" s="7">
        <f t="shared" si="124"/>
        <v>2</v>
      </c>
      <c r="CS86" s="7">
        <f t="shared" si="125"/>
        <v>4</v>
      </c>
      <c r="CT86" s="7">
        <f t="shared" si="126"/>
        <v>2</v>
      </c>
      <c r="CU86" s="7">
        <f t="shared" si="127"/>
        <v>4</v>
      </c>
      <c r="CV86" s="7">
        <f t="shared" si="128"/>
        <v>3</v>
      </c>
      <c r="CW86" s="7">
        <f t="shared" si="129"/>
        <v>1</v>
      </c>
      <c r="CX86" s="7">
        <f t="shared" si="130"/>
        <v>3</v>
      </c>
      <c r="CY86" s="7">
        <f t="shared" si="131"/>
        <v>4</v>
      </c>
      <c r="CZ86" s="7">
        <f t="shared" si="132"/>
        <v>4</v>
      </c>
      <c r="DA86" s="7">
        <f t="shared" si="133"/>
        <v>1</v>
      </c>
      <c r="DB86" s="7">
        <f t="shared" si="134"/>
        <v>3</v>
      </c>
      <c r="DC86" s="7">
        <f t="shared" si="135"/>
        <v>2</v>
      </c>
      <c r="DD86" s="7">
        <f t="shared" si="136"/>
        <v>4</v>
      </c>
      <c r="DE86" s="8">
        <f t="shared" si="137"/>
        <v>38</v>
      </c>
      <c r="DF86" s="8">
        <f t="shared" si="138"/>
        <v>56</v>
      </c>
      <c r="DG86" s="8">
        <f t="shared" si="139"/>
        <v>94</v>
      </c>
    </row>
    <row r="87" spans="1:111">
      <c r="A87">
        <v>87</v>
      </c>
      <c r="B87" t="s">
        <v>1971</v>
      </c>
      <c r="C87" t="s">
        <v>1972</v>
      </c>
      <c r="D87" t="s">
        <v>77</v>
      </c>
      <c r="E87" t="s">
        <v>78</v>
      </c>
      <c r="F87" t="s">
        <v>1747</v>
      </c>
      <c r="G87" t="s">
        <v>1789</v>
      </c>
      <c r="H87">
        <v>2</v>
      </c>
      <c r="I87">
        <v>2</v>
      </c>
      <c r="J87">
        <v>3</v>
      </c>
      <c r="K87">
        <v>3</v>
      </c>
      <c r="L87">
        <v>3</v>
      </c>
      <c r="M87">
        <v>3</v>
      </c>
      <c r="N87">
        <v>3</v>
      </c>
      <c r="O87">
        <v>3</v>
      </c>
      <c r="P87">
        <v>3</v>
      </c>
      <c r="Q87">
        <v>3</v>
      </c>
      <c r="R87">
        <v>3</v>
      </c>
      <c r="S87">
        <v>2</v>
      </c>
      <c r="T87">
        <v>1</v>
      </c>
      <c r="U87">
        <v>2</v>
      </c>
      <c r="V87">
        <v>2</v>
      </c>
      <c r="W87">
        <v>3</v>
      </c>
      <c r="X87">
        <v>3</v>
      </c>
      <c r="Y87">
        <v>3</v>
      </c>
      <c r="Z87">
        <v>2</v>
      </c>
      <c r="AA87">
        <v>2</v>
      </c>
      <c r="AB87">
        <v>4</v>
      </c>
      <c r="AC87">
        <v>2</v>
      </c>
      <c r="AD87">
        <v>2</v>
      </c>
      <c r="AE87">
        <v>4</v>
      </c>
      <c r="AF87">
        <v>2</v>
      </c>
      <c r="AG87">
        <v>2</v>
      </c>
      <c r="AH87">
        <v>4</v>
      </c>
      <c r="AI87">
        <v>3</v>
      </c>
      <c r="AJ87">
        <v>2</v>
      </c>
      <c r="AK87">
        <v>2</v>
      </c>
      <c r="AL87">
        <v>3</v>
      </c>
      <c r="AM87">
        <v>3</v>
      </c>
      <c r="AN87">
        <v>3</v>
      </c>
      <c r="AO87">
        <v>3</v>
      </c>
      <c r="AP87">
        <v>2</v>
      </c>
      <c r="AQ87">
        <v>3</v>
      </c>
      <c r="AR87">
        <v>3</v>
      </c>
      <c r="AS87">
        <v>4</v>
      </c>
      <c r="AT87">
        <v>4</v>
      </c>
      <c r="AU87">
        <v>4</v>
      </c>
      <c r="AV87">
        <v>4</v>
      </c>
      <c r="AW87">
        <v>4</v>
      </c>
      <c r="AX87">
        <v>2</v>
      </c>
      <c r="AY87">
        <v>4</v>
      </c>
      <c r="AZ87">
        <v>3</v>
      </c>
      <c r="BA87">
        <v>3</v>
      </c>
      <c r="BB87">
        <v>2</v>
      </c>
      <c r="BC87">
        <v>3</v>
      </c>
      <c r="BD87">
        <v>3</v>
      </c>
      <c r="BE87">
        <v>2</v>
      </c>
      <c r="BF87">
        <v>2</v>
      </c>
      <c r="BG87">
        <v>3</v>
      </c>
      <c r="BH87">
        <v>4</v>
      </c>
      <c r="BI87">
        <v>4</v>
      </c>
      <c r="BJ87">
        <v>4</v>
      </c>
      <c r="BK87">
        <v>2</v>
      </c>
      <c r="BL87">
        <v>3</v>
      </c>
      <c r="BM87">
        <v>2</v>
      </c>
      <c r="BN87">
        <v>3</v>
      </c>
      <c r="BO87">
        <v>3</v>
      </c>
      <c r="BP87">
        <v>4</v>
      </c>
      <c r="BQ87">
        <v>3</v>
      </c>
      <c r="BR87">
        <v>4</v>
      </c>
      <c r="BS87">
        <v>5</v>
      </c>
      <c r="BT87">
        <v>4</v>
      </c>
      <c r="BU87">
        <v>3</v>
      </c>
      <c r="BV87">
        <v>4</v>
      </c>
      <c r="BW87">
        <v>2</v>
      </c>
      <c r="BX87">
        <v>203</v>
      </c>
      <c r="BY87" s="1">
        <f t="shared" si="105"/>
        <v>3</v>
      </c>
      <c r="BZ87" s="1">
        <f t="shared" si="106"/>
        <v>3</v>
      </c>
      <c r="CA87" s="1">
        <f t="shared" si="107"/>
        <v>3</v>
      </c>
      <c r="CB87" s="1">
        <f t="shared" si="108"/>
        <v>3</v>
      </c>
      <c r="CC87" s="1">
        <f t="shared" si="109"/>
        <v>3</v>
      </c>
      <c r="CD87" s="2">
        <f t="shared" si="110"/>
        <v>28</v>
      </c>
      <c r="CE87" s="3">
        <f t="shared" si="111"/>
        <v>2.2999999999999998</v>
      </c>
      <c r="CF87" s="4">
        <f t="shared" si="112"/>
        <v>1</v>
      </c>
      <c r="CG87" s="4">
        <f t="shared" si="113"/>
        <v>1</v>
      </c>
      <c r="CH87" s="4">
        <f t="shared" si="114"/>
        <v>1</v>
      </c>
      <c r="CI87" s="4">
        <f t="shared" si="115"/>
        <v>2</v>
      </c>
      <c r="CJ87" s="4">
        <f t="shared" si="116"/>
        <v>2</v>
      </c>
      <c r="CK87" s="4">
        <f t="shared" si="117"/>
        <v>2</v>
      </c>
      <c r="CL87" s="4">
        <f t="shared" si="118"/>
        <v>2</v>
      </c>
      <c r="CM87" s="4">
        <f t="shared" si="119"/>
        <v>2</v>
      </c>
      <c r="CN87" s="5">
        <f t="shared" si="120"/>
        <v>13</v>
      </c>
      <c r="CO87" s="5">
        <f t="shared" si="121"/>
        <v>17</v>
      </c>
      <c r="CP87" s="5">
        <f t="shared" si="122"/>
        <v>30</v>
      </c>
      <c r="CQ87" s="7">
        <f t="shared" si="123"/>
        <v>2</v>
      </c>
      <c r="CR87" s="7">
        <f t="shared" si="124"/>
        <v>2</v>
      </c>
      <c r="CS87" s="7">
        <f t="shared" si="125"/>
        <v>3</v>
      </c>
      <c r="CT87" s="7">
        <f t="shared" si="126"/>
        <v>3</v>
      </c>
      <c r="CU87" s="7">
        <f t="shared" si="127"/>
        <v>4</v>
      </c>
      <c r="CV87" s="7">
        <f t="shared" si="128"/>
        <v>2</v>
      </c>
      <c r="CW87" s="7">
        <f t="shared" si="129"/>
        <v>4</v>
      </c>
      <c r="CX87" s="7">
        <f t="shared" si="130"/>
        <v>3</v>
      </c>
      <c r="CY87" s="7">
        <f t="shared" si="131"/>
        <v>2</v>
      </c>
      <c r="CZ87" s="7">
        <f t="shared" si="132"/>
        <v>3</v>
      </c>
      <c r="DA87" s="7">
        <f t="shared" si="133"/>
        <v>2</v>
      </c>
      <c r="DB87" s="7">
        <f t="shared" si="134"/>
        <v>3</v>
      </c>
      <c r="DC87" s="7">
        <f t="shared" si="135"/>
        <v>2</v>
      </c>
      <c r="DD87" s="7">
        <f t="shared" si="136"/>
        <v>4</v>
      </c>
      <c r="DE87" s="8">
        <f t="shared" si="137"/>
        <v>41</v>
      </c>
      <c r="DF87" s="8">
        <f t="shared" si="138"/>
        <v>57</v>
      </c>
      <c r="DG87" s="8">
        <f t="shared" si="139"/>
        <v>98</v>
      </c>
    </row>
    <row r="88" spans="1:111">
      <c r="A88">
        <v>88</v>
      </c>
      <c r="B88" t="s">
        <v>1973</v>
      </c>
      <c r="C88" t="s">
        <v>1974</v>
      </c>
      <c r="D88" t="s">
        <v>77</v>
      </c>
      <c r="E88" t="s">
        <v>78</v>
      </c>
      <c r="F88" t="s">
        <v>1747</v>
      </c>
      <c r="G88" t="s">
        <v>1798</v>
      </c>
      <c r="H88">
        <v>4</v>
      </c>
      <c r="I88">
        <v>4</v>
      </c>
      <c r="J88">
        <v>4</v>
      </c>
      <c r="K88">
        <v>4</v>
      </c>
      <c r="L88">
        <v>4</v>
      </c>
      <c r="M88">
        <v>3</v>
      </c>
      <c r="N88">
        <v>3</v>
      </c>
      <c r="O88">
        <v>4</v>
      </c>
      <c r="P88">
        <v>4</v>
      </c>
      <c r="Q88">
        <v>4</v>
      </c>
      <c r="R88">
        <v>3</v>
      </c>
      <c r="S88">
        <v>4</v>
      </c>
      <c r="T88">
        <v>2</v>
      </c>
      <c r="U88">
        <v>2</v>
      </c>
      <c r="V88">
        <v>3</v>
      </c>
      <c r="W88">
        <v>3</v>
      </c>
      <c r="X88">
        <v>3</v>
      </c>
      <c r="Y88">
        <v>3</v>
      </c>
      <c r="Z88">
        <v>3</v>
      </c>
      <c r="AA88">
        <v>3</v>
      </c>
      <c r="AB88">
        <v>3</v>
      </c>
      <c r="AC88">
        <v>2</v>
      </c>
      <c r="AD88">
        <v>2</v>
      </c>
      <c r="AE88">
        <v>3</v>
      </c>
      <c r="AF88">
        <v>3</v>
      </c>
      <c r="AG88">
        <v>3</v>
      </c>
      <c r="AH88">
        <v>4</v>
      </c>
      <c r="AI88">
        <v>4</v>
      </c>
      <c r="AJ88">
        <v>2</v>
      </c>
      <c r="AK88">
        <v>3</v>
      </c>
      <c r="AL88">
        <v>3</v>
      </c>
      <c r="AM88">
        <v>2</v>
      </c>
      <c r="AN88">
        <v>3</v>
      </c>
      <c r="AO88">
        <v>3</v>
      </c>
      <c r="AP88">
        <v>3</v>
      </c>
      <c r="AQ88">
        <v>1</v>
      </c>
      <c r="AR88">
        <v>4</v>
      </c>
      <c r="AS88">
        <v>5</v>
      </c>
      <c r="AT88">
        <v>3</v>
      </c>
      <c r="AU88">
        <v>4</v>
      </c>
      <c r="AV88">
        <v>2</v>
      </c>
      <c r="AW88">
        <v>4</v>
      </c>
      <c r="AX88">
        <v>2</v>
      </c>
      <c r="AY88">
        <v>1</v>
      </c>
      <c r="AZ88">
        <v>3</v>
      </c>
      <c r="BA88">
        <v>1</v>
      </c>
      <c r="BB88">
        <v>1</v>
      </c>
      <c r="BC88">
        <v>4</v>
      </c>
      <c r="BD88">
        <v>5</v>
      </c>
      <c r="BE88">
        <v>4</v>
      </c>
      <c r="BF88">
        <v>4</v>
      </c>
      <c r="BG88">
        <v>4</v>
      </c>
      <c r="BH88">
        <v>2</v>
      </c>
      <c r="BI88">
        <v>4</v>
      </c>
      <c r="BJ88">
        <v>2</v>
      </c>
      <c r="BK88">
        <v>5</v>
      </c>
      <c r="BL88">
        <v>2</v>
      </c>
      <c r="BM88">
        <v>2</v>
      </c>
      <c r="BN88">
        <v>2</v>
      </c>
      <c r="BO88">
        <v>4</v>
      </c>
      <c r="BP88">
        <v>2</v>
      </c>
      <c r="BQ88">
        <v>3</v>
      </c>
      <c r="BR88">
        <v>2</v>
      </c>
      <c r="BS88">
        <v>4</v>
      </c>
      <c r="BT88">
        <v>3</v>
      </c>
      <c r="BU88">
        <v>5</v>
      </c>
      <c r="BV88">
        <v>2</v>
      </c>
      <c r="BW88">
        <v>4</v>
      </c>
      <c r="BX88">
        <v>194</v>
      </c>
      <c r="BY88" s="1">
        <f t="shared" si="105"/>
        <v>2</v>
      </c>
      <c r="BZ88" s="1">
        <f t="shared" si="106"/>
        <v>2</v>
      </c>
      <c r="CA88" s="1">
        <f t="shared" si="107"/>
        <v>2</v>
      </c>
      <c r="CB88" s="1">
        <f t="shared" si="108"/>
        <v>2</v>
      </c>
      <c r="CC88" s="1">
        <f t="shared" si="109"/>
        <v>2</v>
      </c>
      <c r="CD88" s="2">
        <f t="shared" si="110"/>
        <v>28</v>
      </c>
      <c r="CE88" s="3">
        <f t="shared" si="111"/>
        <v>2.9</v>
      </c>
      <c r="CF88" s="4">
        <f t="shared" si="112"/>
        <v>2</v>
      </c>
      <c r="CG88" s="4">
        <f t="shared" si="113"/>
        <v>2</v>
      </c>
      <c r="CH88" s="4">
        <f t="shared" si="114"/>
        <v>1</v>
      </c>
      <c r="CI88" s="4">
        <f t="shared" si="115"/>
        <v>1</v>
      </c>
      <c r="CJ88" s="4">
        <f t="shared" si="116"/>
        <v>2</v>
      </c>
      <c r="CK88" s="4">
        <f t="shared" si="117"/>
        <v>2</v>
      </c>
      <c r="CL88" s="4">
        <f t="shared" si="118"/>
        <v>2</v>
      </c>
      <c r="CM88" s="4">
        <f t="shared" si="119"/>
        <v>4</v>
      </c>
      <c r="CN88" s="5">
        <f t="shared" si="120"/>
        <v>16</v>
      </c>
      <c r="CO88" s="5">
        <f t="shared" si="121"/>
        <v>20</v>
      </c>
      <c r="CP88" s="5">
        <f t="shared" si="122"/>
        <v>36</v>
      </c>
      <c r="CQ88" s="7">
        <f t="shared" si="123"/>
        <v>3</v>
      </c>
      <c r="CR88" s="7">
        <f t="shared" si="124"/>
        <v>4</v>
      </c>
      <c r="CS88" s="7">
        <f t="shared" si="125"/>
        <v>5</v>
      </c>
      <c r="CT88" s="7">
        <f t="shared" si="126"/>
        <v>2</v>
      </c>
      <c r="CU88" s="7">
        <f t="shared" si="127"/>
        <v>2</v>
      </c>
      <c r="CV88" s="7">
        <f t="shared" si="128"/>
        <v>4</v>
      </c>
      <c r="CW88" s="7">
        <f t="shared" si="129"/>
        <v>1</v>
      </c>
      <c r="CX88" s="7">
        <f t="shared" si="130"/>
        <v>4</v>
      </c>
      <c r="CY88" s="7">
        <f t="shared" si="131"/>
        <v>4</v>
      </c>
      <c r="CZ88" s="7">
        <f t="shared" si="132"/>
        <v>3</v>
      </c>
      <c r="DA88" s="7">
        <f t="shared" si="133"/>
        <v>4</v>
      </c>
      <c r="DB88" s="7">
        <f t="shared" si="134"/>
        <v>1</v>
      </c>
      <c r="DC88" s="7">
        <f t="shared" si="135"/>
        <v>4</v>
      </c>
      <c r="DD88" s="7">
        <f t="shared" si="136"/>
        <v>2</v>
      </c>
      <c r="DE88" s="8">
        <f t="shared" si="137"/>
        <v>53</v>
      </c>
      <c r="DF88" s="8">
        <f t="shared" si="138"/>
        <v>48</v>
      </c>
      <c r="DG88" s="8">
        <f t="shared" si="139"/>
        <v>101</v>
      </c>
    </row>
    <row r="89" spans="1:111">
      <c r="A89">
        <v>90</v>
      </c>
      <c r="B89" t="s">
        <v>1975</v>
      </c>
      <c r="C89" t="s">
        <v>1976</v>
      </c>
      <c r="D89" t="s">
        <v>77</v>
      </c>
      <c r="E89" t="s">
        <v>78</v>
      </c>
      <c r="F89" t="s">
        <v>1747</v>
      </c>
      <c r="G89" t="s">
        <v>1808</v>
      </c>
      <c r="H89">
        <v>4</v>
      </c>
      <c r="I89">
        <v>4</v>
      </c>
      <c r="J89">
        <v>2</v>
      </c>
      <c r="K89">
        <v>4</v>
      </c>
      <c r="L89">
        <v>2</v>
      </c>
      <c r="M89">
        <v>4</v>
      </c>
      <c r="N89">
        <v>4</v>
      </c>
      <c r="O89">
        <v>4</v>
      </c>
      <c r="P89">
        <v>4</v>
      </c>
      <c r="Q89">
        <v>4</v>
      </c>
      <c r="R89">
        <v>3</v>
      </c>
      <c r="S89">
        <v>3</v>
      </c>
      <c r="T89">
        <v>2</v>
      </c>
      <c r="U89">
        <v>2</v>
      </c>
      <c r="V89">
        <v>2</v>
      </c>
      <c r="W89">
        <v>2</v>
      </c>
      <c r="X89">
        <v>3</v>
      </c>
      <c r="Y89">
        <v>2</v>
      </c>
      <c r="Z89">
        <v>3</v>
      </c>
      <c r="AA89">
        <v>3</v>
      </c>
      <c r="AB89">
        <v>2</v>
      </c>
      <c r="AC89">
        <v>2</v>
      </c>
      <c r="AD89">
        <v>2</v>
      </c>
      <c r="AE89">
        <v>3</v>
      </c>
      <c r="AF89">
        <v>3</v>
      </c>
      <c r="AG89">
        <v>3</v>
      </c>
      <c r="AH89">
        <v>2</v>
      </c>
      <c r="AI89">
        <v>3</v>
      </c>
      <c r="AJ89">
        <v>3</v>
      </c>
      <c r="AK89">
        <v>2</v>
      </c>
      <c r="AL89">
        <v>3</v>
      </c>
      <c r="AM89">
        <v>2</v>
      </c>
      <c r="AN89">
        <v>1</v>
      </c>
      <c r="AO89">
        <v>3</v>
      </c>
      <c r="AP89">
        <v>3</v>
      </c>
      <c r="AQ89">
        <v>2</v>
      </c>
      <c r="AR89">
        <v>4</v>
      </c>
      <c r="AS89">
        <v>4</v>
      </c>
      <c r="AT89">
        <v>2</v>
      </c>
      <c r="AU89">
        <v>4</v>
      </c>
      <c r="AV89">
        <v>2</v>
      </c>
      <c r="AW89">
        <v>5</v>
      </c>
      <c r="AX89">
        <v>2</v>
      </c>
      <c r="AY89">
        <v>3</v>
      </c>
      <c r="AZ89">
        <v>3</v>
      </c>
      <c r="BA89">
        <v>3</v>
      </c>
      <c r="BB89">
        <v>4</v>
      </c>
      <c r="BC89">
        <v>3</v>
      </c>
      <c r="BD89">
        <v>3</v>
      </c>
      <c r="BE89">
        <v>1</v>
      </c>
      <c r="BF89">
        <v>2</v>
      </c>
      <c r="BG89">
        <v>3</v>
      </c>
      <c r="BH89">
        <v>2</v>
      </c>
      <c r="BI89">
        <v>4</v>
      </c>
      <c r="BJ89">
        <v>4</v>
      </c>
      <c r="BK89">
        <v>2</v>
      </c>
      <c r="BL89">
        <v>4</v>
      </c>
      <c r="BM89">
        <v>4</v>
      </c>
      <c r="BN89">
        <v>3</v>
      </c>
      <c r="BO89">
        <v>5</v>
      </c>
      <c r="BP89">
        <v>3</v>
      </c>
      <c r="BQ89">
        <v>3</v>
      </c>
      <c r="BR89">
        <v>4</v>
      </c>
      <c r="BS89">
        <v>4</v>
      </c>
      <c r="BT89">
        <v>2</v>
      </c>
      <c r="BU89">
        <v>2</v>
      </c>
      <c r="BV89">
        <v>4</v>
      </c>
      <c r="BW89">
        <v>2</v>
      </c>
      <c r="BX89">
        <v>188</v>
      </c>
      <c r="BY89" s="1">
        <f t="shared" si="105"/>
        <v>4</v>
      </c>
      <c r="BZ89" s="1">
        <f t="shared" si="106"/>
        <v>2</v>
      </c>
      <c r="CA89" s="1">
        <f t="shared" si="107"/>
        <v>2</v>
      </c>
      <c r="CB89" s="1">
        <f t="shared" si="108"/>
        <v>2</v>
      </c>
      <c r="CC89" s="1">
        <f t="shared" si="109"/>
        <v>2</v>
      </c>
      <c r="CD89" s="2">
        <f t="shared" si="110"/>
        <v>32</v>
      </c>
      <c r="CE89" s="3">
        <f t="shared" si="111"/>
        <v>2.5</v>
      </c>
      <c r="CF89" s="4">
        <f t="shared" si="112"/>
        <v>3</v>
      </c>
      <c r="CG89" s="4">
        <f t="shared" si="113"/>
        <v>2</v>
      </c>
      <c r="CH89" s="4">
        <f t="shared" si="114"/>
        <v>3</v>
      </c>
      <c r="CI89" s="4">
        <f t="shared" si="115"/>
        <v>2</v>
      </c>
      <c r="CJ89" s="4">
        <f t="shared" si="116"/>
        <v>2</v>
      </c>
      <c r="CK89" s="4">
        <f t="shared" si="117"/>
        <v>4</v>
      </c>
      <c r="CL89" s="4">
        <f t="shared" si="118"/>
        <v>2</v>
      </c>
      <c r="CM89" s="4">
        <f t="shared" si="119"/>
        <v>3</v>
      </c>
      <c r="CN89" s="5">
        <f t="shared" si="120"/>
        <v>21</v>
      </c>
      <c r="CO89" s="5">
        <f t="shared" si="121"/>
        <v>20</v>
      </c>
      <c r="CP89" s="5">
        <f t="shared" si="122"/>
        <v>41</v>
      </c>
      <c r="CQ89" s="7">
        <f t="shared" si="123"/>
        <v>4</v>
      </c>
      <c r="CR89" s="7">
        <f t="shared" si="124"/>
        <v>4</v>
      </c>
      <c r="CS89" s="7">
        <f t="shared" si="125"/>
        <v>3</v>
      </c>
      <c r="CT89" s="7">
        <f t="shared" si="126"/>
        <v>3</v>
      </c>
      <c r="CU89" s="7">
        <f t="shared" si="127"/>
        <v>5</v>
      </c>
      <c r="CV89" s="7">
        <f t="shared" si="128"/>
        <v>4</v>
      </c>
      <c r="CW89" s="7">
        <f t="shared" si="129"/>
        <v>4</v>
      </c>
      <c r="CX89" s="7">
        <f t="shared" si="130"/>
        <v>3</v>
      </c>
      <c r="CY89" s="7">
        <f t="shared" si="131"/>
        <v>3</v>
      </c>
      <c r="CZ89" s="7">
        <f t="shared" si="132"/>
        <v>3</v>
      </c>
      <c r="DA89" s="7">
        <f t="shared" si="133"/>
        <v>2</v>
      </c>
      <c r="DB89" s="7">
        <f t="shared" si="134"/>
        <v>4</v>
      </c>
      <c r="DC89" s="7">
        <f t="shared" si="135"/>
        <v>2</v>
      </c>
      <c r="DD89" s="7">
        <f t="shared" si="136"/>
        <v>4</v>
      </c>
      <c r="DE89" s="8">
        <f t="shared" si="137"/>
        <v>50</v>
      </c>
      <c r="DF89" s="8">
        <f t="shared" si="138"/>
        <v>62</v>
      </c>
      <c r="DG89" s="8">
        <f t="shared" si="139"/>
        <v>112</v>
      </c>
    </row>
    <row r="90" spans="1:111">
      <c r="A90">
        <v>92</v>
      </c>
      <c r="B90" t="s">
        <v>2066</v>
      </c>
      <c r="C90" t="s">
        <v>2067</v>
      </c>
      <c r="D90" t="s">
        <v>77</v>
      </c>
      <c r="E90" t="s">
        <v>78</v>
      </c>
      <c r="F90" t="s">
        <v>1747</v>
      </c>
      <c r="G90" t="s">
        <v>2051</v>
      </c>
      <c r="H90">
        <v>4</v>
      </c>
      <c r="I90">
        <v>4</v>
      </c>
      <c r="J90">
        <v>2</v>
      </c>
      <c r="K90">
        <v>4</v>
      </c>
      <c r="L90">
        <v>1</v>
      </c>
      <c r="M90">
        <v>4</v>
      </c>
      <c r="N90">
        <v>4</v>
      </c>
      <c r="O90">
        <v>1</v>
      </c>
      <c r="P90">
        <v>4</v>
      </c>
      <c r="Q90">
        <v>3</v>
      </c>
      <c r="R90">
        <v>2</v>
      </c>
      <c r="S90">
        <v>3</v>
      </c>
      <c r="T90">
        <v>3</v>
      </c>
      <c r="U90">
        <v>3</v>
      </c>
      <c r="V90">
        <v>2</v>
      </c>
      <c r="W90">
        <v>3</v>
      </c>
      <c r="X90">
        <v>3</v>
      </c>
      <c r="Y90">
        <v>3</v>
      </c>
      <c r="Z90">
        <v>3</v>
      </c>
      <c r="AA90">
        <v>3</v>
      </c>
      <c r="AB90">
        <v>1</v>
      </c>
      <c r="AC90">
        <v>2</v>
      </c>
      <c r="AD90">
        <v>2</v>
      </c>
      <c r="AE90">
        <v>3</v>
      </c>
      <c r="AF90">
        <v>1</v>
      </c>
      <c r="AG90">
        <v>2</v>
      </c>
      <c r="AH90">
        <v>4</v>
      </c>
      <c r="AI90">
        <v>4</v>
      </c>
      <c r="AJ90">
        <v>3</v>
      </c>
      <c r="AK90">
        <v>3</v>
      </c>
      <c r="AL90">
        <v>3</v>
      </c>
      <c r="AM90">
        <v>2</v>
      </c>
      <c r="AN90">
        <v>1</v>
      </c>
      <c r="AO90">
        <v>4</v>
      </c>
      <c r="AP90">
        <v>2</v>
      </c>
      <c r="AQ90">
        <v>3</v>
      </c>
      <c r="AR90">
        <v>4</v>
      </c>
      <c r="AS90">
        <v>4</v>
      </c>
      <c r="AT90">
        <v>4</v>
      </c>
      <c r="AU90">
        <v>5</v>
      </c>
      <c r="AV90">
        <v>1</v>
      </c>
      <c r="AW90">
        <v>5</v>
      </c>
      <c r="AX90">
        <v>1</v>
      </c>
      <c r="AY90">
        <v>4</v>
      </c>
      <c r="AZ90">
        <v>2</v>
      </c>
      <c r="BA90">
        <v>1</v>
      </c>
      <c r="BB90">
        <v>2</v>
      </c>
      <c r="BC90">
        <v>1</v>
      </c>
      <c r="BD90">
        <v>1</v>
      </c>
      <c r="BE90">
        <v>1</v>
      </c>
      <c r="BF90">
        <v>4</v>
      </c>
      <c r="BG90">
        <v>3</v>
      </c>
      <c r="BH90">
        <v>4</v>
      </c>
      <c r="BI90">
        <v>4</v>
      </c>
      <c r="BJ90">
        <v>1</v>
      </c>
      <c r="BK90">
        <v>1</v>
      </c>
      <c r="BL90">
        <v>4</v>
      </c>
      <c r="BM90">
        <v>5</v>
      </c>
      <c r="BN90">
        <v>4</v>
      </c>
      <c r="BO90">
        <v>5</v>
      </c>
      <c r="BP90">
        <v>5</v>
      </c>
      <c r="BQ90">
        <v>1</v>
      </c>
      <c r="BR90">
        <v>5</v>
      </c>
      <c r="BS90">
        <v>5</v>
      </c>
      <c r="BT90">
        <v>5</v>
      </c>
      <c r="BU90">
        <v>2</v>
      </c>
      <c r="BV90">
        <v>1</v>
      </c>
      <c r="BW90">
        <v>2</v>
      </c>
      <c r="BX90">
        <v>194</v>
      </c>
      <c r="BY90" s="1">
        <f t="shared" ref="BY90:BY91" si="140">IF(J90=1,5,IF(J90=2,4,IF(J90=3,3,IF(J90=4,2,IF(J90=5,1)))))</f>
        <v>4</v>
      </c>
      <c r="BZ90" s="1">
        <f t="shared" ref="BZ90:BZ91" si="141">IF(K90=1,5,IF(K90=2,4,IF(K90=3,3,IF(K90=4,2,IF(K90=5,1)))))</f>
        <v>2</v>
      </c>
      <c r="CA90" s="1">
        <f t="shared" ref="CA90:CA91" si="142">IF(O90=1,5,IF(O90=2,4,IF(O90=3,3,IF(O90=4,2,IF(O90=5,1)))))</f>
        <v>5</v>
      </c>
      <c r="CB90" s="1">
        <f t="shared" ref="CB90:CB91" si="143">IF(P90=1,5,IF(P90=2,4,IF(P90=3,3,IF(P90=4,2,IF(P90=5,1)))))</f>
        <v>2</v>
      </c>
      <c r="CC90" s="1">
        <f t="shared" ref="CC90:CC91" si="144">IF(Q90=1,5,IF(Q90=2,4,IF(Q90=3,3,IF(Q90=4,2,IF(Q90=5,1)))))</f>
        <v>3</v>
      </c>
      <c r="CD90" s="2">
        <f t="shared" ref="CD90:CD91" si="145">SUM(H90:I90,K90,M90:N90,BY90:CC90)</f>
        <v>36</v>
      </c>
      <c r="CE90" s="3">
        <f t="shared" ref="CE90:CE91" si="146">SUM(R90:AA90)/10</f>
        <v>2.8</v>
      </c>
      <c r="CF90" s="4">
        <f t="shared" ref="CF90:CF91" si="147">IF(AB90=1,4,IF(AB90=2,3,IF(AB90=3,2,IF(AB90=4,1))))</f>
        <v>4</v>
      </c>
      <c r="CG90" s="4">
        <f t="shared" ref="CG90:CG91" si="148">IF(AE90=1,4,IF(AE90=2,3,IF(AE90=3,2,IF(AE90=4,1))))</f>
        <v>2</v>
      </c>
      <c r="CH90" s="4">
        <f t="shared" ref="CH90:CH91" si="149">IF(AH90=1,4,IF(AH90=2,3,IF(AH90=3,2,IF(AH90=4,1))))</f>
        <v>1</v>
      </c>
      <c r="CI90" s="4">
        <f t="shared" ref="CI90:CI91" si="150">IF(AI90=1,4,IF(AI90=2,3,IF(AI90=3,2,IF(AI90=4,1))))</f>
        <v>1</v>
      </c>
      <c r="CJ90" s="4">
        <f t="shared" ref="CJ90:CJ91" si="151">IF(AL90=1,4,IF(AL90=2,3,IF(AL90=3,2,IF(AL90=4,1))))</f>
        <v>2</v>
      </c>
      <c r="CK90" s="4">
        <f t="shared" ref="CK90:CK91" si="152">IF(AN90=1,4,IF(AN90=2,3,IF(AN90=3,2,IF(AN90=4,1))))</f>
        <v>4</v>
      </c>
      <c r="CL90" s="4">
        <f t="shared" ref="CL90:CL91" si="153">IF(AO90=1,4,IF(AO90=2,3,IF(AO90=3,2,IF(AO90=4,1))))</f>
        <v>1</v>
      </c>
      <c r="CM90" s="4">
        <f t="shared" ref="CM90:CM91" si="154">IF(AQ90=1,4,IF(AQ90=2,3,IF(AQ90=3,2,IF(AQ90=4,1))))</f>
        <v>2</v>
      </c>
      <c r="CN90" s="5">
        <f t="shared" ref="CN90:CN91" si="155">SUM(CF90:CM90,)</f>
        <v>17</v>
      </c>
      <c r="CO90" s="5">
        <f t="shared" ref="CO90:CO91" si="156">SUM(AC90:AD90,AF90:AG90,AJ90,AK90,AM90,AP90)</f>
        <v>17</v>
      </c>
      <c r="CP90" s="5">
        <f t="shared" ref="CP90:CP91" si="157">SUM(CN90+CO90)</f>
        <v>34</v>
      </c>
      <c r="CQ90" s="7">
        <f t="shared" ref="CQ90:CQ91" si="158">IF(AT90=1,5,IF(AT90=2,4,IF(AT90=3,3,IF(AT90=4,2,IF(AT90=5,1)))))</f>
        <v>2</v>
      </c>
      <c r="CR90" s="7">
        <f t="shared" ref="CR90:CR91" si="159">IF(AV90=1,5,IF(AV90=2,4,IF(AV90=3,3,IF(AV90=4,2,IF(AV90=5,1)))))</f>
        <v>5</v>
      </c>
      <c r="CS90" s="7">
        <f t="shared" ref="CS90:CS91" si="160">IF(BA90=1,5,IF(BA90=2,4,IF(BA90=3,3,IF(BA90=4,2,IF(BA90=5,1)))))</f>
        <v>5</v>
      </c>
      <c r="CT90" s="7">
        <f t="shared" ref="CT90:CT91" si="161">IF(BC90=1,5,IF(BC90=2,4,IF(BC90=3,3,IF(BC90=4,2,IF(BC90=5,1)))))</f>
        <v>5</v>
      </c>
      <c r="CU90" s="7">
        <f t="shared" ref="CU90:CU91" si="162">IF(BE90=1,5,IF(BE90=2,4,IF(BE90=3,3,IF(BE90=4,2,IF(BE90=5,1)))))</f>
        <v>5</v>
      </c>
      <c r="CV90" s="7">
        <f t="shared" ref="CV90:CV91" si="163">IF(BH90=1,5,IF(BH90=2,4,IF(BH90=3,3,IF(BH90=4,2,IF(BH90=5,1)))))</f>
        <v>2</v>
      </c>
      <c r="CW90" s="7">
        <f t="shared" ref="CW90:CW91" si="164">IF(BK90=1,5,IF(BK90=2,4,IF(BK90=3,3,IF(BK90=4,2,IF(BK90=5,1)))))</f>
        <v>5</v>
      </c>
      <c r="CX90" s="7">
        <f t="shared" ref="CX90:CX91" si="165">IF(BN90=1,5,IF(BN90=2,4,IF(BN90=3,3,IF(BN90=4,2,IF(BN90=5,1)))))</f>
        <v>2</v>
      </c>
      <c r="CY90" s="7">
        <f t="shared" ref="CY90:CY91" si="166">IF(BP90=1,5,IF(BP90=2,4,IF(BP90=3,3,IF(BP90=4,2,IF(BP90=5,1)))))</f>
        <v>1</v>
      </c>
      <c r="CZ90" s="7">
        <f t="shared" ref="CZ90:CZ91" si="167">IF(BQ90=1,5,IF(BQ90=2,4,IF(BQ90=3,3,IF(BQ90=4,2,IF(BQ90=5,1)))))</f>
        <v>5</v>
      </c>
      <c r="DA90" s="7">
        <f t="shared" ref="DA90:DA91" si="168">IF(BR90=1,5,IF(BR90=2,4,IF(BR90=3,3,IF(BR90=4,2,IF(BR90=5,1)))))</f>
        <v>1</v>
      </c>
      <c r="DB90" s="7">
        <f t="shared" ref="DB90:DB91" si="169">IF(BU90=1,5,IF(BU90=2,4,IF(BU90=3,3,IF(BU90=4,2,IF(BU90=5,1)))))</f>
        <v>4</v>
      </c>
      <c r="DC90" s="7">
        <f t="shared" ref="DC90:DC91" si="170">IF(BV90=1,5,IF(BV90=2,4,IF(BV90=3,3,IF(BV90=4,2,IF(BV90=5,1)))))</f>
        <v>5</v>
      </c>
      <c r="DD90" s="7">
        <f t="shared" ref="DD90:DD91" si="171">IF(BW90=1,5,IF(BW90=2,4,IF(BW90=3,3,IF(BW90=4,2,IF(BW90=5,1)))))</f>
        <v>4</v>
      </c>
      <c r="DE90" s="8">
        <f t="shared" ref="DE90:DE91" si="172">SUM(AR90,AX90,AZ90,BB90,BD90,BF90,BJ90,BL90,BT90,CQ90,CR90,CV90,CX90,CY90,DA90,DC90)</f>
        <v>42</v>
      </c>
      <c r="DF90" s="8">
        <f t="shared" ref="DF90:DF91" si="173">SUM(AS90,AU90,AW90,AY90,BG90,BI90,BM90,BO90,BS90,CS90,CT90,CU90,CW90,CZ90,DB90,DD90)</f>
        <v>73</v>
      </c>
      <c r="DG90" s="8">
        <f t="shared" ref="DG90:DG91" si="174">SUM(DE90:DF90)</f>
        <v>115</v>
      </c>
    </row>
    <row r="91" spans="1:111">
      <c r="A91">
        <v>91</v>
      </c>
      <c r="B91" t="s">
        <v>2068</v>
      </c>
      <c r="C91" t="s">
        <v>2069</v>
      </c>
      <c r="D91" t="s">
        <v>77</v>
      </c>
      <c r="E91" t="s">
        <v>78</v>
      </c>
      <c r="F91" t="s">
        <v>1747</v>
      </c>
      <c r="G91" t="s">
        <v>2046</v>
      </c>
      <c r="H91">
        <v>4</v>
      </c>
      <c r="I91">
        <v>4</v>
      </c>
      <c r="J91">
        <v>3</v>
      </c>
      <c r="K91">
        <v>4</v>
      </c>
      <c r="L91">
        <v>4</v>
      </c>
      <c r="M91">
        <v>4</v>
      </c>
      <c r="N91">
        <v>4</v>
      </c>
      <c r="O91">
        <v>4</v>
      </c>
      <c r="P91">
        <v>4</v>
      </c>
      <c r="Q91">
        <v>3</v>
      </c>
      <c r="R91">
        <v>3</v>
      </c>
      <c r="S91">
        <v>3</v>
      </c>
      <c r="T91">
        <v>2</v>
      </c>
      <c r="U91">
        <v>2</v>
      </c>
      <c r="V91">
        <v>2</v>
      </c>
      <c r="W91">
        <v>3</v>
      </c>
      <c r="X91">
        <v>2</v>
      </c>
      <c r="Y91">
        <v>1</v>
      </c>
      <c r="Z91">
        <v>3</v>
      </c>
      <c r="AA91">
        <v>2</v>
      </c>
      <c r="AB91">
        <v>2</v>
      </c>
      <c r="AC91">
        <v>1</v>
      </c>
      <c r="AD91">
        <v>3</v>
      </c>
      <c r="AE91">
        <v>3</v>
      </c>
      <c r="AF91">
        <v>3</v>
      </c>
      <c r="AG91">
        <v>3</v>
      </c>
      <c r="AH91">
        <v>3</v>
      </c>
      <c r="AI91">
        <v>3</v>
      </c>
      <c r="AJ91">
        <v>3</v>
      </c>
      <c r="AK91">
        <v>3</v>
      </c>
      <c r="AL91">
        <v>2</v>
      </c>
      <c r="AM91">
        <v>2</v>
      </c>
      <c r="AN91">
        <v>2</v>
      </c>
      <c r="AO91">
        <v>3</v>
      </c>
      <c r="AP91">
        <v>2</v>
      </c>
      <c r="AQ91">
        <v>3</v>
      </c>
      <c r="AR91">
        <v>4</v>
      </c>
      <c r="AS91">
        <v>3</v>
      </c>
      <c r="AT91">
        <v>3</v>
      </c>
      <c r="AU91">
        <v>5</v>
      </c>
      <c r="AV91">
        <v>2</v>
      </c>
      <c r="AW91">
        <v>5</v>
      </c>
      <c r="AX91">
        <v>4</v>
      </c>
      <c r="AY91">
        <v>3</v>
      </c>
      <c r="AZ91">
        <v>4</v>
      </c>
      <c r="BA91">
        <v>2</v>
      </c>
      <c r="BB91">
        <v>2</v>
      </c>
      <c r="BC91">
        <v>2</v>
      </c>
      <c r="BD91">
        <v>3</v>
      </c>
      <c r="BE91">
        <v>1</v>
      </c>
      <c r="BF91">
        <v>4</v>
      </c>
      <c r="BG91">
        <v>4</v>
      </c>
      <c r="BH91">
        <v>2</v>
      </c>
      <c r="BI91">
        <v>4</v>
      </c>
      <c r="BJ91">
        <v>2</v>
      </c>
      <c r="BK91">
        <v>3</v>
      </c>
      <c r="BL91">
        <v>4</v>
      </c>
      <c r="BM91">
        <v>4</v>
      </c>
      <c r="BN91">
        <v>2</v>
      </c>
      <c r="BO91">
        <v>3</v>
      </c>
      <c r="BP91">
        <v>4</v>
      </c>
      <c r="BQ91">
        <v>2</v>
      </c>
      <c r="BR91">
        <v>4</v>
      </c>
      <c r="BS91">
        <v>5</v>
      </c>
      <c r="BT91">
        <v>3</v>
      </c>
      <c r="BU91">
        <v>3</v>
      </c>
      <c r="BV91">
        <v>3</v>
      </c>
      <c r="BW91">
        <v>1</v>
      </c>
      <c r="BX91">
        <v>186</v>
      </c>
      <c r="BY91" s="1">
        <f t="shared" si="140"/>
        <v>3</v>
      </c>
      <c r="BZ91" s="1">
        <f t="shared" si="141"/>
        <v>2</v>
      </c>
      <c r="CA91" s="1">
        <f t="shared" si="142"/>
        <v>2</v>
      </c>
      <c r="CB91" s="1">
        <f t="shared" si="143"/>
        <v>2</v>
      </c>
      <c r="CC91" s="1">
        <f t="shared" si="144"/>
        <v>3</v>
      </c>
      <c r="CD91" s="2">
        <f t="shared" si="145"/>
        <v>32</v>
      </c>
      <c r="CE91" s="3">
        <f t="shared" si="146"/>
        <v>2.2999999999999998</v>
      </c>
      <c r="CF91" s="4">
        <f t="shared" si="147"/>
        <v>3</v>
      </c>
      <c r="CG91" s="4">
        <f t="shared" si="148"/>
        <v>2</v>
      </c>
      <c r="CH91" s="4">
        <f t="shared" si="149"/>
        <v>2</v>
      </c>
      <c r="CI91" s="4">
        <f t="shared" si="150"/>
        <v>2</v>
      </c>
      <c r="CJ91" s="4">
        <f t="shared" si="151"/>
        <v>3</v>
      </c>
      <c r="CK91" s="4">
        <f t="shared" si="152"/>
        <v>3</v>
      </c>
      <c r="CL91" s="4">
        <f t="shared" si="153"/>
        <v>2</v>
      </c>
      <c r="CM91" s="4">
        <f t="shared" si="154"/>
        <v>2</v>
      </c>
      <c r="CN91" s="5">
        <f t="shared" si="155"/>
        <v>19</v>
      </c>
      <c r="CO91" s="5">
        <f t="shared" si="156"/>
        <v>20</v>
      </c>
      <c r="CP91" s="5">
        <f t="shared" si="157"/>
        <v>39</v>
      </c>
      <c r="CQ91" s="7">
        <f t="shared" si="158"/>
        <v>3</v>
      </c>
      <c r="CR91" s="7">
        <f t="shared" si="159"/>
        <v>4</v>
      </c>
      <c r="CS91" s="7">
        <f t="shared" si="160"/>
        <v>4</v>
      </c>
      <c r="CT91" s="7">
        <f t="shared" si="161"/>
        <v>4</v>
      </c>
      <c r="CU91" s="7">
        <f t="shared" si="162"/>
        <v>5</v>
      </c>
      <c r="CV91" s="7">
        <f t="shared" si="163"/>
        <v>4</v>
      </c>
      <c r="CW91" s="7">
        <f t="shared" si="164"/>
        <v>3</v>
      </c>
      <c r="CX91" s="7">
        <f t="shared" si="165"/>
        <v>4</v>
      </c>
      <c r="CY91" s="7">
        <f t="shared" si="166"/>
        <v>2</v>
      </c>
      <c r="CZ91" s="7">
        <f t="shared" si="167"/>
        <v>4</v>
      </c>
      <c r="DA91" s="7">
        <f t="shared" si="168"/>
        <v>2</v>
      </c>
      <c r="DB91" s="7">
        <f t="shared" si="169"/>
        <v>3</v>
      </c>
      <c r="DC91" s="7">
        <f t="shared" si="170"/>
        <v>3</v>
      </c>
      <c r="DD91" s="7">
        <f t="shared" si="171"/>
        <v>5</v>
      </c>
      <c r="DE91" s="8">
        <f t="shared" si="172"/>
        <v>52</v>
      </c>
      <c r="DF91" s="8">
        <f t="shared" si="173"/>
        <v>64</v>
      </c>
      <c r="DG91" s="8">
        <f t="shared" si="174"/>
        <v>116</v>
      </c>
    </row>
    <row r="92" spans="1:111" ht="13" thickBot="1">
      <c r="A92">
        <v>108</v>
      </c>
      <c r="B92" t="s">
        <v>2303</v>
      </c>
      <c r="C92" t="s">
        <v>2304</v>
      </c>
      <c r="D92" t="s">
        <v>77</v>
      </c>
      <c r="E92" t="s">
        <v>78</v>
      </c>
      <c r="F92" t="s">
        <v>1747</v>
      </c>
      <c r="G92" t="s">
        <v>2294</v>
      </c>
      <c r="H92">
        <v>5</v>
      </c>
      <c r="I92">
        <v>5</v>
      </c>
      <c r="J92">
        <v>1</v>
      </c>
      <c r="K92">
        <v>1</v>
      </c>
      <c r="L92">
        <v>1</v>
      </c>
      <c r="M92">
        <v>5</v>
      </c>
      <c r="N92">
        <v>5</v>
      </c>
      <c r="O92">
        <v>1</v>
      </c>
      <c r="P92">
        <v>5</v>
      </c>
      <c r="Q92">
        <v>5</v>
      </c>
      <c r="R92">
        <v>1</v>
      </c>
      <c r="S92">
        <v>4</v>
      </c>
      <c r="T92">
        <v>1</v>
      </c>
      <c r="U92">
        <v>1</v>
      </c>
      <c r="V92">
        <v>4</v>
      </c>
      <c r="W92">
        <v>4</v>
      </c>
      <c r="X92">
        <v>4</v>
      </c>
      <c r="Y92">
        <v>4</v>
      </c>
      <c r="Z92">
        <v>4</v>
      </c>
      <c r="AA92">
        <v>1</v>
      </c>
      <c r="AB92">
        <v>4</v>
      </c>
      <c r="AC92">
        <v>4</v>
      </c>
      <c r="AD92">
        <v>4</v>
      </c>
      <c r="AE92">
        <v>1</v>
      </c>
      <c r="AF92">
        <v>1</v>
      </c>
      <c r="AG92">
        <v>4</v>
      </c>
      <c r="AH92">
        <v>4</v>
      </c>
      <c r="AI92">
        <v>1</v>
      </c>
      <c r="AJ92">
        <v>1</v>
      </c>
      <c r="AK92">
        <v>4</v>
      </c>
      <c r="AL92">
        <v>4</v>
      </c>
      <c r="AM92">
        <v>4</v>
      </c>
      <c r="AN92">
        <v>1</v>
      </c>
      <c r="AO92">
        <v>1</v>
      </c>
      <c r="AP92">
        <v>4</v>
      </c>
      <c r="AQ92">
        <v>4</v>
      </c>
      <c r="AR92">
        <v>5</v>
      </c>
      <c r="AS92">
        <v>1</v>
      </c>
      <c r="AT92">
        <v>1</v>
      </c>
      <c r="AU92">
        <v>5</v>
      </c>
      <c r="AV92">
        <v>1</v>
      </c>
      <c r="AW92">
        <v>5</v>
      </c>
      <c r="AX92">
        <v>1</v>
      </c>
      <c r="AY92">
        <v>1</v>
      </c>
      <c r="AZ92">
        <v>5</v>
      </c>
      <c r="BA92">
        <v>5</v>
      </c>
      <c r="BB92">
        <v>5</v>
      </c>
      <c r="BC92">
        <v>1</v>
      </c>
      <c r="BD92">
        <v>1</v>
      </c>
      <c r="BE92">
        <v>5</v>
      </c>
      <c r="BF92">
        <v>1</v>
      </c>
      <c r="BG92">
        <v>5</v>
      </c>
      <c r="BH92">
        <v>1</v>
      </c>
      <c r="BI92">
        <v>1</v>
      </c>
      <c r="BJ92">
        <v>1</v>
      </c>
      <c r="BK92">
        <v>1</v>
      </c>
      <c r="BL92">
        <v>5</v>
      </c>
      <c r="BM92">
        <v>5</v>
      </c>
      <c r="BN92">
        <v>5</v>
      </c>
      <c r="BO92">
        <v>5</v>
      </c>
      <c r="BP92">
        <v>5</v>
      </c>
      <c r="BQ92">
        <v>1</v>
      </c>
      <c r="BR92">
        <v>1</v>
      </c>
      <c r="BS92">
        <v>1</v>
      </c>
      <c r="BT92">
        <v>5</v>
      </c>
      <c r="BU92">
        <v>1</v>
      </c>
      <c r="BV92">
        <v>5</v>
      </c>
      <c r="BW92">
        <v>5</v>
      </c>
      <c r="BX92">
        <v>196</v>
      </c>
      <c r="BY92" s="1">
        <f t="shared" ref="BY92:BY93" si="175">IF(J92=1,5,IF(J92=2,4,IF(J92=3,3,IF(J92=4,2,IF(J92=5,1)))))</f>
        <v>5</v>
      </c>
      <c r="BZ92" s="1">
        <f t="shared" ref="BZ92:BZ93" si="176">IF(K92=1,5,IF(K92=2,4,IF(K92=3,3,IF(K92=4,2,IF(K92=5,1)))))</f>
        <v>5</v>
      </c>
      <c r="CA92" s="1">
        <f t="shared" ref="CA92:CA93" si="177">IF(O92=1,5,IF(O92=2,4,IF(O92=3,3,IF(O92=4,2,IF(O92=5,1)))))</f>
        <v>5</v>
      </c>
      <c r="CB92" s="1">
        <f t="shared" ref="CB92:CB93" si="178">IF(P92=1,5,IF(P92=2,4,IF(P92=3,3,IF(P92=4,2,IF(P92=5,1)))))</f>
        <v>1</v>
      </c>
      <c r="CC92" s="1">
        <f t="shared" ref="CC92:CC93" si="179">IF(Q92=1,5,IF(Q92=2,4,IF(Q92=3,3,IF(Q92=4,2,IF(Q92=5,1)))))</f>
        <v>1</v>
      </c>
      <c r="CD92" s="2">
        <f t="shared" ref="CD92:CD93" si="180">SUM(H92:I92,K92,M92:N92,BY92:CC92)</f>
        <v>38</v>
      </c>
      <c r="CE92" s="3">
        <f t="shared" ref="CE92:CE93" si="181">SUM(R92:AA92)/10</f>
        <v>2.8</v>
      </c>
      <c r="CF92" s="4">
        <f t="shared" ref="CF92:CF93" si="182">IF(AB92=1,4,IF(AB92=2,3,IF(AB92=3,2,IF(AB92=4,1))))</f>
        <v>1</v>
      </c>
      <c r="CG92" s="4">
        <f t="shared" ref="CG92:CG93" si="183">IF(AE92=1,4,IF(AE92=2,3,IF(AE92=3,2,IF(AE92=4,1))))</f>
        <v>4</v>
      </c>
      <c r="CH92" s="4">
        <f t="shared" ref="CH92:CH93" si="184">IF(AH92=1,4,IF(AH92=2,3,IF(AH92=3,2,IF(AH92=4,1))))</f>
        <v>1</v>
      </c>
      <c r="CI92" s="4">
        <f t="shared" ref="CI92:CI93" si="185">IF(AI92=1,4,IF(AI92=2,3,IF(AI92=3,2,IF(AI92=4,1))))</f>
        <v>4</v>
      </c>
      <c r="CJ92" s="4">
        <f t="shared" ref="CJ92:CJ93" si="186">IF(AL92=1,4,IF(AL92=2,3,IF(AL92=3,2,IF(AL92=4,1))))</f>
        <v>1</v>
      </c>
      <c r="CK92" s="4">
        <f t="shared" ref="CK92:CK93" si="187">IF(AN92=1,4,IF(AN92=2,3,IF(AN92=3,2,IF(AN92=4,1))))</f>
        <v>4</v>
      </c>
      <c r="CL92" s="4">
        <f t="shared" ref="CL92:CL93" si="188">IF(AO92=1,4,IF(AO92=2,3,IF(AO92=3,2,IF(AO92=4,1))))</f>
        <v>4</v>
      </c>
      <c r="CM92" s="4">
        <f t="shared" ref="CM92:CM93" si="189">IF(AQ92=1,4,IF(AQ92=2,3,IF(AQ92=3,2,IF(AQ92=4,1))))</f>
        <v>1</v>
      </c>
      <c r="CN92" s="5">
        <f t="shared" ref="CN92:CN93" si="190">SUM(CF92:CM92,)</f>
        <v>20</v>
      </c>
      <c r="CO92" s="5">
        <f t="shared" ref="CO92:CO93" si="191">SUM(AC92:AD92,AF92:AG92,AJ92,AK92,AM92,AP92)</f>
        <v>26</v>
      </c>
      <c r="CP92" s="5">
        <f t="shared" ref="CP92:CP93" si="192">SUM(CN92+CO92)</f>
        <v>46</v>
      </c>
      <c r="CQ92" s="7">
        <f t="shared" ref="CQ92:CQ93" si="193">IF(AT92=1,5,IF(AT92=2,4,IF(AT92=3,3,IF(AT92=4,2,IF(AT92=5,1)))))</f>
        <v>5</v>
      </c>
      <c r="CR92" s="7">
        <f t="shared" ref="CR92:CR93" si="194">IF(AV92=1,5,IF(AV92=2,4,IF(AV92=3,3,IF(AV92=4,2,IF(AV92=5,1)))))</f>
        <v>5</v>
      </c>
      <c r="CS92" s="7">
        <f t="shared" ref="CS92:CS93" si="195">IF(BA92=1,5,IF(BA92=2,4,IF(BA92=3,3,IF(BA92=4,2,IF(BA92=5,1)))))</f>
        <v>1</v>
      </c>
      <c r="CT92" s="7">
        <f t="shared" ref="CT92:CT93" si="196">IF(BC92=1,5,IF(BC92=2,4,IF(BC92=3,3,IF(BC92=4,2,IF(BC92=5,1)))))</f>
        <v>5</v>
      </c>
      <c r="CU92" s="7">
        <f t="shared" ref="CU92:CU93" si="197">IF(BE92=1,5,IF(BE92=2,4,IF(BE92=3,3,IF(BE92=4,2,IF(BE92=5,1)))))</f>
        <v>1</v>
      </c>
      <c r="CV92" s="7">
        <f t="shared" ref="CV92:CV93" si="198">IF(BH92=1,5,IF(BH92=2,4,IF(BH92=3,3,IF(BH92=4,2,IF(BH92=5,1)))))</f>
        <v>5</v>
      </c>
      <c r="CW92" s="7">
        <f t="shared" ref="CW92:CW93" si="199">IF(BK92=1,5,IF(BK92=2,4,IF(BK92=3,3,IF(BK92=4,2,IF(BK92=5,1)))))</f>
        <v>5</v>
      </c>
      <c r="CX92" s="7">
        <f t="shared" ref="CX92:CX93" si="200">IF(BN92=1,5,IF(BN92=2,4,IF(BN92=3,3,IF(BN92=4,2,IF(BN92=5,1)))))</f>
        <v>1</v>
      </c>
      <c r="CY92" s="7">
        <f t="shared" ref="CY92:CY93" si="201">IF(BP92=1,5,IF(BP92=2,4,IF(BP92=3,3,IF(BP92=4,2,IF(BP92=5,1)))))</f>
        <v>1</v>
      </c>
      <c r="CZ92" s="7">
        <f t="shared" ref="CZ92:CZ93" si="202">IF(BQ92=1,5,IF(BQ92=2,4,IF(BQ92=3,3,IF(BQ92=4,2,IF(BQ92=5,1)))))</f>
        <v>5</v>
      </c>
      <c r="DA92" s="7">
        <f t="shared" ref="DA92:DA93" si="203">IF(BR92=1,5,IF(BR92=2,4,IF(BR92=3,3,IF(BR92=4,2,IF(BR92=5,1)))))</f>
        <v>5</v>
      </c>
      <c r="DB92" s="7">
        <f t="shared" ref="DB92:DB93" si="204">IF(BU92=1,5,IF(BU92=2,4,IF(BU92=3,3,IF(BU92=4,2,IF(BU92=5,1)))))</f>
        <v>5</v>
      </c>
      <c r="DC92" s="7">
        <f t="shared" ref="DC92:DC93" si="205">IF(BV92=1,5,IF(BV92=2,4,IF(BV92=3,3,IF(BV92=4,2,IF(BV92=5,1)))))</f>
        <v>1</v>
      </c>
      <c r="DD92" s="7">
        <f t="shared" ref="DD92:DD93" si="206">IF(BW92=1,5,IF(BW92=2,4,IF(BW92=3,3,IF(BW92=4,2,IF(BW92=5,1)))))</f>
        <v>1</v>
      </c>
      <c r="DE92" s="8">
        <f t="shared" ref="DE92:DE93" si="207">SUM(AR92,AX92,AZ92,BB92,BD92,BF92,BJ92,BL92,BT92,CQ92,CR92,CV92,CX92,CY92,DA92,DC92)</f>
        <v>52</v>
      </c>
      <c r="DF92" s="8">
        <f t="shared" ref="DF92:DF93" si="208">SUM(AS92,AU92,AW92,AY92,BG92,BI92,BM92,BO92,BS92,CS92,CT92,CU92,CW92,CZ92,DB92,DD92)</f>
        <v>52</v>
      </c>
      <c r="DG92" s="8">
        <f t="shared" ref="DG92:DG93" si="209">SUM(DE92:DF92)</f>
        <v>104</v>
      </c>
    </row>
    <row r="93" spans="1:111" s="109" customFormat="1" ht="13" thickTop="1">
      <c r="A93" s="109">
        <v>95</v>
      </c>
      <c r="B93" s="109" t="s">
        <v>2235</v>
      </c>
      <c r="C93" s="109" t="s">
        <v>2236</v>
      </c>
      <c r="D93" s="109" t="s">
        <v>77</v>
      </c>
      <c r="E93" s="109" t="s">
        <v>78</v>
      </c>
      <c r="F93" s="109" t="s">
        <v>1747</v>
      </c>
      <c r="G93" s="109" t="s">
        <v>2088</v>
      </c>
      <c r="H93" s="109">
        <v>4</v>
      </c>
      <c r="I93" s="109">
        <v>4</v>
      </c>
      <c r="J93" s="109">
        <v>2</v>
      </c>
      <c r="K93" s="109">
        <v>4</v>
      </c>
      <c r="L93" s="109">
        <v>2</v>
      </c>
      <c r="M93" s="109">
        <v>4</v>
      </c>
      <c r="N93" s="109">
        <v>4</v>
      </c>
      <c r="O93" s="109">
        <v>4</v>
      </c>
      <c r="P93" s="109">
        <v>3</v>
      </c>
      <c r="Q93" s="109">
        <v>3</v>
      </c>
      <c r="R93" s="109">
        <v>3</v>
      </c>
      <c r="S93" s="109">
        <v>3</v>
      </c>
      <c r="T93" s="109">
        <v>2</v>
      </c>
      <c r="U93" s="109">
        <v>2</v>
      </c>
      <c r="V93" s="109">
        <v>2</v>
      </c>
      <c r="W93" s="109">
        <v>3</v>
      </c>
      <c r="X93" s="109">
        <v>3</v>
      </c>
      <c r="Y93" s="109">
        <v>2</v>
      </c>
      <c r="Z93" s="109">
        <v>3</v>
      </c>
      <c r="AA93" s="109">
        <v>2</v>
      </c>
      <c r="AB93" s="109">
        <v>3</v>
      </c>
      <c r="AC93" s="109">
        <v>1</v>
      </c>
      <c r="AD93" s="109">
        <v>1</v>
      </c>
      <c r="AE93" s="109">
        <v>3</v>
      </c>
      <c r="AF93" s="109">
        <v>3</v>
      </c>
      <c r="AG93" s="109">
        <v>3</v>
      </c>
      <c r="AH93" s="109">
        <v>4</v>
      </c>
      <c r="AI93" s="109">
        <v>3</v>
      </c>
      <c r="AJ93" s="109">
        <v>3</v>
      </c>
      <c r="AK93" s="109">
        <v>1</v>
      </c>
      <c r="AL93" s="109">
        <v>3</v>
      </c>
      <c r="AM93" s="109">
        <v>2</v>
      </c>
      <c r="AN93" s="109">
        <v>2</v>
      </c>
      <c r="AO93" s="109">
        <v>3</v>
      </c>
      <c r="AP93" s="109">
        <v>2</v>
      </c>
      <c r="AQ93" s="109">
        <v>2</v>
      </c>
      <c r="AR93" s="109">
        <v>4</v>
      </c>
      <c r="AS93" s="109">
        <v>2</v>
      </c>
      <c r="AT93" s="109">
        <v>1</v>
      </c>
      <c r="AU93" s="109">
        <v>4</v>
      </c>
      <c r="AV93" s="109">
        <v>2</v>
      </c>
      <c r="AW93" s="109">
        <v>4</v>
      </c>
      <c r="AX93" s="109">
        <v>2</v>
      </c>
      <c r="AY93" s="109">
        <v>4</v>
      </c>
      <c r="AZ93" s="109">
        <v>4</v>
      </c>
      <c r="BA93" s="109">
        <v>2</v>
      </c>
      <c r="BB93" s="109">
        <v>3</v>
      </c>
      <c r="BC93" s="109">
        <v>2</v>
      </c>
      <c r="BD93" s="109">
        <v>2</v>
      </c>
      <c r="BE93" s="109">
        <v>4</v>
      </c>
      <c r="BF93" s="109">
        <v>3</v>
      </c>
      <c r="BG93" s="109">
        <v>5</v>
      </c>
      <c r="BH93" s="109">
        <v>2</v>
      </c>
      <c r="BI93" s="109">
        <v>5</v>
      </c>
      <c r="BJ93" s="109">
        <v>2</v>
      </c>
      <c r="BK93" s="109">
        <v>4</v>
      </c>
      <c r="BL93" s="109">
        <v>2</v>
      </c>
      <c r="BM93" s="109">
        <v>4</v>
      </c>
      <c r="BN93" s="109">
        <v>2</v>
      </c>
      <c r="BO93" s="109">
        <v>5</v>
      </c>
      <c r="BP93" s="109">
        <v>4</v>
      </c>
      <c r="BQ93" s="109">
        <v>4</v>
      </c>
      <c r="BR93" s="109">
        <v>2</v>
      </c>
      <c r="BS93" s="109">
        <v>2</v>
      </c>
      <c r="BT93" s="109">
        <v>3</v>
      </c>
      <c r="BU93" s="109">
        <v>4</v>
      </c>
      <c r="BV93" s="109">
        <v>4</v>
      </c>
      <c r="BW93" s="109">
        <v>4</v>
      </c>
      <c r="BX93" s="109">
        <v>191</v>
      </c>
      <c r="BY93" s="1">
        <f t="shared" si="175"/>
        <v>4</v>
      </c>
      <c r="BZ93" s="1">
        <f t="shared" si="176"/>
        <v>2</v>
      </c>
      <c r="CA93" s="1">
        <f t="shared" si="177"/>
        <v>2</v>
      </c>
      <c r="CB93" s="1">
        <f t="shared" si="178"/>
        <v>3</v>
      </c>
      <c r="CC93" s="1">
        <f t="shared" si="179"/>
        <v>3</v>
      </c>
      <c r="CD93" s="2">
        <f t="shared" si="180"/>
        <v>34</v>
      </c>
      <c r="CE93" s="3">
        <f t="shared" si="181"/>
        <v>2.5</v>
      </c>
      <c r="CF93" s="4">
        <f t="shared" si="182"/>
        <v>2</v>
      </c>
      <c r="CG93" s="4">
        <f t="shared" si="183"/>
        <v>2</v>
      </c>
      <c r="CH93" s="4">
        <f t="shared" si="184"/>
        <v>1</v>
      </c>
      <c r="CI93" s="4">
        <f t="shared" si="185"/>
        <v>2</v>
      </c>
      <c r="CJ93" s="4">
        <f t="shared" si="186"/>
        <v>2</v>
      </c>
      <c r="CK93" s="4">
        <f t="shared" si="187"/>
        <v>3</v>
      </c>
      <c r="CL93" s="4">
        <f t="shared" si="188"/>
        <v>2</v>
      </c>
      <c r="CM93" s="4">
        <f t="shared" si="189"/>
        <v>3</v>
      </c>
      <c r="CN93" s="5">
        <f t="shared" si="190"/>
        <v>17</v>
      </c>
      <c r="CO93" s="5">
        <f t="shared" si="191"/>
        <v>16</v>
      </c>
      <c r="CP93" s="5">
        <f t="shared" si="192"/>
        <v>33</v>
      </c>
      <c r="CQ93" s="7">
        <f t="shared" si="193"/>
        <v>5</v>
      </c>
      <c r="CR93" s="7">
        <f t="shared" si="194"/>
        <v>4</v>
      </c>
      <c r="CS93" s="7">
        <f t="shared" si="195"/>
        <v>4</v>
      </c>
      <c r="CT93" s="7">
        <f t="shared" si="196"/>
        <v>4</v>
      </c>
      <c r="CU93" s="7">
        <f t="shared" si="197"/>
        <v>2</v>
      </c>
      <c r="CV93" s="7">
        <f t="shared" si="198"/>
        <v>4</v>
      </c>
      <c r="CW93" s="7">
        <f t="shared" si="199"/>
        <v>2</v>
      </c>
      <c r="CX93" s="7">
        <f t="shared" si="200"/>
        <v>4</v>
      </c>
      <c r="CY93" s="7">
        <f t="shared" si="201"/>
        <v>2</v>
      </c>
      <c r="CZ93" s="7">
        <f t="shared" si="202"/>
        <v>2</v>
      </c>
      <c r="DA93" s="7">
        <f t="shared" si="203"/>
        <v>4</v>
      </c>
      <c r="DB93" s="7">
        <f t="shared" si="204"/>
        <v>2</v>
      </c>
      <c r="DC93" s="7">
        <f t="shared" si="205"/>
        <v>2</v>
      </c>
      <c r="DD93" s="7">
        <f t="shared" si="206"/>
        <v>2</v>
      </c>
      <c r="DE93" s="8">
        <f t="shared" si="207"/>
        <v>50</v>
      </c>
      <c r="DF93" s="8">
        <f t="shared" si="208"/>
        <v>53</v>
      </c>
      <c r="DG93" s="8">
        <f t="shared" si="209"/>
        <v>103</v>
      </c>
    </row>
    <row r="94" spans="1:111">
      <c r="A94">
        <v>97</v>
      </c>
      <c r="B94" t="s">
        <v>2239</v>
      </c>
      <c r="C94" t="s">
        <v>2240</v>
      </c>
      <c r="D94" t="s">
        <v>77</v>
      </c>
      <c r="E94" t="s">
        <v>78</v>
      </c>
      <c r="F94" t="s">
        <v>1747</v>
      </c>
      <c r="G94" t="s">
        <v>2097</v>
      </c>
      <c r="H94">
        <v>4</v>
      </c>
      <c r="I94">
        <v>3</v>
      </c>
      <c r="J94">
        <v>2</v>
      </c>
      <c r="K94">
        <v>3</v>
      </c>
      <c r="L94">
        <v>3</v>
      </c>
      <c r="M94">
        <v>4</v>
      </c>
      <c r="N94">
        <v>4</v>
      </c>
      <c r="O94">
        <v>3</v>
      </c>
      <c r="P94">
        <v>3</v>
      </c>
      <c r="Q94">
        <v>2</v>
      </c>
      <c r="R94">
        <v>2</v>
      </c>
      <c r="S94">
        <v>2</v>
      </c>
      <c r="T94">
        <v>2</v>
      </c>
      <c r="U94">
        <v>2</v>
      </c>
      <c r="V94">
        <v>2</v>
      </c>
      <c r="W94">
        <v>3</v>
      </c>
      <c r="X94">
        <v>2</v>
      </c>
      <c r="Y94">
        <v>2</v>
      </c>
      <c r="Z94">
        <v>2</v>
      </c>
      <c r="AA94">
        <v>2</v>
      </c>
      <c r="AB94">
        <v>3</v>
      </c>
      <c r="AC94">
        <v>2</v>
      </c>
      <c r="AD94">
        <v>2</v>
      </c>
      <c r="AE94">
        <v>2</v>
      </c>
      <c r="AF94">
        <v>2</v>
      </c>
      <c r="AG94">
        <v>3</v>
      </c>
      <c r="AH94">
        <v>2</v>
      </c>
      <c r="AI94">
        <v>3</v>
      </c>
      <c r="AJ94">
        <v>2</v>
      </c>
      <c r="AK94">
        <v>2</v>
      </c>
      <c r="AL94">
        <v>3</v>
      </c>
      <c r="AM94">
        <v>2</v>
      </c>
      <c r="AN94">
        <v>2</v>
      </c>
      <c r="AO94">
        <v>2</v>
      </c>
      <c r="AP94">
        <v>2</v>
      </c>
      <c r="AQ94">
        <v>2</v>
      </c>
      <c r="AR94">
        <v>4</v>
      </c>
      <c r="AS94">
        <v>4</v>
      </c>
      <c r="AT94">
        <v>4</v>
      </c>
      <c r="AU94">
        <v>4</v>
      </c>
      <c r="AV94">
        <v>4</v>
      </c>
      <c r="AW94">
        <v>3</v>
      </c>
      <c r="AX94">
        <v>2</v>
      </c>
      <c r="AY94">
        <v>4</v>
      </c>
      <c r="AZ94">
        <v>2</v>
      </c>
      <c r="BA94">
        <v>4</v>
      </c>
      <c r="BB94">
        <v>2</v>
      </c>
      <c r="BC94">
        <v>3</v>
      </c>
      <c r="BD94">
        <v>3</v>
      </c>
      <c r="BE94">
        <v>3</v>
      </c>
      <c r="BF94">
        <v>3</v>
      </c>
      <c r="BG94">
        <v>4</v>
      </c>
      <c r="BH94">
        <v>3</v>
      </c>
      <c r="BI94">
        <v>4</v>
      </c>
      <c r="BJ94">
        <v>2</v>
      </c>
      <c r="BK94">
        <v>4</v>
      </c>
      <c r="BL94">
        <v>3</v>
      </c>
      <c r="BM94">
        <v>3</v>
      </c>
      <c r="BN94">
        <v>4</v>
      </c>
      <c r="BO94">
        <v>4</v>
      </c>
      <c r="BP94">
        <v>3</v>
      </c>
      <c r="BQ94">
        <v>2</v>
      </c>
      <c r="BR94">
        <v>4</v>
      </c>
      <c r="BS94">
        <v>4</v>
      </c>
      <c r="BT94">
        <v>2</v>
      </c>
      <c r="BU94">
        <v>3</v>
      </c>
      <c r="BV94">
        <v>3</v>
      </c>
      <c r="BW94">
        <v>3</v>
      </c>
      <c r="BX94">
        <v>190</v>
      </c>
      <c r="BY94" s="1">
        <f t="shared" ref="BY94" si="210">IF(J94=1,5,IF(J94=2,4,IF(J94=3,3,IF(J94=4,2,IF(J94=5,1)))))</f>
        <v>4</v>
      </c>
      <c r="BZ94" s="1">
        <f t="shared" ref="BZ94" si="211">IF(K94=1,5,IF(K94=2,4,IF(K94=3,3,IF(K94=4,2,IF(K94=5,1)))))</f>
        <v>3</v>
      </c>
      <c r="CA94" s="1">
        <f t="shared" ref="CA94" si="212">IF(O94=1,5,IF(O94=2,4,IF(O94=3,3,IF(O94=4,2,IF(O94=5,1)))))</f>
        <v>3</v>
      </c>
      <c r="CB94" s="1">
        <f t="shared" ref="CB94" si="213">IF(P94=1,5,IF(P94=2,4,IF(P94=3,3,IF(P94=4,2,IF(P94=5,1)))))</f>
        <v>3</v>
      </c>
      <c r="CC94" s="1">
        <f t="shared" ref="CC94" si="214">IF(Q94=1,5,IF(Q94=2,4,IF(Q94=3,3,IF(Q94=4,2,IF(Q94=5,1)))))</f>
        <v>4</v>
      </c>
      <c r="CD94" s="2">
        <f t="shared" ref="CD94" si="215">SUM(H94:I94,K94,M94:N94,BY94:CC94)</f>
        <v>35</v>
      </c>
      <c r="CE94" s="3">
        <f t="shared" ref="CE94" si="216">SUM(R94:AA94)/10</f>
        <v>2.1</v>
      </c>
      <c r="CF94" s="4">
        <f t="shared" ref="CF94" si="217">IF(AB94=1,4,IF(AB94=2,3,IF(AB94=3,2,IF(AB94=4,1))))</f>
        <v>2</v>
      </c>
      <c r="CG94" s="4">
        <f t="shared" ref="CG94" si="218">IF(AE94=1,4,IF(AE94=2,3,IF(AE94=3,2,IF(AE94=4,1))))</f>
        <v>3</v>
      </c>
      <c r="CH94" s="4">
        <f t="shared" ref="CH94" si="219">IF(AH94=1,4,IF(AH94=2,3,IF(AH94=3,2,IF(AH94=4,1))))</f>
        <v>3</v>
      </c>
      <c r="CI94" s="4">
        <f t="shared" ref="CI94" si="220">IF(AI94=1,4,IF(AI94=2,3,IF(AI94=3,2,IF(AI94=4,1))))</f>
        <v>2</v>
      </c>
      <c r="CJ94" s="4">
        <f t="shared" ref="CJ94" si="221">IF(AL94=1,4,IF(AL94=2,3,IF(AL94=3,2,IF(AL94=4,1))))</f>
        <v>2</v>
      </c>
      <c r="CK94" s="4">
        <f t="shared" ref="CK94" si="222">IF(AN94=1,4,IF(AN94=2,3,IF(AN94=3,2,IF(AN94=4,1))))</f>
        <v>3</v>
      </c>
      <c r="CL94" s="4">
        <f t="shared" ref="CL94" si="223">IF(AO94=1,4,IF(AO94=2,3,IF(AO94=3,2,IF(AO94=4,1))))</f>
        <v>3</v>
      </c>
      <c r="CM94" s="4">
        <f t="shared" ref="CM94" si="224">IF(AQ94=1,4,IF(AQ94=2,3,IF(AQ94=3,2,IF(AQ94=4,1))))</f>
        <v>3</v>
      </c>
      <c r="CN94" s="5">
        <f t="shared" ref="CN94" si="225">SUM(CF94:CM94,)</f>
        <v>21</v>
      </c>
      <c r="CO94" s="5">
        <f t="shared" ref="CO94" si="226">SUM(AC94:AD94,AF94:AG94,AJ94,AK94,AM94,AP94)</f>
        <v>17</v>
      </c>
      <c r="CP94" s="5">
        <f t="shared" ref="CP94" si="227">SUM(CN94+CO94)</f>
        <v>38</v>
      </c>
      <c r="CQ94" s="7">
        <f t="shared" ref="CQ94" si="228">IF(AT94=1,5,IF(AT94=2,4,IF(AT94=3,3,IF(AT94=4,2,IF(AT94=5,1)))))</f>
        <v>2</v>
      </c>
      <c r="CR94" s="7">
        <f t="shared" ref="CR94" si="229">IF(AV94=1,5,IF(AV94=2,4,IF(AV94=3,3,IF(AV94=4,2,IF(AV94=5,1)))))</f>
        <v>2</v>
      </c>
      <c r="CS94" s="7">
        <f t="shared" ref="CS94" si="230">IF(BA94=1,5,IF(BA94=2,4,IF(BA94=3,3,IF(BA94=4,2,IF(BA94=5,1)))))</f>
        <v>2</v>
      </c>
      <c r="CT94" s="7">
        <f t="shared" ref="CT94" si="231">IF(BC94=1,5,IF(BC94=2,4,IF(BC94=3,3,IF(BC94=4,2,IF(BC94=5,1)))))</f>
        <v>3</v>
      </c>
      <c r="CU94" s="7">
        <f t="shared" ref="CU94" si="232">IF(BE94=1,5,IF(BE94=2,4,IF(BE94=3,3,IF(BE94=4,2,IF(BE94=5,1)))))</f>
        <v>3</v>
      </c>
      <c r="CV94" s="7">
        <f t="shared" ref="CV94" si="233">IF(BH94=1,5,IF(BH94=2,4,IF(BH94=3,3,IF(BH94=4,2,IF(BH94=5,1)))))</f>
        <v>3</v>
      </c>
      <c r="CW94" s="7">
        <f t="shared" ref="CW94" si="234">IF(BK94=1,5,IF(BK94=2,4,IF(BK94=3,3,IF(BK94=4,2,IF(BK94=5,1)))))</f>
        <v>2</v>
      </c>
      <c r="CX94" s="7">
        <f t="shared" ref="CX94" si="235">IF(BN94=1,5,IF(BN94=2,4,IF(BN94=3,3,IF(BN94=4,2,IF(BN94=5,1)))))</f>
        <v>2</v>
      </c>
      <c r="CY94" s="7">
        <f t="shared" ref="CY94" si="236">IF(BP94=1,5,IF(BP94=2,4,IF(BP94=3,3,IF(BP94=4,2,IF(BP94=5,1)))))</f>
        <v>3</v>
      </c>
      <c r="CZ94" s="7">
        <f t="shared" ref="CZ94" si="237">IF(BQ94=1,5,IF(BQ94=2,4,IF(BQ94=3,3,IF(BQ94=4,2,IF(BQ94=5,1)))))</f>
        <v>4</v>
      </c>
      <c r="DA94" s="7">
        <f t="shared" ref="DA94" si="238">IF(BR94=1,5,IF(BR94=2,4,IF(BR94=3,3,IF(BR94=4,2,IF(BR94=5,1)))))</f>
        <v>2</v>
      </c>
      <c r="DB94" s="7">
        <f t="shared" ref="DB94" si="239">IF(BU94=1,5,IF(BU94=2,4,IF(BU94=3,3,IF(BU94=4,2,IF(BU94=5,1)))))</f>
        <v>3</v>
      </c>
      <c r="DC94" s="7">
        <f t="shared" ref="DC94" si="240">IF(BV94=1,5,IF(BV94=2,4,IF(BV94=3,3,IF(BV94=4,2,IF(BV94=5,1)))))</f>
        <v>3</v>
      </c>
      <c r="DD94" s="7">
        <f t="shared" ref="DD94" si="241">IF(BW94=1,5,IF(BW94=2,4,IF(BW94=3,3,IF(BW94=4,2,IF(BW94=5,1)))))</f>
        <v>3</v>
      </c>
      <c r="DE94" s="8">
        <f t="shared" ref="DE94" si="242">SUM(AR94,AX94,AZ94,BB94,BD94,BF94,BJ94,BL94,BT94,CQ94,CR94,CV94,CX94,CY94,DA94,DC94)</f>
        <v>40</v>
      </c>
      <c r="DF94" s="8">
        <f t="shared" ref="DF94" si="243">SUM(AS94,AU94,AW94,AY94,BG94,BI94,BM94,BO94,BS94,CS94,CT94,CU94,CW94,CZ94,DB94,DD94)</f>
        <v>54</v>
      </c>
      <c r="DG94" s="8">
        <f t="shared" ref="DG94" si="244">SUM(DE94:DF94)</f>
        <v>94</v>
      </c>
    </row>
    <row r="95" spans="1:111">
      <c r="A95">
        <v>110</v>
      </c>
      <c r="B95" t="s">
        <v>2336</v>
      </c>
      <c r="C95" t="s">
        <v>2337</v>
      </c>
      <c r="D95" t="s">
        <v>1058</v>
      </c>
      <c r="E95" t="s">
        <v>1059</v>
      </c>
      <c r="F95" t="s">
        <v>2313</v>
      </c>
      <c r="G95" t="s">
        <v>2314</v>
      </c>
      <c r="H95">
        <v>4</v>
      </c>
      <c r="I95">
        <v>4</v>
      </c>
      <c r="J95">
        <v>1</v>
      </c>
      <c r="K95">
        <v>4</v>
      </c>
      <c r="L95">
        <v>1</v>
      </c>
      <c r="M95">
        <v>4</v>
      </c>
      <c r="N95">
        <v>4</v>
      </c>
      <c r="O95">
        <v>3</v>
      </c>
      <c r="P95">
        <v>1</v>
      </c>
      <c r="Q95">
        <v>1</v>
      </c>
      <c r="R95">
        <v>3</v>
      </c>
      <c r="S95">
        <v>3</v>
      </c>
      <c r="T95">
        <v>3</v>
      </c>
      <c r="U95">
        <v>2</v>
      </c>
      <c r="V95">
        <v>3</v>
      </c>
      <c r="W95">
        <v>3</v>
      </c>
      <c r="X95">
        <v>3</v>
      </c>
      <c r="Y95">
        <v>2</v>
      </c>
      <c r="Z95">
        <v>3</v>
      </c>
      <c r="AA95">
        <v>2</v>
      </c>
      <c r="AB95">
        <v>2</v>
      </c>
      <c r="AC95">
        <v>2</v>
      </c>
      <c r="AD95">
        <v>3</v>
      </c>
      <c r="AE95">
        <v>2</v>
      </c>
      <c r="AF95">
        <v>2</v>
      </c>
      <c r="AG95">
        <v>3</v>
      </c>
      <c r="AH95">
        <v>4</v>
      </c>
      <c r="AI95">
        <v>3</v>
      </c>
      <c r="AJ95">
        <v>2</v>
      </c>
      <c r="AK95">
        <v>3</v>
      </c>
      <c r="AL95">
        <v>4</v>
      </c>
      <c r="AM95">
        <v>3</v>
      </c>
      <c r="AN95">
        <v>1</v>
      </c>
      <c r="AO95">
        <v>3</v>
      </c>
      <c r="AP95">
        <v>3</v>
      </c>
      <c r="AQ95">
        <v>3</v>
      </c>
      <c r="AR95">
        <v>4</v>
      </c>
      <c r="AS95">
        <v>3</v>
      </c>
      <c r="AT95">
        <v>2</v>
      </c>
      <c r="AU95">
        <v>4</v>
      </c>
      <c r="AV95">
        <v>1</v>
      </c>
      <c r="AW95">
        <v>4</v>
      </c>
      <c r="AX95">
        <v>2</v>
      </c>
      <c r="AY95">
        <v>4</v>
      </c>
      <c r="AZ95">
        <v>4</v>
      </c>
      <c r="BA95">
        <v>4</v>
      </c>
      <c r="BB95">
        <v>4</v>
      </c>
      <c r="BC95">
        <v>5</v>
      </c>
      <c r="BD95">
        <v>5</v>
      </c>
      <c r="BE95">
        <v>3</v>
      </c>
      <c r="BF95">
        <v>4</v>
      </c>
      <c r="BG95">
        <v>5</v>
      </c>
      <c r="BH95">
        <v>1</v>
      </c>
      <c r="BI95">
        <v>3</v>
      </c>
      <c r="BJ95">
        <v>4</v>
      </c>
      <c r="BK95">
        <v>2</v>
      </c>
      <c r="BL95">
        <v>4</v>
      </c>
      <c r="BM95">
        <v>3</v>
      </c>
      <c r="BN95">
        <v>2</v>
      </c>
      <c r="BO95">
        <v>5</v>
      </c>
      <c r="BP95">
        <v>1</v>
      </c>
      <c r="BQ95">
        <v>2</v>
      </c>
      <c r="BR95">
        <v>3</v>
      </c>
      <c r="BS95">
        <v>3</v>
      </c>
      <c r="BT95">
        <v>4</v>
      </c>
      <c r="BU95">
        <v>2</v>
      </c>
      <c r="BV95">
        <v>3</v>
      </c>
      <c r="BW95">
        <v>2</v>
      </c>
      <c r="BX95">
        <v>205</v>
      </c>
      <c r="BY95" s="1">
        <f t="shared" ref="BY95:BY110" si="245">IF(J95=1,5,IF(J95=2,4,IF(J95=3,3,IF(J95=4,2,IF(J95=5,1)))))</f>
        <v>5</v>
      </c>
      <c r="BZ95" s="1">
        <f t="shared" ref="BZ95:BZ110" si="246">IF(K95=1,5,IF(K95=2,4,IF(K95=3,3,IF(K95=4,2,IF(K95=5,1)))))</f>
        <v>2</v>
      </c>
      <c r="CA95" s="1">
        <f t="shared" ref="CA95:CA110" si="247">IF(O95=1,5,IF(O95=2,4,IF(O95=3,3,IF(O95=4,2,IF(O95=5,1)))))</f>
        <v>3</v>
      </c>
      <c r="CB95" s="1">
        <f t="shared" ref="CB95:CB110" si="248">IF(P95=1,5,IF(P95=2,4,IF(P95=3,3,IF(P95=4,2,IF(P95=5,1)))))</f>
        <v>5</v>
      </c>
      <c r="CC95" s="1">
        <f t="shared" ref="CC95:CC110" si="249">IF(Q95=1,5,IF(Q95=2,4,IF(Q95=3,3,IF(Q95=4,2,IF(Q95=5,1)))))</f>
        <v>5</v>
      </c>
      <c r="CD95" s="2">
        <f t="shared" ref="CD95:CD110" si="250">SUM(H95:I95,K95,M95:N95,BY95:CC95)</f>
        <v>40</v>
      </c>
      <c r="CE95" s="3">
        <f t="shared" ref="CE95:CE110" si="251">SUM(R95:AA95)/10</f>
        <v>2.7</v>
      </c>
      <c r="CF95" s="4">
        <f t="shared" ref="CF95:CF110" si="252">IF(AB95=1,4,IF(AB95=2,3,IF(AB95=3,2,IF(AB95=4,1))))</f>
        <v>3</v>
      </c>
      <c r="CG95" s="4">
        <f t="shared" ref="CG95:CG110" si="253">IF(AE95=1,4,IF(AE95=2,3,IF(AE95=3,2,IF(AE95=4,1))))</f>
        <v>3</v>
      </c>
      <c r="CH95" s="4">
        <f t="shared" ref="CH95:CH110" si="254">IF(AH95=1,4,IF(AH95=2,3,IF(AH95=3,2,IF(AH95=4,1))))</f>
        <v>1</v>
      </c>
      <c r="CI95" s="4">
        <f t="shared" ref="CI95:CI110" si="255">IF(AI95=1,4,IF(AI95=2,3,IF(AI95=3,2,IF(AI95=4,1))))</f>
        <v>2</v>
      </c>
      <c r="CJ95" s="4">
        <f t="shared" ref="CJ95:CJ110" si="256">IF(AL95=1,4,IF(AL95=2,3,IF(AL95=3,2,IF(AL95=4,1))))</f>
        <v>1</v>
      </c>
      <c r="CK95" s="4">
        <f t="shared" ref="CK95:CK110" si="257">IF(AN95=1,4,IF(AN95=2,3,IF(AN95=3,2,IF(AN95=4,1))))</f>
        <v>4</v>
      </c>
      <c r="CL95" s="4">
        <f t="shared" ref="CL95:CL110" si="258">IF(AO95=1,4,IF(AO95=2,3,IF(AO95=3,2,IF(AO95=4,1))))</f>
        <v>2</v>
      </c>
      <c r="CM95" s="4">
        <f t="shared" ref="CM95:CM110" si="259">IF(AQ95=1,4,IF(AQ95=2,3,IF(AQ95=3,2,IF(AQ95=4,1))))</f>
        <v>2</v>
      </c>
      <c r="CN95" s="5">
        <f t="shared" ref="CN95:CN110" si="260">SUM(CF95:CM95,)</f>
        <v>18</v>
      </c>
      <c r="CO95" s="5">
        <f t="shared" ref="CO95:CO110" si="261">SUM(AC95:AD95,AF95:AG95,AJ95,AK95,AM95,AP95)</f>
        <v>21</v>
      </c>
      <c r="CP95" s="5">
        <f t="shared" ref="CP95:CP110" si="262">SUM(CN95+CO95)</f>
        <v>39</v>
      </c>
      <c r="CQ95" s="7">
        <f t="shared" ref="CQ95:CQ110" si="263">IF(AT95=1,5,IF(AT95=2,4,IF(AT95=3,3,IF(AT95=4,2,IF(AT95=5,1)))))</f>
        <v>4</v>
      </c>
      <c r="CR95" s="7">
        <f t="shared" ref="CR95:CR110" si="264">IF(AV95=1,5,IF(AV95=2,4,IF(AV95=3,3,IF(AV95=4,2,IF(AV95=5,1)))))</f>
        <v>5</v>
      </c>
      <c r="CS95" s="7">
        <f t="shared" ref="CS95:CS110" si="265">IF(BA95=1,5,IF(BA95=2,4,IF(BA95=3,3,IF(BA95=4,2,IF(BA95=5,1)))))</f>
        <v>2</v>
      </c>
      <c r="CT95" s="7">
        <f t="shared" ref="CT95:CT110" si="266">IF(BC95=1,5,IF(BC95=2,4,IF(BC95=3,3,IF(BC95=4,2,IF(BC95=5,1)))))</f>
        <v>1</v>
      </c>
      <c r="CU95" s="7">
        <f t="shared" ref="CU95:CU110" si="267">IF(BE95=1,5,IF(BE95=2,4,IF(BE95=3,3,IF(BE95=4,2,IF(BE95=5,1)))))</f>
        <v>3</v>
      </c>
      <c r="CV95" s="7">
        <f t="shared" ref="CV95:CV110" si="268">IF(BH95=1,5,IF(BH95=2,4,IF(BH95=3,3,IF(BH95=4,2,IF(BH95=5,1)))))</f>
        <v>5</v>
      </c>
      <c r="CW95" s="7">
        <f t="shared" ref="CW95:CW110" si="269">IF(BK95=1,5,IF(BK95=2,4,IF(BK95=3,3,IF(BK95=4,2,IF(BK95=5,1)))))</f>
        <v>4</v>
      </c>
      <c r="CX95" s="7">
        <f t="shared" ref="CX95:CX110" si="270">IF(BN95=1,5,IF(BN95=2,4,IF(BN95=3,3,IF(BN95=4,2,IF(BN95=5,1)))))</f>
        <v>4</v>
      </c>
      <c r="CY95" s="7">
        <f t="shared" ref="CY95:CY110" si="271">IF(BP95=1,5,IF(BP95=2,4,IF(BP95=3,3,IF(BP95=4,2,IF(BP95=5,1)))))</f>
        <v>5</v>
      </c>
      <c r="CZ95" s="7">
        <f t="shared" ref="CZ95:CZ110" si="272">IF(BQ95=1,5,IF(BQ95=2,4,IF(BQ95=3,3,IF(BQ95=4,2,IF(BQ95=5,1)))))</f>
        <v>4</v>
      </c>
      <c r="DA95" s="7">
        <f t="shared" ref="DA95:DA110" si="273">IF(BR95=1,5,IF(BR95=2,4,IF(BR95=3,3,IF(BR95=4,2,IF(BR95=5,1)))))</f>
        <v>3</v>
      </c>
      <c r="DB95" s="7">
        <f t="shared" ref="DB95:DB110" si="274">IF(BU95=1,5,IF(BU95=2,4,IF(BU95=3,3,IF(BU95=4,2,IF(BU95=5,1)))))</f>
        <v>4</v>
      </c>
      <c r="DC95" s="7">
        <f t="shared" ref="DC95:DC110" si="275">IF(BV95=1,5,IF(BV95=2,4,IF(BV95=3,3,IF(BV95=4,2,IF(BV95=5,1)))))</f>
        <v>3</v>
      </c>
      <c r="DD95" s="7">
        <f t="shared" ref="DD95:DD110" si="276">IF(BW95=1,5,IF(BW95=2,4,IF(BW95=3,3,IF(BW95=4,2,IF(BW95=5,1)))))</f>
        <v>4</v>
      </c>
      <c r="DE95" s="8">
        <f t="shared" ref="DE95:DE110" si="277">SUM(AR95,AX95,AZ95,BB95,BD95,BF95,BJ95,BL95,BT95,CQ95,CR95,CV95,CX95,CY95,DA95,DC95)</f>
        <v>64</v>
      </c>
      <c r="DF95" s="8">
        <f t="shared" ref="DF95:DF110" si="278">SUM(AS95,AU95,AW95,AY95,BG95,BI95,BM95,BO95,BS95,CS95,CT95,CU95,CW95,CZ95,DB95,DD95)</f>
        <v>56</v>
      </c>
      <c r="DG95" s="8">
        <f t="shared" ref="DG95:DG110" si="279">SUM(DE95:DF95)</f>
        <v>120</v>
      </c>
    </row>
    <row r="96" spans="1:111">
      <c r="A96">
        <v>102</v>
      </c>
      <c r="B96" t="s">
        <v>2248</v>
      </c>
      <c r="C96" t="s">
        <v>2249</v>
      </c>
      <c r="D96" t="s">
        <v>77</v>
      </c>
      <c r="E96" t="s">
        <v>78</v>
      </c>
      <c r="F96" t="s">
        <v>1747</v>
      </c>
      <c r="G96" t="s">
        <v>2118</v>
      </c>
      <c r="H96">
        <v>3</v>
      </c>
      <c r="I96">
        <v>4</v>
      </c>
      <c r="J96">
        <v>4</v>
      </c>
      <c r="K96">
        <v>3</v>
      </c>
      <c r="L96">
        <v>2</v>
      </c>
      <c r="M96">
        <v>2</v>
      </c>
      <c r="N96">
        <v>2</v>
      </c>
      <c r="O96">
        <v>4</v>
      </c>
      <c r="P96">
        <v>4</v>
      </c>
      <c r="Q96">
        <v>4</v>
      </c>
      <c r="R96">
        <v>4</v>
      </c>
      <c r="S96">
        <v>3</v>
      </c>
      <c r="T96">
        <v>2</v>
      </c>
      <c r="U96">
        <v>2</v>
      </c>
      <c r="V96">
        <v>2</v>
      </c>
      <c r="W96">
        <v>4</v>
      </c>
      <c r="X96">
        <v>2</v>
      </c>
      <c r="Y96">
        <v>2</v>
      </c>
      <c r="Z96">
        <v>2</v>
      </c>
      <c r="AA96">
        <v>2</v>
      </c>
      <c r="AB96">
        <v>4</v>
      </c>
      <c r="AC96">
        <v>2</v>
      </c>
      <c r="AD96">
        <v>1</v>
      </c>
      <c r="AE96">
        <v>4</v>
      </c>
      <c r="AF96">
        <v>3</v>
      </c>
      <c r="AG96">
        <v>2</v>
      </c>
      <c r="AH96">
        <v>3</v>
      </c>
      <c r="AI96">
        <v>3</v>
      </c>
      <c r="AJ96">
        <v>3</v>
      </c>
      <c r="AK96">
        <v>1</v>
      </c>
      <c r="AL96">
        <v>3</v>
      </c>
      <c r="AM96">
        <v>2</v>
      </c>
      <c r="AN96">
        <v>2</v>
      </c>
      <c r="AO96">
        <v>3</v>
      </c>
      <c r="AP96">
        <v>3</v>
      </c>
      <c r="AQ96">
        <v>3</v>
      </c>
      <c r="AR96">
        <v>2</v>
      </c>
      <c r="AS96">
        <v>4</v>
      </c>
      <c r="AT96">
        <v>5</v>
      </c>
      <c r="AU96">
        <v>2</v>
      </c>
      <c r="AV96">
        <v>5</v>
      </c>
      <c r="AW96">
        <v>1</v>
      </c>
      <c r="AX96">
        <v>1</v>
      </c>
      <c r="AY96">
        <v>4</v>
      </c>
      <c r="AZ96">
        <v>4</v>
      </c>
      <c r="BA96">
        <v>5</v>
      </c>
      <c r="BB96">
        <v>1</v>
      </c>
      <c r="BC96">
        <v>2</v>
      </c>
      <c r="BD96">
        <v>1</v>
      </c>
      <c r="BE96">
        <v>4</v>
      </c>
      <c r="BF96">
        <v>3</v>
      </c>
      <c r="BG96">
        <v>4</v>
      </c>
      <c r="BH96">
        <v>1</v>
      </c>
      <c r="BI96">
        <v>3</v>
      </c>
      <c r="BJ96">
        <v>1</v>
      </c>
      <c r="BK96">
        <v>2</v>
      </c>
      <c r="BL96">
        <v>1</v>
      </c>
      <c r="BM96">
        <v>1</v>
      </c>
      <c r="BN96">
        <v>1</v>
      </c>
      <c r="BO96">
        <v>5</v>
      </c>
      <c r="BP96">
        <v>4</v>
      </c>
      <c r="BQ96">
        <v>4</v>
      </c>
      <c r="BR96">
        <v>5</v>
      </c>
      <c r="BS96">
        <v>5</v>
      </c>
      <c r="BT96">
        <v>1</v>
      </c>
      <c r="BU96">
        <v>5</v>
      </c>
      <c r="BV96">
        <v>4</v>
      </c>
      <c r="BW96">
        <v>2</v>
      </c>
      <c r="BX96">
        <v>188</v>
      </c>
      <c r="BY96" s="1">
        <f t="shared" si="245"/>
        <v>2</v>
      </c>
      <c r="BZ96" s="1">
        <f t="shared" si="246"/>
        <v>3</v>
      </c>
      <c r="CA96" s="1">
        <f t="shared" si="247"/>
        <v>2</v>
      </c>
      <c r="CB96" s="1">
        <f t="shared" si="248"/>
        <v>2</v>
      </c>
      <c r="CC96" s="1">
        <f t="shared" si="249"/>
        <v>2</v>
      </c>
      <c r="CD96" s="2">
        <f t="shared" si="250"/>
        <v>25</v>
      </c>
      <c r="CE96" s="3">
        <f t="shared" si="251"/>
        <v>2.5</v>
      </c>
      <c r="CF96" s="4">
        <f t="shared" si="252"/>
        <v>1</v>
      </c>
      <c r="CG96" s="4">
        <f t="shared" si="253"/>
        <v>1</v>
      </c>
      <c r="CH96" s="4">
        <f t="shared" si="254"/>
        <v>2</v>
      </c>
      <c r="CI96" s="4">
        <f t="shared" si="255"/>
        <v>2</v>
      </c>
      <c r="CJ96" s="4">
        <f t="shared" si="256"/>
        <v>2</v>
      </c>
      <c r="CK96" s="4">
        <f t="shared" si="257"/>
        <v>3</v>
      </c>
      <c r="CL96" s="4">
        <f t="shared" si="258"/>
        <v>2</v>
      </c>
      <c r="CM96" s="4">
        <f t="shared" si="259"/>
        <v>2</v>
      </c>
      <c r="CN96" s="5">
        <f t="shared" si="260"/>
        <v>15</v>
      </c>
      <c r="CO96" s="5">
        <f t="shared" si="261"/>
        <v>17</v>
      </c>
      <c r="CP96" s="5">
        <f t="shared" si="262"/>
        <v>32</v>
      </c>
      <c r="CQ96" s="7">
        <f t="shared" si="263"/>
        <v>1</v>
      </c>
      <c r="CR96" s="7">
        <f t="shared" si="264"/>
        <v>1</v>
      </c>
      <c r="CS96" s="7">
        <f t="shared" si="265"/>
        <v>1</v>
      </c>
      <c r="CT96" s="7">
        <f t="shared" si="266"/>
        <v>4</v>
      </c>
      <c r="CU96" s="7">
        <f t="shared" si="267"/>
        <v>2</v>
      </c>
      <c r="CV96" s="7">
        <f t="shared" si="268"/>
        <v>5</v>
      </c>
      <c r="CW96" s="7">
        <f t="shared" si="269"/>
        <v>4</v>
      </c>
      <c r="CX96" s="7">
        <f t="shared" si="270"/>
        <v>5</v>
      </c>
      <c r="CY96" s="7">
        <f t="shared" si="271"/>
        <v>2</v>
      </c>
      <c r="CZ96" s="7">
        <f t="shared" si="272"/>
        <v>2</v>
      </c>
      <c r="DA96" s="7">
        <f t="shared" si="273"/>
        <v>1</v>
      </c>
      <c r="DB96" s="7">
        <f t="shared" si="274"/>
        <v>1</v>
      </c>
      <c r="DC96" s="7">
        <f t="shared" si="275"/>
        <v>2</v>
      </c>
      <c r="DD96" s="7">
        <f t="shared" si="276"/>
        <v>4</v>
      </c>
      <c r="DE96" s="8">
        <f t="shared" si="277"/>
        <v>32</v>
      </c>
      <c r="DF96" s="8">
        <f t="shared" si="278"/>
        <v>47</v>
      </c>
      <c r="DG96" s="8">
        <f t="shared" si="279"/>
        <v>79</v>
      </c>
    </row>
    <row r="97" spans="1:111">
      <c r="A97">
        <v>107</v>
      </c>
      <c r="B97" t="s">
        <v>2258</v>
      </c>
      <c r="C97" t="s">
        <v>2259</v>
      </c>
      <c r="D97" t="s">
        <v>77</v>
      </c>
      <c r="E97" t="s">
        <v>78</v>
      </c>
      <c r="F97" t="s">
        <v>1747</v>
      </c>
      <c r="G97" t="s">
        <v>2140</v>
      </c>
      <c r="H97">
        <v>4</v>
      </c>
      <c r="I97">
        <v>4</v>
      </c>
      <c r="J97">
        <v>3</v>
      </c>
      <c r="K97">
        <v>4</v>
      </c>
      <c r="L97">
        <v>3</v>
      </c>
      <c r="M97">
        <v>4</v>
      </c>
      <c r="N97">
        <v>3</v>
      </c>
      <c r="O97">
        <v>4</v>
      </c>
      <c r="P97">
        <v>4</v>
      </c>
      <c r="Q97">
        <v>4</v>
      </c>
      <c r="R97">
        <v>3</v>
      </c>
      <c r="S97">
        <v>3</v>
      </c>
      <c r="T97">
        <v>2</v>
      </c>
      <c r="U97">
        <v>2</v>
      </c>
      <c r="V97">
        <v>3</v>
      </c>
      <c r="W97">
        <v>3</v>
      </c>
      <c r="X97">
        <v>2</v>
      </c>
      <c r="Y97">
        <v>2</v>
      </c>
      <c r="Z97">
        <v>3</v>
      </c>
      <c r="AA97">
        <v>2</v>
      </c>
      <c r="AB97">
        <v>2</v>
      </c>
      <c r="AC97">
        <v>2</v>
      </c>
      <c r="AD97">
        <v>2</v>
      </c>
      <c r="AE97">
        <v>3</v>
      </c>
      <c r="AF97">
        <v>2</v>
      </c>
      <c r="AG97">
        <v>2</v>
      </c>
      <c r="AH97">
        <v>3</v>
      </c>
      <c r="AI97">
        <v>3</v>
      </c>
      <c r="AJ97">
        <v>2</v>
      </c>
      <c r="AK97">
        <v>2</v>
      </c>
      <c r="AL97">
        <v>3</v>
      </c>
      <c r="AM97">
        <v>2</v>
      </c>
      <c r="AN97">
        <v>2</v>
      </c>
      <c r="AO97">
        <v>2</v>
      </c>
      <c r="AP97">
        <v>2</v>
      </c>
      <c r="AQ97">
        <v>2</v>
      </c>
      <c r="AR97">
        <v>3</v>
      </c>
      <c r="AS97">
        <v>4</v>
      </c>
      <c r="AT97">
        <v>2</v>
      </c>
      <c r="AU97">
        <v>4</v>
      </c>
      <c r="AV97">
        <v>4</v>
      </c>
      <c r="AW97">
        <v>4</v>
      </c>
      <c r="AX97">
        <v>1</v>
      </c>
      <c r="AY97">
        <v>4</v>
      </c>
      <c r="AZ97">
        <v>3</v>
      </c>
      <c r="BA97">
        <v>3</v>
      </c>
      <c r="BB97">
        <v>2</v>
      </c>
      <c r="BC97">
        <v>2</v>
      </c>
      <c r="BD97">
        <v>2</v>
      </c>
      <c r="BE97">
        <v>3</v>
      </c>
      <c r="BF97">
        <v>3</v>
      </c>
      <c r="BG97">
        <v>5</v>
      </c>
      <c r="BH97">
        <v>3</v>
      </c>
      <c r="BI97">
        <v>4</v>
      </c>
      <c r="BJ97">
        <v>3</v>
      </c>
      <c r="BK97">
        <v>2</v>
      </c>
      <c r="BL97">
        <v>3</v>
      </c>
      <c r="BM97">
        <v>4</v>
      </c>
      <c r="BN97">
        <v>5</v>
      </c>
      <c r="BO97">
        <v>5</v>
      </c>
      <c r="BP97">
        <v>4</v>
      </c>
      <c r="BQ97">
        <v>2</v>
      </c>
      <c r="BR97">
        <v>3</v>
      </c>
      <c r="BS97">
        <v>4</v>
      </c>
      <c r="BT97">
        <v>3</v>
      </c>
      <c r="BU97">
        <v>2</v>
      </c>
      <c r="BV97">
        <v>4</v>
      </c>
      <c r="BW97">
        <v>2</v>
      </c>
      <c r="BX97">
        <v>186</v>
      </c>
      <c r="BY97" s="1">
        <f t="shared" si="245"/>
        <v>3</v>
      </c>
      <c r="BZ97" s="1">
        <f t="shared" si="246"/>
        <v>2</v>
      </c>
      <c r="CA97" s="1">
        <f t="shared" si="247"/>
        <v>2</v>
      </c>
      <c r="CB97" s="1">
        <f t="shared" si="248"/>
        <v>2</v>
      </c>
      <c r="CC97" s="1">
        <f t="shared" si="249"/>
        <v>2</v>
      </c>
      <c r="CD97" s="2">
        <f t="shared" si="250"/>
        <v>30</v>
      </c>
      <c r="CE97" s="3">
        <f t="shared" si="251"/>
        <v>2.5</v>
      </c>
      <c r="CF97" s="4">
        <f t="shared" si="252"/>
        <v>3</v>
      </c>
      <c r="CG97" s="4">
        <f t="shared" si="253"/>
        <v>2</v>
      </c>
      <c r="CH97" s="4">
        <f t="shared" si="254"/>
        <v>2</v>
      </c>
      <c r="CI97" s="4">
        <f t="shared" si="255"/>
        <v>2</v>
      </c>
      <c r="CJ97" s="4">
        <f t="shared" si="256"/>
        <v>2</v>
      </c>
      <c r="CK97" s="4">
        <f t="shared" si="257"/>
        <v>3</v>
      </c>
      <c r="CL97" s="4">
        <f t="shared" si="258"/>
        <v>3</v>
      </c>
      <c r="CM97" s="4">
        <f t="shared" si="259"/>
        <v>3</v>
      </c>
      <c r="CN97" s="5">
        <f t="shared" si="260"/>
        <v>20</v>
      </c>
      <c r="CO97" s="5">
        <f t="shared" si="261"/>
        <v>16</v>
      </c>
      <c r="CP97" s="5">
        <f t="shared" si="262"/>
        <v>36</v>
      </c>
      <c r="CQ97" s="7">
        <f t="shared" si="263"/>
        <v>4</v>
      </c>
      <c r="CR97" s="7">
        <f t="shared" si="264"/>
        <v>2</v>
      </c>
      <c r="CS97" s="7">
        <f t="shared" si="265"/>
        <v>3</v>
      </c>
      <c r="CT97" s="7">
        <f t="shared" si="266"/>
        <v>4</v>
      </c>
      <c r="CU97" s="7">
        <f t="shared" si="267"/>
        <v>3</v>
      </c>
      <c r="CV97" s="7">
        <f t="shared" si="268"/>
        <v>3</v>
      </c>
      <c r="CW97" s="7">
        <f t="shared" si="269"/>
        <v>4</v>
      </c>
      <c r="CX97" s="7">
        <f t="shared" si="270"/>
        <v>1</v>
      </c>
      <c r="CY97" s="7">
        <f t="shared" si="271"/>
        <v>2</v>
      </c>
      <c r="CZ97" s="7">
        <f t="shared" si="272"/>
        <v>4</v>
      </c>
      <c r="DA97" s="7">
        <f t="shared" si="273"/>
        <v>3</v>
      </c>
      <c r="DB97" s="7">
        <f t="shared" si="274"/>
        <v>4</v>
      </c>
      <c r="DC97" s="7">
        <f t="shared" si="275"/>
        <v>2</v>
      </c>
      <c r="DD97" s="7">
        <f t="shared" si="276"/>
        <v>4</v>
      </c>
      <c r="DE97" s="8">
        <f t="shared" si="277"/>
        <v>40</v>
      </c>
      <c r="DF97" s="8">
        <f t="shared" si="278"/>
        <v>64</v>
      </c>
      <c r="DG97" s="8">
        <f t="shared" si="279"/>
        <v>104</v>
      </c>
    </row>
    <row r="98" spans="1:111">
      <c r="A98">
        <v>98</v>
      </c>
      <c r="B98" t="s">
        <v>2241</v>
      </c>
      <c r="C98" t="s">
        <v>2242</v>
      </c>
      <c r="D98" t="s">
        <v>77</v>
      </c>
      <c r="E98" t="s">
        <v>78</v>
      </c>
      <c r="F98" t="s">
        <v>1747</v>
      </c>
      <c r="G98" t="s">
        <v>2102</v>
      </c>
      <c r="H98">
        <v>5</v>
      </c>
      <c r="I98">
        <v>4</v>
      </c>
      <c r="J98">
        <v>1</v>
      </c>
      <c r="K98">
        <v>4</v>
      </c>
      <c r="L98">
        <v>2</v>
      </c>
      <c r="M98">
        <v>4</v>
      </c>
      <c r="N98">
        <v>4</v>
      </c>
      <c r="O98">
        <v>4</v>
      </c>
      <c r="P98">
        <v>3</v>
      </c>
      <c r="Q98">
        <v>3</v>
      </c>
      <c r="R98">
        <v>3</v>
      </c>
      <c r="S98">
        <v>3</v>
      </c>
      <c r="T98">
        <v>3</v>
      </c>
      <c r="U98">
        <v>2</v>
      </c>
      <c r="V98">
        <v>2</v>
      </c>
      <c r="W98">
        <v>4</v>
      </c>
      <c r="X98">
        <v>3</v>
      </c>
      <c r="Y98">
        <v>2</v>
      </c>
      <c r="Z98">
        <v>3</v>
      </c>
      <c r="AA98">
        <v>1</v>
      </c>
      <c r="AB98">
        <v>1</v>
      </c>
      <c r="AC98">
        <v>1</v>
      </c>
      <c r="AD98">
        <v>2</v>
      </c>
      <c r="AE98">
        <v>3</v>
      </c>
      <c r="AF98">
        <v>2</v>
      </c>
      <c r="AG98">
        <v>3</v>
      </c>
      <c r="AH98">
        <v>3</v>
      </c>
      <c r="AI98">
        <v>3</v>
      </c>
      <c r="AJ98">
        <v>3</v>
      </c>
      <c r="AK98">
        <v>2</v>
      </c>
      <c r="AL98">
        <v>3</v>
      </c>
      <c r="AM98">
        <v>3</v>
      </c>
      <c r="AN98">
        <v>1</v>
      </c>
      <c r="AO98">
        <v>2</v>
      </c>
      <c r="AP98">
        <v>3</v>
      </c>
      <c r="AQ98">
        <v>2</v>
      </c>
      <c r="AR98">
        <v>4</v>
      </c>
      <c r="AS98">
        <v>2</v>
      </c>
      <c r="AT98">
        <v>3</v>
      </c>
      <c r="AU98">
        <v>2</v>
      </c>
      <c r="AV98">
        <v>1</v>
      </c>
      <c r="AW98">
        <v>5</v>
      </c>
      <c r="AX98">
        <v>3</v>
      </c>
      <c r="AY98">
        <v>5</v>
      </c>
      <c r="AZ98">
        <v>5</v>
      </c>
      <c r="BA98">
        <v>1</v>
      </c>
      <c r="BB98">
        <v>4</v>
      </c>
      <c r="BC98">
        <v>5</v>
      </c>
      <c r="BD98">
        <v>4</v>
      </c>
      <c r="BE98">
        <v>2</v>
      </c>
      <c r="BF98">
        <v>4</v>
      </c>
      <c r="BG98">
        <v>4</v>
      </c>
      <c r="BH98">
        <v>1</v>
      </c>
      <c r="BI98">
        <v>4</v>
      </c>
      <c r="BJ98">
        <v>1</v>
      </c>
      <c r="BK98">
        <v>2</v>
      </c>
      <c r="BL98">
        <v>2</v>
      </c>
      <c r="BM98">
        <v>5</v>
      </c>
      <c r="BN98">
        <v>2</v>
      </c>
      <c r="BO98">
        <v>2</v>
      </c>
      <c r="BP98">
        <v>3</v>
      </c>
      <c r="BQ98">
        <v>2</v>
      </c>
      <c r="BR98">
        <v>2</v>
      </c>
      <c r="BS98">
        <v>3</v>
      </c>
      <c r="BT98">
        <v>2</v>
      </c>
      <c r="BU98">
        <v>2</v>
      </c>
      <c r="BV98">
        <v>2</v>
      </c>
      <c r="BW98">
        <v>4</v>
      </c>
      <c r="BX98">
        <v>182</v>
      </c>
      <c r="BY98" s="1">
        <f t="shared" si="245"/>
        <v>5</v>
      </c>
      <c r="BZ98" s="1">
        <f t="shared" si="246"/>
        <v>2</v>
      </c>
      <c r="CA98" s="1">
        <f t="shared" si="247"/>
        <v>2</v>
      </c>
      <c r="CB98" s="1">
        <f t="shared" si="248"/>
        <v>3</v>
      </c>
      <c r="CC98" s="1">
        <f t="shared" si="249"/>
        <v>3</v>
      </c>
      <c r="CD98" s="2">
        <f t="shared" si="250"/>
        <v>36</v>
      </c>
      <c r="CE98" s="3">
        <f t="shared" si="251"/>
        <v>2.6</v>
      </c>
      <c r="CF98" s="4">
        <f t="shared" si="252"/>
        <v>4</v>
      </c>
      <c r="CG98" s="4">
        <f t="shared" si="253"/>
        <v>2</v>
      </c>
      <c r="CH98" s="4">
        <f t="shared" si="254"/>
        <v>2</v>
      </c>
      <c r="CI98" s="4">
        <f t="shared" si="255"/>
        <v>2</v>
      </c>
      <c r="CJ98" s="4">
        <f t="shared" si="256"/>
        <v>2</v>
      </c>
      <c r="CK98" s="4">
        <f t="shared" si="257"/>
        <v>4</v>
      </c>
      <c r="CL98" s="4">
        <f t="shared" si="258"/>
        <v>3</v>
      </c>
      <c r="CM98" s="4">
        <f t="shared" si="259"/>
        <v>3</v>
      </c>
      <c r="CN98" s="5">
        <f t="shared" si="260"/>
        <v>22</v>
      </c>
      <c r="CO98" s="5">
        <f t="shared" si="261"/>
        <v>19</v>
      </c>
      <c r="CP98" s="5">
        <f t="shared" si="262"/>
        <v>41</v>
      </c>
      <c r="CQ98" s="7">
        <f t="shared" si="263"/>
        <v>3</v>
      </c>
      <c r="CR98" s="7">
        <f t="shared" si="264"/>
        <v>5</v>
      </c>
      <c r="CS98" s="7">
        <f t="shared" si="265"/>
        <v>5</v>
      </c>
      <c r="CT98" s="7">
        <f t="shared" si="266"/>
        <v>1</v>
      </c>
      <c r="CU98" s="7">
        <f t="shared" si="267"/>
        <v>4</v>
      </c>
      <c r="CV98" s="7">
        <f t="shared" si="268"/>
        <v>5</v>
      </c>
      <c r="CW98" s="7">
        <f t="shared" si="269"/>
        <v>4</v>
      </c>
      <c r="CX98" s="7">
        <f t="shared" si="270"/>
        <v>4</v>
      </c>
      <c r="CY98" s="7">
        <f t="shared" si="271"/>
        <v>3</v>
      </c>
      <c r="CZ98" s="7">
        <f t="shared" si="272"/>
        <v>4</v>
      </c>
      <c r="DA98" s="7">
        <f t="shared" si="273"/>
        <v>4</v>
      </c>
      <c r="DB98" s="7">
        <f t="shared" si="274"/>
        <v>4</v>
      </c>
      <c r="DC98" s="7">
        <f t="shared" si="275"/>
        <v>4</v>
      </c>
      <c r="DD98" s="7">
        <f t="shared" si="276"/>
        <v>2</v>
      </c>
      <c r="DE98" s="8">
        <f t="shared" si="277"/>
        <v>57</v>
      </c>
      <c r="DF98" s="8">
        <f t="shared" si="278"/>
        <v>56</v>
      </c>
      <c r="DG98" s="8">
        <f t="shared" si="279"/>
        <v>113</v>
      </c>
    </row>
    <row r="99" spans="1:111">
      <c r="A99">
        <v>104</v>
      </c>
      <c r="B99" t="s">
        <v>2252</v>
      </c>
      <c r="C99" t="s">
        <v>2253</v>
      </c>
      <c r="D99" t="s">
        <v>77</v>
      </c>
      <c r="E99" t="s">
        <v>78</v>
      </c>
      <c r="F99" t="s">
        <v>1747</v>
      </c>
      <c r="G99" t="s">
        <v>2127</v>
      </c>
      <c r="H99">
        <v>3</v>
      </c>
      <c r="I99">
        <v>3</v>
      </c>
      <c r="J99">
        <v>4</v>
      </c>
      <c r="K99">
        <v>4</v>
      </c>
      <c r="L99">
        <v>4</v>
      </c>
      <c r="M99">
        <v>3</v>
      </c>
      <c r="N99">
        <v>3</v>
      </c>
      <c r="O99">
        <v>5</v>
      </c>
      <c r="P99">
        <v>4</v>
      </c>
      <c r="Q99">
        <v>4</v>
      </c>
      <c r="R99">
        <v>3</v>
      </c>
      <c r="S99">
        <v>3</v>
      </c>
      <c r="T99">
        <v>2</v>
      </c>
      <c r="U99">
        <v>2</v>
      </c>
      <c r="V99">
        <v>2</v>
      </c>
      <c r="W99">
        <v>3</v>
      </c>
      <c r="X99">
        <v>2</v>
      </c>
      <c r="Y99">
        <v>2</v>
      </c>
      <c r="Z99">
        <v>3</v>
      </c>
      <c r="AA99">
        <v>2</v>
      </c>
      <c r="AB99">
        <v>4</v>
      </c>
      <c r="AC99">
        <v>2</v>
      </c>
      <c r="AD99">
        <v>2</v>
      </c>
      <c r="AE99">
        <v>3</v>
      </c>
      <c r="AF99">
        <v>2</v>
      </c>
      <c r="AG99">
        <v>2</v>
      </c>
      <c r="AH99">
        <v>3</v>
      </c>
      <c r="AI99">
        <v>3</v>
      </c>
      <c r="AJ99">
        <v>3</v>
      </c>
      <c r="AK99">
        <v>2</v>
      </c>
      <c r="AL99">
        <v>3</v>
      </c>
      <c r="AM99">
        <v>2</v>
      </c>
      <c r="AN99">
        <v>3</v>
      </c>
      <c r="AO99">
        <v>3</v>
      </c>
      <c r="AP99">
        <v>2</v>
      </c>
      <c r="AQ99">
        <v>3</v>
      </c>
      <c r="AR99">
        <v>3</v>
      </c>
      <c r="AS99">
        <v>4</v>
      </c>
      <c r="AT99">
        <v>2</v>
      </c>
      <c r="AU99">
        <v>5</v>
      </c>
      <c r="AV99">
        <v>3</v>
      </c>
      <c r="AW99">
        <v>3</v>
      </c>
      <c r="AX99">
        <v>1</v>
      </c>
      <c r="AY99">
        <v>4</v>
      </c>
      <c r="AZ99">
        <v>4</v>
      </c>
      <c r="BA99">
        <v>4</v>
      </c>
      <c r="BB99">
        <v>4</v>
      </c>
      <c r="BC99">
        <v>2</v>
      </c>
      <c r="BD99">
        <v>2</v>
      </c>
      <c r="BE99">
        <v>5</v>
      </c>
      <c r="BF99">
        <v>2</v>
      </c>
      <c r="BG99">
        <v>4</v>
      </c>
      <c r="BH99">
        <v>3</v>
      </c>
      <c r="BI99">
        <v>3</v>
      </c>
      <c r="BJ99">
        <v>4</v>
      </c>
      <c r="BK99">
        <v>3</v>
      </c>
      <c r="BL99">
        <v>2</v>
      </c>
      <c r="BM99">
        <v>2</v>
      </c>
      <c r="BN99">
        <v>5</v>
      </c>
      <c r="BO99">
        <v>3</v>
      </c>
      <c r="BP99">
        <v>4</v>
      </c>
      <c r="BQ99">
        <v>4</v>
      </c>
      <c r="BR99">
        <v>3</v>
      </c>
      <c r="BS99">
        <v>3</v>
      </c>
      <c r="BT99">
        <v>3</v>
      </c>
      <c r="BU99">
        <v>3</v>
      </c>
      <c r="BV99">
        <v>4</v>
      </c>
      <c r="BW99">
        <v>4</v>
      </c>
      <c r="BX99">
        <v>194</v>
      </c>
      <c r="BY99" s="1">
        <f t="shared" si="245"/>
        <v>2</v>
      </c>
      <c r="BZ99" s="1">
        <f t="shared" si="246"/>
        <v>2</v>
      </c>
      <c r="CA99" s="1">
        <f t="shared" si="247"/>
        <v>1</v>
      </c>
      <c r="CB99" s="1">
        <f t="shared" si="248"/>
        <v>2</v>
      </c>
      <c r="CC99" s="1">
        <f t="shared" si="249"/>
        <v>2</v>
      </c>
      <c r="CD99" s="2">
        <f t="shared" si="250"/>
        <v>25</v>
      </c>
      <c r="CE99" s="3">
        <f t="shared" si="251"/>
        <v>2.4</v>
      </c>
      <c r="CF99" s="4">
        <f t="shared" si="252"/>
        <v>1</v>
      </c>
      <c r="CG99" s="4">
        <f t="shared" si="253"/>
        <v>2</v>
      </c>
      <c r="CH99" s="4">
        <f t="shared" si="254"/>
        <v>2</v>
      </c>
      <c r="CI99" s="4">
        <f t="shared" si="255"/>
        <v>2</v>
      </c>
      <c r="CJ99" s="4">
        <f t="shared" si="256"/>
        <v>2</v>
      </c>
      <c r="CK99" s="4">
        <f t="shared" si="257"/>
        <v>2</v>
      </c>
      <c r="CL99" s="4">
        <f t="shared" si="258"/>
        <v>2</v>
      </c>
      <c r="CM99" s="4">
        <f t="shared" si="259"/>
        <v>2</v>
      </c>
      <c r="CN99" s="5">
        <f t="shared" si="260"/>
        <v>15</v>
      </c>
      <c r="CO99" s="5">
        <f t="shared" si="261"/>
        <v>17</v>
      </c>
      <c r="CP99" s="5">
        <f t="shared" si="262"/>
        <v>32</v>
      </c>
      <c r="CQ99" s="7">
        <f t="shared" si="263"/>
        <v>4</v>
      </c>
      <c r="CR99" s="7">
        <f t="shared" si="264"/>
        <v>3</v>
      </c>
      <c r="CS99" s="7">
        <f t="shared" si="265"/>
        <v>2</v>
      </c>
      <c r="CT99" s="7">
        <f t="shared" si="266"/>
        <v>4</v>
      </c>
      <c r="CU99" s="7">
        <f t="shared" si="267"/>
        <v>1</v>
      </c>
      <c r="CV99" s="7">
        <f t="shared" si="268"/>
        <v>3</v>
      </c>
      <c r="CW99" s="7">
        <f t="shared" si="269"/>
        <v>3</v>
      </c>
      <c r="CX99" s="7">
        <f t="shared" si="270"/>
        <v>1</v>
      </c>
      <c r="CY99" s="7">
        <f t="shared" si="271"/>
        <v>2</v>
      </c>
      <c r="CZ99" s="7">
        <f t="shared" si="272"/>
        <v>2</v>
      </c>
      <c r="DA99" s="7">
        <f t="shared" si="273"/>
        <v>3</v>
      </c>
      <c r="DB99" s="7">
        <f t="shared" si="274"/>
        <v>3</v>
      </c>
      <c r="DC99" s="7">
        <f t="shared" si="275"/>
        <v>2</v>
      </c>
      <c r="DD99" s="7">
        <f t="shared" si="276"/>
        <v>2</v>
      </c>
      <c r="DE99" s="8">
        <f t="shared" si="277"/>
        <v>43</v>
      </c>
      <c r="DF99" s="8">
        <f t="shared" si="278"/>
        <v>48</v>
      </c>
      <c r="DG99" s="8">
        <f t="shared" si="279"/>
        <v>91</v>
      </c>
    </row>
    <row r="100" spans="1:111">
      <c r="A100">
        <v>101</v>
      </c>
      <c r="B100" t="s">
        <v>2246</v>
      </c>
      <c r="C100" t="s">
        <v>2247</v>
      </c>
      <c r="D100" t="s">
        <v>77</v>
      </c>
      <c r="E100" t="s">
        <v>78</v>
      </c>
      <c r="F100" t="s">
        <v>1747</v>
      </c>
      <c r="G100" t="s">
        <v>2114</v>
      </c>
      <c r="H100">
        <v>5</v>
      </c>
      <c r="I100">
        <v>4</v>
      </c>
      <c r="J100">
        <v>2</v>
      </c>
      <c r="K100">
        <v>4</v>
      </c>
      <c r="L100">
        <v>2</v>
      </c>
      <c r="M100">
        <v>4</v>
      </c>
      <c r="N100">
        <v>3</v>
      </c>
      <c r="O100">
        <v>3</v>
      </c>
      <c r="P100">
        <v>2</v>
      </c>
      <c r="Q100">
        <v>2</v>
      </c>
      <c r="R100">
        <v>3</v>
      </c>
      <c r="S100">
        <v>3</v>
      </c>
      <c r="T100">
        <v>3</v>
      </c>
      <c r="U100">
        <v>2</v>
      </c>
      <c r="V100">
        <v>3</v>
      </c>
      <c r="W100">
        <v>3</v>
      </c>
      <c r="X100">
        <v>3</v>
      </c>
      <c r="Y100">
        <v>3</v>
      </c>
      <c r="Z100">
        <v>3</v>
      </c>
      <c r="AA100">
        <v>3</v>
      </c>
      <c r="AB100">
        <v>2</v>
      </c>
      <c r="AC100">
        <v>2</v>
      </c>
      <c r="AD100">
        <v>3</v>
      </c>
      <c r="AE100">
        <v>2</v>
      </c>
      <c r="AF100">
        <v>2</v>
      </c>
      <c r="AG100">
        <v>3</v>
      </c>
      <c r="AH100">
        <v>2</v>
      </c>
      <c r="AI100">
        <v>2</v>
      </c>
      <c r="AJ100">
        <v>3</v>
      </c>
      <c r="AK100">
        <v>2</v>
      </c>
      <c r="AL100">
        <v>2</v>
      </c>
      <c r="AM100">
        <v>3</v>
      </c>
      <c r="AN100">
        <v>1</v>
      </c>
      <c r="AO100">
        <v>2</v>
      </c>
      <c r="AP100">
        <v>3</v>
      </c>
      <c r="AQ100">
        <v>2</v>
      </c>
      <c r="AR100">
        <v>4</v>
      </c>
      <c r="AS100">
        <v>2</v>
      </c>
      <c r="AT100">
        <v>2</v>
      </c>
      <c r="AU100">
        <v>4</v>
      </c>
      <c r="AV100">
        <v>2</v>
      </c>
      <c r="AW100">
        <v>4</v>
      </c>
      <c r="AX100">
        <v>2</v>
      </c>
      <c r="AY100">
        <v>5</v>
      </c>
      <c r="AZ100">
        <v>4</v>
      </c>
      <c r="BA100">
        <v>3</v>
      </c>
      <c r="BB100">
        <v>4</v>
      </c>
      <c r="BC100">
        <v>3</v>
      </c>
      <c r="BD100">
        <v>5</v>
      </c>
      <c r="BE100">
        <v>4</v>
      </c>
      <c r="BF100">
        <v>3</v>
      </c>
      <c r="BG100">
        <v>3</v>
      </c>
      <c r="BH100">
        <v>1</v>
      </c>
      <c r="BI100">
        <v>4</v>
      </c>
      <c r="BJ100">
        <v>4</v>
      </c>
      <c r="BK100">
        <v>5</v>
      </c>
      <c r="BL100">
        <v>5</v>
      </c>
      <c r="BM100">
        <v>3</v>
      </c>
      <c r="BN100">
        <v>1</v>
      </c>
      <c r="BO100">
        <v>2</v>
      </c>
      <c r="BP100">
        <v>2</v>
      </c>
      <c r="BQ100">
        <v>2</v>
      </c>
      <c r="BR100">
        <v>2</v>
      </c>
      <c r="BS100">
        <v>4</v>
      </c>
      <c r="BT100">
        <v>4</v>
      </c>
      <c r="BU100">
        <v>3</v>
      </c>
      <c r="BV100">
        <v>2</v>
      </c>
      <c r="BW100">
        <v>1</v>
      </c>
      <c r="BX100">
        <v>193</v>
      </c>
      <c r="BY100" s="1">
        <f t="shared" si="245"/>
        <v>4</v>
      </c>
      <c r="BZ100" s="1">
        <f t="shared" si="246"/>
        <v>2</v>
      </c>
      <c r="CA100" s="1">
        <f t="shared" si="247"/>
        <v>3</v>
      </c>
      <c r="CB100" s="1">
        <f t="shared" si="248"/>
        <v>4</v>
      </c>
      <c r="CC100" s="1">
        <f t="shared" si="249"/>
        <v>4</v>
      </c>
      <c r="CD100" s="2">
        <f t="shared" si="250"/>
        <v>37</v>
      </c>
      <c r="CE100" s="3">
        <f t="shared" si="251"/>
        <v>2.9</v>
      </c>
      <c r="CF100" s="4">
        <f t="shared" si="252"/>
        <v>3</v>
      </c>
      <c r="CG100" s="4">
        <f t="shared" si="253"/>
        <v>3</v>
      </c>
      <c r="CH100" s="4">
        <f t="shared" si="254"/>
        <v>3</v>
      </c>
      <c r="CI100" s="4">
        <f t="shared" si="255"/>
        <v>3</v>
      </c>
      <c r="CJ100" s="4">
        <f t="shared" si="256"/>
        <v>3</v>
      </c>
      <c r="CK100" s="4">
        <f t="shared" si="257"/>
        <v>4</v>
      </c>
      <c r="CL100" s="4">
        <f t="shared" si="258"/>
        <v>3</v>
      </c>
      <c r="CM100" s="4">
        <f t="shared" si="259"/>
        <v>3</v>
      </c>
      <c r="CN100" s="5">
        <f t="shared" si="260"/>
        <v>25</v>
      </c>
      <c r="CO100" s="5">
        <f t="shared" si="261"/>
        <v>21</v>
      </c>
      <c r="CP100" s="5">
        <f t="shared" si="262"/>
        <v>46</v>
      </c>
      <c r="CQ100" s="7">
        <f t="shared" si="263"/>
        <v>4</v>
      </c>
      <c r="CR100" s="7">
        <f t="shared" si="264"/>
        <v>4</v>
      </c>
      <c r="CS100" s="7">
        <f t="shared" si="265"/>
        <v>3</v>
      </c>
      <c r="CT100" s="7">
        <f t="shared" si="266"/>
        <v>3</v>
      </c>
      <c r="CU100" s="7">
        <f t="shared" si="267"/>
        <v>2</v>
      </c>
      <c r="CV100" s="7">
        <f t="shared" si="268"/>
        <v>5</v>
      </c>
      <c r="CW100" s="7">
        <f t="shared" si="269"/>
        <v>1</v>
      </c>
      <c r="CX100" s="7">
        <f t="shared" si="270"/>
        <v>5</v>
      </c>
      <c r="CY100" s="7">
        <f t="shared" si="271"/>
        <v>4</v>
      </c>
      <c r="CZ100" s="7">
        <f t="shared" si="272"/>
        <v>4</v>
      </c>
      <c r="DA100" s="7">
        <f t="shared" si="273"/>
        <v>4</v>
      </c>
      <c r="DB100" s="7">
        <f t="shared" si="274"/>
        <v>3</v>
      </c>
      <c r="DC100" s="7">
        <f t="shared" si="275"/>
        <v>4</v>
      </c>
      <c r="DD100" s="7">
        <f t="shared" si="276"/>
        <v>5</v>
      </c>
      <c r="DE100" s="8">
        <f t="shared" si="277"/>
        <v>65</v>
      </c>
      <c r="DF100" s="8">
        <f t="shared" si="278"/>
        <v>52</v>
      </c>
      <c r="DG100" s="8">
        <f t="shared" si="279"/>
        <v>117</v>
      </c>
    </row>
    <row r="101" spans="1:111">
      <c r="A101">
        <v>93</v>
      </c>
      <c r="B101" t="s">
        <v>2231</v>
      </c>
      <c r="C101" t="s">
        <v>2232</v>
      </c>
      <c r="D101" t="s">
        <v>77</v>
      </c>
      <c r="E101" t="s">
        <v>78</v>
      </c>
      <c r="F101" t="s">
        <v>1747</v>
      </c>
      <c r="G101" t="s">
        <v>2078</v>
      </c>
      <c r="H101">
        <v>4</v>
      </c>
      <c r="I101">
        <v>3</v>
      </c>
      <c r="J101">
        <v>1</v>
      </c>
      <c r="K101">
        <v>4</v>
      </c>
      <c r="L101">
        <v>2</v>
      </c>
      <c r="M101">
        <v>4</v>
      </c>
      <c r="N101">
        <v>3</v>
      </c>
      <c r="O101">
        <v>4</v>
      </c>
      <c r="P101">
        <v>3</v>
      </c>
      <c r="Q101">
        <v>3</v>
      </c>
      <c r="R101">
        <v>3</v>
      </c>
      <c r="S101">
        <v>3</v>
      </c>
      <c r="T101">
        <v>3</v>
      </c>
      <c r="U101">
        <v>2</v>
      </c>
      <c r="V101">
        <v>3</v>
      </c>
      <c r="W101">
        <v>3</v>
      </c>
      <c r="X101">
        <v>3</v>
      </c>
      <c r="Y101">
        <v>2</v>
      </c>
      <c r="Z101">
        <v>3</v>
      </c>
      <c r="AA101">
        <v>2</v>
      </c>
      <c r="AB101">
        <v>3</v>
      </c>
      <c r="AC101">
        <v>1</v>
      </c>
      <c r="AD101">
        <v>2</v>
      </c>
      <c r="AE101">
        <v>3</v>
      </c>
      <c r="AF101">
        <v>1</v>
      </c>
      <c r="AG101">
        <v>2</v>
      </c>
      <c r="AH101">
        <v>3</v>
      </c>
      <c r="AI101">
        <v>3</v>
      </c>
      <c r="AJ101">
        <v>3</v>
      </c>
      <c r="AK101">
        <v>2</v>
      </c>
      <c r="AL101">
        <v>2</v>
      </c>
      <c r="AM101">
        <v>3</v>
      </c>
      <c r="AN101">
        <v>1</v>
      </c>
      <c r="AO101">
        <v>3</v>
      </c>
      <c r="AP101">
        <v>2</v>
      </c>
      <c r="AQ101">
        <v>3</v>
      </c>
      <c r="AR101">
        <v>4</v>
      </c>
      <c r="AS101">
        <v>1</v>
      </c>
      <c r="AT101">
        <v>4</v>
      </c>
      <c r="AU101">
        <v>2</v>
      </c>
      <c r="AV101">
        <v>4</v>
      </c>
      <c r="AW101">
        <v>4</v>
      </c>
      <c r="AX101">
        <v>3</v>
      </c>
      <c r="AY101">
        <v>2</v>
      </c>
      <c r="AZ101">
        <v>4</v>
      </c>
      <c r="BA101">
        <v>4</v>
      </c>
      <c r="BB101">
        <v>2</v>
      </c>
      <c r="BC101">
        <v>2</v>
      </c>
      <c r="BD101">
        <v>4</v>
      </c>
      <c r="BE101">
        <v>2</v>
      </c>
      <c r="BF101">
        <v>4</v>
      </c>
      <c r="BG101">
        <v>3</v>
      </c>
      <c r="BH101">
        <v>2</v>
      </c>
      <c r="BI101">
        <v>2</v>
      </c>
      <c r="BJ101">
        <v>1</v>
      </c>
      <c r="BK101">
        <v>3</v>
      </c>
      <c r="BL101">
        <v>1</v>
      </c>
      <c r="BM101">
        <v>4</v>
      </c>
      <c r="BN101">
        <v>2</v>
      </c>
      <c r="BO101">
        <v>4</v>
      </c>
      <c r="BP101">
        <v>3</v>
      </c>
      <c r="BQ101">
        <v>2</v>
      </c>
      <c r="BR101">
        <v>4</v>
      </c>
      <c r="BS101">
        <v>2</v>
      </c>
      <c r="BT101">
        <v>4</v>
      </c>
      <c r="BU101">
        <v>2</v>
      </c>
      <c r="BV101">
        <v>2</v>
      </c>
      <c r="BW101">
        <v>4</v>
      </c>
      <c r="BX101">
        <v>184</v>
      </c>
      <c r="BY101" s="1">
        <f t="shared" si="245"/>
        <v>5</v>
      </c>
      <c r="BZ101" s="1">
        <f t="shared" si="246"/>
        <v>2</v>
      </c>
      <c r="CA101" s="1">
        <f t="shared" si="247"/>
        <v>2</v>
      </c>
      <c r="CB101" s="1">
        <f t="shared" si="248"/>
        <v>3</v>
      </c>
      <c r="CC101" s="1">
        <f t="shared" si="249"/>
        <v>3</v>
      </c>
      <c r="CD101" s="2">
        <f t="shared" si="250"/>
        <v>33</v>
      </c>
      <c r="CE101" s="3">
        <f t="shared" si="251"/>
        <v>2.7</v>
      </c>
      <c r="CF101" s="4">
        <f t="shared" si="252"/>
        <v>2</v>
      </c>
      <c r="CG101" s="4">
        <f t="shared" si="253"/>
        <v>2</v>
      </c>
      <c r="CH101" s="4">
        <f t="shared" si="254"/>
        <v>2</v>
      </c>
      <c r="CI101" s="4">
        <f t="shared" si="255"/>
        <v>2</v>
      </c>
      <c r="CJ101" s="4">
        <f t="shared" si="256"/>
        <v>3</v>
      </c>
      <c r="CK101" s="4">
        <f t="shared" si="257"/>
        <v>4</v>
      </c>
      <c r="CL101" s="4">
        <f t="shared" si="258"/>
        <v>2</v>
      </c>
      <c r="CM101" s="4">
        <f t="shared" si="259"/>
        <v>2</v>
      </c>
      <c r="CN101" s="5">
        <f t="shared" si="260"/>
        <v>19</v>
      </c>
      <c r="CO101" s="5">
        <f t="shared" si="261"/>
        <v>16</v>
      </c>
      <c r="CP101" s="5">
        <f t="shared" si="262"/>
        <v>35</v>
      </c>
      <c r="CQ101" s="7">
        <f t="shared" si="263"/>
        <v>2</v>
      </c>
      <c r="CR101" s="7">
        <f t="shared" si="264"/>
        <v>2</v>
      </c>
      <c r="CS101" s="7">
        <f t="shared" si="265"/>
        <v>2</v>
      </c>
      <c r="CT101" s="7">
        <f t="shared" si="266"/>
        <v>4</v>
      </c>
      <c r="CU101" s="7">
        <f t="shared" si="267"/>
        <v>4</v>
      </c>
      <c r="CV101" s="7">
        <f t="shared" si="268"/>
        <v>4</v>
      </c>
      <c r="CW101" s="7">
        <f t="shared" si="269"/>
        <v>3</v>
      </c>
      <c r="CX101" s="7">
        <f t="shared" si="270"/>
        <v>4</v>
      </c>
      <c r="CY101" s="7">
        <f t="shared" si="271"/>
        <v>3</v>
      </c>
      <c r="CZ101" s="7">
        <f t="shared" si="272"/>
        <v>4</v>
      </c>
      <c r="DA101" s="7">
        <f t="shared" si="273"/>
        <v>2</v>
      </c>
      <c r="DB101" s="7">
        <f t="shared" si="274"/>
        <v>4</v>
      </c>
      <c r="DC101" s="7">
        <f t="shared" si="275"/>
        <v>4</v>
      </c>
      <c r="DD101" s="7">
        <f t="shared" si="276"/>
        <v>2</v>
      </c>
      <c r="DE101" s="8">
        <f t="shared" si="277"/>
        <v>48</v>
      </c>
      <c r="DF101" s="8">
        <f t="shared" si="278"/>
        <v>47</v>
      </c>
      <c r="DG101" s="8">
        <f t="shared" si="279"/>
        <v>95</v>
      </c>
    </row>
    <row r="102" spans="1:111">
      <c r="A102">
        <v>96</v>
      </c>
      <c r="B102" t="s">
        <v>2237</v>
      </c>
      <c r="C102" t="s">
        <v>2238</v>
      </c>
      <c r="D102" t="s">
        <v>77</v>
      </c>
      <c r="E102" t="s">
        <v>78</v>
      </c>
      <c r="F102" t="s">
        <v>1747</v>
      </c>
      <c r="G102" t="s">
        <v>2093</v>
      </c>
      <c r="H102">
        <v>4</v>
      </c>
      <c r="I102">
        <v>4</v>
      </c>
      <c r="J102">
        <v>2</v>
      </c>
      <c r="K102">
        <v>3</v>
      </c>
      <c r="L102">
        <v>2</v>
      </c>
      <c r="M102">
        <v>4</v>
      </c>
      <c r="N102">
        <v>2</v>
      </c>
      <c r="O102">
        <v>2</v>
      </c>
      <c r="P102">
        <v>4</v>
      </c>
      <c r="Q102">
        <v>2</v>
      </c>
      <c r="R102">
        <v>3</v>
      </c>
      <c r="S102">
        <v>3</v>
      </c>
      <c r="T102">
        <v>2</v>
      </c>
      <c r="U102">
        <v>4</v>
      </c>
      <c r="V102">
        <v>3</v>
      </c>
      <c r="W102">
        <v>3</v>
      </c>
      <c r="X102">
        <v>3</v>
      </c>
      <c r="Y102">
        <v>3</v>
      </c>
      <c r="Z102">
        <v>3</v>
      </c>
      <c r="AA102">
        <v>3</v>
      </c>
      <c r="AB102">
        <v>2</v>
      </c>
      <c r="AC102">
        <v>1</v>
      </c>
      <c r="AD102">
        <v>1</v>
      </c>
      <c r="AE102">
        <v>1</v>
      </c>
      <c r="AF102">
        <v>3</v>
      </c>
      <c r="AG102">
        <v>3</v>
      </c>
      <c r="AH102">
        <v>2</v>
      </c>
      <c r="AI102">
        <v>3</v>
      </c>
      <c r="AJ102">
        <v>3</v>
      </c>
      <c r="AK102">
        <v>2</v>
      </c>
      <c r="AL102">
        <v>2</v>
      </c>
      <c r="AM102">
        <v>3</v>
      </c>
      <c r="AN102">
        <v>2</v>
      </c>
      <c r="AO102">
        <v>2</v>
      </c>
      <c r="AP102">
        <v>3</v>
      </c>
      <c r="AQ102">
        <v>2</v>
      </c>
      <c r="AR102">
        <v>5</v>
      </c>
      <c r="AS102">
        <v>2</v>
      </c>
      <c r="AT102">
        <v>2</v>
      </c>
      <c r="AU102">
        <v>2</v>
      </c>
      <c r="AV102">
        <v>1</v>
      </c>
      <c r="AW102">
        <v>2</v>
      </c>
      <c r="AX102">
        <v>2</v>
      </c>
      <c r="AY102">
        <v>2</v>
      </c>
      <c r="AZ102">
        <v>3</v>
      </c>
      <c r="BA102">
        <v>5</v>
      </c>
      <c r="BB102">
        <v>1</v>
      </c>
      <c r="BC102">
        <v>4</v>
      </c>
      <c r="BD102">
        <v>4</v>
      </c>
      <c r="BE102">
        <v>2</v>
      </c>
      <c r="BF102">
        <v>2</v>
      </c>
      <c r="BG102">
        <v>2</v>
      </c>
      <c r="BH102">
        <v>2</v>
      </c>
      <c r="BI102">
        <v>4</v>
      </c>
      <c r="BJ102">
        <v>2</v>
      </c>
      <c r="BK102">
        <v>4</v>
      </c>
      <c r="BL102">
        <v>2</v>
      </c>
      <c r="BM102">
        <v>4</v>
      </c>
      <c r="BN102">
        <v>1</v>
      </c>
      <c r="BO102">
        <v>1</v>
      </c>
      <c r="BP102">
        <v>2</v>
      </c>
      <c r="BQ102">
        <v>2</v>
      </c>
      <c r="BR102">
        <v>4</v>
      </c>
      <c r="BS102">
        <v>4</v>
      </c>
      <c r="BT102">
        <v>2</v>
      </c>
      <c r="BU102">
        <v>4</v>
      </c>
      <c r="BV102">
        <v>4</v>
      </c>
      <c r="BW102">
        <v>1</v>
      </c>
      <c r="BX102">
        <v>180</v>
      </c>
      <c r="BY102" s="1">
        <f t="shared" si="245"/>
        <v>4</v>
      </c>
      <c r="BZ102" s="1">
        <f t="shared" si="246"/>
        <v>3</v>
      </c>
      <c r="CA102" s="1">
        <f t="shared" si="247"/>
        <v>4</v>
      </c>
      <c r="CB102" s="1">
        <f t="shared" si="248"/>
        <v>2</v>
      </c>
      <c r="CC102" s="1">
        <f t="shared" si="249"/>
        <v>4</v>
      </c>
      <c r="CD102" s="2">
        <f t="shared" si="250"/>
        <v>34</v>
      </c>
      <c r="CE102" s="3">
        <f t="shared" si="251"/>
        <v>3</v>
      </c>
      <c r="CF102" s="4">
        <f t="shared" si="252"/>
        <v>3</v>
      </c>
      <c r="CG102" s="4">
        <f t="shared" si="253"/>
        <v>4</v>
      </c>
      <c r="CH102" s="4">
        <f t="shared" si="254"/>
        <v>3</v>
      </c>
      <c r="CI102" s="4">
        <f t="shared" si="255"/>
        <v>2</v>
      </c>
      <c r="CJ102" s="4">
        <f t="shared" si="256"/>
        <v>3</v>
      </c>
      <c r="CK102" s="4">
        <f t="shared" si="257"/>
        <v>3</v>
      </c>
      <c r="CL102" s="4">
        <f t="shared" si="258"/>
        <v>3</v>
      </c>
      <c r="CM102" s="4">
        <f t="shared" si="259"/>
        <v>3</v>
      </c>
      <c r="CN102" s="5">
        <f t="shared" si="260"/>
        <v>24</v>
      </c>
      <c r="CO102" s="5">
        <f t="shared" si="261"/>
        <v>19</v>
      </c>
      <c r="CP102" s="5">
        <f t="shared" si="262"/>
        <v>43</v>
      </c>
      <c r="CQ102" s="7">
        <f t="shared" si="263"/>
        <v>4</v>
      </c>
      <c r="CR102" s="7">
        <f t="shared" si="264"/>
        <v>5</v>
      </c>
      <c r="CS102" s="7">
        <f t="shared" si="265"/>
        <v>1</v>
      </c>
      <c r="CT102" s="7">
        <f t="shared" si="266"/>
        <v>2</v>
      </c>
      <c r="CU102" s="7">
        <f t="shared" si="267"/>
        <v>4</v>
      </c>
      <c r="CV102" s="7">
        <f t="shared" si="268"/>
        <v>4</v>
      </c>
      <c r="CW102" s="7">
        <f t="shared" si="269"/>
        <v>2</v>
      </c>
      <c r="CX102" s="7">
        <f t="shared" si="270"/>
        <v>5</v>
      </c>
      <c r="CY102" s="7">
        <f t="shared" si="271"/>
        <v>4</v>
      </c>
      <c r="CZ102" s="7">
        <f t="shared" si="272"/>
        <v>4</v>
      </c>
      <c r="DA102" s="7">
        <f t="shared" si="273"/>
        <v>2</v>
      </c>
      <c r="DB102" s="7">
        <f t="shared" si="274"/>
        <v>2</v>
      </c>
      <c r="DC102" s="7">
        <f t="shared" si="275"/>
        <v>2</v>
      </c>
      <c r="DD102" s="7">
        <f t="shared" si="276"/>
        <v>5</v>
      </c>
      <c r="DE102" s="8">
        <f t="shared" si="277"/>
        <v>49</v>
      </c>
      <c r="DF102" s="8">
        <f t="shared" si="278"/>
        <v>43</v>
      </c>
      <c r="DG102" s="8">
        <f t="shared" si="279"/>
        <v>92</v>
      </c>
    </row>
    <row r="103" spans="1:111">
      <c r="A103">
        <v>100</v>
      </c>
      <c r="B103" t="s">
        <v>2244</v>
      </c>
      <c r="C103" t="s">
        <v>2245</v>
      </c>
      <c r="D103" t="s">
        <v>77</v>
      </c>
      <c r="E103" t="s">
        <v>78</v>
      </c>
      <c r="F103" t="s">
        <v>1747</v>
      </c>
      <c r="G103" t="s">
        <v>2110</v>
      </c>
      <c r="H103">
        <v>4</v>
      </c>
      <c r="I103">
        <v>4</v>
      </c>
      <c r="J103">
        <v>2</v>
      </c>
      <c r="K103">
        <v>4</v>
      </c>
      <c r="L103">
        <v>3</v>
      </c>
      <c r="M103">
        <v>4</v>
      </c>
      <c r="N103">
        <v>3</v>
      </c>
      <c r="O103">
        <v>4</v>
      </c>
      <c r="P103">
        <v>2</v>
      </c>
      <c r="Q103">
        <v>2</v>
      </c>
      <c r="R103">
        <v>4</v>
      </c>
      <c r="S103">
        <v>4</v>
      </c>
      <c r="T103">
        <v>3</v>
      </c>
      <c r="U103">
        <v>3</v>
      </c>
      <c r="V103">
        <v>4</v>
      </c>
      <c r="W103">
        <v>4</v>
      </c>
      <c r="X103">
        <v>4</v>
      </c>
      <c r="Y103">
        <v>3</v>
      </c>
      <c r="Z103">
        <v>3</v>
      </c>
      <c r="AA103">
        <v>3</v>
      </c>
      <c r="AB103">
        <v>3</v>
      </c>
      <c r="AC103">
        <v>2</v>
      </c>
      <c r="AD103">
        <v>3</v>
      </c>
      <c r="AE103">
        <v>4</v>
      </c>
      <c r="AF103">
        <v>3</v>
      </c>
      <c r="AG103">
        <v>3</v>
      </c>
      <c r="AH103">
        <v>4</v>
      </c>
      <c r="AI103">
        <v>4</v>
      </c>
      <c r="AJ103">
        <v>3</v>
      </c>
      <c r="AK103">
        <v>2</v>
      </c>
      <c r="AL103">
        <v>3</v>
      </c>
      <c r="AM103">
        <v>3</v>
      </c>
      <c r="AN103">
        <v>2</v>
      </c>
      <c r="AO103">
        <v>3</v>
      </c>
      <c r="AP103">
        <v>2</v>
      </c>
      <c r="AQ103">
        <v>3</v>
      </c>
      <c r="AR103">
        <v>4</v>
      </c>
      <c r="AS103">
        <v>2</v>
      </c>
      <c r="AT103">
        <v>2</v>
      </c>
      <c r="AU103">
        <v>4</v>
      </c>
      <c r="AV103">
        <v>2</v>
      </c>
      <c r="AW103">
        <v>4</v>
      </c>
      <c r="AX103">
        <v>1</v>
      </c>
      <c r="AY103">
        <v>5</v>
      </c>
      <c r="AZ103">
        <v>4</v>
      </c>
      <c r="BA103">
        <v>4</v>
      </c>
      <c r="BB103">
        <v>2</v>
      </c>
      <c r="BC103">
        <v>2</v>
      </c>
      <c r="BD103">
        <v>4</v>
      </c>
      <c r="BE103">
        <v>2</v>
      </c>
      <c r="BF103">
        <v>2</v>
      </c>
      <c r="BG103">
        <v>4</v>
      </c>
      <c r="BH103">
        <v>2</v>
      </c>
      <c r="BI103">
        <v>2</v>
      </c>
      <c r="BJ103">
        <v>2</v>
      </c>
      <c r="BK103">
        <v>4</v>
      </c>
      <c r="BL103">
        <v>2</v>
      </c>
      <c r="BM103">
        <v>4</v>
      </c>
      <c r="BN103">
        <v>2</v>
      </c>
      <c r="BO103">
        <v>5</v>
      </c>
      <c r="BP103">
        <v>2</v>
      </c>
      <c r="BQ103">
        <v>4</v>
      </c>
      <c r="BR103">
        <v>4</v>
      </c>
      <c r="BS103">
        <v>5</v>
      </c>
      <c r="BT103">
        <v>3</v>
      </c>
      <c r="BU103">
        <v>5</v>
      </c>
      <c r="BV103">
        <v>3</v>
      </c>
      <c r="BW103">
        <v>3</v>
      </c>
      <c r="BX103">
        <v>210</v>
      </c>
      <c r="BY103" s="1">
        <f t="shared" si="245"/>
        <v>4</v>
      </c>
      <c r="BZ103" s="1">
        <f t="shared" si="246"/>
        <v>2</v>
      </c>
      <c r="CA103" s="1">
        <f t="shared" si="247"/>
        <v>2</v>
      </c>
      <c r="CB103" s="1">
        <f t="shared" si="248"/>
        <v>4</v>
      </c>
      <c r="CC103" s="1">
        <f t="shared" si="249"/>
        <v>4</v>
      </c>
      <c r="CD103" s="2">
        <f t="shared" si="250"/>
        <v>35</v>
      </c>
      <c r="CE103" s="3">
        <f t="shared" si="251"/>
        <v>3.5</v>
      </c>
      <c r="CF103" s="4">
        <f t="shared" si="252"/>
        <v>2</v>
      </c>
      <c r="CG103" s="4">
        <f t="shared" si="253"/>
        <v>1</v>
      </c>
      <c r="CH103" s="4">
        <f t="shared" si="254"/>
        <v>1</v>
      </c>
      <c r="CI103" s="4">
        <f t="shared" si="255"/>
        <v>1</v>
      </c>
      <c r="CJ103" s="4">
        <f t="shared" si="256"/>
        <v>2</v>
      </c>
      <c r="CK103" s="4">
        <f t="shared" si="257"/>
        <v>3</v>
      </c>
      <c r="CL103" s="4">
        <f t="shared" si="258"/>
        <v>2</v>
      </c>
      <c r="CM103" s="4">
        <f t="shared" si="259"/>
        <v>2</v>
      </c>
      <c r="CN103" s="5">
        <f t="shared" si="260"/>
        <v>14</v>
      </c>
      <c r="CO103" s="5">
        <f t="shared" si="261"/>
        <v>21</v>
      </c>
      <c r="CP103" s="5">
        <f t="shared" si="262"/>
        <v>35</v>
      </c>
      <c r="CQ103" s="7">
        <f t="shared" si="263"/>
        <v>4</v>
      </c>
      <c r="CR103" s="7">
        <f t="shared" si="264"/>
        <v>4</v>
      </c>
      <c r="CS103" s="7">
        <f t="shared" si="265"/>
        <v>2</v>
      </c>
      <c r="CT103" s="7">
        <f t="shared" si="266"/>
        <v>4</v>
      </c>
      <c r="CU103" s="7">
        <f t="shared" si="267"/>
        <v>4</v>
      </c>
      <c r="CV103" s="7">
        <f t="shared" si="268"/>
        <v>4</v>
      </c>
      <c r="CW103" s="7">
        <f t="shared" si="269"/>
        <v>2</v>
      </c>
      <c r="CX103" s="7">
        <f t="shared" si="270"/>
        <v>4</v>
      </c>
      <c r="CY103" s="7">
        <f t="shared" si="271"/>
        <v>4</v>
      </c>
      <c r="CZ103" s="7">
        <f t="shared" si="272"/>
        <v>2</v>
      </c>
      <c r="DA103" s="7">
        <f t="shared" si="273"/>
        <v>2</v>
      </c>
      <c r="DB103" s="7">
        <f t="shared" si="274"/>
        <v>1</v>
      </c>
      <c r="DC103" s="7">
        <f t="shared" si="275"/>
        <v>3</v>
      </c>
      <c r="DD103" s="7">
        <f t="shared" si="276"/>
        <v>3</v>
      </c>
      <c r="DE103" s="8">
        <f t="shared" si="277"/>
        <v>49</v>
      </c>
      <c r="DF103" s="8">
        <f t="shared" si="278"/>
        <v>53</v>
      </c>
      <c r="DG103" s="8">
        <f t="shared" si="279"/>
        <v>102</v>
      </c>
    </row>
    <row r="104" spans="1:111">
      <c r="A104">
        <v>105</v>
      </c>
      <c r="B104" t="s">
        <v>2254</v>
      </c>
      <c r="C104" t="s">
        <v>2255</v>
      </c>
      <c r="D104" t="s">
        <v>77</v>
      </c>
      <c r="E104" t="s">
        <v>78</v>
      </c>
      <c r="F104" t="s">
        <v>1747</v>
      </c>
      <c r="G104" t="s">
        <v>2131</v>
      </c>
      <c r="H104">
        <v>4</v>
      </c>
      <c r="I104">
        <v>4</v>
      </c>
      <c r="J104">
        <v>2</v>
      </c>
      <c r="K104">
        <v>4</v>
      </c>
      <c r="L104">
        <v>2</v>
      </c>
      <c r="M104">
        <v>4</v>
      </c>
      <c r="N104">
        <v>4</v>
      </c>
      <c r="O104">
        <v>3</v>
      </c>
      <c r="P104">
        <v>2</v>
      </c>
      <c r="Q104">
        <v>2</v>
      </c>
      <c r="R104">
        <v>3</v>
      </c>
      <c r="S104">
        <v>2</v>
      </c>
      <c r="T104">
        <v>2</v>
      </c>
      <c r="U104">
        <v>2</v>
      </c>
      <c r="V104">
        <v>2</v>
      </c>
      <c r="W104">
        <v>3</v>
      </c>
      <c r="X104">
        <v>3</v>
      </c>
      <c r="Y104">
        <v>2</v>
      </c>
      <c r="Z104">
        <v>3</v>
      </c>
      <c r="AA104">
        <v>2</v>
      </c>
      <c r="AB104">
        <v>2</v>
      </c>
      <c r="AC104">
        <v>2</v>
      </c>
      <c r="AD104">
        <v>3</v>
      </c>
      <c r="AE104">
        <v>3</v>
      </c>
      <c r="AF104">
        <v>2</v>
      </c>
      <c r="AG104">
        <v>3</v>
      </c>
      <c r="AH104">
        <v>3</v>
      </c>
      <c r="AI104">
        <v>3</v>
      </c>
      <c r="AJ104">
        <v>2</v>
      </c>
      <c r="AK104">
        <v>2</v>
      </c>
      <c r="AL104">
        <v>2</v>
      </c>
      <c r="AM104">
        <v>2</v>
      </c>
      <c r="AN104">
        <v>2</v>
      </c>
      <c r="AO104">
        <v>2</v>
      </c>
      <c r="AP104">
        <v>3</v>
      </c>
      <c r="AQ104">
        <v>2</v>
      </c>
      <c r="AR104">
        <v>4</v>
      </c>
      <c r="AS104">
        <v>3</v>
      </c>
      <c r="AT104">
        <v>4</v>
      </c>
      <c r="AU104">
        <v>3</v>
      </c>
      <c r="AV104">
        <v>2</v>
      </c>
      <c r="AW104">
        <v>4</v>
      </c>
      <c r="AX104">
        <v>2</v>
      </c>
      <c r="AY104">
        <v>4</v>
      </c>
      <c r="AZ104">
        <v>4</v>
      </c>
      <c r="BA104">
        <v>2</v>
      </c>
      <c r="BB104">
        <v>2</v>
      </c>
      <c r="BC104">
        <v>4</v>
      </c>
      <c r="BD104">
        <v>4</v>
      </c>
      <c r="BE104">
        <v>2</v>
      </c>
      <c r="BF104">
        <v>4</v>
      </c>
      <c r="BG104">
        <v>4</v>
      </c>
      <c r="BH104">
        <v>2</v>
      </c>
      <c r="BI104">
        <v>4</v>
      </c>
      <c r="BJ104">
        <v>2</v>
      </c>
      <c r="BK104">
        <v>4</v>
      </c>
      <c r="BL104">
        <v>3</v>
      </c>
      <c r="BM104">
        <v>4</v>
      </c>
      <c r="BN104">
        <v>3</v>
      </c>
      <c r="BO104">
        <v>4</v>
      </c>
      <c r="BP104">
        <v>3</v>
      </c>
      <c r="BQ104">
        <v>2</v>
      </c>
      <c r="BR104">
        <v>3</v>
      </c>
      <c r="BS104">
        <v>4</v>
      </c>
      <c r="BT104">
        <v>4</v>
      </c>
      <c r="BU104">
        <v>2</v>
      </c>
      <c r="BV104">
        <v>2</v>
      </c>
      <c r="BW104">
        <v>2</v>
      </c>
      <c r="BX104">
        <v>191</v>
      </c>
      <c r="BY104" s="1">
        <f t="shared" si="245"/>
        <v>4</v>
      </c>
      <c r="BZ104" s="1">
        <f t="shared" si="246"/>
        <v>2</v>
      </c>
      <c r="CA104" s="1">
        <f t="shared" si="247"/>
        <v>3</v>
      </c>
      <c r="CB104" s="1">
        <f t="shared" si="248"/>
        <v>4</v>
      </c>
      <c r="CC104" s="1">
        <f t="shared" si="249"/>
        <v>4</v>
      </c>
      <c r="CD104" s="2">
        <f t="shared" si="250"/>
        <v>37</v>
      </c>
      <c r="CE104" s="3">
        <f t="shared" si="251"/>
        <v>2.4</v>
      </c>
      <c r="CF104" s="4">
        <f t="shared" si="252"/>
        <v>3</v>
      </c>
      <c r="CG104" s="4">
        <f t="shared" si="253"/>
        <v>2</v>
      </c>
      <c r="CH104" s="4">
        <f t="shared" si="254"/>
        <v>2</v>
      </c>
      <c r="CI104" s="4">
        <f t="shared" si="255"/>
        <v>2</v>
      </c>
      <c r="CJ104" s="4">
        <f t="shared" si="256"/>
        <v>3</v>
      </c>
      <c r="CK104" s="4">
        <f t="shared" si="257"/>
        <v>3</v>
      </c>
      <c r="CL104" s="4">
        <f t="shared" si="258"/>
        <v>3</v>
      </c>
      <c r="CM104" s="4">
        <f t="shared" si="259"/>
        <v>3</v>
      </c>
      <c r="CN104" s="5">
        <f t="shared" si="260"/>
        <v>21</v>
      </c>
      <c r="CO104" s="5">
        <f t="shared" si="261"/>
        <v>19</v>
      </c>
      <c r="CP104" s="5">
        <f t="shared" si="262"/>
        <v>40</v>
      </c>
      <c r="CQ104" s="7">
        <f t="shared" si="263"/>
        <v>2</v>
      </c>
      <c r="CR104" s="7">
        <f t="shared" si="264"/>
        <v>4</v>
      </c>
      <c r="CS104" s="7">
        <f t="shared" si="265"/>
        <v>4</v>
      </c>
      <c r="CT104" s="7">
        <f t="shared" si="266"/>
        <v>2</v>
      </c>
      <c r="CU104" s="7">
        <f t="shared" si="267"/>
        <v>4</v>
      </c>
      <c r="CV104" s="7">
        <f t="shared" si="268"/>
        <v>4</v>
      </c>
      <c r="CW104" s="7">
        <f t="shared" si="269"/>
        <v>2</v>
      </c>
      <c r="CX104" s="7">
        <f t="shared" si="270"/>
        <v>3</v>
      </c>
      <c r="CY104" s="7">
        <f t="shared" si="271"/>
        <v>3</v>
      </c>
      <c r="CZ104" s="7">
        <f t="shared" si="272"/>
        <v>4</v>
      </c>
      <c r="DA104" s="7">
        <f t="shared" si="273"/>
        <v>3</v>
      </c>
      <c r="DB104" s="7">
        <f t="shared" si="274"/>
        <v>4</v>
      </c>
      <c r="DC104" s="7">
        <f t="shared" si="275"/>
        <v>4</v>
      </c>
      <c r="DD104" s="7">
        <f t="shared" si="276"/>
        <v>4</v>
      </c>
      <c r="DE104" s="8">
        <f t="shared" si="277"/>
        <v>52</v>
      </c>
      <c r="DF104" s="8">
        <f t="shared" si="278"/>
        <v>58</v>
      </c>
      <c r="DG104" s="8">
        <f t="shared" si="279"/>
        <v>110</v>
      </c>
    </row>
    <row r="105" spans="1:111">
      <c r="A105">
        <v>94</v>
      </c>
      <c r="B105" t="s">
        <v>2233</v>
      </c>
      <c r="C105" t="s">
        <v>2234</v>
      </c>
      <c r="D105" t="s">
        <v>77</v>
      </c>
      <c r="E105" t="s">
        <v>78</v>
      </c>
      <c r="F105" t="s">
        <v>1747</v>
      </c>
      <c r="G105" t="s">
        <v>2083</v>
      </c>
      <c r="H105">
        <v>3</v>
      </c>
      <c r="I105">
        <v>4</v>
      </c>
      <c r="J105">
        <v>2</v>
      </c>
      <c r="K105">
        <v>4</v>
      </c>
      <c r="L105">
        <v>2</v>
      </c>
      <c r="M105">
        <v>4</v>
      </c>
      <c r="N105">
        <v>4</v>
      </c>
      <c r="O105">
        <v>3</v>
      </c>
      <c r="P105">
        <v>4</v>
      </c>
      <c r="Q105">
        <v>4</v>
      </c>
      <c r="R105">
        <v>3</v>
      </c>
      <c r="S105">
        <v>2</v>
      </c>
      <c r="T105">
        <v>2</v>
      </c>
      <c r="U105">
        <v>2</v>
      </c>
      <c r="V105">
        <v>2</v>
      </c>
      <c r="W105">
        <v>3</v>
      </c>
      <c r="X105">
        <v>2</v>
      </c>
      <c r="Y105">
        <v>3</v>
      </c>
      <c r="Z105">
        <v>3</v>
      </c>
      <c r="AA105">
        <v>2</v>
      </c>
      <c r="AB105">
        <v>3</v>
      </c>
      <c r="AC105">
        <v>2</v>
      </c>
      <c r="AD105">
        <v>2</v>
      </c>
      <c r="AE105">
        <v>3</v>
      </c>
      <c r="AF105">
        <v>2</v>
      </c>
      <c r="AG105">
        <v>3</v>
      </c>
      <c r="AH105">
        <v>3</v>
      </c>
      <c r="AI105">
        <v>3</v>
      </c>
      <c r="AJ105">
        <v>4</v>
      </c>
      <c r="AK105">
        <v>1</v>
      </c>
      <c r="AL105">
        <v>2</v>
      </c>
      <c r="AM105">
        <v>3</v>
      </c>
      <c r="AN105">
        <v>2</v>
      </c>
      <c r="AO105">
        <v>3</v>
      </c>
      <c r="AP105">
        <v>3</v>
      </c>
      <c r="AQ105">
        <v>3</v>
      </c>
      <c r="AR105">
        <v>4</v>
      </c>
      <c r="AS105">
        <v>2</v>
      </c>
      <c r="AT105">
        <v>2</v>
      </c>
      <c r="AU105">
        <v>4</v>
      </c>
      <c r="AV105">
        <v>3</v>
      </c>
      <c r="AW105">
        <v>4</v>
      </c>
      <c r="AX105">
        <v>1</v>
      </c>
      <c r="AY105">
        <v>4</v>
      </c>
      <c r="AZ105">
        <v>4</v>
      </c>
      <c r="BA105">
        <v>2</v>
      </c>
      <c r="BB105">
        <v>3</v>
      </c>
      <c r="BC105">
        <v>3</v>
      </c>
      <c r="BD105">
        <v>4</v>
      </c>
      <c r="BE105">
        <v>2</v>
      </c>
      <c r="BF105">
        <v>4</v>
      </c>
      <c r="BG105">
        <v>4</v>
      </c>
      <c r="BH105">
        <v>3</v>
      </c>
      <c r="BI105">
        <v>5</v>
      </c>
      <c r="BJ105">
        <v>2</v>
      </c>
      <c r="BK105">
        <v>2</v>
      </c>
      <c r="BL105">
        <v>2</v>
      </c>
      <c r="BM105">
        <v>4</v>
      </c>
      <c r="BN105">
        <v>1</v>
      </c>
      <c r="BO105">
        <v>4</v>
      </c>
      <c r="BP105">
        <v>4</v>
      </c>
      <c r="BQ105">
        <v>1</v>
      </c>
      <c r="BR105">
        <v>4</v>
      </c>
      <c r="BS105">
        <v>5</v>
      </c>
      <c r="BT105">
        <v>3</v>
      </c>
      <c r="BU105">
        <v>3</v>
      </c>
      <c r="BV105">
        <v>3</v>
      </c>
      <c r="BW105">
        <v>2</v>
      </c>
      <c r="BX105">
        <v>190</v>
      </c>
      <c r="BY105" s="1">
        <f t="shared" si="245"/>
        <v>4</v>
      </c>
      <c r="BZ105" s="1">
        <f t="shared" si="246"/>
        <v>2</v>
      </c>
      <c r="CA105" s="1">
        <f t="shared" si="247"/>
        <v>3</v>
      </c>
      <c r="CB105" s="1">
        <f t="shared" si="248"/>
        <v>2</v>
      </c>
      <c r="CC105" s="1">
        <f t="shared" si="249"/>
        <v>2</v>
      </c>
      <c r="CD105" s="2">
        <f t="shared" si="250"/>
        <v>32</v>
      </c>
      <c r="CE105" s="3">
        <f t="shared" si="251"/>
        <v>2.4</v>
      </c>
      <c r="CF105" s="4">
        <f t="shared" si="252"/>
        <v>2</v>
      </c>
      <c r="CG105" s="4">
        <f t="shared" si="253"/>
        <v>2</v>
      </c>
      <c r="CH105" s="4">
        <f t="shared" si="254"/>
        <v>2</v>
      </c>
      <c r="CI105" s="4">
        <f t="shared" si="255"/>
        <v>2</v>
      </c>
      <c r="CJ105" s="4">
        <f t="shared" si="256"/>
        <v>3</v>
      </c>
      <c r="CK105" s="4">
        <f t="shared" si="257"/>
        <v>3</v>
      </c>
      <c r="CL105" s="4">
        <f t="shared" si="258"/>
        <v>2</v>
      </c>
      <c r="CM105" s="4">
        <f t="shared" si="259"/>
        <v>2</v>
      </c>
      <c r="CN105" s="5">
        <f t="shared" si="260"/>
        <v>18</v>
      </c>
      <c r="CO105" s="5">
        <f t="shared" si="261"/>
        <v>20</v>
      </c>
      <c r="CP105" s="5">
        <f t="shared" si="262"/>
        <v>38</v>
      </c>
      <c r="CQ105" s="7">
        <f t="shared" si="263"/>
        <v>4</v>
      </c>
      <c r="CR105" s="7">
        <f t="shared" si="264"/>
        <v>3</v>
      </c>
      <c r="CS105" s="7">
        <f t="shared" si="265"/>
        <v>4</v>
      </c>
      <c r="CT105" s="7">
        <f t="shared" si="266"/>
        <v>3</v>
      </c>
      <c r="CU105" s="7">
        <f t="shared" si="267"/>
        <v>4</v>
      </c>
      <c r="CV105" s="7">
        <f t="shared" si="268"/>
        <v>3</v>
      </c>
      <c r="CW105" s="7">
        <f t="shared" si="269"/>
        <v>4</v>
      </c>
      <c r="CX105" s="7">
        <f t="shared" si="270"/>
        <v>5</v>
      </c>
      <c r="CY105" s="7">
        <f t="shared" si="271"/>
        <v>2</v>
      </c>
      <c r="CZ105" s="7">
        <f t="shared" si="272"/>
        <v>5</v>
      </c>
      <c r="DA105" s="7">
        <f t="shared" si="273"/>
        <v>2</v>
      </c>
      <c r="DB105" s="7">
        <f t="shared" si="274"/>
        <v>3</v>
      </c>
      <c r="DC105" s="7">
        <f t="shared" si="275"/>
        <v>3</v>
      </c>
      <c r="DD105" s="7">
        <f t="shared" si="276"/>
        <v>4</v>
      </c>
      <c r="DE105" s="8">
        <f t="shared" si="277"/>
        <v>49</v>
      </c>
      <c r="DF105" s="8">
        <f t="shared" si="278"/>
        <v>63</v>
      </c>
      <c r="DG105" s="8">
        <f t="shared" si="279"/>
        <v>112</v>
      </c>
    </row>
    <row r="106" spans="1:111">
      <c r="A106">
        <v>109</v>
      </c>
      <c r="B106" t="s">
        <v>2334</v>
      </c>
      <c r="C106" t="s">
        <v>2335</v>
      </c>
      <c r="D106" t="s">
        <v>1058</v>
      </c>
      <c r="E106" t="s">
        <v>1059</v>
      </c>
      <c r="F106" t="s">
        <v>2309</v>
      </c>
      <c r="G106" t="s">
        <v>2310</v>
      </c>
      <c r="H106">
        <v>4</v>
      </c>
      <c r="I106">
        <v>5</v>
      </c>
      <c r="J106">
        <v>1</v>
      </c>
      <c r="K106">
        <v>3</v>
      </c>
      <c r="L106">
        <v>1</v>
      </c>
      <c r="M106">
        <v>5</v>
      </c>
      <c r="N106">
        <v>4</v>
      </c>
      <c r="O106">
        <v>3</v>
      </c>
      <c r="P106">
        <v>4</v>
      </c>
      <c r="Q106">
        <v>3</v>
      </c>
      <c r="R106">
        <v>3</v>
      </c>
      <c r="S106">
        <v>3</v>
      </c>
      <c r="T106">
        <v>2</v>
      </c>
      <c r="U106">
        <v>3</v>
      </c>
      <c r="V106">
        <v>4</v>
      </c>
      <c r="W106">
        <v>4</v>
      </c>
      <c r="X106">
        <v>4</v>
      </c>
      <c r="Y106">
        <v>3</v>
      </c>
      <c r="Z106">
        <v>4</v>
      </c>
      <c r="AA106">
        <v>4</v>
      </c>
      <c r="AB106">
        <v>3</v>
      </c>
      <c r="AC106">
        <v>2</v>
      </c>
      <c r="AD106">
        <v>4</v>
      </c>
      <c r="AE106">
        <v>2</v>
      </c>
      <c r="AF106">
        <v>3</v>
      </c>
      <c r="AG106">
        <v>3</v>
      </c>
      <c r="AH106">
        <v>4</v>
      </c>
      <c r="AI106">
        <v>3</v>
      </c>
      <c r="AJ106">
        <v>2</v>
      </c>
      <c r="AK106">
        <v>4</v>
      </c>
      <c r="AL106">
        <v>3</v>
      </c>
      <c r="AM106">
        <v>2</v>
      </c>
      <c r="AN106">
        <v>2</v>
      </c>
      <c r="AO106">
        <v>3</v>
      </c>
      <c r="AP106">
        <v>4</v>
      </c>
      <c r="AQ106">
        <v>3</v>
      </c>
      <c r="AR106">
        <v>5</v>
      </c>
      <c r="AS106">
        <v>4</v>
      </c>
      <c r="AT106">
        <v>2</v>
      </c>
      <c r="AU106">
        <v>4</v>
      </c>
      <c r="AV106">
        <v>2</v>
      </c>
      <c r="AW106">
        <v>4</v>
      </c>
      <c r="AX106">
        <v>5</v>
      </c>
      <c r="AY106">
        <v>5</v>
      </c>
      <c r="AZ106">
        <v>5</v>
      </c>
      <c r="BA106">
        <v>5</v>
      </c>
      <c r="BB106">
        <v>5</v>
      </c>
      <c r="BC106">
        <v>5</v>
      </c>
      <c r="BD106">
        <v>5</v>
      </c>
      <c r="BE106">
        <v>5</v>
      </c>
      <c r="BF106">
        <v>5</v>
      </c>
      <c r="BG106">
        <v>5</v>
      </c>
      <c r="BH106">
        <v>2</v>
      </c>
      <c r="BI106">
        <v>3</v>
      </c>
      <c r="BJ106">
        <v>4</v>
      </c>
      <c r="BK106">
        <v>5</v>
      </c>
      <c r="BL106">
        <v>4</v>
      </c>
      <c r="BM106">
        <v>1</v>
      </c>
      <c r="BN106">
        <v>2</v>
      </c>
      <c r="BO106">
        <v>5</v>
      </c>
      <c r="BP106">
        <v>4</v>
      </c>
      <c r="BQ106">
        <v>5</v>
      </c>
      <c r="BR106">
        <v>2</v>
      </c>
      <c r="BS106">
        <v>4</v>
      </c>
      <c r="BT106">
        <v>5</v>
      </c>
      <c r="BU106">
        <v>4</v>
      </c>
      <c r="BV106">
        <v>1</v>
      </c>
      <c r="BW106">
        <v>2</v>
      </c>
      <c r="BX106">
        <v>232</v>
      </c>
      <c r="BY106" s="1">
        <f t="shared" si="245"/>
        <v>5</v>
      </c>
      <c r="BZ106" s="1">
        <f t="shared" si="246"/>
        <v>3</v>
      </c>
      <c r="CA106" s="1">
        <f t="shared" si="247"/>
        <v>3</v>
      </c>
      <c r="CB106" s="1">
        <f t="shared" si="248"/>
        <v>2</v>
      </c>
      <c r="CC106" s="1">
        <f t="shared" si="249"/>
        <v>3</v>
      </c>
      <c r="CD106" s="2">
        <f t="shared" si="250"/>
        <v>37</v>
      </c>
      <c r="CE106" s="3">
        <f t="shared" si="251"/>
        <v>3.4</v>
      </c>
      <c r="CF106" s="4">
        <f t="shared" si="252"/>
        <v>2</v>
      </c>
      <c r="CG106" s="4">
        <f t="shared" si="253"/>
        <v>3</v>
      </c>
      <c r="CH106" s="4">
        <f t="shared" si="254"/>
        <v>1</v>
      </c>
      <c r="CI106" s="4">
        <f t="shared" si="255"/>
        <v>2</v>
      </c>
      <c r="CJ106" s="4">
        <f t="shared" si="256"/>
        <v>2</v>
      </c>
      <c r="CK106" s="4">
        <f t="shared" si="257"/>
        <v>3</v>
      </c>
      <c r="CL106" s="4">
        <f t="shared" si="258"/>
        <v>2</v>
      </c>
      <c r="CM106" s="4">
        <f t="shared" si="259"/>
        <v>2</v>
      </c>
      <c r="CN106" s="5">
        <f t="shared" si="260"/>
        <v>17</v>
      </c>
      <c r="CO106" s="5">
        <f t="shared" si="261"/>
        <v>24</v>
      </c>
      <c r="CP106" s="5">
        <f t="shared" si="262"/>
        <v>41</v>
      </c>
      <c r="CQ106" s="7">
        <f t="shared" si="263"/>
        <v>4</v>
      </c>
      <c r="CR106" s="7">
        <f t="shared" si="264"/>
        <v>4</v>
      </c>
      <c r="CS106" s="7">
        <f t="shared" si="265"/>
        <v>1</v>
      </c>
      <c r="CT106" s="7">
        <f t="shared" si="266"/>
        <v>1</v>
      </c>
      <c r="CU106" s="7">
        <f t="shared" si="267"/>
        <v>1</v>
      </c>
      <c r="CV106" s="7">
        <f t="shared" si="268"/>
        <v>4</v>
      </c>
      <c r="CW106" s="7">
        <f t="shared" si="269"/>
        <v>1</v>
      </c>
      <c r="CX106" s="7">
        <f t="shared" si="270"/>
        <v>4</v>
      </c>
      <c r="CY106" s="7">
        <f t="shared" si="271"/>
        <v>2</v>
      </c>
      <c r="CZ106" s="7">
        <f t="shared" si="272"/>
        <v>1</v>
      </c>
      <c r="DA106" s="7">
        <f t="shared" si="273"/>
        <v>4</v>
      </c>
      <c r="DB106" s="7">
        <f t="shared" si="274"/>
        <v>2</v>
      </c>
      <c r="DC106" s="7">
        <f t="shared" si="275"/>
        <v>5</v>
      </c>
      <c r="DD106" s="7">
        <f t="shared" si="276"/>
        <v>4</v>
      </c>
      <c r="DE106" s="8">
        <f t="shared" si="277"/>
        <v>70</v>
      </c>
      <c r="DF106" s="8">
        <f t="shared" si="278"/>
        <v>46</v>
      </c>
      <c r="DG106" s="8">
        <f t="shared" si="279"/>
        <v>116</v>
      </c>
    </row>
    <row r="107" spans="1:111">
      <c r="A107">
        <v>111</v>
      </c>
      <c r="B107" t="s">
        <v>2338</v>
      </c>
      <c r="C107" t="s">
        <v>2339</v>
      </c>
      <c r="D107" t="s">
        <v>1058</v>
      </c>
      <c r="E107" t="s">
        <v>1059</v>
      </c>
      <c r="F107" t="s">
        <v>2318</v>
      </c>
      <c r="G107" t="s">
        <v>2319</v>
      </c>
      <c r="H107">
        <v>2</v>
      </c>
      <c r="I107">
        <v>3</v>
      </c>
      <c r="J107">
        <v>2</v>
      </c>
      <c r="K107">
        <v>3</v>
      </c>
      <c r="L107">
        <v>3</v>
      </c>
      <c r="M107">
        <v>3</v>
      </c>
      <c r="N107">
        <v>3</v>
      </c>
      <c r="O107">
        <v>2</v>
      </c>
      <c r="P107">
        <v>2</v>
      </c>
      <c r="Q107">
        <v>2</v>
      </c>
      <c r="R107">
        <v>1</v>
      </c>
      <c r="S107">
        <v>3</v>
      </c>
      <c r="T107">
        <v>2</v>
      </c>
      <c r="U107">
        <v>2</v>
      </c>
      <c r="V107">
        <v>2</v>
      </c>
      <c r="W107">
        <v>3</v>
      </c>
      <c r="X107">
        <v>3</v>
      </c>
      <c r="Y107">
        <v>2</v>
      </c>
      <c r="Z107">
        <v>3</v>
      </c>
      <c r="AA107">
        <v>2</v>
      </c>
      <c r="AB107">
        <v>3</v>
      </c>
      <c r="AC107">
        <v>2</v>
      </c>
      <c r="AD107">
        <v>1</v>
      </c>
      <c r="AE107">
        <v>3</v>
      </c>
      <c r="AF107">
        <v>2</v>
      </c>
      <c r="AG107">
        <v>3</v>
      </c>
      <c r="AH107">
        <v>3</v>
      </c>
      <c r="AI107">
        <v>3</v>
      </c>
      <c r="AJ107">
        <v>2</v>
      </c>
      <c r="AK107">
        <v>2</v>
      </c>
      <c r="AL107">
        <v>2</v>
      </c>
      <c r="AM107">
        <v>2</v>
      </c>
      <c r="AN107">
        <v>2</v>
      </c>
      <c r="AO107">
        <v>2</v>
      </c>
      <c r="AP107">
        <v>3</v>
      </c>
      <c r="AQ107">
        <v>3</v>
      </c>
      <c r="AR107">
        <v>4</v>
      </c>
      <c r="AS107">
        <v>4</v>
      </c>
      <c r="AT107">
        <v>3</v>
      </c>
      <c r="AU107">
        <v>2</v>
      </c>
      <c r="AV107">
        <v>3</v>
      </c>
      <c r="AW107">
        <v>4</v>
      </c>
      <c r="AX107">
        <v>3</v>
      </c>
      <c r="AY107">
        <v>2</v>
      </c>
      <c r="AZ107">
        <v>2</v>
      </c>
      <c r="BA107">
        <v>1</v>
      </c>
      <c r="BB107">
        <v>1</v>
      </c>
      <c r="BC107">
        <v>4</v>
      </c>
      <c r="BD107">
        <v>4</v>
      </c>
      <c r="BE107">
        <v>3</v>
      </c>
      <c r="BF107">
        <v>4</v>
      </c>
      <c r="BG107">
        <v>5</v>
      </c>
      <c r="BH107">
        <v>3</v>
      </c>
      <c r="BI107">
        <v>4</v>
      </c>
      <c r="BJ107">
        <v>3</v>
      </c>
      <c r="BK107">
        <v>4</v>
      </c>
      <c r="BL107">
        <v>3</v>
      </c>
      <c r="BM107">
        <v>4</v>
      </c>
      <c r="BN107">
        <v>2</v>
      </c>
      <c r="BO107">
        <v>5</v>
      </c>
      <c r="BP107">
        <v>2</v>
      </c>
      <c r="BQ107">
        <v>3</v>
      </c>
      <c r="BR107">
        <v>4</v>
      </c>
      <c r="BS107">
        <v>4</v>
      </c>
      <c r="BT107">
        <v>2</v>
      </c>
      <c r="BU107">
        <v>4</v>
      </c>
      <c r="BV107">
        <v>3</v>
      </c>
      <c r="BW107">
        <v>2</v>
      </c>
      <c r="BX107">
        <v>197</v>
      </c>
      <c r="BY107" s="1">
        <f t="shared" si="245"/>
        <v>4</v>
      </c>
      <c r="BZ107" s="1">
        <f t="shared" si="246"/>
        <v>3</v>
      </c>
      <c r="CA107" s="1">
        <f t="shared" si="247"/>
        <v>4</v>
      </c>
      <c r="CB107" s="1">
        <f t="shared" si="248"/>
        <v>4</v>
      </c>
      <c r="CC107" s="1">
        <f t="shared" si="249"/>
        <v>4</v>
      </c>
      <c r="CD107" s="2">
        <f t="shared" si="250"/>
        <v>33</v>
      </c>
      <c r="CE107" s="3">
        <f t="shared" si="251"/>
        <v>2.2999999999999998</v>
      </c>
      <c r="CF107" s="4">
        <f t="shared" si="252"/>
        <v>2</v>
      </c>
      <c r="CG107" s="4">
        <f t="shared" si="253"/>
        <v>2</v>
      </c>
      <c r="CH107" s="4">
        <f t="shared" si="254"/>
        <v>2</v>
      </c>
      <c r="CI107" s="4">
        <f t="shared" si="255"/>
        <v>2</v>
      </c>
      <c r="CJ107" s="4">
        <f t="shared" si="256"/>
        <v>3</v>
      </c>
      <c r="CK107" s="4">
        <f t="shared" si="257"/>
        <v>3</v>
      </c>
      <c r="CL107" s="4">
        <f t="shared" si="258"/>
        <v>3</v>
      </c>
      <c r="CM107" s="4">
        <f t="shared" si="259"/>
        <v>2</v>
      </c>
      <c r="CN107" s="5">
        <f t="shared" si="260"/>
        <v>19</v>
      </c>
      <c r="CO107" s="5">
        <f t="shared" si="261"/>
        <v>17</v>
      </c>
      <c r="CP107" s="5">
        <f t="shared" si="262"/>
        <v>36</v>
      </c>
      <c r="CQ107" s="7">
        <f t="shared" si="263"/>
        <v>3</v>
      </c>
      <c r="CR107" s="7">
        <f t="shared" si="264"/>
        <v>3</v>
      </c>
      <c r="CS107" s="7">
        <f t="shared" si="265"/>
        <v>5</v>
      </c>
      <c r="CT107" s="7">
        <f t="shared" si="266"/>
        <v>2</v>
      </c>
      <c r="CU107" s="7">
        <f t="shared" si="267"/>
        <v>3</v>
      </c>
      <c r="CV107" s="7">
        <f t="shared" si="268"/>
        <v>3</v>
      </c>
      <c r="CW107" s="7">
        <f t="shared" si="269"/>
        <v>2</v>
      </c>
      <c r="CX107" s="7">
        <f t="shared" si="270"/>
        <v>4</v>
      </c>
      <c r="CY107" s="7">
        <f t="shared" si="271"/>
        <v>4</v>
      </c>
      <c r="CZ107" s="7">
        <f t="shared" si="272"/>
        <v>3</v>
      </c>
      <c r="DA107" s="7">
        <f t="shared" si="273"/>
        <v>2</v>
      </c>
      <c r="DB107" s="7">
        <f t="shared" si="274"/>
        <v>2</v>
      </c>
      <c r="DC107" s="7">
        <f t="shared" si="275"/>
        <v>3</v>
      </c>
      <c r="DD107" s="7">
        <f t="shared" si="276"/>
        <v>4</v>
      </c>
      <c r="DE107" s="8">
        <f t="shared" si="277"/>
        <v>48</v>
      </c>
      <c r="DF107" s="8">
        <f t="shared" si="278"/>
        <v>55</v>
      </c>
      <c r="DG107" s="8">
        <f t="shared" si="279"/>
        <v>103</v>
      </c>
    </row>
    <row r="108" spans="1:111">
      <c r="A108">
        <v>106</v>
      </c>
      <c r="B108" t="s">
        <v>2256</v>
      </c>
      <c r="C108" t="s">
        <v>2257</v>
      </c>
      <c r="D108" t="s">
        <v>77</v>
      </c>
      <c r="E108" t="s">
        <v>78</v>
      </c>
      <c r="F108" t="s">
        <v>1747</v>
      </c>
      <c r="G108" t="s">
        <v>2136</v>
      </c>
      <c r="H108">
        <v>4</v>
      </c>
      <c r="I108">
        <v>4</v>
      </c>
      <c r="J108">
        <v>2</v>
      </c>
      <c r="K108">
        <v>4</v>
      </c>
      <c r="L108">
        <v>2</v>
      </c>
      <c r="M108">
        <v>4</v>
      </c>
      <c r="N108">
        <v>4</v>
      </c>
      <c r="O108">
        <v>4</v>
      </c>
      <c r="P108">
        <v>3</v>
      </c>
      <c r="Q108">
        <v>3</v>
      </c>
      <c r="R108">
        <v>3</v>
      </c>
      <c r="S108">
        <v>3</v>
      </c>
      <c r="T108">
        <v>3</v>
      </c>
      <c r="U108">
        <v>3</v>
      </c>
      <c r="V108">
        <v>3</v>
      </c>
      <c r="W108">
        <v>3</v>
      </c>
      <c r="X108">
        <v>3</v>
      </c>
      <c r="Y108">
        <v>3</v>
      </c>
      <c r="Z108">
        <v>3</v>
      </c>
      <c r="AA108">
        <v>3</v>
      </c>
      <c r="AB108">
        <v>2</v>
      </c>
      <c r="AC108">
        <v>2</v>
      </c>
      <c r="AD108">
        <v>2</v>
      </c>
      <c r="AE108">
        <v>4</v>
      </c>
      <c r="AF108">
        <v>3</v>
      </c>
      <c r="AG108">
        <v>3</v>
      </c>
      <c r="AH108">
        <v>2</v>
      </c>
      <c r="AI108">
        <v>2</v>
      </c>
      <c r="AJ108">
        <v>3</v>
      </c>
      <c r="AK108">
        <v>3</v>
      </c>
      <c r="AL108">
        <v>3</v>
      </c>
      <c r="AM108">
        <v>3</v>
      </c>
      <c r="AN108">
        <v>1</v>
      </c>
      <c r="AO108">
        <v>1</v>
      </c>
      <c r="AP108">
        <v>2</v>
      </c>
      <c r="AQ108">
        <v>2</v>
      </c>
      <c r="AR108">
        <v>4</v>
      </c>
      <c r="AS108">
        <v>4</v>
      </c>
      <c r="AT108">
        <v>2</v>
      </c>
      <c r="AU108">
        <v>4</v>
      </c>
      <c r="AV108">
        <v>2</v>
      </c>
      <c r="AW108">
        <v>5</v>
      </c>
      <c r="AX108">
        <v>3</v>
      </c>
      <c r="AY108">
        <v>2</v>
      </c>
      <c r="AZ108">
        <v>4</v>
      </c>
      <c r="BA108">
        <v>3</v>
      </c>
      <c r="BB108">
        <v>4</v>
      </c>
      <c r="BC108">
        <v>3</v>
      </c>
      <c r="BD108">
        <v>4</v>
      </c>
      <c r="BE108">
        <v>2</v>
      </c>
      <c r="BF108">
        <v>4</v>
      </c>
      <c r="BG108">
        <v>2</v>
      </c>
      <c r="BH108">
        <v>2</v>
      </c>
      <c r="BI108">
        <v>4</v>
      </c>
      <c r="BJ108">
        <v>4</v>
      </c>
      <c r="BK108">
        <v>2</v>
      </c>
      <c r="BL108">
        <v>3</v>
      </c>
      <c r="BM108">
        <v>3</v>
      </c>
      <c r="BN108">
        <v>2</v>
      </c>
      <c r="BO108">
        <v>5</v>
      </c>
      <c r="BP108">
        <v>2</v>
      </c>
      <c r="BQ108">
        <v>2</v>
      </c>
      <c r="BR108">
        <v>2</v>
      </c>
      <c r="BS108">
        <v>4</v>
      </c>
      <c r="BT108">
        <v>3</v>
      </c>
      <c r="BU108">
        <v>2</v>
      </c>
      <c r="BV108">
        <v>2</v>
      </c>
      <c r="BW108">
        <v>4</v>
      </c>
      <c r="BX108">
        <v>192</v>
      </c>
      <c r="BY108" s="1">
        <f t="shared" si="245"/>
        <v>4</v>
      </c>
      <c r="BZ108" s="1">
        <f t="shared" si="246"/>
        <v>2</v>
      </c>
      <c r="CA108" s="1">
        <f t="shared" si="247"/>
        <v>2</v>
      </c>
      <c r="CB108" s="1">
        <f t="shared" si="248"/>
        <v>3</v>
      </c>
      <c r="CC108" s="1">
        <f t="shared" si="249"/>
        <v>3</v>
      </c>
      <c r="CD108" s="2">
        <f t="shared" si="250"/>
        <v>34</v>
      </c>
      <c r="CE108" s="3">
        <f t="shared" si="251"/>
        <v>3</v>
      </c>
      <c r="CF108" s="4">
        <f t="shared" si="252"/>
        <v>3</v>
      </c>
      <c r="CG108" s="4">
        <f t="shared" si="253"/>
        <v>1</v>
      </c>
      <c r="CH108" s="4">
        <f t="shared" si="254"/>
        <v>3</v>
      </c>
      <c r="CI108" s="4">
        <f t="shared" si="255"/>
        <v>3</v>
      </c>
      <c r="CJ108" s="4">
        <f t="shared" si="256"/>
        <v>2</v>
      </c>
      <c r="CK108" s="4">
        <f t="shared" si="257"/>
        <v>4</v>
      </c>
      <c r="CL108" s="4">
        <f t="shared" si="258"/>
        <v>4</v>
      </c>
      <c r="CM108" s="4">
        <f t="shared" si="259"/>
        <v>3</v>
      </c>
      <c r="CN108" s="5">
        <f t="shared" si="260"/>
        <v>23</v>
      </c>
      <c r="CO108" s="5">
        <f t="shared" si="261"/>
        <v>21</v>
      </c>
      <c r="CP108" s="5">
        <f t="shared" si="262"/>
        <v>44</v>
      </c>
      <c r="CQ108" s="7">
        <f t="shared" si="263"/>
        <v>4</v>
      </c>
      <c r="CR108" s="7">
        <f t="shared" si="264"/>
        <v>4</v>
      </c>
      <c r="CS108" s="7">
        <f t="shared" si="265"/>
        <v>3</v>
      </c>
      <c r="CT108" s="7">
        <f t="shared" si="266"/>
        <v>3</v>
      </c>
      <c r="CU108" s="7">
        <f t="shared" si="267"/>
        <v>4</v>
      </c>
      <c r="CV108" s="7">
        <f t="shared" si="268"/>
        <v>4</v>
      </c>
      <c r="CW108" s="7">
        <f t="shared" si="269"/>
        <v>4</v>
      </c>
      <c r="CX108" s="7">
        <f t="shared" si="270"/>
        <v>4</v>
      </c>
      <c r="CY108" s="7">
        <f t="shared" si="271"/>
        <v>4</v>
      </c>
      <c r="CZ108" s="7">
        <f t="shared" si="272"/>
        <v>4</v>
      </c>
      <c r="DA108" s="7">
        <f t="shared" si="273"/>
        <v>4</v>
      </c>
      <c r="DB108" s="7">
        <f t="shared" si="274"/>
        <v>4</v>
      </c>
      <c r="DC108" s="7">
        <f t="shared" si="275"/>
        <v>4</v>
      </c>
      <c r="DD108" s="7">
        <f t="shared" si="276"/>
        <v>2</v>
      </c>
      <c r="DE108" s="8">
        <f t="shared" si="277"/>
        <v>61</v>
      </c>
      <c r="DF108" s="8">
        <f t="shared" si="278"/>
        <v>57</v>
      </c>
      <c r="DG108" s="8">
        <f t="shared" si="279"/>
        <v>118</v>
      </c>
    </row>
    <row r="109" spans="1:111">
      <c r="A109">
        <v>103</v>
      </c>
      <c r="B109" t="s">
        <v>2250</v>
      </c>
      <c r="C109" t="s">
        <v>2251</v>
      </c>
      <c r="D109" t="s">
        <v>77</v>
      </c>
      <c r="E109" t="s">
        <v>78</v>
      </c>
      <c r="F109" t="s">
        <v>1747</v>
      </c>
      <c r="G109" t="s">
        <v>2122</v>
      </c>
      <c r="H109">
        <v>4</v>
      </c>
      <c r="I109">
        <v>5</v>
      </c>
      <c r="J109">
        <v>2</v>
      </c>
      <c r="K109">
        <v>3</v>
      </c>
      <c r="L109">
        <v>2</v>
      </c>
      <c r="M109">
        <v>4</v>
      </c>
      <c r="N109">
        <v>4</v>
      </c>
      <c r="O109">
        <v>4</v>
      </c>
      <c r="P109">
        <v>3</v>
      </c>
      <c r="Q109">
        <v>3</v>
      </c>
      <c r="R109">
        <v>3</v>
      </c>
      <c r="S109">
        <v>3</v>
      </c>
      <c r="T109">
        <v>2</v>
      </c>
      <c r="U109">
        <v>2</v>
      </c>
      <c r="V109">
        <v>3</v>
      </c>
      <c r="W109">
        <v>2</v>
      </c>
      <c r="X109">
        <v>2</v>
      </c>
      <c r="Y109">
        <v>3</v>
      </c>
      <c r="Z109">
        <v>3</v>
      </c>
      <c r="AA109">
        <v>2</v>
      </c>
      <c r="AB109">
        <v>2</v>
      </c>
      <c r="AC109">
        <v>1</v>
      </c>
      <c r="AD109">
        <v>2</v>
      </c>
      <c r="AE109">
        <v>3</v>
      </c>
      <c r="AF109">
        <v>2</v>
      </c>
      <c r="AG109">
        <v>2</v>
      </c>
      <c r="AH109">
        <v>3</v>
      </c>
      <c r="AI109">
        <v>4</v>
      </c>
      <c r="AJ109">
        <v>2</v>
      </c>
      <c r="AK109">
        <v>3</v>
      </c>
      <c r="AL109">
        <v>1</v>
      </c>
      <c r="AM109">
        <v>2</v>
      </c>
      <c r="AN109">
        <v>1</v>
      </c>
      <c r="AO109">
        <v>2</v>
      </c>
      <c r="AP109">
        <v>3</v>
      </c>
      <c r="AQ109">
        <v>1</v>
      </c>
      <c r="AR109">
        <v>4</v>
      </c>
      <c r="AS109">
        <v>4</v>
      </c>
      <c r="AT109">
        <v>2</v>
      </c>
      <c r="AU109">
        <v>4</v>
      </c>
      <c r="AV109">
        <v>2</v>
      </c>
      <c r="AW109">
        <v>4</v>
      </c>
      <c r="AX109">
        <v>2</v>
      </c>
      <c r="AY109">
        <v>2</v>
      </c>
      <c r="AZ109">
        <v>3</v>
      </c>
      <c r="BA109">
        <v>2</v>
      </c>
      <c r="BB109">
        <v>3</v>
      </c>
      <c r="BC109">
        <v>2</v>
      </c>
      <c r="BD109">
        <v>3</v>
      </c>
      <c r="BE109">
        <v>1</v>
      </c>
      <c r="BF109">
        <v>3</v>
      </c>
      <c r="BG109">
        <v>1</v>
      </c>
      <c r="BH109">
        <v>3</v>
      </c>
      <c r="BI109">
        <v>3</v>
      </c>
      <c r="BJ109">
        <v>2</v>
      </c>
      <c r="BK109">
        <v>2</v>
      </c>
      <c r="BL109">
        <v>3</v>
      </c>
      <c r="BM109">
        <v>4</v>
      </c>
      <c r="BN109">
        <v>3</v>
      </c>
      <c r="BO109">
        <v>3</v>
      </c>
      <c r="BP109">
        <v>3</v>
      </c>
      <c r="BQ109">
        <v>1</v>
      </c>
      <c r="BR109">
        <v>2</v>
      </c>
      <c r="BS109">
        <v>4</v>
      </c>
      <c r="BT109">
        <v>5</v>
      </c>
      <c r="BU109">
        <v>1</v>
      </c>
      <c r="BV109">
        <v>1</v>
      </c>
      <c r="BW109">
        <v>1</v>
      </c>
      <c r="BX109">
        <v>168</v>
      </c>
      <c r="BY109" s="1">
        <f t="shared" si="245"/>
        <v>4</v>
      </c>
      <c r="BZ109" s="1">
        <f t="shared" si="246"/>
        <v>3</v>
      </c>
      <c r="CA109" s="1">
        <f t="shared" si="247"/>
        <v>2</v>
      </c>
      <c r="CB109" s="1">
        <f t="shared" si="248"/>
        <v>3</v>
      </c>
      <c r="CC109" s="1">
        <f t="shared" si="249"/>
        <v>3</v>
      </c>
      <c r="CD109" s="2">
        <f t="shared" si="250"/>
        <v>35</v>
      </c>
      <c r="CE109" s="3">
        <f t="shared" si="251"/>
        <v>2.5</v>
      </c>
      <c r="CF109" s="4">
        <f t="shared" si="252"/>
        <v>3</v>
      </c>
      <c r="CG109" s="4">
        <f t="shared" si="253"/>
        <v>2</v>
      </c>
      <c r="CH109" s="4">
        <f t="shared" si="254"/>
        <v>2</v>
      </c>
      <c r="CI109" s="4">
        <f t="shared" si="255"/>
        <v>1</v>
      </c>
      <c r="CJ109" s="4">
        <f t="shared" si="256"/>
        <v>4</v>
      </c>
      <c r="CK109" s="4">
        <f t="shared" si="257"/>
        <v>4</v>
      </c>
      <c r="CL109" s="4">
        <f t="shared" si="258"/>
        <v>3</v>
      </c>
      <c r="CM109" s="4">
        <f t="shared" si="259"/>
        <v>4</v>
      </c>
      <c r="CN109" s="5">
        <f t="shared" si="260"/>
        <v>23</v>
      </c>
      <c r="CO109" s="5">
        <f t="shared" si="261"/>
        <v>17</v>
      </c>
      <c r="CP109" s="5">
        <f t="shared" si="262"/>
        <v>40</v>
      </c>
      <c r="CQ109" s="7">
        <f t="shared" si="263"/>
        <v>4</v>
      </c>
      <c r="CR109" s="7">
        <f t="shared" si="264"/>
        <v>4</v>
      </c>
      <c r="CS109" s="7">
        <f t="shared" si="265"/>
        <v>4</v>
      </c>
      <c r="CT109" s="7">
        <f t="shared" si="266"/>
        <v>4</v>
      </c>
      <c r="CU109" s="7">
        <f t="shared" si="267"/>
        <v>5</v>
      </c>
      <c r="CV109" s="7">
        <f t="shared" si="268"/>
        <v>3</v>
      </c>
      <c r="CW109" s="7">
        <f t="shared" si="269"/>
        <v>4</v>
      </c>
      <c r="CX109" s="7">
        <f t="shared" si="270"/>
        <v>3</v>
      </c>
      <c r="CY109" s="7">
        <f t="shared" si="271"/>
        <v>3</v>
      </c>
      <c r="CZ109" s="7">
        <f t="shared" si="272"/>
        <v>5</v>
      </c>
      <c r="DA109" s="7">
        <f t="shared" si="273"/>
        <v>4</v>
      </c>
      <c r="DB109" s="7">
        <f t="shared" si="274"/>
        <v>5</v>
      </c>
      <c r="DC109" s="7">
        <f t="shared" si="275"/>
        <v>5</v>
      </c>
      <c r="DD109" s="7">
        <f t="shared" si="276"/>
        <v>5</v>
      </c>
      <c r="DE109" s="8">
        <f t="shared" si="277"/>
        <v>54</v>
      </c>
      <c r="DF109" s="8">
        <f t="shared" si="278"/>
        <v>61</v>
      </c>
      <c r="DG109" s="8">
        <f t="shared" si="279"/>
        <v>115</v>
      </c>
    </row>
    <row r="110" spans="1:111">
      <c r="A110">
        <v>99</v>
      </c>
      <c r="B110" t="s">
        <v>2243</v>
      </c>
      <c r="C110" t="s">
        <v>2126</v>
      </c>
      <c r="D110" t="s">
        <v>77</v>
      </c>
      <c r="E110" t="s">
        <v>78</v>
      </c>
      <c r="F110" t="s">
        <v>1747</v>
      </c>
      <c r="G110" t="s">
        <v>2106</v>
      </c>
      <c r="H110">
        <v>5</v>
      </c>
      <c r="I110">
        <v>4</v>
      </c>
      <c r="J110">
        <v>3</v>
      </c>
      <c r="K110">
        <v>5</v>
      </c>
      <c r="L110">
        <v>3</v>
      </c>
      <c r="M110">
        <v>5</v>
      </c>
      <c r="N110">
        <v>3</v>
      </c>
      <c r="O110">
        <v>5</v>
      </c>
      <c r="P110">
        <v>3</v>
      </c>
      <c r="Q110">
        <v>3</v>
      </c>
      <c r="R110">
        <v>4</v>
      </c>
      <c r="S110">
        <v>2</v>
      </c>
      <c r="T110">
        <v>1</v>
      </c>
      <c r="U110">
        <v>2</v>
      </c>
      <c r="V110">
        <v>2</v>
      </c>
      <c r="W110">
        <v>3</v>
      </c>
      <c r="X110">
        <v>2</v>
      </c>
      <c r="Y110">
        <v>2</v>
      </c>
      <c r="Z110">
        <v>3</v>
      </c>
      <c r="AA110">
        <v>2</v>
      </c>
      <c r="AB110">
        <v>3</v>
      </c>
      <c r="AC110">
        <v>1</v>
      </c>
      <c r="AD110">
        <v>3</v>
      </c>
      <c r="AE110">
        <v>4</v>
      </c>
      <c r="AF110">
        <v>3</v>
      </c>
      <c r="AG110">
        <v>3</v>
      </c>
      <c r="AH110">
        <v>4</v>
      </c>
      <c r="AI110">
        <v>3</v>
      </c>
      <c r="AJ110">
        <v>3</v>
      </c>
      <c r="AK110">
        <v>2</v>
      </c>
      <c r="AL110">
        <v>2</v>
      </c>
      <c r="AM110">
        <v>2</v>
      </c>
      <c r="AN110">
        <v>2</v>
      </c>
      <c r="AO110">
        <v>2</v>
      </c>
      <c r="AP110">
        <v>2</v>
      </c>
      <c r="AQ110">
        <v>4</v>
      </c>
      <c r="AR110">
        <v>4</v>
      </c>
      <c r="AS110">
        <v>3</v>
      </c>
      <c r="AT110">
        <v>2</v>
      </c>
      <c r="AU110">
        <v>5</v>
      </c>
      <c r="AV110">
        <v>2</v>
      </c>
      <c r="AW110">
        <v>3</v>
      </c>
      <c r="AX110">
        <v>3</v>
      </c>
      <c r="AY110">
        <v>2</v>
      </c>
      <c r="AZ110">
        <v>4</v>
      </c>
      <c r="BA110">
        <v>2</v>
      </c>
      <c r="BB110">
        <v>2</v>
      </c>
      <c r="BC110">
        <v>2</v>
      </c>
      <c r="BD110">
        <v>3</v>
      </c>
      <c r="BE110">
        <v>2</v>
      </c>
      <c r="BF110">
        <v>3</v>
      </c>
      <c r="BG110">
        <v>4</v>
      </c>
      <c r="BH110">
        <v>2</v>
      </c>
      <c r="BI110">
        <v>3</v>
      </c>
      <c r="BJ110">
        <v>1</v>
      </c>
      <c r="BK110">
        <v>3</v>
      </c>
      <c r="BL110">
        <v>4</v>
      </c>
      <c r="BM110">
        <v>4</v>
      </c>
      <c r="BN110">
        <v>2</v>
      </c>
      <c r="BO110">
        <v>4</v>
      </c>
      <c r="BP110">
        <v>3</v>
      </c>
      <c r="BQ110">
        <v>1</v>
      </c>
      <c r="BR110">
        <v>5</v>
      </c>
      <c r="BS110">
        <v>5</v>
      </c>
      <c r="BT110">
        <v>3</v>
      </c>
      <c r="BU110">
        <v>2</v>
      </c>
      <c r="BV110">
        <v>2</v>
      </c>
      <c r="BW110">
        <v>2</v>
      </c>
      <c r="BX110">
        <v>179</v>
      </c>
      <c r="BY110" s="1">
        <f t="shared" si="245"/>
        <v>3</v>
      </c>
      <c r="BZ110" s="1">
        <f t="shared" si="246"/>
        <v>1</v>
      </c>
      <c r="CA110" s="1">
        <f t="shared" si="247"/>
        <v>1</v>
      </c>
      <c r="CB110" s="1">
        <f t="shared" si="248"/>
        <v>3</v>
      </c>
      <c r="CC110" s="1">
        <f t="shared" si="249"/>
        <v>3</v>
      </c>
      <c r="CD110" s="2">
        <f t="shared" si="250"/>
        <v>33</v>
      </c>
      <c r="CE110" s="3">
        <f t="shared" si="251"/>
        <v>2.2999999999999998</v>
      </c>
      <c r="CF110" s="4">
        <f t="shared" si="252"/>
        <v>2</v>
      </c>
      <c r="CG110" s="4">
        <f t="shared" si="253"/>
        <v>1</v>
      </c>
      <c r="CH110" s="4">
        <f t="shared" si="254"/>
        <v>1</v>
      </c>
      <c r="CI110" s="4">
        <f t="shared" si="255"/>
        <v>2</v>
      </c>
      <c r="CJ110" s="4">
        <f t="shared" si="256"/>
        <v>3</v>
      </c>
      <c r="CK110" s="4">
        <f t="shared" si="257"/>
        <v>3</v>
      </c>
      <c r="CL110" s="4">
        <f t="shared" si="258"/>
        <v>3</v>
      </c>
      <c r="CM110" s="4">
        <f t="shared" si="259"/>
        <v>1</v>
      </c>
      <c r="CN110" s="5">
        <f t="shared" si="260"/>
        <v>16</v>
      </c>
      <c r="CO110" s="5">
        <f t="shared" si="261"/>
        <v>19</v>
      </c>
      <c r="CP110" s="5">
        <f t="shared" si="262"/>
        <v>35</v>
      </c>
      <c r="CQ110" s="7">
        <f t="shared" si="263"/>
        <v>4</v>
      </c>
      <c r="CR110" s="7">
        <f t="shared" si="264"/>
        <v>4</v>
      </c>
      <c r="CS110" s="7">
        <f t="shared" si="265"/>
        <v>4</v>
      </c>
      <c r="CT110" s="7">
        <f t="shared" si="266"/>
        <v>4</v>
      </c>
      <c r="CU110" s="7">
        <f t="shared" si="267"/>
        <v>4</v>
      </c>
      <c r="CV110" s="7">
        <f t="shared" si="268"/>
        <v>4</v>
      </c>
      <c r="CW110" s="7">
        <f t="shared" si="269"/>
        <v>3</v>
      </c>
      <c r="CX110" s="7">
        <f t="shared" si="270"/>
        <v>4</v>
      </c>
      <c r="CY110" s="7">
        <f t="shared" si="271"/>
        <v>3</v>
      </c>
      <c r="CZ110" s="7">
        <f t="shared" si="272"/>
        <v>5</v>
      </c>
      <c r="DA110" s="7">
        <f t="shared" si="273"/>
        <v>1</v>
      </c>
      <c r="DB110" s="7">
        <f t="shared" si="274"/>
        <v>4</v>
      </c>
      <c r="DC110" s="7">
        <f t="shared" si="275"/>
        <v>4</v>
      </c>
      <c r="DD110" s="7">
        <f t="shared" si="276"/>
        <v>4</v>
      </c>
      <c r="DE110" s="8">
        <f t="shared" si="277"/>
        <v>51</v>
      </c>
      <c r="DF110" s="8">
        <f t="shared" si="278"/>
        <v>61</v>
      </c>
      <c r="DG110" s="8">
        <f t="shared" si="279"/>
        <v>112</v>
      </c>
    </row>
  </sheetData>
  <sortState xmlns:xlrd2="http://schemas.microsoft.com/office/spreadsheetml/2017/richdata2" ref="A93:DG110">
    <sortCondition ref="G93:G110"/>
  </sortState>
  <phoneticPr fontId="3"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68A2-A131-4EDF-9F34-04AD2183F62A}">
  <dimension ref="A1:CZ110"/>
  <sheetViews>
    <sheetView topLeftCell="A79" workbookViewId="0">
      <selection activeCell="L92" sqref="L92"/>
    </sheetView>
  </sheetViews>
  <sheetFormatPr defaultColWidth="9.1796875" defaultRowHeight="12.5"/>
  <cols>
    <col min="1" max="1" width="9.453125" customWidth="1"/>
    <col min="2" max="2" width="18.1796875" hidden="1" customWidth="1"/>
    <col min="3" max="3" width="6.6328125" hidden="1" customWidth="1"/>
    <col min="4" max="4" width="4.1796875" hidden="1" customWidth="1"/>
    <col min="5" max="5" width="16.453125" hidden="1" customWidth="1"/>
    <col min="6" max="6" width="22.453125" hidden="1" customWidth="1"/>
    <col min="7" max="7" width="13.453125" customWidth="1"/>
    <col min="8" max="47" width="6.6328125" customWidth="1"/>
    <col min="48" max="48" width="7.36328125" customWidth="1"/>
    <col min="49" max="87" width="6.6328125" customWidth="1"/>
    <col min="88" max="95" width="9.1796875" style="9" customWidth="1"/>
    <col min="96" max="96" width="9.1796875" style="10" customWidth="1"/>
    <col min="97" max="100" width="9.1796875" customWidth="1"/>
    <col min="103" max="103" width="9.1796875" style="115"/>
    <col min="104" max="104" width="9.1796875" style="11"/>
  </cols>
  <sheetData>
    <row r="1" spans="1:104" ht="15.5">
      <c r="A1" s="12" t="s">
        <v>520</v>
      </c>
      <c r="B1" t="s">
        <v>0</v>
      </c>
      <c r="C1" t="s">
        <v>1</v>
      </c>
      <c r="D1" t="s">
        <v>2</v>
      </c>
      <c r="E1" t="s">
        <v>3</v>
      </c>
      <c r="F1" t="s">
        <v>4</v>
      </c>
      <c r="G1" t="s">
        <v>5</v>
      </c>
      <c r="H1" t="s">
        <v>238</v>
      </c>
      <c r="I1" t="s">
        <v>237</v>
      </c>
      <c r="J1" t="s">
        <v>236</v>
      </c>
      <c r="K1" t="s">
        <v>235</v>
      </c>
      <c r="L1" t="s">
        <v>234</v>
      </c>
      <c r="M1" t="s">
        <v>233</v>
      </c>
      <c r="N1" t="s">
        <v>232</v>
      </c>
      <c r="O1" t="s">
        <v>231</v>
      </c>
      <c r="P1" t="s">
        <v>230</v>
      </c>
      <c r="Q1" t="s">
        <v>229</v>
      </c>
      <c r="R1" t="s">
        <v>228</v>
      </c>
      <c r="S1" t="s">
        <v>227</v>
      </c>
      <c r="T1" t="s">
        <v>226</v>
      </c>
      <c r="U1" t="s">
        <v>225</v>
      </c>
      <c r="V1" t="s">
        <v>224</v>
      </c>
      <c r="W1" t="s">
        <v>223</v>
      </c>
      <c r="X1" t="s">
        <v>222</v>
      </c>
      <c r="Y1" t="s">
        <v>221</v>
      </c>
      <c r="Z1" t="s">
        <v>220</v>
      </c>
      <c r="AA1" t="s">
        <v>219</v>
      </c>
      <c r="AB1" t="s">
        <v>218</v>
      </c>
      <c r="AC1" t="s">
        <v>217</v>
      </c>
      <c r="AD1" t="s">
        <v>216</v>
      </c>
      <c r="AE1" t="s">
        <v>215</v>
      </c>
      <c r="AF1" t="s">
        <v>214</v>
      </c>
      <c r="AG1" t="s">
        <v>213</v>
      </c>
      <c r="AH1" t="s">
        <v>212</v>
      </c>
      <c r="AI1" t="s">
        <v>211</v>
      </c>
      <c r="AJ1" t="s">
        <v>210</v>
      </c>
      <c r="AK1" t="s">
        <v>209</v>
      </c>
      <c r="AL1" t="s">
        <v>208</v>
      </c>
      <c r="AM1" t="s">
        <v>207</v>
      </c>
      <c r="AN1" t="s">
        <v>206</v>
      </c>
      <c r="AO1" t="s">
        <v>205</v>
      </c>
      <c r="AP1" t="s">
        <v>204</v>
      </c>
      <c r="AQ1" t="s">
        <v>203</v>
      </c>
      <c r="AR1" t="s">
        <v>202</v>
      </c>
      <c r="AS1" t="s">
        <v>201</v>
      </c>
      <c r="AT1" t="s">
        <v>200</v>
      </c>
      <c r="AU1" t="s">
        <v>199</v>
      </c>
      <c r="AV1" t="s">
        <v>198</v>
      </c>
      <c r="AW1" t="s">
        <v>197</v>
      </c>
      <c r="AX1" t="s">
        <v>196</v>
      </c>
      <c r="AY1" t="s">
        <v>195</v>
      </c>
      <c r="AZ1" t="s">
        <v>194</v>
      </c>
      <c r="BA1" t="s">
        <v>193</v>
      </c>
      <c r="BB1" t="s">
        <v>192</v>
      </c>
      <c r="BC1" t="s">
        <v>191</v>
      </c>
      <c r="BD1" t="s">
        <v>190</v>
      </c>
      <c r="BE1" t="s">
        <v>189</v>
      </c>
      <c r="BF1" t="s">
        <v>188</v>
      </c>
      <c r="BG1" t="s">
        <v>187</v>
      </c>
      <c r="BH1" t="s">
        <v>186</v>
      </c>
      <c r="BI1" t="s">
        <v>185</v>
      </c>
      <c r="BJ1" t="s">
        <v>184</v>
      </c>
      <c r="BK1" t="s">
        <v>183</v>
      </c>
      <c r="BL1" t="s">
        <v>182</v>
      </c>
      <c r="BM1" t="s">
        <v>181</v>
      </c>
      <c r="BN1" t="s">
        <v>180</v>
      </c>
      <c r="BO1" t="s">
        <v>179</v>
      </c>
      <c r="BP1" t="s">
        <v>178</v>
      </c>
      <c r="BQ1" t="s">
        <v>177</v>
      </c>
      <c r="BR1" t="s">
        <v>2021</v>
      </c>
      <c r="BS1" t="s">
        <v>2022</v>
      </c>
      <c r="BT1" t="s">
        <v>2023</v>
      </c>
      <c r="BU1" t="s">
        <v>2024</v>
      </c>
      <c r="BV1" t="s">
        <v>2025</v>
      </c>
      <c r="BW1" t="s">
        <v>2026</v>
      </c>
      <c r="BX1" t="s">
        <v>2027</v>
      </c>
      <c r="BY1" t="s">
        <v>2028</v>
      </c>
      <c r="BZ1" t="s">
        <v>2029</v>
      </c>
      <c r="CA1" t="s">
        <v>2030</v>
      </c>
      <c r="CB1" t="s">
        <v>2031</v>
      </c>
      <c r="CC1" t="s">
        <v>2032</v>
      </c>
      <c r="CD1" t="s">
        <v>2033</v>
      </c>
      <c r="CE1" t="s">
        <v>2034</v>
      </c>
      <c r="CF1" t="s">
        <v>2035</v>
      </c>
      <c r="CG1" t="s">
        <v>2036</v>
      </c>
      <c r="CH1" t="s">
        <v>2037</v>
      </c>
      <c r="CI1" t="s">
        <v>74</v>
      </c>
      <c r="CJ1" s="9" t="s">
        <v>239</v>
      </c>
      <c r="CK1" s="9" t="s">
        <v>240</v>
      </c>
      <c r="CL1" s="9" t="s">
        <v>241</v>
      </c>
      <c r="CM1" s="9" t="s">
        <v>242</v>
      </c>
      <c r="CN1" s="9" t="s">
        <v>243</v>
      </c>
      <c r="CO1" s="9" t="s">
        <v>244</v>
      </c>
      <c r="CP1" s="9" t="s">
        <v>245</v>
      </c>
      <c r="CQ1" s="9" t="s">
        <v>246</v>
      </c>
      <c r="CR1" s="9" t="s">
        <v>247</v>
      </c>
      <c r="CS1" s="10" t="s">
        <v>248</v>
      </c>
      <c r="CT1" s="3" t="s">
        <v>249</v>
      </c>
      <c r="CU1" s="3" t="s">
        <v>250</v>
      </c>
      <c r="CV1" s="3" t="s">
        <v>251</v>
      </c>
      <c r="CW1" s="3" t="s">
        <v>252</v>
      </c>
      <c r="CX1" s="5" t="s">
        <v>253</v>
      </c>
      <c r="CY1" s="115" t="s">
        <v>2040</v>
      </c>
      <c r="CZ1" s="11" t="s">
        <v>2039</v>
      </c>
    </row>
    <row r="2" spans="1:104">
      <c r="A2">
        <v>2</v>
      </c>
      <c r="B2" t="s">
        <v>518</v>
      </c>
      <c r="C2" t="s">
        <v>519</v>
      </c>
      <c r="D2" t="s">
        <v>77</v>
      </c>
      <c r="E2" t="s">
        <v>83</v>
      </c>
      <c r="F2" t="s">
        <v>506</v>
      </c>
      <c r="G2" t="s">
        <v>509</v>
      </c>
      <c r="H2">
        <v>4</v>
      </c>
      <c r="I2">
        <v>3</v>
      </c>
      <c r="J2">
        <v>1</v>
      </c>
      <c r="K2">
        <v>3</v>
      </c>
      <c r="L2">
        <v>3</v>
      </c>
      <c r="M2">
        <v>2</v>
      </c>
      <c r="N2">
        <v>4</v>
      </c>
      <c r="O2">
        <v>3</v>
      </c>
      <c r="P2">
        <v>4</v>
      </c>
      <c r="Q2">
        <v>3</v>
      </c>
      <c r="R2">
        <v>4</v>
      </c>
      <c r="S2">
        <v>1</v>
      </c>
      <c r="T2">
        <v>3</v>
      </c>
      <c r="U2">
        <v>3</v>
      </c>
      <c r="V2">
        <v>2</v>
      </c>
      <c r="W2">
        <v>2</v>
      </c>
      <c r="X2">
        <v>3</v>
      </c>
      <c r="Y2">
        <v>1</v>
      </c>
      <c r="Z2">
        <v>2</v>
      </c>
      <c r="AA2">
        <v>4</v>
      </c>
      <c r="AB2">
        <v>2</v>
      </c>
      <c r="AC2">
        <v>2</v>
      </c>
      <c r="AD2">
        <v>1</v>
      </c>
      <c r="AE2">
        <v>3</v>
      </c>
      <c r="AF2">
        <v>3</v>
      </c>
      <c r="AG2">
        <v>3</v>
      </c>
      <c r="AH2">
        <v>3</v>
      </c>
      <c r="AI2">
        <v>1</v>
      </c>
      <c r="AJ2">
        <v>1</v>
      </c>
      <c r="AK2">
        <v>3</v>
      </c>
      <c r="AL2">
        <v>2</v>
      </c>
      <c r="AM2">
        <v>1</v>
      </c>
      <c r="AN2">
        <v>1</v>
      </c>
      <c r="AO2">
        <v>2</v>
      </c>
      <c r="AP2">
        <v>3</v>
      </c>
      <c r="AQ2">
        <v>1</v>
      </c>
      <c r="AR2">
        <v>1</v>
      </c>
      <c r="AS2">
        <v>2</v>
      </c>
      <c r="AT2">
        <v>1</v>
      </c>
      <c r="AU2">
        <v>2</v>
      </c>
      <c r="AV2">
        <v>2</v>
      </c>
      <c r="AW2">
        <v>2</v>
      </c>
      <c r="AX2">
        <v>2</v>
      </c>
      <c r="AY2">
        <v>1</v>
      </c>
      <c r="AZ2">
        <v>2</v>
      </c>
      <c r="BA2">
        <v>2</v>
      </c>
      <c r="BB2">
        <v>1</v>
      </c>
      <c r="BC2">
        <v>2</v>
      </c>
      <c r="BD2">
        <v>3</v>
      </c>
      <c r="BE2">
        <v>1</v>
      </c>
      <c r="BF2">
        <v>1</v>
      </c>
      <c r="BG2">
        <v>1</v>
      </c>
      <c r="BH2">
        <v>1</v>
      </c>
      <c r="BI2">
        <v>2</v>
      </c>
      <c r="BJ2">
        <v>2</v>
      </c>
      <c r="BK2">
        <v>2</v>
      </c>
      <c r="BL2">
        <v>2</v>
      </c>
      <c r="BM2">
        <v>2</v>
      </c>
      <c r="BN2">
        <v>1</v>
      </c>
      <c r="BO2">
        <v>1</v>
      </c>
      <c r="BP2">
        <v>1</v>
      </c>
      <c r="BQ2">
        <v>1</v>
      </c>
      <c r="CI2">
        <v>95</v>
      </c>
      <c r="CJ2" s="9">
        <f>IF(H2=1,4,IF(H2=2,3,IF(H2=3,2,IF(H2=4,1))))</f>
        <v>1</v>
      </c>
      <c r="CK2" s="9">
        <f t="shared" ref="CK2:CK33" si="0">IF(L2=1,4,IF(L2=2,3,IF(L2=3,2,IF(L2=4,1))))</f>
        <v>2</v>
      </c>
      <c r="CL2" s="9">
        <f t="shared" ref="CL2:CL33" si="1">IF(M2=1,4,IF(M2=2,3,IF(M2=3,2,IF(M2=4,1))))</f>
        <v>3</v>
      </c>
      <c r="CM2" s="9">
        <f t="shared" ref="CM2:CM33" si="2">IF(P2=1,4,IF(P2=2,3,IF(P2=3,2,IF(P2=4,1))))</f>
        <v>1</v>
      </c>
      <c r="CN2" s="9">
        <f t="shared" ref="CN2:CN33" si="3">IF(Q2=1,4,IF(Q2=2,3,IF(Q2=3,2,IF(Q2=4,1))))</f>
        <v>2</v>
      </c>
      <c r="CO2" s="9">
        <f t="shared" ref="CO2:CO33" si="4">IF(V2=1,4,IF(V2=2,3,IF(V2=3,2,IF(V2=4,1))))</f>
        <v>3</v>
      </c>
      <c r="CP2" s="9">
        <f t="shared" ref="CP2:CP33" si="5">IF(W2=1,4,IF(W2=2,3,IF(W2=3,2,IF(W2=4,1))))</f>
        <v>3</v>
      </c>
      <c r="CQ2" s="9">
        <f t="shared" ref="CQ2:CQ33" si="6">IF(Z2=1,4,IF(Z2=2,3,IF(Z2=3,2,IF(Z2=4,1))))</f>
        <v>3</v>
      </c>
      <c r="CR2" s="9">
        <f t="shared" ref="CR2:CR33" si="7">IF(AA2=1,4,IF(AA2=2,3,IF(AA2=3,2,IF(AA2=4,1))))</f>
        <v>1</v>
      </c>
      <c r="CS2" s="10">
        <f t="shared" ref="CS2:CS65" si="8">SUM(CJ2:CR2)</f>
        <v>19</v>
      </c>
      <c r="CT2" s="3">
        <f t="shared" ref="CT2:CT33" si="9">INT(SUM(AB2:AV2)*1.19)-21</f>
        <v>26</v>
      </c>
      <c r="CU2" s="3">
        <f t="shared" ref="CU2:CU33" si="10">STANDARDIZE(CT2,$CV$2,$CW$2)</f>
        <v>1.8437933708221348</v>
      </c>
      <c r="CV2" s="3">
        <f>AVERAGE(CT2:CT23)</f>
        <v>13.954545454545455</v>
      </c>
      <c r="CW2" s="3">
        <f>_xlfn.STDEV.P(CT2:CT23)</f>
        <v>6.5329742128769883</v>
      </c>
      <c r="CX2" s="5">
        <f t="shared" ref="CX2:CX33" si="11">SUM(AW2:BQ2)-21</f>
        <v>12</v>
      </c>
    </row>
    <row r="3" spans="1:104">
      <c r="A3">
        <v>4</v>
      </c>
      <c r="B3" t="s">
        <v>174</v>
      </c>
      <c r="C3" t="s">
        <v>173</v>
      </c>
      <c r="D3" t="s">
        <v>77</v>
      </c>
      <c r="E3" t="s">
        <v>83</v>
      </c>
      <c r="F3" t="s">
        <v>79</v>
      </c>
      <c r="G3" t="s">
        <v>84</v>
      </c>
      <c r="H3">
        <v>3</v>
      </c>
      <c r="I3">
        <v>4</v>
      </c>
      <c r="J3">
        <v>4</v>
      </c>
      <c r="K3">
        <v>4</v>
      </c>
      <c r="L3">
        <v>3</v>
      </c>
      <c r="M3">
        <v>3</v>
      </c>
      <c r="N3">
        <v>3</v>
      </c>
      <c r="O3">
        <v>3</v>
      </c>
      <c r="P3">
        <v>4</v>
      </c>
      <c r="Q3">
        <v>3</v>
      </c>
      <c r="R3">
        <v>4</v>
      </c>
      <c r="S3">
        <v>2</v>
      </c>
      <c r="T3">
        <v>4</v>
      </c>
      <c r="U3">
        <v>3</v>
      </c>
      <c r="V3">
        <v>1</v>
      </c>
      <c r="W3">
        <v>2</v>
      </c>
      <c r="X3">
        <v>4</v>
      </c>
      <c r="Y3">
        <v>4</v>
      </c>
      <c r="Z3">
        <v>3</v>
      </c>
      <c r="AA3">
        <v>2</v>
      </c>
      <c r="AB3">
        <v>1</v>
      </c>
      <c r="AC3">
        <v>1</v>
      </c>
      <c r="AD3">
        <v>1</v>
      </c>
      <c r="AE3">
        <v>2</v>
      </c>
      <c r="AF3">
        <v>2</v>
      </c>
      <c r="AG3">
        <v>1</v>
      </c>
      <c r="AH3">
        <v>1</v>
      </c>
      <c r="AI3">
        <v>2</v>
      </c>
      <c r="AJ3">
        <v>1</v>
      </c>
      <c r="AK3">
        <v>2</v>
      </c>
      <c r="AL3">
        <v>1</v>
      </c>
      <c r="AM3">
        <v>2</v>
      </c>
      <c r="AN3">
        <v>1</v>
      </c>
      <c r="AO3">
        <v>1</v>
      </c>
      <c r="AP3">
        <v>1</v>
      </c>
      <c r="AQ3">
        <v>1</v>
      </c>
      <c r="AR3">
        <v>1</v>
      </c>
      <c r="AS3">
        <v>1</v>
      </c>
      <c r="AT3">
        <v>1</v>
      </c>
      <c r="AU3">
        <v>2</v>
      </c>
      <c r="AV3">
        <v>1</v>
      </c>
      <c r="AW3">
        <v>2</v>
      </c>
      <c r="AX3">
        <v>1</v>
      </c>
      <c r="AY3">
        <v>1</v>
      </c>
      <c r="AZ3">
        <v>1</v>
      </c>
      <c r="BA3">
        <v>1</v>
      </c>
      <c r="BB3">
        <v>1</v>
      </c>
      <c r="BC3">
        <v>1</v>
      </c>
      <c r="BD3">
        <v>1</v>
      </c>
      <c r="BE3">
        <v>1</v>
      </c>
      <c r="BF3">
        <v>1</v>
      </c>
      <c r="BG3">
        <v>1</v>
      </c>
      <c r="BH3">
        <v>1</v>
      </c>
      <c r="BI3">
        <v>1</v>
      </c>
      <c r="BJ3">
        <v>1</v>
      </c>
      <c r="BK3">
        <v>1</v>
      </c>
      <c r="BL3">
        <v>1</v>
      </c>
      <c r="BM3">
        <v>1</v>
      </c>
      <c r="BN3">
        <v>1</v>
      </c>
      <c r="BO3">
        <v>1</v>
      </c>
      <c r="BP3">
        <v>1</v>
      </c>
      <c r="BQ3">
        <v>1</v>
      </c>
      <c r="CI3">
        <v>90</v>
      </c>
      <c r="CJ3" s="9">
        <f t="shared" ref="CJ3:CJ33" si="12">IF(H3=1,4,IF(H3=2,3,IF(H3=3,2,IF(H3=4,1))))</f>
        <v>2</v>
      </c>
      <c r="CK3" s="9">
        <f t="shared" si="0"/>
        <v>2</v>
      </c>
      <c r="CL3" s="9">
        <f t="shared" si="1"/>
        <v>2</v>
      </c>
      <c r="CM3" s="9">
        <f t="shared" si="2"/>
        <v>1</v>
      </c>
      <c r="CN3" s="9">
        <f t="shared" si="3"/>
        <v>2</v>
      </c>
      <c r="CO3" s="9">
        <f t="shared" si="4"/>
        <v>4</v>
      </c>
      <c r="CP3" s="9">
        <f t="shared" si="5"/>
        <v>3</v>
      </c>
      <c r="CQ3" s="9">
        <f t="shared" si="6"/>
        <v>2</v>
      </c>
      <c r="CR3" s="9">
        <f t="shared" si="7"/>
        <v>3</v>
      </c>
      <c r="CS3" s="10">
        <f t="shared" si="8"/>
        <v>21</v>
      </c>
      <c r="CT3" s="3">
        <f t="shared" si="9"/>
        <v>11</v>
      </c>
      <c r="CU3" s="3">
        <f t="shared" si="10"/>
        <v>-0.45225120416391995</v>
      </c>
      <c r="CX3" s="5">
        <f t="shared" si="11"/>
        <v>1</v>
      </c>
    </row>
    <row r="4" spans="1:104">
      <c r="A4">
        <v>3</v>
      </c>
      <c r="B4" t="s">
        <v>176</v>
      </c>
      <c r="C4" t="s">
        <v>175</v>
      </c>
      <c r="D4" t="s">
        <v>77</v>
      </c>
      <c r="E4" t="s">
        <v>78</v>
      </c>
      <c r="F4" t="s">
        <v>79</v>
      </c>
      <c r="G4" t="s">
        <v>80</v>
      </c>
      <c r="H4">
        <v>4</v>
      </c>
      <c r="I4">
        <v>3</v>
      </c>
      <c r="J4">
        <v>4</v>
      </c>
      <c r="K4">
        <v>3</v>
      </c>
      <c r="L4">
        <v>2</v>
      </c>
      <c r="M4">
        <v>3</v>
      </c>
      <c r="N4">
        <v>4</v>
      </c>
      <c r="O4">
        <v>3</v>
      </c>
      <c r="P4">
        <v>3</v>
      </c>
      <c r="Q4">
        <v>2</v>
      </c>
      <c r="R4">
        <v>3</v>
      </c>
      <c r="S4">
        <v>3</v>
      </c>
      <c r="T4">
        <v>4</v>
      </c>
      <c r="U4">
        <v>4</v>
      </c>
      <c r="V4">
        <v>2</v>
      </c>
      <c r="W4">
        <v>2</v>
      </c>
      <c r="X4">
        <v>3</v>
      </c>
      <c r="Y4">
        <v>3</v>
      </c>
      <c r="Z4">
        <v>2</v>
      </c>
      <c r="AA4">
        <v>2</v>
      </c>
      <c r="AB4">
        <v>1</v>
      </c>
      <c r="AC4">
        <v>1</v>
      </c>
      <c r="AD4">
        <v>1</v>
      </c>
      <c r="AE4">
        <v>2</v>
      </c>
      <c r="AF4">
        <v>2</v>
      </c>
      <c r="AG4">
        <v>1</v>
      </c>
      <c r="AH4">
        <v>1</v>
      </c>
      <c r="AI4">
        <v>2</v>
      </c>
      <c r="AJ4">
        <v>1</v>
      </c>
      <c r="AK4">
        <v>2</v>
      </c>
      <c r="AL4">
        <v>1</v>
      </c>
      <c r="AM4">
        <v>1</v>
      </c>
      <c r="AN4">
        <v>1</v>
      </c>
      <c r="AO4">
        <v>2</v>
      </c>
      <c r="AP4">
        <v>1</v>
      </c>
      <c r="AQ4">
        <v>1</v>
      </c>
      <c r="AR4">
        <v>2</v>
      </c>
      <c r="AS4">
        <v>1</v>
      </c>
      <c r="AT4">
        <v>1</v>
      </c>
      <c r="AU4">
        <v>1</v>
      </c>
      <c r="AV4">
        <v>1</v>
      </c>
      <c r="AW4">
        <v>1</v>
      </c>
      <c r="AX4">
        <v>1</v>
      </c>
      <c r="AY4">
        <v>2</v>
      </c>
      <c r="AZ4">
        <v>1</v>
      </c>
      <c r="BA4">
        <v>1</v>
      </c>
      <c r="BB4">
        <v>1</v>
      </c>
      <c r="BC4">
        <v>2</v>
      </c>
      <c r="BD4">
        <v>2</v>
      </c>
      <c r="BE4">
        <v>1</v>
      </c>
      <c r="BF4">
        <v>1</v>
      </c>
      <c r="BG4">
        <v>1</v>
      </c>
      <c r="BH4">
        <v>2</v>
      </c>
      <c r="BI4">
        <v>2</v>
      </c>
      <c r="BJ4">
        <v>2</v>
      </c>
      <c r="BK4">
        <v>2</v>
      </c>
      <c r="BL4">
        <v>1</v>
      </c>
      <c r="BM4">
        <v>1</v>
      </c>
      <c r="BN4">
        <v>1</v>
      </c>
      <c r="BO4">
        <v>1</v>
      </c>
      <c r="BP4">
        <v>1</v>
      </c>
      <c r="BQ4">
        <v>1</v>
      </c>
      <c r="CI4">
        <v>86</v>
      </c>
      <c r="CJ4" s="9">
        <f t="shared" si="12"/>
        <v>1</v>
      </c>
      <c r="CK4" s="9">
        <f t="shared" si="0"/>
        <v>3</v>
      </c>
      <c r="CL4" s="9">
        <f t="shared" si="1"/>
        <v>2</v>
      </c>
      <c r="CM4" s="9">
        <f t="shared" si="2"/>
        <v>2</v>
      </c>
      <c r="CN4" s="9">
        <f t="shared" si="3"/>
        <v>3</v>
      </c>
      <c r="CO4" s="9">
        <f t="shared" si="4"/>
        <v>3</v>
      </c>
      <c r="CP4" s="9">
        <f t="shared" si="5"/>
        <v>3</v>
      </c>
      <c r="CQ4" s="9">
        <f t="shared" si="6"/>
        <v>3</v>
      </c>
      <c r="CR4" s="9">
        <f t="shared" si="7"/>
        <v>3</v>
      </c>
      <c r="CS4" s="10">
        <f t="shared" si="8"/>
        <v>23</v>
      </c>
      <c r="CT4" s="3">
        <f t="shared" si="9"/>
        <v>11</v>
      </c>
      <c r="CU4" s="3">
        <f t="shared" si="10"/>
        <v>-0.45225120416391995</v>
      </c>
      <c r="CX4" s="5">
        <f t="shared" si="11"/>
        <v>7</v>
      </c>
    </row>
    <row r="5" spans="1:104">
      <c r="A5">
        <v>6</v>
      </c>
      <c r="B5" t="s">
        <v>170</v>
      </c>
      <c r="C5" t="s">
        <v>169</v>
      </c>
      <c r="D5" t="s">
        <v>77</v>
      </c>
      <c r="E5" t="s">
        <v>78</v>
      </c>
      <c r="F5" t="s">
        <v>79</v>
      </c>
      <c r="G5" t="s">
        <v>90</v>
      </c>
      <c r="H5">
        <v>4</v>
      </c>
      <c r="I5">
        <v>3</v>
      </c>
      <c r="J5">
        <v>3</v>
      </c>
      <c r="K5">
        <v>4</v>
      </c>
      <c r="L5">
        <v>3</v>
      </c>
      <c r="M5">
        <v>2</v>
      </c>
      <c r="N5">
        <v>1</v>
      </c>
      <c r="O5">
        <v>3</v>
      </c>
      <c r="P5">
        <v>4</v>
      </c>
      <c r="Q5">
        <v>4</v>
      </c>
      <c r="R5">
        <v>4</v>
      </c>
      <c r="S5">
        <v>1</v>
      </c>
      <c r="T5">
        <v>3</v>
      </c>
      <c r="U5">
        <v>4</v>
      </c>
      <c r="V5">
        <v>1</v>
      </c>
      <c r="W5">
        <v>2</v>
      </c>
      <c r="X5">
        <v>3</v>
      </c>
      <c r="Y5">
        <v>1</v>
      </c>
      <c r="Z5">
        <v>3</v>
      </c>
      <c r="AA5">
        <v>4</v>
      </c>
      <c r="AB5">
        <v>1</v>
      </c>
      <c r="AC5">
        <v>1</v>
      </c>
      <c r="AD5">
        <v>1</v>
      </c>
      <c r="AE5">
        <v>2</v>
      </c>
      <c r="AF5">
        <v>1</v>
      </c>
      <c r="AG5">
        <v>1</v>
      </c>
      <c r="AH5">
        <v>1</v>
      </c>
      <c r="AI5">
        <v>1</v>
      </c>
      <c r="AJ5">
        <v>1</v>
      </c>
      <c r="AK5">
        <v>2</v>
      </c>
      <c r="AL5">
        <v>3</v>
      </c>
      <c r="AM5">
        <v>1</v>
      </c>
      <c r="AN5">
        <v>1</v>
      </c>
      <c r="AO5">
        <v>1</v>
      </c>
      <c r="AP5">
        <v>3</v>
      </c>
      <c r="AQ5">
        <v>1</v>
      </c>
      <c r="AR5">
        <v>2</v>
      </c>
      <c r="AS5">
        <v>2</v>
      </c>
      <c r="AT5">
        <v>1</v>
      </c>
      <c r="AU5">
        <v>1</v>
      </c>
      <c r="AV5">
        <v>1</v>
      </c>
      <c r="AW5">
        <v>2</v>
      </c>
      <c r="AX5">
        <v>2</v>
      </c>
      <c r="AY5">
        <v>3</v>
      </c>
      <c r="AZ5">
        <v>2</v>
      </c>
      <c r="BA5">
        <v>3</v>
      </c>
      <c r="BB5">
        <v>1</v>
      </c>
      <c r="BC5">
        <v>1</v>
      </c>
      <c r="BD5">
        <v>2</v>
      </c>
      <c r="BE5">
        <v>2</v>
      </c>
      <c r="BF5">
        <v>1</v>
      </c>
      <c r="BG5">
        <v>1</v>
      </c>
      <c r="BH5">
        <v>1</v>
      </c>
      <c r="BI5">
        <v>1</v>
      </c>
      <c r="BJ5">
        <v>1</v>
      </c>
      <c r="BK5">
        <v>1</v>
      </c>
      <c r="BL5">
        <v>1</v>
      </c>
      <c r="BM5">
        <v>1</v>
      </c>
      <c r="BN5">
        <v>1</v>
      </c>
      <c r="BO5">
        <v>1</v>
      </c>
      <c r="BP5">
        <v>1</v>
      </c>
      <c r="BQ5">
        <v>1</v>
      </c>
      <c r="CI5">
        <v>86</v>
      </c>
      <c r="CJ5" s="9">
        <f t="shared" si="12"/>
        <v>1</v>
      </c>
      <c r="CK5" s="9">
        <f t="shared" si="0"/>
        <v>2</v>
      </c>
      <c r="CL5" s="9">
        <f t="shared" si="1"/>
        <v>3</v>
      </c>
      <c r="CM5" s="9">
        <f t="shared" si="2"/>
        <v>1</v>
      </c>
      <c r="CN5" s="9">
        <f t="shared" si="3"/>
        <v>1</v>
      </c>
      <c r="CO5" s="9">
        <f t="shared" si="4"/>
        <v>4</v>
      </c>
      <c r="CP5" s="9">
        <f t="shared" si="5"/>
        <v>3</v>
      </c>
      <c r="CQ5" s="9">
        <f t="shared" si="6"/>
        <v>2</v>
      </c>
      <c r="CR5" s="9">
        <f t="shared" si="7"/>
        <v>1</v>
      </c>
      <c r="CS5" s="10">
        <f t="shared" si="8"/>
        <v>18</v>
      </c>
      <c r="CT5" s="3">
        <f t="shared" si="9"/>
        <v>13</v>
      </c>
      <c r="CU5" s="3">
        <f t="shared" si="10"/>
        <v>-0.14611192749911264</v>
      </c>
      <c r="CX5" s="5">
        <f t="shared" si="11"/>
        <v>9</v>
      </c>
    </row>
    <row r="6" spans="1:104">
      <c r="A6">
        <v>5</v>
      </c>
      <c r="B6" t="s">
        <v>172</v>
      </c>
      <c r="C6" t="s">
        <v>171</v>
      </c>
      <c r="D6" t="s">
        <v>77</v>
      </c>
      <c r="E6" t="s">
        <v>78</v>
      </c>
      <c r="F6" t="s">
        <v>79</v>
      </c>
      <c r="G6" t="s">
        <v>87</v>
      </c>
      <c r="H6">
        <v>3</v>
      </c>
      <c r="I6">
        <v>4</v>
      </c>
      <c r="J6">
        <v>4</v>
      </c>
      <c r="K6">
        <v>4</v>
      </c>
      <c r="L6">
        <v>2</v>
      </c>
      <c r="M6">
        <v>3</v>
      </c>
      <c r="N6">
        <v>3</v>
      </c>
      <c r="O6">
        <v>4</v>
      </c>
      <c r="P6">
        <v>2</v>
      </c>
      <c r="Q6">
        <v>2</v>
      </c>
      <c r="R6">
        <v>4</v>
      </c>
      <c r="S6">
        <v>3</v>
      </c>
      <c r="T6">
        <v>4</v>
      </c>
      <c r="U6">
        <v>4</v>
      </c>
      <c r="V6">
        <v>2</v>
      </c>
      <c r="W6">
        <v>1</v>
      </c>
      <c r="X6">
        <v>4</v>
      </c>
      <c r="Y6">
        <v>3</v>
      </c>
      <c r="Z6">
        <v>2</v>
      </c>
      <c r="AA6">
        <v>2</v>
      </c>
      <c r="AB6">
        <v>3</v>
      </c>
      <c r="AC6">
        <v>1</v>
      </c>
      <c r="AD6">
        <v>1</v>
      </c>
      <c r="AE6">
        <v>3</v>
      </c>
      <c r="AF6">
        <v>2</v>
      </c>
      <c r="AG6">
        <v>1</v>
      </c>
      <c r="AH6">
        <v>1</v>
      </c>
      <c r="AI6">
        <v>2</v>
      </c>
      <c r="AJ6">
        <v>1</v>
      </c>
      <c r="AK6">
        <v>2</v>
      </c>
      <c r="AL6">
        <v>1</v>
      </c>
      <c r="AM6">
        <v>1</v>
      </c>
      <c r="AN6">
        <v>1</v>
      </c>
      <c r="AO6">
        <v>1</v>
      </c>
      <c r="AP6">
        <v>1</v>
      </c>
      <c r="AQ6">
        <v>1</v>
      </c>
      <c r="AR6">
        <v>2</v>
      </c>
      <c r="AS6">
        <v>3</v>
      </c>
      <c r="AT6">
        <v>1</v>
      </c>
      <c r="AU6">
        <v>2</v>
      </c>
      <c r="AV6">
        <v>1</v>
      </c>
      <c r="AW6">
        <v>2</v>
      </c>
      <c r="AX6">
        <v>2</v>
      </c>
      <c r="AY6">
        <v>2</v>
      </c>
      <c r="AZ6">
        <v>1</v>
      </c>
      <c r="BA6">
        <v>2</v>
      </c>
      <c r="BB6">
        <v>1</v>
      </c>
      <c r="BC6">
        <v>2</v>
      </c>
      <c r="BD6">
        <v>2</v>
      </c>
      <c r="BE6">
        <v>1</v>
      </c>
      <c r="BF6">
        <v>1</v>
      </c>
      <c r="BG6">
        <v>2</v>
      </c>
      <c r="BH6">
        <v>2</v>
      </c>
      <c r="BI6">
        <v>1</v>
      </c>
      <c r="BJ6">
        <v>2</v>
      </c>
      <c r="BK6">
        <v>2</v>
      </c>
      <c r="BL6">
        <v>2</v>
      </c>
      <c r="BM6">
        <v>2</v>
      </c>
      <c r="BN6">
        <v>1</v>
      </c>
      <c r="BO6">
        <v>1</v>
      </c>
      <c r="BP6">
        <v>2</v>
      </c>
      <c r="BQ6">
        <v>3</v>
      </c>
      <c r="CI6">
        <v>92</v>
      </c>
      <c r="CJ6" s="9">
        <f t="shared" si="12"/>
        <v>2</v>
      </c>
      <c r="CK6" s="9">
        <f t="shared" si="0"/>
        <v>3</v>
      </c>
      <c r="CL6" s="9">
        <f t="shared" si="1"/>
        <v>2</v>
      </c>
      <c r="CM6" s="9">
        <f t="shared" si="2"/>
        <v>3</v>
      </c>
      <c r="CN6" s="9">
        <f t="shared" si="3"/>
        <v>3</v>
      </c>
      <c r="CO6" s="9">
        <f t="shared" si="4"/>
        <v>3</v>
      </c>
      <c r="CP6" s="9">
        <f t="shared" si="5"/>
        <v>4</v>
      </c>
      <c r="CQ6" s="9">
        <f t="shared" si="6"/>
        <v>3</v>
      </c>
      <c r="CR6" s="9">
        <f t="shared" si="7"/>
        <v>3</v>
      </c>
      <c r="CS6" s="10">
        <f t="shared" si="8"/>
        <v>26</v>
      </c>
      <c r="CT6" s="3">
        <f t="shared" si="9"/>
        <v>17</v>
      </c>
      <c r="CU6" s="3">
        <f t="shared" si="10"/>
        <v>0.46616662583050195</v>
      </c>
      <c r="CX6" s="5">
        <f t="shared" si="11"/>
        <v>15</v>
      </c>
    </row>
    <row r="7" spans="1:104">
      <c r="A7">
        <v>8</v>
      </c>
      <c r="B7" t="s">
        <v>166</v>
      </c>
      <c r="C7" t="s">
        <v>165</v>
      </c>
      <c r="D7" t="s">
        <v>77</v>
      </c>
      <c r="E7" t="s">
        <v>78</v>
      </c>
      <c r="F7" t="s">
        <v>79</v>
      </c>
      <c r="G7" t="s">
        <v>96</v>
      </c>
      <c r="H7">
        <v>3</v>
      </c>
      <c r="I7">
        <v>3</v>
      </c>
      <c r="J7">
        <v>3</v>
      </c>
      <c r="K7">
        <v>4</v>
      </c>
      <c r="L7">
        <v>2</v>
      </c>
      <c r="M7">
        <v>2</v>
      </c>
      <c r="N7">
        <v>3</v>
      </c>
      <c r="O7">
        <v>3</v>
      </c>
      <c r="P7">
        <v>4</v>
      </c>
      <c r="Q7">
        <v>3</v>
      </c>
      <c r="R7">
        <v>3</v>
      </c>
      <c r="S7">
        <v>3</v>
      </c>
      <c r="T7">
        <v>4</v>
      </c>
      <c r="U7">
        <v>3</v>
      </c>
      <c r="V7">
        <v>2</v>
      </c>
      <c r="W7">
        <v>2</v>
      </c>
      <c r="X7">
        <v>4</v>
      </c>
      <c r="Y7">
        <v>3</v>
      </c>
      <c r="Z7">
        <v>2</v>
      </c>
      <c r="AA7">
        <v>3</v>
      </c>
      <c r="AB7">
        <v>1</v>
      </c>
      <c r="AC7">
        <v>1</v>
      </c>
      <c r="AD7">
        <v>2</v>
      </c>
      <c r="AE7">
        <v>2</v>
      </c>
      <c r="AF7">
        <v>2</v>
      </c>
      <c r="AG7">
        <v>1</v>
      </c>
      <c r="AH7">
        <v>1</v>
      </c>
      <c r="AI7">
        <v>2</v>
      </c>
      <c r="AJ7">
        <v>1</v>
      </c>
      <c r="AK7">
        <v>2</v>
      </c>
      <c r="AL7">
        <v>1</v>
      </c>
      <c r="AM7">
        <v>1</v>
      </c>
      <c r="AN7">
        <v>1</v>
      </c>
      <c r="AO7">
        <v>1</v>
      </c>
      <c r="AP7">
        <v>1</v>
      </c>
      <c r="AQ7">
        <v>1</v>
      </c>
      <c r="AR7">
        <v>1</v>
      </c>
      <c r="AS7">
        <v>1</v>
      </c>
      <c r="AT7">
        <v>1</v>
      </c>
      <c r="AU7">
        <v>1</v>
      </c>
      <c r="AV7">
        <v>1</v>
      </c>
      <c r="AW7">
        <v>1</v>
      </c>
      <c r="AX7">
        <v>1</v>
      </c>
      <c r="AY7">
        <v>1</v>
      </c>
      <c r="AZ7">
        <v>1</v>
      </c>
      <c r="BA7">
        <v>1</v>
      </c>
      <c r="BB7">
        <v>1</v>
      </c>
      <c r="BC7">
        <v>2</v>
      </c>
      <c r="BD7">
        <v>1</v>
      </c>
      <c r="BE7">
        <v>1</v>
      </c>
      <c r="BF7">
        <v>1</v>
      </c>
      <c r="BG7">
        <v>1</v>
      </c>
      <c r="BH7">
        <v>1</v>
      </c>
      <c r="BI7">
        <v>1</v>
      </c>
      <c r="BJ7">
        <v>1</v>
      </c>
      <c r="BK7">
        <v>2</v>
      </c>
      <c r="BL7">
        <v>1</v>
      </c>
      <c r="BM7">
        <v>2</v>
      </c>
      <c r="BN7">
        <v>1</v>
      </c>
      <c r="BO7">
        <v>1</v>
      </c>
      <c r="BP7">
        <v>1</v>
      </c>
      <c r="BQ7">
        <v>1</v>
      </c>
      <c r="CI7">
        <v>85</v>
      </c>
      <c r="CJ7" s="9">
        <f t="shared" si="12"/>
        <v>2</v>
      </c>
      <c r="CK7" s="9">
        <f t="shared" si="0"/>
        <v>3</v>
      </c>
      <c r="CL7" s="9">
        <f t="shared" si="1"/>
        <v>3</v>
      </c>
      <c r="CM7" s="9">
        <f t="shared" si="2"/>
        <v>1</v>
      </c>
      <c r="CN7" s="9">
        <f t="shared" si="3"/>
        <v>2</v>
      </c>
      <c r="CO7" s="9">
        <f t="shared" si="4"/>
        <v>3</v>
      </c>
      <c r="CP7" s="9">
        <f t="shared" si="5"/>
        <v>3</v>
      </c>
      <c r="CQ7" s="9">
        <f t="shared" si="6"/>
        <v>3</v>
      </c>
      <c r="CR7" s="9">
        <f t="shared" si="7"/>
        <v>2</v>
      </c>
      <c r="CS7" s="10">
        <f t="shared" si="8"/>
        <v>22</v>
      </c>
      <c r="CT7" s="3">
        <f t="shared" si="9"/>
        <v>9</v>
      </c>
      <c r="CU7" s="3">
        <f t="shared" si="10"/>
        <v>-0.75839048082872729</v>
      </c>
      <c r="CX7" s="5">
        <f t="shared" si="11"/>
        <v>3</v>
      </c>
    </row>
    <row r="8" spans="1:104">
      <c r="A8">
        <v>7</v>
      </c>
      <c r="B8" t="s">
        <v>168</v>
      </c>
      <c r="C8" t="s">
        <v>167</v>
      </c>
      <c r="D8" t="s">
        <v>77</v>
      </c>
      <c r="E8" t="s">
        <v>78</v>
      </c>
      <c r="F8" t="s">
        <v>79</v>
      </c>
      <c r="G8" t="s">
        <v>93</v>
      </c>
      <c r="H8">
        <v>3</v>
      </c>
      <c r="I8">
        <v>4</v>
      </c>
      <c r="J8">
        <v>3</v>
      </c>
      <c r="K8">
        <v>3</v>
      </c>
      <c r="L8">
        <v>2</v>
      </c>
      <c r="M8">
        <v>2</v>
      </c>
      <c r="N8">
        <v>4</v>
      </c>
      <c r="O8">
        <v>4</v>
      </c>
      <c r="P8">
        <v>3</v>
      </c>
      <c r="Q8">
        <v>3</v>
      </c>
      <c r="R8">
        <v>4</v>
      </c>
      <c r="S8">
        <v>4</v>
      </c>
      <c r="T8">
        <v>4</v>
      </c>
      <c r="U8">
        <v>4</v>
      </c>
      <c r="V8">
        <v>2</v>
      </c>
      <c r="W8">
        <v>1</v>
      </c>
      <c r="X8">
        <v>2</v>
      </c>
      <c r="Y8">
        <v>3</v>
      </c>
      <c r="Z8">
        <v>2</v>
      </c>
      <c r="AA8">
        <v>3</v>
      </c>
      <c r="AB8">
        <v>1</v>
      </c>
      <c r="AC8">
        <v>2</v>
      </c>
      <c r="AD8">
        <v>1</v>
      </c>
      <c r="AE8">
        <v>1</v>
      </c>
      <c r="AF8">
        <v>1</v>
      </c>
      <c r="AG8">
        <v>1</v>
      </c>
      <c r="AH8">
        <v>1</v>
      </c>
      <c r="AI8">
        <v>1</v>
      </c>
      <c r="AJ8">
        <v>1</v>
      </c>
      <c r="AK8">
        <v>2</v>
      </c>
      <c r="AL8">
        <v>1</v>
      </c>
      <c r="AM8">
        <v>1</v>
      </c>
      <c r="AN8">
        <v>1</v>
      </c>
      <c r="AO8">
        <v>1</v>
      </c>
      <c r="AP8">
        <v>1</v>
      </c>
      <c r="AQ8">
        <v>1</v>
      </c>
      <c r="AR8">
        <v>1</v>
      </c>
      <c r="AS8">
        <v>1</v>
      </c>
      <c r="AT8">
        <v>1</v>
      </c>
      <c r="AU8">
        <v>2</v>
      </c>
      <c r="AV8">
        <v>2</v>
      </c>
      <c r="AW8">
        <v>2</v>
      </c>
      <c r="AX8">
        <v>1</v>
      </c>
      <c r="AY8">
        <v>1</v>
      </c>
      <c r="AZ8">
        <v>1</v>
      </c>
      <c r="BA8">
        <v>1</v>
      </c>
      <c r="BB8">
        <v>1</v>
      </c>
      <c r="BC8">
        <v>1</v>
      </c>
      <c r="BD8">
        <v>2</v>
      </c>
      <c r="BE8">
        <v>1</v>
      </c>
      <c r="BF8">
        <v>1</v>
      </c>
      <c r="BG8">
        <v>1</v>
      </c>
      <c r="BH8">
        <v>1</v>
      </c>
      <c r="BI8">
        <v>2</v>
      </c>
      <c r="BJ8">
        <v>1</v>
      </c>
      <c r="BK8">
        <v>2</v>
      </c>
      <c r="BL8">
        <v>2</v>
      </c>
      <c r="BM8">
        <v>2</v>
      </c>
      <c r="BN8">
        <v>1</v>
      </c>
      <c r="BO8">
        <v>4</v>
      </c>
      <c r="BP8">
        <v>1</v>
      </c>
      <c r="BQ8">
        <v>1</v>
      </c>
      <c r="CI8">
        <v>85</v>
      </c>
      <c r="CJ8" s="9">
        <f t="shared" si="12"/>
        <v>2</v>
      </c>
      <c r="CK8" s="9">
        <f t="shared" si="0"/>
        <v>3</v>
      </c>
      <c r="CL8" s="9">
        <f t="shared" si="1"/>
        <v>3</v>
      </c>
      <c r="CM8" s="9">
        <f t="shared" si="2"/>
        <v>2</v>
      </c>
      <c r="CN8" s="9">
        <f t="shared" si="3"/>
        <v>2</v>
      </c>
      <c r="CO8" s="9">
        <f t="shared" si="4"/>
        <v>3</v>
      </c>
      <c r="CP8" s="9">
        <f t="shared" si="5"/>
        <v>4</v>
      </c>
      <c r="CQ8" s="9">
        <f t="shared" si="6"/>
        <v>3</v>
      </c>
      <c r="CR8" s="9">
        <f t="shared" si="7"/>
        <v>2</v>
      </c>
      <c r="CS8" s="10">
        <f t="shared" si="8"/>
        <v>24</v>
      </c>
      <c r="CT8" s="3">
        <f t="shared" si="9"/>
        <v>8</v>
      </c>
      <c r="CU8" s="3">
        <f t="shared" si="10"/>
        <v>-0.9114601191611309</v>
      </c>
      <c r="CX8" s="5">
        <f t="shared" si="11"/>
        <v>9</v>
      </c>
    </row>
    <row r="9" spans="1:104">
      <c r="A9">
        <v>10</v>
      </c>
      <c r="B9" t="s">
        <v>162</v>
      </c>
      <c r="C9" t="s">
        <v>161</v>
      </c>
      <c r="D9" t="s">
        <v>77</v>
      </c>
      <c r="E9" t="s">
        <v>83</v>
      </c>
      <c r="F9" t="s">
        <v>99</v>
      </c>
      <c r="G9" t="s">
        <v>103</v>
      </c>
      <c r="H9">
        <v>4</v>
      </c>
      <c r="I9">
        <v>1</v>
      </c>
      <c r="J9">
        <v>1</v>
      </c>
      <c r="K9">
        <v>1</v>
      </c>
      <c r="L9">
        <v>4</v>
      </c>
      <c r="M9">
        <v>4</v>
      </c>
      <c r="N9">
        <v>1</v>
      </c>
      <c r="O9">
        <v>1</v>
      </c>
      <c r="P9">
        <v>3</v>
      </c>
      <c r="Q9">
        <v>4</v>
      </c>
      <c r="R9">
        <v>1</v>
      </c>
      <c r="S9">
        <v>1</v>
      </c>
      <c r="T9">
        <v>1</v>
      </c>
      <c r="U9">
        <v>1</v>
      </c>
      <c r="V9">
        <v>4</v>
      </c>
      <c r="W9">
        <v>4</v>
      </c>
      <c r="X9">
        <v>3</v>
      </c>
      <c r="Y9">
        <v>1</v>
      </c>
      <c r="Z9">
        <v>4</v>
      </c>
      <c r="AA9">
        <v>4</v>
      </c>
      <c r="AB9">
        <v>1</v>
      </c>
      <c r="AC9">
        <v>1</v>
      </c>
      <c r="AD9">
        <v>1</v>
      </c>
      <c r="AE9">
        <v>1</v>
      </c>
      <c r="AF9">
        <v>3</v>
      </c>
      <c r="AG9">
        <v>1</v>
      </c>
      <c r="AH9">
        <v>1</v>
      </c>
      <c r="AI9">
        <v>1</v>
      </c>
      <c r="AJ9">
        <v>1</v>
      </c>
      <c r="AK9">
        <v>3</v>
      </c>
      <c r="AL9">
        <v>1</v>
      </c>
      <c r="AM9">
        <v>1</v>
      </c>
      <c r="AN9">
        <v>1</v>
      </c>
      <c r="AO9">
        <v>1</v>
      </c>
      <c r="AP9">
        <v>1</v>
      </c>
      <c r="AQ9">
        <v>1</v>
      </c>
      <c r="AR9">
        <v>1</v>
      </c>
      <c r="AS9">
        <v>1</v>
      </c>
      <c r="AT9">
        <v>1</v>
      </c>
      <c r="AU9">
        <v>1</v>
      </c>
      <c r="AV9">
        <v>1</v>
      </c>
      <c r="AW9">
        <v>2</v>
      </c>
      <c r="AX9">
        <v>1</v>
      </c>
      <c r="AY9">
        <v>1</v>
      </c>
      <c r="AZ9">
        <v>1</v>
      </c>
      <c r="BA9">
        <v>1</v>
      </c>
      <c r="BB9">
        <v>1</v>
      </c>
      <c r="BC9">
        <v>1</v>
      </c>
      <c r="BD9">
        <v>1</v>
      </c>
      <c r="BE9">
        <v>1</v>
      </c>
      <c r="BF9">
        <v>1</v>
      </c>
      <c r="BG9">
        <v>1</v>
      </c>
      <c r="BH9">
        <v>1</v>
      </c>
      <c r="BI9">
        <v>1</v>
      </c>
      <c r="BJ9">
        <v>1</v>
      </c>
      <c r="BK9">
        <v>1</v>
      </c>
      <c r="BL9">
        <v>1</v>
      </c>
      <c r="BM9">
        <v>2</v>
      </c>
      <c r="BN9">
        <v>1</v>
      </c>
      <c r="BO9">
        <v>1</v>
      </c>
      <c r="BP9">
        <v>1</v>
      </c>
      <c r="BQ9">
        <v>1</v>
      </c>
      <c r="CI9">
        <v>73</v>
      </c>
      <c r="CJ9" s="9">
        <f t="shared" si="12"/>
        <v>1</v>
      </c>
      <c r="CK9" s="9">
        <f t="shared" si="0"/>
        <v>1</v>
      </c>
      <c r="CL9" s="9">
        <f t="shared" si="1"/>
        <v>1</v>
      </c>
      <c r="CM9" s="9">
        <f t="shared" si="2"/>
        <v>2</v>
      </c>
      <c r="CN9" s="9">
        <f t="shared" si="3"/>
        <v>1</v>
      </c>
      <c r="CO9" s="9">
        <f t="shared" si="4"/>
        <v>1</v>
      </c>
      <c r="CP9" s="9">
        <f t="shared" si="5"/>
        <v>1</v>
      </c>
      <c r="CQ9" s="9">
        <f t="shared" si="6"/>
        <v>1</v>
      </c>
      <c r="CR9" s="9">
        <f t="shared" si="7"/>
        <v>1</v>
      </c>
      <c r="CS9" s="10">
        <f t="shared" si="8"/>
        <v>10</v>
      </c>
      <c r="CT9" s="3">
        <f t="shared" si="9"/>
        <v>8</v>
      </c>
      <c r="CU9" s="3">
        <f t="shared" si="10"/>
        <v>-0.9114601191611309</v>
      </c>
      <c r="CX9" s="5">
        <f t="shared" si="11"/>
        <v>2</v>
      </c>
    </row>
    <row r="10" spans="1:104">
      <c r="A10">
        <v>9</v>
      </c>
      <c r="B10" t="s">
        <v>164</v>
      </c>
      <c r="C10" t="s">
        <v>163</v>
      </c>
      <c r="D10" t="s">
        <v>77</v>
      </c>
      <c r="E10" t="s">
        <v>78</v>
      </c>
      <c r="F10" t="s">
        <v>99</v>
      </c>
      <c r="G10" t="s">
        <v>100</v>
      </c>
      <c r="H10">
        <v>1</v>
      </c>
      <c r="I10">
        <v>4</v>
      </c>
      <c r="J10">
        <v>3</v>
      </c>
      <c r="K10">
        <v>3</v>
      </c>
      <c r="L10">
        <v>4</v>
      </c>
      <c r="M10">
        <v>1</v>
      </c>
      <c r="N10">
        <v>2</v>
      </c>
      <c r="O10">
        <v>4</v>
      </c>
      <c r="P10">
        <v>2</v>
      </c>
      <c r="Q10">
        <v>2</v>
      </c>
      <c r="R10">
        <v>3</v>
      </c>
      <c r="S10">
        <v>3</v>
      </c>
      <c r="T10">
        <v>3</v>
      </c>
      <c r="U10">
        <v>4</v>
      </c>
      <c r="V10">
        <v>3</v>
      </c>
      <c r="W10">
        <v>3</v>
      </c>
      <c r="X10">
        <v>4</v>
      </c>
      <c r="Y10">
        <v>1</v>
      </c>
      <c r="Z10">
        <v>3</v>
      </c>
      <c r="AA10">
        <v>3</v>
      </c>
      <c r="AB10">
        <v>3</v>
      </c>
      <c r="AC10">
        <v>1</v>
      </c>
      <c r="AD10">
        <v>1</v>
      </c>
      <c r="AE10">
        <v>2</v>
      </c>
      <c r="AF10">
        <v>3</v>
      </c>
      <c r="AG10">
        <v>1</v>
      </c>
      <c r="AH10">
        <v>1</v>
      </c>
      <c r="AI10">
        <v>1</v>
      </c>
      <c r="AJ10">
        <v>1</v>
      </c>
      <c r="AK10">
        <v>3</v>
      </c>
      <c r="AL10">
        <v>1</v>
      </c>
      <c r="AM10">
        <v>1</v>
      </c>
      <c r="AN10">
        <v>1</v>
      </c>
      <c r="AO10">
        <v>1</v>
      </c>
      <c r="AP10">
        <v>1</v>
      </c>
      <c r="AQ10">
        <v>1</v>
      </c>
      <c r="AR10">
        <v>2</v>
      </c>
      <c r="AS10">
        <v>1</v>
      </c>
      <c r="AT10">
        <v>1</v>
      </c>
      <c r="AU10">
        <v>1</v>
      </c>
      <c r="AV10">
        <v>1</v>
      </c>
      <c r="AW10">
        <v>3</v>
      </c>
      <c r="AX10">
        <v>2</v>
      </c>
      <c r="AY10">
        <v>3</v>
      </c>
      <c r="AZ10">
        <v>2</v>
      </c>
      <c r="BA10">
        <v>2</v>
      </c>
      <c r="BB10">
        <v>2</v>
      </c>
      <c r="BC10">
        <v>3</v>
      </c>
      <c r="BD10">
        <v>4</v>
      </c>
      <c r="BE10">
        <v>2</v>
      </c>
      <c r="BF10">
        <v>4</v>
      </c>
      <c r="BG10">
        <v>1</v>
      </c>
      <c r="BH10">
        <v>3</v>
      </c>
      <c r="BI10">
        <v>1</v>
      </c>
      <c r="BJ10">
        <v>4</v>
      </c>
      <c r="BK10">
        <v>1</v>
      </c>
      <c r="BL10">
        <v>1</v>
      </c>
      <c r="BM10">
        <v>1</v>
      </c>
      <c r="BN10">
        <v>1</v>
      </c>
      <c r="BO10">
        <v>1</v>
      </c>
      <c r="BP10">
        <v>1</v>
      </c>
      <c r="BQ10">
        <v>1</v>
      </c>
      <c r="CI10">
        <v>85</v>
      </c>
      <c r="CJ10" s="9">
        <f t="shared" si="12"/>
        <v>4</v>
      </c>
      <c r="CK10" s="9">
        <f t="shared" si="0"/>
        <v>1</v>
      </c>
      <c r="CL10" s="9">
        <f t="shared" si="1"/>
        <v>4</v>
      </c>
      <c r="CM10" s="9">
        <f t="shared" si="2"/>
        <v>3</v>
      </c>
      <c r="CN10" s="9">
        <f t="shared" si="3"/>
        <v>3</v>
      </c>
      <c r="CO10" s="9">
        <f t="shared" si="4"/>
        <v>2</v>
      </c>
      <c r="CP10" s="9">
        <f t="shared" si="5"/>
        <v>2</v>
      </c>
      <c r="CQ10" s="9">
        <f t="shared" si="6"/>
        <v>2</v>
      </c>
      <c r="CR10" s="9">
        <f t="shared" si="7"/>
        <v>2</v>
      </c>
      <c r="CS10" s="10">
        <f t="shared" si="8"/>
        <v>23</v>
      </c>
      <c r="CT10" s="3">
        <f t="shared" si="9"/>
        <v>13</v>
      </c>
      <c r="CU10" s="3">
        <f t="shared" si="10"/>
        <v>-0.14611192749911264</v>
      </c>
      <c r="CX10" s="5">
        <f t="shared" si="11"/>
        <v>22</v>
      </c>
    </row>
    <row r="11" spans="1:104">
      <c r="A11">
        <v>12</v>
      </c>
      <c r="B11" t="s">
        <v>158</v>
      </c>
      <c r="C11" t="s">
        <v>157</v>
      </c>
      <c r="D11" t="s">
        <v>77</v>
      </c>
      <c r="E11" t="s">
        <v>78</v>
      </c>
      <c r="F11" t="s">
        <v>99</v>
      </c>
      <c r="G11" t="s">
        <v>109</v>
      </c>
      <c r="H11">
        <v>4</v>
      </c>
      <c r="I11">
        <v>2</v>
      </c>
      <c r="J11">
        <v>2</v>
      </c>
      <c r="K11">
        <v>2</v>
      </c>
      <c r="L11">
        <v>2</v>
      </c>
      <c r="M11">
        <v>1</v>
      </c>
      <c r="N11">
        <v>3</v>
      </c>
      <c r="O11">
        <v>4</v>
      </c>
      <c r="P11">
        <v>3</v>
      </c>
      <c r="Q11">
        <v>4</v>
      </c>
      <c r="R11">
        <v>3</v>
      </c>
      <c r="S11">
        <v>1</v>
      </c>
      <c r="T11">
        <v>4</v>
      </c>
      <c r="U11">
        <v>2</v>
      </c>
      <c r="V11">
        <v>3</v>
      </c>
      <c r="W11">
        <v>2</v>
      </c>
      <c r="X11">
        <v>4</v>
      </c>
      <c r="Y11">
        <v>3</v>
      </c>
      <c r="Z11">
        <v>3</v>
      </c>
      <c r="AA11">
        <v>3</v>
      </c>
      <c r="AB11">
        <v>1</v>
      </c>
      <c r="AC11">
        <v>2</v>
      </c>
      <c r="AD11">
        <v>1</v>
      </c>
      <c r="AE11">
        <v>3</v>
      </c>
      <c r="AF11">
        <v>3</v>
      </c>
      <c r="AG11">
        <v>4</v>
      </c>
      <c r="AH11">
        <v>2</v>
      </c>
      <c r="AI11">
        <v>2</v>
      </c>
      <c r="AJ11">
        <v>3</v>
      </c>
      <c r="AK11">
        <v>4</v>
      </c>
      <c r="AL11">
        <v>3</v>
      </c>
      <c r="AM11">
        <v>3</v>
      </c>
      <c r="AN11">
        <v>3</v>
      </c>
      <c r="AO11">
        <v>1</v>
      </c>
      <c r="AP11">
        <v>3</v>
      </c>
      <c r="AQ11">
        <v>1</v>
      </c>
      <c r="AR11">
        <v>3</v>
      </c>
      <c r="AS11">
        <v>1</v>
      </c>
      <c r="AT11">
        <v>1</v>
      </c>
      <c r="AU11">
        <v>1</v>
      </c>
      <c r="AV11">
        <v>1</v>
      </c>
      <c r="AW11">
        <v>2</v>
      </c>
      <c r="AX11">
        <v>2</v>
      </c>
      <c r="AY11">
        <v>2</v>
      </c>
      <c r="AZ11">
        <v>2</v>
      </c>
      <c r="BA11">
        <v>1</v>
      </c>
      <c r="BB11">
        <v>4</v>
      </c>
      <c r="BC11">
        <v>1</v>
      </c>
      <c r="BD11">
        <v>2</v>
      </c>
      <c r="BE11">
        <v>2</v>
      </c>
      <c r="BF11">
        <v>4</v>
      </c>
      <c r="BG11">
        <v>4</v>
      </c>
      <c r="BH11">
        <v>2</v>
      </c>
      <c r="BI11">
        <v>3</v>
      </c>
      <c r="BJ11">
        <v>2</v>
      </c>
      <c r="BK11">
        <v>2</v>
      </c>
      <c r="BL11">
        <v>2</v>
      </c>
      <c r="BM11">
        <v>3</v>
      </c>
      <c r="BN11">
        <v>2</v>
      </c>
      <c r="BO11">
        <v>1</v>
      </c>
      <c r="BP11">
        <v>2</v>
      </c>
      <c r="BQ11">
        <v>1</v>
      </c>
      <c r="CI11">
        <v>101</v>
      </c>
      <c r="CJ11" s="9">
        <f t="shared" si="12"/>
        <v>1</v>
      </c>
      <c r="CK11" s="9">
        <f t="shared" si="0"/>
        <v>3</v>
      </c>
      <c r="CL11" s="9">
        <f t="shared" si="1"/>
        <v>4</v>
      </c>
      <c r="CM11" s="9">
        <f t="shared" si="2"/>
        <v>2</v>
      </c>
      <c r="CN11" s="9">
        <f t="shared" si="3"/>
        <v>1</v>
      </c>
      <c r="CO11" s="9">
        <f t="shared" si="4"/>
        <v>2</v>
      </c>
      <c r="CP11" s="9">
        <f t="shared" si="5"/>
        <v>3</v>
      </c>
      <c r="CQ11" s="9">
        <f t="shared" si="6"/>
        <v>2</v>
      </c>
      <c r="CR11" s="9">
        <f t="shared" si="7"/>
        <v>2</v>
      </c>
      <c r="CS11" s="10">
        <f t="shared" si="8"/>
        <v>20</v>
      </c>
      <c r="CT11" s="3">
        <f t="shared" si="9"/>
        <v>33</v>
      </c>
      <c r="CU11" s="3">
        <f t="shared" si="10"/>
        <v>2.9152808391489606</v>
      </c>
      <c r="CX11" s="5">
        <f t="shared" si="11"/>
        <v>25</v>
      </c>
    </row>
    <row r="12" spans="1:104">
      <c r="A12">
        <v>11</v>
      </c>
      <c r="B12" t="s">
        <v>160</v>
      </c>
      <c r="C12" t="s">
        <v>159</v>
      </c>
      <c r="D12" t="s">
        <v>77</v>
      </c>
      <c r="E12" t="s">
        <v>83</v>
      </c>
      <c r="F12" t="s">
        <v>99</v>
      </c>
      <c r="G12" t="s">
        <v>106</v>
      </c>
      <c r="H12">
        <v>3</v>
      </c>
      <c r="I12">
        <v>3</v>
      </c>
      <c r="J12">
        <v>4</v>
      </c>
      <c r="K12">
        <v>3</v>
      </c>
      <c r="L12">
        <v>2</v>
      </c>
      <c r="M12">
        <v>2</v>
      </c>
      <c r="N12">
        <v>3</v>
      </c>
      <c r="O12">
        <v>4</v>
      </c>
      <c r="P12">
        <v>3</v>
      </c>
      <c r="Q12">
        <v>3</v>
      </c>
      <c r="R12">
        <v>3</v>
      </c>
      <c r="S12">
        <v>3</v>
      </c>
      <c r="T12">
        <v>3</v>
      </c>
      <c r="U12">
        <v>3</v>
      </c>
      <c r="V12">
        <v>2</v>
      </c>
      <c r="W12">
        <v>2</v>
      </c>
      <c r="X12">
        <v>3</v>
      </c>
      <c r="Y12">
        <v>4</v>
      </c>
      <c r="Z12">
        <v>2</v>
      </c>
      <c r="AA12">
        <v>2</v>
      </c>
      <c r="AB12">
        <v>1</v>
      </c>
      <c r="AC12">
        <v>1</v>
      </c>
      <c r="AD12">
        <v>1</v>
      </c>
      <c r="AE12">
        <v>2</v>
      </c>
      <c r="AF12">
        <v>1</v>
      </c>
      <c r="AG12">
        <v>1</v>
      </c>
      <c r="AH12">
        <v>1</v>
      </c>
      <c r="AI12">
        <v>2</v>
      </c>
      <c r="AJ12">
        <v>1</v>
      </c>
      <c r="AK12">
        <v>2</v>
      </c>
      <c r="AL12">
        <v>1</v>
      </c>
      <c r="AM12">
        <v>1</v>
      </c>
      <c r="AN12">
        <v>1</v>
      </c>
      <c r="AO12">
        <v>1</v>
      </c>
      <c r="AP12">
        <v>1</v>
      </c>
      <c r="AQ12">
        <v>1</v>
      </c>
      <c r="AR12">
        <v>1</v>
      </c>
      <c r="AS12">
        <v>1</v>
      </c>
      <c r="AT12">
        <v>1</v>
      </c>
      <c r="AU12">
        <v>1</v>
      </c>
      <c r="AV12">
        <v>1</v>
      </c>
      <c r="AW12">
        <v>2</v>
      </c>
      <c r="AX12">
        <v>2</v>
      </c>
      <c r="AY12">
        <v>2</v>
      </c>
      <c r="AZ12">
        <v>1</v>
      </c>
      <c r="BA12">
        <v>1</v>
      </c>
      <c r="BB12">
        <v>1</v>
      </c>
      <c r="BC12">
        <v>2</v>
      </c>
      <c r="BD12">
        <v>1</v>
      </c>
      <c r="BE12">
        <v>2</v>
      </c>
      <c r="BF12">
        <v>1</v>
      </c>
      <c r="BG12">
        <v>2</v>
      </c>
      <c r="BH12">
        <v>3</v>
      </c>
      <c r="BI12">
        <v>1</v>
      </c>
      <c r="BJ12">
        <v>2</v>
      </c>
      <c r="BK12">
        <v>2</v>
      </c>
      <c r="BL12">
        <v>2</v>
      </c>
      <c r="BM12">
        <v>2</v>
      </c>
      <c r="BN12">
        <v>1</v>
      </c>
      <c r="BO12">
        <v>1</v>
      </c>
      <c r="BP12">
        <v>1</v>
      </c>
      <c r="BQ12">
        <v>1</v>
      </c>
      <c r="CI12">
        <v>81</v>
      </c>
      <c r="CJ12" s="9">
        <f t="shared" si="12"/>
        <v>2</v>
      </c>
      <c r="CK12" s="9">
        <f t="shared" si="0"/>
        <v>3</v>
      </c>
      <c r="CL12" s="9">
        <f t="shared" si="1"/>
        <v>3</v>
      </c>
      <c r="CM12" s="9">
        <f t="shared" si="2"/>
        <v>2</v>
      </c>
      <c r="CN12" s="9">
        <f t="shared" si="3"/>
        <v>2</v>
      </c>
      <c r="CO12" s="9">
        <f t="shared" si="4"/>
        <v>3</v>
      </c>
      <c r="CP12" s="9">
        <f t="shared" si="5"/>
        <v>3</v>
      </c>
      <c r="CQ12" s="9">
        <f t="shared" si="6"/>
        <v>3</v>
      </c>
      <c r="CR12" s="9">
        <f t="shared" si="7"/>
        <v>3</v>
      </c>
      <c r="CS12" s="10">
        <f t="shared" si="8"/>
        <v>24</v>
      </c>
      <c r="CT12" s="3">
        <f t="shared" si="9"/>
        <v>7</v>
      </c>
      <c r="CU12" s="3">
        <f t="shared" si="10"/>
        <v>-1.0645297574935346</v>
      </c>
      <c r="CX12" s="5">
        <f t="shared" si="11"/>
        <v>12</v>
      </c>
    </row>
    <row r="13" spans="1:104">
      <c r="A13">
        <v>14</v>
      </c>
      <c r="B13" t="s">
        <v>154</v>
      </c>
      <c r="C13" t="s">
        <v>153</v>
      </c>
      <c r="D13" t="s">
        <v>77</v>
      </c>
      <c r="E13" t="s">
        <v>78</v>
      </c>
      <c r="F13" t="s">
        <v>99</v>
      </c>
      <c r="G13" t="s">
        <v>115</v>
      </c>
      <c r="H13">
        <v>3</v>
      </c>
      <c r="I13">
        <v>3</v>
      </c>
      <c r="J13">
        <v>3</v>
      </c>
      <c r="K13">
        <v>3</v>
      </c>
      <c r="L13">
        <v>3</v>
      </c>
      <c r="M13">
        <v>3</v>
      </c>
      <c r="N13">
        <v>3</v>
      </c>
      <c r="O13">
        <v>3</v>
      </c>
      <c r="P13">
        <v>2</v>
      </c>
      <c r="Q13">
        <v>3</v>
      </c>
      <c r="R13">
        <v>3</v>
      </c>
      <c r="S13">
        <v>3</v>
      </c>
      <c r="T13">
        <v>4</v>
      </c>
      <c r="U13">
        <v>3</v>
      </c>
      <c r="V13">
        <v>3</v>
      </c>
      <c r="W13">
        <v>2</v>
      </c>
      <c r="X13">
        <v>4</v>
      </c>
      <c r="Y13">
        <v>2</v>
      </c>
      <c r="Z13">
        <v>3</v>
      </c>
      <c r="AA13">
        <v>3</v>
      </c>
      <c r="AB13">
        <v>1</v>
      </c>
      <c r="AC13">
        <v>1</v>
      </c>
      <c r="AD13">
        <v>1</v>
      </c>
      <c r="AE13">
        <v>1</v>
      </c>
      <c r="AF13">
        <v>2</v>
      </c>
      <c r="AG13">
        <v>1</v>
      </c>
      <c r="AH13">
        <v>1</v>
      </c>
      <c r="AI13">
        <v>1</v>
      </c>
      <c r="AJ13">
        <v>1</v>
      </c>
      <c r="AK13">
        <v>2</v>
      </c>
      <c r="AL13">
        <v>1</v>
      </c>
      <c r="AM13">
        <v>1</v>
      </c>
      <c r="AN13">
        <v>1</v>
      </c>
      <c r="AO13">
        <v>1</v>
      </c>
      <c r="AP13">
        <v>1</v>
      </c>
      <c r="AQ13">
        <v>1</v>
      </c>
      <c r="AR13">
        <v>1</v>
      </c>
      <c r="AS13">
        <v>1</v>
      </c>
      <c r="AT13">
        <v>1</v>
      </c>
      <c r="AU13">
        <v>1</v>
      </c>
      <c r="AV13">
        <v>1</v>
      </c>
      <c r="AW13">
        <v>2</v>
      </c>
      <c r="AX13">
        <v>2</v>
      </c>
      <c r="AY13">
        <v>1</v>
      </c>
      <c r="AZ13">
        <v>1</v>
      </c>
      <c r="BA13">
        <v>1</v>
      </c>
      <c r="BB13">
        <v>1</v>
      </c>
      <c r="BC13">
        <v>1</v>
      </c>
      <c r="BD13">
        <v>2</v>
      </c>
      <c r="BE13">
        <v>2</v>
      </c>
      <c r="BF13">
        <v>1</v>
      </c>
      <c r="BG13">
        <v>1</v>
      </c>
      <c r="BH13">
        <v>2</v>
      </c>
      <c r="BI13">
        <v>1</v>
      </c>
      <c r="BJ13">
        <v>1</v>
      </c>
      <c r="BK13">
        <v>1</v>
      </c>
      <c r="BL13">
        <v>2</v>
      </c>
      <c r="BM13">
        <v>1</v>
      </c>
      <c r="BN13">
        <v>1</v>
      </c>
      <c r="BO13">
        <v>1</v>
      </c>
      <c r="BP13">
        <v>1</v>
      </c>
      <c r="BQ13">
        <v>1</v>
      </c>
      <c r="CI13">
        <v>82</v>
      </c>
      <c r="CJ13" s="9">
        <f t="shared" si="12"/>
        <v>2</v>
      </c>
      <c r="CK13" s="9">
        <f t="shared" si="0"/>
        <v>2</v>
      </c>
      <c r="CL13" s="9">
        <f t="shared" si="1"/>
        <v>2</v>
      </c>
      <c r="CM13" s="9">
        <f t="shared" si="2"/>
        <v>3</v>
      </c>
      <c r="CN13" s="9">
        <f t="shared" si="3"/>
        <v>2</v>
      </c>
      <c r="CO13" s="9">
        <f t="shared" si="4"/>
        <v>2</v>
      </c>
      <c r="CP13" s="9">
        <f t="shared" si="5"/>
        <v>3</v>
      </c>
      <c r="CQ13" s="9">
        <f t="shared" si="6"/>
        <v>2</v>
      </c>
      <c r="CR13" s="9">
        <f t="shared" si="7"/>
        <v>2</v>
      </c>
      <c r="CS13" s="10">
        <f t="shared" si="8"/>
        <v>20</v>
      </c>
      <c r="CT13" s="3">
        <f t="shared" si="9"/>
        <v>6</v>
      </c>
      <c r="CU13" s="3">
        <f t="shared" si="10"/>
        <v>-1.2175993958259381</v>
      </c>
      <c r="CX13" s="5">
        <f t="shared" si="11"/>
        <v>6</v>
      </c>
    </row>
    <row r="14" spans="1:104">
      <c r="A14">
        <v>13</v>
      </c>
      <c r="B14" t="s">
        <v>156</v>
      </c>
      <c r="C14" t="s">
        <v>155</v>
      </c>
      <c r="D14" t="s">
        <v>77</v>
      </c>
      <c r="E14" t="s">
        <v>78</v>
      </c>
      <c r="F14" t="s">
        <v>99</v>
      </c>
      <c r="G14" t="s">
        <v>112</v>
      </c>
      <c r="H14">
        <v>4</v>
      </c>
      <c r="I14">
        <v>3</v>
      </c>
      <c r="J14">
        <v>4</v>
      </c>
      <c r="K14">
        <v>1</v>
      </c>
      <c r="L14">
        <v>4</v>
      </c>
      <c r="M14">
        <v>3</v>
      </c>
      <c r="N14">
        <v>2</v>
      </c>
      <c r="O14">
        <v>3</v>
      </c>
      <c r="P14">
        <v>1</v>
      </c>
      <c r="Q14">
        <v>2</v>
      </c>
      <c r="R14">
        <v>1</v>
      </c>
      <c r="S14">
        <v>1</v>
      </c>
      <c r="T14">
        <v>4</v>
      </c>
      <c r="U14">
        <v>2</v>
      </c>
      <c r="V14">
        <v>4</v>
      </c>
      <c r="W14">
        <v>1</v>
      </c>
      <c r="X14">
        <v>4</v>
      </c>
      <c r="Y14">
        <v>2</v>
      </c>
      <c r="Z14">
        <v>3</v>
      </c>
      <c r="AA14">
        <v>2</v>
      </c>
      <c r="AB14">
        <v>1</v>
      </c>
      <c r="AC14">
        <v>1</v>
      </c>
      <c r="AD14">
        <v>1</v>
      </c>
      <c r="AE14">
        <v>2</v>
      </c>
      <c r="AF14">
        <v>2</v>
      </c>
      <c r="AG14">
        <v>3</v>
      </c>
      <c r="AH14">
        <v>1</v>
      </c>
      <c r="AI14">
        <v>2</v>
      </c>
      <c r="AJ14">
        <v>1</v>
      </c>
      <c r="AK14">
        <v>2</v>
      </c>
      <c r="AL14">
        <v>1</v>
      </c>
      <c r="AM14">
        <v>1</v>
      </c>
      <c r="AN14">
        <v>1</v>
      </c>
      <c r="AO14">
        <v>1</v>
      </c>
      <c r="AP14">
        <v>1</v>
      </c>
      <c r="AQ14">
        <v>1</v>
      </c>
      <c r="AR14">
        <v>1</v>
      </c>
      <c r="AS14">
        <v>1</v>
      </c>
      <c r="AT14">
        <v>1</v>
      </c>
      <c r="AU14">
        <v>1</v>
      </c>
      <c r="AV14">
        <v>3</v>
      </c>
      <c r="AW14">
        <v>2</v>
      </c>
      <c r="AX14">
        <v>1</v>
      </c>
      <c r="AY14">
        <v>1</v>
      </c>
      <c r="AZ14">
        <v>1</v>
      </c>
      <c r="BA14">
        <v>1</v>
      </c>
      <c r="BB14">
        <v>1</v>
      </c>
      <c r="BC14">
        <v>1</v>
      </c>
      <c r="BD14">
        <v>3</v>
      </c>
      <c r="BE14">
        <v>1</v>
      </c>
      <c r="BF14">
        <v>1</v>
      </c>
      <c r="BG14">
        <v>1</v>
      </c>
      <c r="BH14">
        <v>2</v>
      </c>
      <c r="BI14">
        <v>1</v>
      </c>
      <c r="BJ14">
        <v>4</v>
      </c>
      <c r="BK14">
        <v>2</v>
      </c>
      <c r="BL14">
        <v>1</v>
      </c>
      <c r="BM14">
        <v>2</v>
      </c>
      <c r="BN14">
        <v>1</v>
      </c>
      <c r="BO14">
        <v>1</v>
      </c>
      <c r="BP14">
        <v>1</v>
      </c>
      <c r="BQ14">
        <v>1</v>
      </c>
      <c r="CI14">
        <v>80</v>
      </c>
      <c r="CJ14" s="9">
        <f t="shared" si="12"/>
        <v>1</v>
      </c>
      <c r="CK14" s="9">
        <f t="shared" si="0"/>
        <v>1</v>
      </c>
      <c r="CL14" s="9">
        <f t="shared" si="1"/>
        <v>2</v>
      </c>
      <c r="CM14" s="9">
        <f t="shared" si="2"/>
        <v>4</v>
      </c>
      <c r="CN14" s="9">
        <f t="shared" si="3"/>
        <v>3</v>
      </c>
      <c r="CO14" s="9">
        <f t="shared" si="4"/>
        <v>1</v>
      </c>
      <c r="CP14" s="9">
        <f t="shared" si="5"/>
        <v>4</v>
      </c>
      <c r="CQ14" s="9">
        <f t="shared" si="6"/>
        <v>2</v>
      </c>
      <c r="CR14" s="9">
        <f t="shared" si="7"/>
        <v>3</v>
      </c>
      <c r="CS14" s="10">
        <f t="shared" si="8"/>
        <v>21</v>
      </c>
      <c r="CT14" s="3">
        <f t="shared" si="9"/>
        <v>13</v>
      </c>
      <c r="CU14" s="3">
        <f t="shared" si="10"/>
        <v>-0.14611192749911264</v>
      </c>
      <c r="CX14" s="5">
        <f t="shared" si="11"/>
        <v>9</v>
      </c>
    </row>
    <row r="15" spans="1:104">
      <c r="A15">
        <v>16</v>
      </c>
      <c r="B15" t="s">
        <v>448</v>
      </c>
      <c r="C15" t="s">
        <v>449</v>
      </c>
      <c r="D15" t="s">
        <v>77</v>
      </c>
      <c r="E15" t="s">
        <v>78</v>
      </c>
      <c r="F15" t="s">
        <v>377</v>
      </c>
      <c r="G15" t="s">
        <v>378</v>
      </c>
      <c r="H15">
        <v>4</v>
      </c>
      <c r="I15">
        <v>2</v>
      </c>
      <c r="J15">
        <v>2</v>
      </c>
      <c r="K15">
        <v>2</v>
      </c>
      <c r="L15">
        <v>4</v>
      </c>
      <c r="M15">
        <v>3</v>
      </c>
      <c r="N15">
        <v>2</v>
      </c>
      <c r="O15">
        <v>2</v>
      </c>
      <c r="P15">
        <v>3</v>
      </c>
      <c r="Q15">
        <v>4</v>
      </c>
      <c r="R15">
        <v>2</v>
      </c>
      <c r="S15">
        <v>2</v>
      </c>
      <c r="T15">
        <v>2</v>
      </c>
      <c r="U15">
        <v>2</v>
      </c>
      <c r="V15">
        <v>4</v>
      </c>
      <c r="W15">
        <v>3</v>
      </c>
      <c r="X15">
        <v>3</v>
      </c>
      <c r="Y15">
        <v>2</v>
      </c>
      <c r="Z15">
        <v>4</v>
      </c>
      <c r="AA15">
        <v>4</v>
      </c>
      <c r="AB15">
        <v>1</v>
      </c>
      <c r="AC15">
        <v>1</v>
      </c>
      <c r="AD15">
        <v>1</v>
      </c>
      <c r="AE15">
        <v>1</v>
      </c>
      <c r="AF15">
        <v>2</v>
      </c>
      <c r="AG15">
        <v>1</v>
      </c>
      <c r="AH15">
        <v>1</v>
      </c>
      <c r="AI15">
        <v>1</v>
      </c>
      <c r="AJ15">
        <v>1</v>
      </c>
      <c r="AK15">
        <v>2</v>
      </c>
      <c r="AL15">
        <v>1</v>
      </c>
      <c r="AM15">
        <v>1</v>
      </c>
      <c r="AN15">
        <v>1</v>
      </c>
      <c r="AO15">
        <v>1</v>
      </c>
      <c r="AP15">
        <v>1</v>
      </c>
      <c r="AQ15">
        <v>1</v>
      </c>
      <c r="AR15">
        <v>1</v>
      </c>
      <c r="AS15">
        <v>1</v>
      </c>
      <c r="AT15">
        <v>1</v>
      </c>
      <c r="AU15">
        <v>2</v>
      </c>
      <c r="AV15">
        <v>1</v>
      </c>
      <c r="AW15">
        <v>1</v>
      </c>
      <c r="AX15">
        <v>1</v>
      </c>
      <c r="AY15">
        <v>1</v>
      </c>
      <c r="AZ15">
        <v>1</v>
      </c>
      <c r="BA15">
        <v>1</v>
      </c>
      <c r="BB15">
        <v>1</v>
      </c>
      <c r="BC15">
        <v>1</v>
      </c>
      <c r="BD15">
        <v>2</v>
      </c>
      <c r="BE15">
        <v>1</v>
      </c>
      <c r="BF15">
        <v>1</v>
      </c>
      <c r="BG15">
        <v>1</v>
      </c>
      <c r="BH15">
        <v>1</v>
      </c>
      <c r="BI15">
        <v>1</v>
      </c>
      <c r="BJ15">
        <v>1</v>
      </c>
      <c r="BK15">
        <v>1</v>
      </c>
      <c r="BL15">
        <v>1</v>
      </c>
      <c r="BM15">
        <v>1</v>
      </c>
      <c r="BN15">
        <v>1</v>
      </c>
      <c r="BO15">
        <v>1</v>
      </c>
      <c r="BP15">
        <v>1</v>
      </c>
      <c r="BQ15">
        <v>1</v>
      </c>
      <c r="CI15">
        <v>80</v>
      </c>
      <c r="CJ15" s="9">
        <f t="shared" si="12"/>
        <v>1</v>
      </c>
      <c r="CK15" s="9">
        <f t="shared" si="0"/>
        <v>1</v>
      </c>
      <c r="CL15" s="9">
        <f t="shared" si="1"/>
        <v>2</v>
      </c>
      <c r="CM15" s="9">
        <f t="shared" si="2"/>
        <v>2</v>
      </c>
      <c r="CN15" s="9">
        <f t="shared" si="3"/>
        <v>1</v>
      </c>
      <c r="CO15" s="9">
        <f t="shared" si="4"/>
        <v>1</v>
      </c>
      <c r="CP15" s="9">
        <f t="shared" si="5"/>
        <v>2</v>
      </c>
      <c r="CQ15" s="9">
        <f t="shared" si="6"/>
        <v>1</v>
      </c>
      <c r="CR15" s="9">
        <f t="shared" si="7"/>
        <v>1</v>
      </c>
      <c r="CS15" s="10">
        <f t="shared" si="8"/>
        <v>12</v>
      </c>
      <c r="CT15" s="3">
        <f t="shared" si="9"/>
        <v>7</v>
      </c>
      <c r="CU15" s="3">
        <f t="shared" si="10"/>
        <v>-1.0645297574935346</v>
      </c>
      <c r="CX15" s="5">
        <f t="shared" si="11"/>
        <v>1</v>
      </c>
    </row>
    <row r="16" spans="1:104">
      <c r="A16">
        <v>15</v>
      </c>
      <c r="B16" t="s">
        <v>446</v>
      </c>
      <c r="C16" t="s">
        <v>447</v>
      </c>
      <c r="D16" t="s">
        <v>77</v>
      </c>
      <c r="E16" t="s">
        <v>368</v>
      </c>
      <c r="F16" t="s">
        <v>377</v>
      </c>
      <c r="G16" t="s">
        <v>370</v>
      </c>
      <c r="H16">
        <v>3</v>
      </c>
      <c r="I16">
        <v>2</v>
      </c>
      <c r="J16">
        <v>3</v>
      </c>
      <c r="K16">
        <v>3</v>
      </c>
      <c r="L16">
        <v>3</v>
      </c>
      <c r="M16">
        <v>3</v>
      </c>
      <c r="N16">
        <v>2</v>
      </c>
      <c r="O16">
        <v>3</v>
      </c>
      <c r="P16">
        <v>4</v>
      </c>
      <c r="Q16">
        <v>4</v>
      </c>
      <c r="R16">
        <v>2</v>
      </c>
      <c r="S16">
        <v>1</v>
      </c>
      <c r="T16">
        <v>2</v>
      </c>
      <c r="U16">
        <v>2</v>
      </c>
      <c r="V16">
        <v>1</v>
      </c>
      <c r="W16">
        <v>2</v>
      </c>
      <c r="X16">
        <v>2</v>
      </c>
      <c r="Y16">
        <v>2</v>
      </c>
      <c r="Z16">
        <v>3</v>
      </c>
      <c r="AA16">
        <v>3</v>
      </c>
      <c r="AB16">
        <v>3</v>
      </c>
      <c r="AC16">
        <v>2</v>
      </c>
      <c r="AD16">
        <v>1</v>
      </c>
      <c r="AE16">
        <v>2</v>
      </c>
      <c r="AF16">
        <v>2</v>
      </c>
      <c r="AG16">
        <v>1</v>
      </c>
      <c r="AH16">
        <v>3</v>
      </c>
      <c r="AI16">
        <v>2</v>
      </c>
      <c r="AJ16">
        <v>1</v>
      </c>
      <c r="AK16">
        <v>2</v>
      </c>
      <c r="AL16">
        <v>1</v>
      </c>
      <c r="AM16">
        <v>1</v>
      </c>
      <c r="AN16">
        <v>1</v>
      </c>
      <c r="AO16">
        <v>1</v>
      </c>
      <c r="AP16">
        <v>1</v>
      </c>
      <c r="AQ16">
        <v>3</v>
      </c>
      <c r="AR16">
        <v>2</v>
      </c>
      <c r="AS16">
        <v>1</v>
      </c>
      <c r="AT16">
        <v>1</v>
      </c>
      <c r="AU16">
        <v>1</v>
      </c>
      <c r="AV16">
        <v>1</v>
      </c>
      <c r="AW16">
        <v>2</v>
      </c>
      <c r="AX16">
        <v>1</v>
      </c>
      <c r="AY16">
        <v>1</v>
      </c>
      <c r="AZ16">
        <v>1</v>
      </c>
      <c r="BA16">
        <v>2</v>
      </c>
      <c r="BB16">
        <v>1</v>
      </c>
      <c r="BC16">
        <v>2</v>
      </c>
      <c r="BD16">
        <v>1</v>
      </c>
      <c r="BE16">
        <v>1</v>
      </c>
      <c r="BF16">
        <v>1</v>
      </c>
      <c r="BG16">
        <v>1</v>
      </c>
      <c r="BH16">
        <v>1</v>
      </c>
      <c r="BI16">
        <v>1</v>
      </c>
      <c r="BJ16">
        <v>1</v>
      </c>
      <c r="BK16">
        <v>1</v>
      </c>
      <c r="BL16">
        <v>2</v>
      </c>
      <c r="BM16">
        <v>2</v>
      </c>
      <c r="BN16">
        <v>1</v>
      </c>
      <c r="BO16">
        <v>1</v>
      </c>
      <c r="BP16">
        <v>2</v>
      </c>
      <c r="BQ16">
        <v>1</v>
      </c>
      <c r="CI16">
        <v>83</v>
      </c>
      <c r="CJ16" s="9">
        <f t="shared" si="12"/>
        <v>2</v>
      </c>
      <c r="CK16" s="9">
        <f t="shared" si="0"/>
        <v>2</v>
      </c>
      <c r="CL16" s="9">
        <f t="shared" si="1"/>
        <v>2</v>
      </c>
      <c r="CM16" s="9">
        <f t="shared" si="2"/>
        <v>1</v>
      </c>
      <c r="CN16" s="9">
        <f t="shared" si="3"/>
        <v>1</v>
      </c>
      <c r="CO16" s="9">
        <f t="shared" si="4"/>
        <v>4</v>
      </c>
      <c r="CP16" s="9">
        <f t="shared" si="5"/>
        <v>3</v>
      </c>
      <c r="CQ16" s="9">
        <f t="shared" si="6"/>
        <v>2</v>
      </c>
      <c r="CR16" s="9">
        <f t="shared" si="7"/>
        <v>2</v>
      </c>
      <c r="CS16" s="10">
        <f t="shared" si="8"/>
        <v>19</v>
      </c>
      <c r="CT16" s="3">
        <f t="shared" si="9"/>
        <v>18</v>
      </c>
      <c r="CU16" s="3">
        <f t="shared" si="10"/>
        <v>0.61923626416290556</v>
      </c>
      <c r="CX16" s="5">
        <f t="shared" si="11"/>
        <v>6</v>
      </c>
    </row>
    <row r="17" spans="1:104">
      <c r="A17">
        <v>18</v>
      </c>
      <c r="B17" t="s">
        <v>452</v>
      </c>
      <c r="C17" t="s">
        <v>453</v>
      </c>
      <c r="D17" t="s">
        <v>77</v>
      </c>
      <c r="E17" t="s">
        <v>78</v>
      </c>
      <c r="F17" t="s">
        <v>384</v>
      </c>
      <c r="G17" t="s">
        <v>391</v>
      </c>
      <c r="H17">
        <v>3</v>
      </c>
      <c r="I17">
        <v>4</v>
      </c>
      <c r="J17">
        <v>4</v>
      </c>
      <c r="K17">
        <v>4</v>
      </c>
      <c r="L17">
        <v>3</v>
      </c>
      <c r="M17">
        <v>1</v>
      </c>
      <c r="N17">
        <v>3</v>
      </c>
      <c r="O17">
        <v>4</v>
      </c>
      <c r="P17">
        <v>4</v>
      </c>
      <c r="Q17">
        <v>2</v>
      </c>
      <c r="R17">
        <v>4</v>
      </c>
      <c r="S17">
        <v>1</v>
      </c>
      <c r="T17">
        <v>4</v>
      </c>
      <c r="U17">
        <v>4</v>
      </c>
      <c r="V17">
        <v>2</v>
      </c>
      <c r="W17">
        <v>3</v>
      </c>
      <c r="X17">
        <v>3</v>
      </c>
      <c r="Y17">
        <v>1</v>
      </c>
      <c r="Z17">
        <v>2</v>
      </c>
      <c r="AA17">
        <v>3</v>
      </c>
      <c r="AB17">
        <v>1</v>
      </c>
      <c r="AC17">
        <v>1</v>
      </c>
      <c r="AD17">
        <v>1</v>
      </c>
      <c r="AE17">
        <v>3</v>
      </c>
      <c r="AF17">
        <v>3</v>
      </c>
      <c r="AG17">
        <v>2</v>
      </c>
      <c r="AH17">
        <v>1</v>
      </c>
      <c r="AI17">
        <v>3</v>
      </c>
      <c r="AJ17">
        <v>1</v>
      </c>
      <c r="AK17">
        <v>2</v>
      </c>
      <c r="AL17">
        <v>2</v>
      </c>
      <c r="AM17">
        <v>1</v>
      </c>
      <c r="AN17">
        <v>1</v>
      </c>
      <c r="AO17">
        <v>1</v>
      </c>
      <c r="AP17">
        <v>3</v>
      </c>
      <c r="AQ17">
        <v>1</v>
      </c>
      <c r="AR17">
        <v>2</v>
      </c>
      <c r="AS17">
        <v>3</v>
      </c>
      <c r="AT17">
        <v>1</v>
      </c>
      <c r="AU17">
        <v>2</v>
      </c>
      <c r="AV17">
        <v>1</v>
      </c>
      <c r="AW17">
        <v>2</v>
      </c>
      <c r="AX17">
        <v>1</v>
      </c>
      <c r="AY17">
        <v>2</v>
      </c>
      <c r="AZ17">
        <v>1</v>
      </c>
      <c r="BA17">
        <v>2</v>
      </c>
      <c r="BB17">
        <v>4</v>
      </c>
      <c r="BC17">
        <v>2</v>
      </c>
      <c r="BD17">
        <v>2</v>
      </c>
      <c r="BE17">
        <v>1</v>
      </c>
      <c r="BF17">
        <v>1</v>
      </c>
      <c r="BG17">
        <v>1</v>
      </c>
      <c r="BH17">
        <v>1</v>
      </c>
      <c r="BI17">
        <v>1</v>
      </c>
      <c r="BJ17">
        <v>1</v>
      </c>
      <c r="BK17">
        <v>2</v>
      </c>
      <c r="BL17">
        <v>2</v>
      </c>
      <c r="BM17">
        <v>1</v>
      </c>
      <c r="BN17">
        <v>2</v>
      </c>
      <c r="BO17">
        <v>1</v>
      </c>
      <c r="BP17">
        <v>1</v>
      </c>
      <c r="BQ17">
        <v>1</v>
      </c>
      <c r="CI17">
        <v>95</v>
      </c>
      <c r="CJ17" s="9">
        <f t="shared" si="12"/>
        <v>2</v>
      </c>
      <c r="CK17" s="9">
        <f t="shared" si="0"/>
        <v>2</v>
      </c>
      <c r="CL17" s="9">
        <f t="shared" si="1"/>
        <v>4</v>
      </c>
      <c r="CM17" s="9">
        <f t="shared" si="2"/>
        <v>1</v>
      </c>
      <c r="CN17" s="9">
        <f t="shared" si="3"/>
        <v>3</v>
      </c>
      <c r="CO17" s="9">
        <f t="shared" si="4"/>
        <v>3</v>
      </c>
      <c r="CP17" s="9">
        <f t="shared" si="5"/>
        <v>2</v>
      </c>
      <c r="CQ17" s="9">
        <f t="shared" si="6"/>
        <v>3</v>
      </c>
      <c r="CR17" s="9">
        <f t="shared" si="7"/>
        <v>2</v>
      </c>
      <c r="CS17" s="10">
        <f t="shared" si="8"/>
        <v>22</v>
      </c>
      <c r="CT17" s="3">
        <f t="shared" si="9"/>
        <v>21</v>
      </c>
      <c r="CU17" s="3">
        <f t="shared" si="10"/>
        <v>1.0784451791601166</v>
      </c>
      <c r="CX17" s="5">
        <f t="shared" si="11"/>
        <v>11</v>
      </c>
    </row>
    <row r="18" spans="1:104">
      <c r="A18">
        <v>17</v>
      </c>
      <c r="B18" t="s">
        <v>450</v>
      </c>
      <c r="C18" t="s">
        <v>451</v>
      </c>
      <c r="D18" t="s">
        <v>77</v>
      </c>
      <c r="E18" t="s">
        <v>368</v>
      </c>
      <c r="F18" t="s">
        <v>384</v>
      </c>
      <c r="G18" t="s">
        <v>385</v>
      </c>
      <c r="H18">
        <v>3</v>
      </c>
      <c r="I18">
        <v>3</v>
      </c>
      <c r="J18">
        <v>4</v>
      </c>
      <c r="K18">
        <v>2</v>
      </c>
      <c r="L18">
        <v>2</v>
      </c>
      <c r="M18">
        <v>3</v>
      </c>
      <c r="N18">
        <v>4</v>
      </c>
      <c r="O18">
        <v>4</v>
      </c>
      <c r="P18">
        <v>2</v>
      </c>
      <c r="Q18">
        <v>2</v>
      </c>
      <c r="R18">
        <v>3</v>
      </c>
      <c r="S18">
        <v>4</v>
      </c>
      <c r="T18">
        <v>4</v>
      </c>
      <c r="U18">
        <v>3</v>
      </c>
      <c r="V18">
        <v>1</v>
      </c>
      <c r="W18">
        <v>3</v>
      </c>
      <c r="X18">
        <v>2</v>
      </c>
      <c r="Y18">
        <v>3</v>
      </c>
      <c r="Z18">
        <v>3</v>
      </c>
      <c r="AA18">
        <v>3</v>
      </c>
      <c r="AB18">
        <v>1</v>
      </c>
      <c r="AC18">
        <v>2</v>
      </c>
      <c r="AD18">
        <v>1</v>
      </c>
      <c r="AE18">
        <v>2</v>
      </c>
      <c r="AF18">
        <v>2</v>
      </c>
      <c r="AG18">
        <v>3</v>
      </c>
      <c r="AH18">
        <v>1</v>
      </c>
      <c r="AI18">
        <v>1</v>
      </c>
      <c r="AJ18">
        <v>1</v>
      </c>
      <c r="AK18">
        <v>2</v>
      </c>
      <c r="AL18">
        <v>1</v>
      </c>
      <c r="AM18">
        <v>2</v>
      </c>
      <c r="AN18">
        <v>1</v>
      </c>
      <c r="AO18">
        <v>1</v>
      </c>
      <c r="AP18">
        <v>1</v>
      </c>
      <c r="AQ18">
        <v>1</v>
      </c>
      <c r="AR18">
        <v>1</v>
      </c>
      <c r="AS18">
        <v>1</v>
      </c>
      <c r="AT18">
        <v>1</v>
      </c>
      <c r="AU18">
        <v>1</v>
      </c>
      <c r="AV18">
        <v>1</v>
      </c>
      <c r="AW18">
        <v>1</v>
      </c>
      <c r="AX18">
        <v>2</v>
      </c>
      <c r="AY18">
        <v>2</v>
      </c>
      <c r="AZ18">
        <v>1</v>
      </c>
      <c r="BA18">
        <v>3</v>
      </c>
      <c r="BB18">
        <v>2</v>
      </c>
      <c r="BC18">
        <v>2</v>
      </c>
      <c r="BD18">
        <v>3</v>
      </c>
      <c r="BE18">
        <v>2</v>
      </c>
      <c r="BF18">
        <v>1</v>
      </c>
      <c r="BG18">
        <v>1</v>
      </c>
      <c r="BH18">
        <v>3</v>
      </c>
      <c r="BI18">
        <v>2</v>
      </c>
      <c r="BJ18">
        <v>2</v>
      </c>
      <c r="BK18">
        <v>1</v>
      </c>
      <c r="BL18">
        <v>3</v>
      </c>
      <c r="BM18">
        <v>2</v>
      </c>
      <c r="BN18">
        <v>1</v>
      </c>
      <c r="BO18">
        <v>1</v>
      </c>
      <c r="BP18">
        <v>2</v>
      </c>
      <c r="BQ18">
        <v>1</v>
      </c>
      <c r="CI18">
        <v>86</v>
      </c>
      <c r="CJ18" s="9">
        <f t="shared" si="12"/>
        <v>2</v>
      </c>
      <c r="CK18" s="9">
        <f t="shared" si="0"/>
        <v>3</v>
      </c>
      <c r="CL18" s="9">
        <f t="shared" si="1"/>
        <v>2</v>
      </c>
      <c r="CM18" s="9">
        <f t="shared" si="2"/>
        <v>3</v>
      </c>
      <c r="CN18" s="9">
        <f t="shared" si="3"/>
        <v>3</v>
      </c>
      <c r="CO18" s="9">
        <f t="shared" si="4"/>
        <v>4</v>
      </c>
      <c r="CP18" s="9">
        <f t="shared" si="5"/>
        <v>2</v>
      </c>
      <c r="CQ18" s="9">
        <f t="shared" si="6"/>
        <v>2</v>
      </c>
      <c r="CR18" s="9">
        <f t="shared" si="7"/>
        <v>2</v>
      </c>
      <c r="CS18" s="10">
        <f t="shared" si="8"/>
        <v>23</v>
      </c>
      <c r="CT18" s="3">
        <f t="shared" si="9"/>
        <v>12</v>
      </c>
      <c r="CU18" s="3">
        <f t="shared" si="10"/>
        <v>-0.29918156583151628</v>
      </c>
      <c r="CX18" s="5">
        <f t="shared" si="11"/>
        <v>17</v>
      </c>
    </row>
    <row r="19" spans="1:104">
      <c r="A19">
        <v>20</v>
      </c>
      <c r="B19" t="s">
        <v>456</v>
      </c>
      <c r="C19" t="s">
        <v>457</v>
      </c>
      <c r="D19" t="s">
        <v>77</v>
      </c>
      <c r="E19" t="s">
        <v>78</v>
      </c>
      <c r="F19" t="s">
        <v>397</v>
      </c>
      <c r="G19" t="s">
        <v>405</v>
      </c>
      <c r="H19">
        <v>3</v>
      </c>
      <c r="I19">
        <v>3</v>
      </c>
      <c r="J19">
        <v>3</v>
      </c>
      <c r="K19">
        <v>3</v>
      </c>
      <c r="L19">
        <v>3</v>
      </c>
      <c r="M19">
        <v>2</v>
      </c>
      <c r="N19">
        <v>3</v>
      </c>
      <c r="O19">
        <v>3</v>
      </c>
      <c r="P19">
        <v>3</v>
      </c>
      <c r="Q19">
        <v>3</v>
      </c>
      <c r="R19">
        <v>3</v>
      </c>
      <c r="S19">
        <v>3</v>
      </c>
      <c r="T19">
        <v>3</v>
      </c>
      <c r="U19">
        <v>3</v>
      </c>
      <c r="V19">
        <v>2</v>
      </c>
      <c r="W19">
        <v>2</v>
      </c>
      <c r="X19">
        <v>3</v>
      </c>
      <c r="Y19">
        <v>3</v>
      </c>
      <c r="Z19">
        <v>4</v>
      </c>
      <c r="AA19">
        <v>3</v>
      </c>
      <c r="AB19">
        <v>1</v>
      </c>
      <c r="AC19">
        <v>2</v>
      </c>
      <c r="AD19">
        <v>1</v>
      </c>
      <c r="AE19">
        <v>2</v>
      </c>
      <c r="AF19">
        <v>2</v>
      </c>
      <c r="AG19">
        <v>2</v>
      </c>
      <c r="AH19">
        <v>1</v>
      </c>
      <c r="AI19">
        <v>2</v>
      </c>
      <c r="AJ19">
        <v>1</v>
      </c>
      <c r="AK19">
        <v>2</v>
      </c>
      <c r="AL19">
        <v>1</v>
      </c>
      <c r="AM19">
        <v>1</v>
      </c>
      <c r="AN19">
        <v>1</v>
      </c>
      <c r="AO19">
        <v>2</v>
      </c>
      <c r="AP19">
        <v>1</v>
      </c>
      <c r="AQ19">
        <v>1</v>
      </c>
      <c r="AR19">
        <v>1</v>
      </c>
      <c r="AS19">
        <v>2</v>
      </c>
      <c r="AT19">
        <v>1</v>
      </c>
      <c r="AU19">
        <v>1</v>
      </c>
      <c r="AV19">
        <v>2</v>
      </c>
      <c r="AW19">
        <v>2</v>
      </c>
      <c r="AX19">
        <v>2</v>
      </c>
      <c r="AY19">
        <v>2</v>
      </c>
      <c r="AZ19">
        <v>4</v>
      </c>
      <c r="BA19">
        <v>3</v>
      </c>
      <c r="BB19">
        <v>4</v>
      </c>
      <c r="BC19">
        <v>2</v>
      </c>
      <c r="BD19">
        <v>3</v>
      </c>
      <c r="BE19">
        <v>1</v>
      </c>
      <c r="BF19">
        <v>1</v>
      </c>
      <c r="BG19">
        <v>3</v>
      </c>
      <c r="BH19">
        <v>2</v>
      </c>
      <c r="BI19">
        <v>2</v>
      </c>
      <c r="BJ19">
        <v>1</v>
      </c>
      <c r="BK19">
        <v>3</v>
      </c>
      <c r="BL19">
        <v>2</v>
      </c>
      <c r="BM19">
        <v>3</v>
      </c>
      <c r="BN19">
        <v>3</v>
      </c>
      <c r="BO19">
        <v>1</v>
      </c>
      <c r="BP19">
        <v>2</v>
      </c>
      <c r="BQ19">
        <v>2</v>
      </c>
      <c r="CI19">
        <v>88</v>
      </c>
      <c r="CJ19" s="9">
        <f t="shared" si="12"/>
        <v>2</v>
      </c>
      <c r="CK19" s="9">
        <f t="shared" si="0"/>
        <v>2</v>
      </c>
      <c r="CL19" s="9">
        <f t="shared" si="1"/>
        <v>3</v>
      </c>
      <c r="CM19" s="9">
        <f t="shared" si="2"/>
        <v>2</v>
      </c>
      <c r="CN19" s="9">
        <f t="shared" si="3"/>
        <v>2</v>
      </c>
      <c r="CO19" s="9">
        <f t="shared" si="4"/>
        <v>3</v>
      </c>
      <c r="CP19" s="9">
        <f t="shared" si="5"/>
        <v>3</v>
      </c>
      <c r="CQ19" s="9">
        <f t="shared" si="6"/>
        <v>1</v>
      </c>
      <c r="CR19" s="9">
        <f t="shared" si="7"/>
        <v>2</v>
      </c>
      <c r="CS19" s="10">
        <f t="shared" si="8"/>
        <v>20</v>
      </c>
      <c r="CT19" s="3">
        <f t="shared" si="9"/>
        <v>14</v>
      </c>
      <c r="CU19" s="3">
        <f t="shared" si="10"/>
        <v>6.9577108332910011E-3</v>
      </c>
      <c r="CX19" s="5">
        <f t="shared" si="11"/>
        <v>27</v>
      </c>
    </row>
    <row r="20" spans="1:104">
      <c r="A20">
        <v>19</v>
      </c>
      <c r="B20" t="s">
        <v>454</v>
      </c>
      <c r="C20" t="s">
        <v>455</v>
      </c>
      <c r="D20" t="s">
        <v>77</v>
      </c>
      <c r="E20" t="s">
        <v>368</v>
      </c>
      <c r="F20" t="s">
        <v>397</v>
      </c>
      <c r="G20" t="s">
        <v>398</v>
      </c>
      <c r="H20">
        <v>3</v>
      </c>
      <c r="I20">
        <v>2</v>
      </c>
      <c r="J20">
        <v>2</v>
      </c>
      <c r="K20">
        <v>2</v>
      </c>
      <c r="L20">
        <v>3</v>
      </c>
      <c r="M20">
        <v>3</v>
      </c>
      <c r="N20">
        <v>2</v>
      </c>
      <c r="O20">
        <v>3</v>
      </c>
      <c r="P20">
        <v>1</v>
      </c>
      <c r="Q20">
        <v>3</v>
      </c>
      <c r="R20">
        <v>2</v>
      </c>
      <c r="S20">
        <v>2</v>
      </c>
      <c r="T20">
        <v>3</v>
      </c>
      <c r="U20">
        <v>2</v>
      </c>
      <c r="V20">
        <v>2</v>
      </c>
      <c r="W20">
        <v>2</v>
      </c>
      <c r="X20">
        <v>4</v>
      </c>
      <c r="Y20">
        <v>2</v>
      </c>
      <c r="Z20">
        <v>3</v>
      </c>
      <c r="AA20">
        <v>2</v>
      </c>
      <c r="AB20">
        <v>1</v>
      </c>
      <c r="AC20">
        <v>3</v>
      </c>
      <c r="AD20">
        <v>1</v>
      </c>
      <c r="AE20">
        <v>3</v>
      </c>
      <c r="AF20">
        <v>2</v>
      </c>
      <c r="AG20">
        <v>2</v>
      </c>
      <c r="AH20">
        <v>1</v>
      </c>
      <c r="AI20">
        <v>1</v>
      </c>
      <c r="AJ20">
        <v>1</v>
      </c>
      <c r="AK20">
        <v>2</v>
      </c>
      <c r="AL20">
        <v>1</v>
      </c>
      <c r="AM20">
        <v>1</v>
      </c>
      <c r="AN20">
        <v>2</v>
      </c>
      <c r="AO20">
        <v>2</v>
      </c>
      <c r="AP20">
        <v>1</v>
      </c>
      <c r="AQ20">
        <v>1</v>
      </c>
      <c r="AR20">
        <v>2</v>
      </c>
      <c r="AS20">
        <v>2</v>
      </c>
      <c r="AT20">
        <v>1</v>
      </c>
      <c r="AU20">
        <v>3</v>
      </c>
      <c r="AV20">
        <v>3</v>
      </c>
      <c r="AW20">
        <v>2</v>
      </c>
      <c r="AX20">
        <v>1</v>
      </c>
      <c r="AY20">
        <v>1</v>
      </c>
      <c r="AZ20">
        <v>2</v>
      </c>
      <c r="BA20">
        <v>2</v>
      </c>
      <c r="BB20">
        <v>2</v>
      </c>
      <c r="BC20">
        <v>2</v>
      </c>
      <c r="BD20">
        <v>2</v>
      </c>
      <c r="BE20">
        <v>1</v>
      </c>
      <c r="BF20">
        <v>3</v>
      </c>
      <c r="BG20">
        <v>3</v>
      </c>
      <c r="BH20">
        <v>3</v>
      </c>
      <c r="BI20">
        <v>1</v>
      </c>
      <c r="BJ20">
        <v>1</v>
      </c>
      <c r="BK20">
        <v>2</v>
      </c>
      <c r="BL20">
        <v>2</v>
      </c>
      <c r="BM20">
        <v>3</v>
      </c>
      <c r="BN20">
        <v>1</v>
      </c>
      <c r="BO20">
        <v>1</v>
      </c>
      <c r="BP20">
        <v>2</v>
      </c>
      <c r="BQ20">
        <v>1</v>
      </c>
      <c r="CI20">
        <v>84</v>
      </c>
      <c r="CJ20" s="9">
        <f t="shared" si="12"/>
        <v>2</v>
      </c>
      <c r="CK20" s="9">
        <f t="shared" si="0"/>
        <v>2</v>
      </c>
      <c r="CL20" s="9">
        <f t="shared" si="1"/>
        <v>2</v>
      </c>
      <c r="CM20" s="9">
        <f t="shared" si="2"/>
        <v>4</v>
      </c>
      <c r="CN20" s="9">
        <f t="shared" si="3"/>
        <v>2</v>
      </c>
      <c r="CO20" s="9">
        <f t="shared" si="4"/>
        <v>3</v>
      </c>
      <c r="CP20" s="9">
        <f t="shared" si="5"/>
        <v>3</v>
      </c>
      <c r="CQ20" s="9">
        <f t="shared" si="6"/>
        <v>2</v>
      </c>
      <c r="CR20" s="9">
        <f t="shared" si="7"/>
        <v>3</v>
      </c>
      <c r="CS20" s="10">
        <f t="shared" si="8"/>
        <v>23</v>
      </c>
      <c r="CT20" s="3">
        <f t="shared" si="9"/>
        <v>21</v>
      </c>
      <c r="CU20" s="3">
        <f t="shared" si="10"/>
        <v>1.0784451791601166</v>
      </c>
      <c r="CX20" s="5">
        <f t="shared" si="11"/>
        <v>17</v>
      </c>
    </row>
    <row r="21" spans="1:104">
      <c r="A21">
        <v>21</v>
      </c>
      <c r="B21" t="s">
        <v>458</v>
      </c>
      <c r="C21" t="s">
        <v>459</v>
      </c>
      <c r="D21" t="s">
        <v>77</v>
      </c>
      <c r="E21" t="s">
        <v>368</v>
      </c>
      <c r="F21" t="s">
        <v>397</v>
      </c>
      <c r="G21" t="s">
        <v>411</v>
      </c>
      <c r="H21">
        <v>2</v>
      </c>
      <c r="I21">
        <v>4</v>
      </c>
      <c r="J21">
        <v>4</v>
      </c>
      <c r="K21">
        <v>4</v>
      </c>
      <c r="L21">
        <v>3</v>
      </c>
      <c r="M21">
        <v>2</v>
      </c>
      <c r="N21">
        <v>4</v>
      </c>
      <c r="O21">
        <v>4</v>
      </c>
      <c r="P21">
        <v>3</v>
      </c>
      <c r="Q21">
        <v>2</v>
      </c>
      <c r="R21">
        <v>3</v>
      </c>
      <c r="S21">
        <v>3</v>
      </c>
      <c r="T21">
        <v>4</v>
      </c>
      <c r="U21">
        <v>4</v>
      </c>
      <c r="V21">
        <v>2</v>
      </c>
      <c r="W21">
        <v>1</v>
      </c>
      <c r="X21">
        <v>3</v>
      </c>
      <c r="Y21">
        <v>4</v>
      </c>
      <c r="Z21">
        <v>2</v>
      </c>
      <c r="AA21">
        <v>2</v>
      </c>
      <c r="AB21">
        <v>1</v>
      </c>
      <c r="AC21">
        <v>1</v>
      </c>
      <c r="AD21">
        <v>1</v>
      </c>
      <c r="AE21">
        <v>2</v>
      </c>
      <c r="AF21">
        <v>2</v>
      </c>
      <c r="AG21">
        <v>1</v>
      </c>
      <c r="AH21">
        <v>2</v>
      </c>
      <c r="AI21">
        <v>3</v>
      </c>
      <c r="AJ21">
        <v>1</v>
      </c>
      <c r="AK21">
        <v>2</v>
      </c>
      <c r="AL21">
        <v>1</v>
      </c>
      <c r="AM21">
        <v>1</v>
      </c>
      <c r="AN21">
        <v>1</v>
      </c>
      <c r="AO21">
        <v>2</v>
      </c>
      <c r="AP21">
        <v>1</v>
      </c>
      <c r="AQ21">
        <v>2</v>
      </c>
      <c r="AR21">
        <v>2</v>
      </c>
      <c r="AS21">
        <v>3</v>
      </c>
      <c r="AT21">
        <v>1</v>
      </c>
      <c r="AU21">
        <v>1</v>
      </c>
      <c r="AV21">
        <v>1</v>
      </c>
      <c r="AW21">
        <v>3</v>
      </c>
      <c r="AX21">
        <v>2</v>
      </c>
      <c r="AY21">
        <v>2</v>
      </c>
      <c r="AZ21">
        <v>1</v>
      </c>
      <c r="BA21">
        <v>2</v>
      </c>
      <c r="BB21">
        <v>1</v>
      </c>
      <c r="BC21">
        <v>2</v>
      </c>
      <c r="BD21">
        <v>3</v>
      </c>
      <c r="BE21">
        <v>1</v>
      </c>
      <c r="BF21">
        <v>1</v>
      </c>
      <c r="BG21">
        <v>1</v>
      </c>
      <c r="BH21">
        <v>1</v>
      </c>
      <c r="BI21">
        <v>2</v>
      </c>
      <c r="BJ21">
        <v>1</v>
      </c>
      <c r="BK21">
        <v>2</v>
      </c>
      <c r="BL21">
        <v>1</v>
      </c>
      <c r="BM21">
        <v>3</v>
      </c>
      <c r="BN21">
        <v>2</v>
      </c>
      <c r="BO21">
        <v>2</v>
      </c>
      <c r="BP21">
        <v>2</v>
      </c>
      <c r="BQ21">
        <v>1</v>
      </c>
      <c r="CI21">
        <v>92</v>
      </c>
      <c r="CJ21" s="9">
        <f t="shared" si="12"/>
        <v>3</v>
      </c>
      <c r="CK21" s="9">
        <f t="shared" si="0"/>
        <v>2</v>
      </c>
      <c r="CL21" s="9">
        <f t="shared" si="1"/>
        <v>3</v>
      </c>
      <c r="CM21" s="9">
        <f t="shared" si="2"/>
        <v>2</v>
      </c>
      <c r="CN21" s="9">
        <f t="shared" si="3"/>
        <v>3</v>
      </c>
      <c r="CO21" s="9">
        <f t="shared" si="4"/>
        <v>3</v>
      </c>
      <c r="CP21" s="9">
        <f t="shared" si="5"/>
        <v>4</v>
      </c>
      <c r="CQ21" s="9">
        <f t="shared" si="6"/>
        <v>3</v>
      </c>
      <c r="CR21" s="9">
        <f t="shared" si="7"/>
        <v>3</v>
      </c>
      <c r="CS21" s="10">
        <f t="shared" si="8"/>
        <v>26</v>
      </c>
      <c r="CT21" s="3">
        <f t="shared" si="9"/>
        <v>17</v>
      </c>
      <c r="CU21" s="3">
        <f t="shared" si="10"/>
        <v>0.46616662583050195</v>
      </c>
      <c r="CX21" s="5">
        <f t="shared" si="11"/>
        <v>15</v>
      </c>
    </row>
    <row r="22" spans="1:104">
      <c r="A22">
        <v>24</v>
      </c>
      <c r="B22" t="s">
        <v>462</v>
      </c>
      <c r="C22" t="s">
        <v>463</v>
      </c>
      <c r="D22" t="s">
        <v>77</v>
      </c>
      <c r="E22" t="s">
        <v>83</v>
      </c>
      <c r="F22" t="s">
        <v>397</v>
      </c>
      <c r="G22" t="s">
        <v>423</v>
      </c>
      <c r="H22">
        <v>4</v>
      </c>
      <c r="I22">
        <v>2</v>
      </c>
      <c r="J22">
        <v>3</v>
      </c>
      <c r="K22">
        <v>3</v>
      </c>
      <c r="L22">
        <v>4</v>
      </c>
      <c r="M22">
        <v>3</v>
      </c>
      <c r="N22">
        <v>3</v>
      </c>
      <c r="O22">
        <v>3</v>
      </c>
      <c r="P22">
        <v>4</v>
      </c>
      <c r="Q22">
        <v>2</v>
      </c>
      <c r="R22">
        <v>2</v>
      </c>
      <c r="S22">
        <v>3</v>
      </c>
      <c r="T22">
        <v>3</v>
      </c>
      <c r="U22">
        <v>3</v>
      </c>
      <c r="V22">
        <v>3</v>
      </c>
      <c r="W22">
        <v>2</v>
      </c>
      <c r="X22">
        <v>3</v>
      </c>
      <c r="Y22">
        <v>2</v>
      </c>
      <c r="Z22">
        <v>3</v>
      </c>
      <c r="AA22">
        <v>2</v>
      </c>
      <c r="AB22">
        <v>1</v>
      </c>
      <c r="AC22">
        <v>1</v>
      </c>
      <c r="AD22">
        <v>1</v>
      </c>
      <c r="AE22">
        <v>2</v>
      </c>
      <c r="AF22">
        <v>2</v>
      </c>
      <c r="AG22">
        <v>1</v>
      </c>
      <c r="AH22">
        <v>1</v>
      </c>
      <c r="AI22">
        <v>1</v>
      </c>
      <c r="AJ22">
        <v>1</v>
      </c>
      <c r="AK22">
        <v>1</v>
      </c>
      <c r="AL22">
        <v>1</v>
      </c>
      <c r="AM22">
        <v>1</v>
      </c>
      <c r="AN22">
        <v>1</v>
      </c>
      <c r="AO22">
        <v>1</v>
      </c>
      <c r="AP22">
        <v>1</v>
      </c>
      <c r="AQ22">
        <v>1</v>
      </c>
      <c r="AR22">
        <v>1</v>
      </c>
      <c r="AS22">
        <v>3</v>
      </c>
      <c r="AT22">
        <v>1</v>
      </c>
      <c r="AU22">
        <v>2</v>
      </c>
      <c r="AV22">
        <v>2</v>
      </c>
      <c r="AW22">
        <v>1</v>
      </c>
      <c r="AX22">
        <v>2</v>
      </c>
      <c r="AY22">
        <v>2</v>
      </c>
      <c r="AZ22">
        <v>1</v>
      </c>
      <c r="BA22">
        <v>2</v>
      </c>
      <c r="BB22">
        <v>2</v>
      </c>
      <c r="BC22">
        <v>1</v>
      </c>
      <c r="BD22">
        <v>1</v>
      </c>
      <c r="BE22">
        <v>1</v>
      </c>
      <c r="BF22">
        <v>1</v>
      </c>
      <c r="BG22">
        <v>1</v>
      </c>
      <c r="BH22">
        <v>2</v>
      </c>
      <c r="BI22">
        <v>1</v>
      </c>
      <c r="BJ22">
        <v>1</v>
      </c>
      <c r="BK22">
        <v>1</v>
      </c>
      <c r="BL22">
        <v>1</v>
      </c>
      <c r="BM22">
        <v>1</v>
      </c>
      <c r="BN22">
        <v>2</v>
      </c>
      <c r="BO22">
        <v>1</v>
      </c>
      <c r="BP22">
        <v>1</v>
      </c>
      <c r="BQ22">
        <v>1</v>
      </c>
      <c r="CI22">
        <v>84</v>
      </c>
      <c r="CJ22" s="9">
        <f t="shared" si="12"/>
        <v>1</v>
      </c>
      <c r="CK22" s="9">
        <f t="shared" si="0"/>
        <v>1</v>
      </c>
      <c r="CL22" s="9">
        <f t="shared" si="1"/>
        <v>2</v>
      </c>
      <c r="CM22" s="9">
        <f t="shared" si="2"/>
        <v>1</v>
      </c>
      <c r="CN22" s="9">
        <f t="shared" si="3"/>
        <v>3</v>
      </c>
      <c r="CO22" s="9">
        <f t="shared" si="4"/>
        <v>2</v>
      </c>
      <c r="CP22" s="9">
        <f t="shared" si="5"/>
        <v>3</v>
      </c>
      <c r="CQ22" s="9">
        <f t="shared" si="6"/>
        <v>2</v>
      </c>
      <c r="CR22" s="9">
        <f t="shared" si="7"/>
        <v>3</v>
      </c>
      <c r="CS22" s="10">
        <f t="shared" si="8"/>
        <v>18</v>
      </c>
      <c r="CT22" s="3">
        <f t="shared" si="9"/>
        <v>11</v>
      </c>
      <c r="CU22" s="3">
        <f t="shared" si="10"/>
        <v>-0.45225120416391995</v>
      </c>
      <c r="CX22" s="5">
        <f t="shared" si="11"/>
        <v>6</v>
      </c>
    </row>
    <row r="23" spans="1:104">
      <c r="A23">
        <v>23</v>
      </c>
      <c r="B23" t="s">
        <v>460</v>
      </c>
      <c r="C23" t="s">
        <v>461</v>
      </c>
      <c r="D23" t="s">
        <v>77</v>
      </c>
      <c r="E23" t="s">
        <v>78</v>
      </c>
      <c r="F23" t="s">
        <v>397</v>
      </c>
      <c r="G23" t="s">
        <v>418</v>
      </c>
      <c r="H23">
        <v>2</v>
      </c>
      <c r="I23">
        <v>4</v>
      </c>
      <c r="J23">
        <v>1</v>
      </c>
      <c r="K23">
        <v>4</v>
      </c>
      <c r="L23">
        <v>3</v>
      </c>
      <c r="M23">
        <v>1</v>
      </c>
      <c r="N23">
        <v>2</v>
      </c>
      <c r="O23">
        <v>4</v>
      </c>
      <c r="P23">
        <v>1</v>
      </c>
      <c r="Q23">
        <v>2</v>
      </c>
      <c r="R23">
        <v>4</v>
      </c>
      <c r="S23">
        <v>2</v>
      </c>
      <c r="T23">
        <v>4</v>
      </c>
      <c r="U23">
        <v>4</v>
      </c>
      <c r="V23">
        <v>1</v>
      </c>
      <c r="W23">
        <v>1</v>
      </c>
      <c r="X23">
        <v>4</v>
      </c>
      <c r="Y23">
        <v>4</v>
      </c>
      <c r="Z23">
        <v>1</v>
      </c>
      <c r="AA23">
        <v>2</v>
      </c>
      <c r="AB23">
        <v>2</v>
      </c>
      <c r="AC23">
        <v>1</v>
      </c>
      <c r="AD23">
        <v>1</v>
      </c>
      <c r="AE23">
        <v>1</v>
      </c>
      <c r="AF23">
        <v>1</v>
      </c>
      <c r="AG23">
        <v>1</v>
      </c>
      <c r="AH23">
        <v>2</v>
      </c>
      <c r="AI23">
        <v>1</v>
      </c>
      <c r="AJ23">
        <v>1</v>
      </c>
      <c r="AK23">
        <v>1</v>
      </c>
      <c r="AL23">
        <v>1</v>
      </c>
      <c r="AM23">
        <v>1</v>
      </c>
      <c r="AN23">
        <v>1</v>
      </c>
      <c r="AO23">
        <v>1</v>
      </c>
      <c r="AP23">
        <v>2</v>
      </c>
      <c r="AQ23">
        <v>1</v>
      </c>
      <c r="AR23">
        <v>1</v>
      </c>
      <c r="AS23">
        <v>4</v>
      </c>
      <c r="AT23">
        <v>1</v>
      </c>
      <c r="AU23">
        <v>1</v>
      </c>
      <c r="AV23">
        <v>1</v>
      </c>
      <c r="AW23">
        <v>3</v>
      </c>
      <c r="AX23">
        <v>3</v>
      </c>
      <c r="AY23">
        <v>4</v>
      </c>
      <c r="AZ23">
        <v>3</v>
      </c>
      <c r="BA23">
        <v>4</v>
      </c>
      <c r="BB23">
        <v>2</v>
      </c>
      <c r="BC23">
        <v>2</v>
      </c>
      <c r="BD23">
        <v>3</v>
      </c>
      <c r="BE23">
        <v>2</v>
      </c>
      <c r="BF23">
        <v>1</v>
      </c>
      <c r="BG23">
        <v>1</v>
      </c>
      <c r="BH23">
        <v>2</v>
      </c>
      <c r="BI23">
        <v>1</v>
      </c>
      <c r="BJ23">
        <v>4</v>
      </c>
      <c r="BK23">
        <v>3</v>
      </c>
      <c r="BL23">
        <v>1</v>
      </c>
      <c r="BM23">
        <v>4</v>
      </c>
      <c r="BN23">
        <v>4</v>
      </c>
      <c r="BO23">
        <v>3</v>
      </c>
      <c r="BP23">
        <v>3</v>
      </c>
      <c r="BQ23">
        <v>1</v>
      </c>
      <c r="CI23">
        <v>78</v>
      </c>
      <c r="CJ23" s="9">
        <f t="shared" si="12"/>
        <v>3</v>
      </c>
      <c r="CK23" s="9">
        <f t="shared" si="0"/>
        <v>2</v>
      </c>
      <c r="CL23" s="9">
        <f t="shared" si="1"/>
        <v>4</v>
      </c>
      <c r="CM23" s="9">
        <f t="shared" si="2"/>
        <v>4</v>
      </c>
      <c r="CN23" s="9">
        <f t="shared" si="3"/>
        <v>3</v>
      </c>
      <c r="CO23" s="9">
        <f t="shared" si="4"/>
        <v>4</v>
      </c>
      <c r="CP23" s="9">
        <f t="shared" si="5"/>
        <v>4</v>
      </c>
      <c r="CQ23" s="9">
        <f t="shared" si="6"/>
        <v>4</v>
      </c>
      <c r="CR23" s="9">
        <f t="shared" si="7"/>
        <v>3</v>
      </c>
      <c r="CS23" s="10">
        <f t="shared" si="8"/>
        <v>31</v>
      </c>
      <c r="CT23" s="3">
        <f t="shared" si="9"/>
        <v>11</v>
      </c>
      <c r="CU23" s="3">
        <f t="shared" si="10"/>
        <v>-0.45225120416391995</v>
      </c>
      <c r="CX23" s="5">
        <f t="shared" si="11"/>
        <v>33</v>
      </c>
    </row>
    <row r="24" spans="1:104" s="20" customFormat="1">
      <c r="A24" s="20">
        <v>36</v>
      </c>
      <c r="B24" s="20" t="s">
        <v>1050</v>
      </c>
      <c r="C24" s="20" t="s">
        <v>1051</v>
      </c>
      <c r="D24" s="20" t="s">
        <v>77</v>
      </c>
      <c r="E24" s="20" t="s">
        <v>78</v>
      </c>
      <c r="F24" s="20" t="s">
        <v>976</v>
      </c>
      <c r="G24" s="25" t="s">
        <v>985</v>
      </c>
      <c r="H24" s="20">
        <v>4</v>
      </c>
      <c r="I24" s="20">
        <v>3</v>
      </c>
      <c r="J24" s="20">
        <v>3</v>
      </c>
      <c r="K24" s="20">
        <v>3</v>
      </c>
      <c r="L24" s="20">
        <v>2</v>
      </c>
      <c r="M24" s="20">
        <v>2</v>
      </c>
      <c r="N24" s="20">
        <v>3</v>
      </c>
      <c r="O24" s="20">
        <v>4</v>
      </c>
      <c r="P24" s="20">
        <v>3</v>
      </c>
      <c r="Q24" s="20">
        <v>2</v>
      </c>
      <c r="R24" s="20">
        <v>4</v>
      </c>
      <c r="S24" s="20">
        <v>3</v>
      </c>
      <c r="T24" s="20">
        <v>4</v>
      </c>
      <c r="U24" s="20">
        <v>4</v>
      </c>
      <c r="V24" s="20">
        <v>3</v>
      </c>
      <c r="W24" s="20">
        <v>2</v>
      </c>
      <c r="X24" s="20">
        <v>4</v>
      </c>
      <c r="Y24" s="20">
        <v>4</v>
      </c>
      <c r="Z24" s="20">
        <v>2</v>
      </c>
      <c r="AA24" s="20">
        <v>3</v>
      </c>
      <c r="AB24" s="20">
        <v>1</v>
      </c>
      <c r="AC24" s="20">
        <v>1</v>
      </c>
      <c r="AD24" s="20">
        <v>1</v>
      </c>
      <c r="AE24" s="20">
        <v>1</v>
      </c>
      <c r="AF24" s="20">
        <v>2</v>
      </c>
      <c r="AG24" s="20">
        <v>1</v>
      </c>
      <c r="AH24" s="20">
        <v>1</v>
      </c>
      <c r="AI24" s="20">
        <v>2</v>
      </c>
      <c r="AJ24" s="20">
        <v>1</v>
      </c>
      <c r="AK24" s="20">
        <v>2</v>
      </c>
      <c r="AL24" s="20">
        <v>1</v>
      </c>
      <c r="AM24" s="20">
        <v>1</v>
      </c>
      <c r="AN24" s="20">
        <v>1</v>
      </c>
      <c r="AO24" s="20">
        <v>1</v>
      </c>
      <c r="AP24" s="20">
        <v>1</v>
      </c>
      <c r="AQ24" s="20">
        <v>1</v>
      </c>
      <c r="AR24" s="20">
        <v>1</v>
      </c>
      <c r="AS24" s="20">
        <v>1</v>
      </c>
      <c r="AT24" s="20">
        <v>1</v>
      </c>
      <c r="AU24" s="20">
        <v>1</v>
      </c>
      <c r="AV24" s="20">
        <v>1</v>
      </c>
      <c r="AW24" s="20">
        <v>2</v>
      </c>
      <c r="AX24" s="20">
        <v>2</v>
      </c>
      <c r="AY24" s="20">
        <v>2</v>
      </c>
      <c r="AZ24" s="20">
        <v>2</v>
      </c>
      <c r="BA24" s="20">
        <v>2</v>
      </c>
      <c r="BB24" s="20">
        <v>1</v>
      </c>
      <c r="BC24" s="20">
        <v>2</v>
      </c>
      <c r="BD24" s="20">
        <v>1</v>
      </c>
      <c r="BE24" s="20">
        <v>1</v>
      </c>
      <c r="BF24" s="20">
        <v>2</v>
      </c>
      <c r="BG24" s="20">
        <v>2</v>
      </c>
      <c r="BH24" s="20">
        <v>2</v>
      </c>
      <c r="BI24" s="20">
        <v>2</v>
      </c>
      <c r="BJ24" s="20">
        <v>1</v>
      </c>
      <c r="BK24" s="20">
        <v>1</v>
      </c>
      <c r="BL24" s="20">
        <v>1</v>
      </c>
      <c r="BM24" s="20">
        <v>2</v>
      </c>
      <c r="BN24" s="20">
        <v>1</v>
      </c>
      <c r="BO24" s="20">
        <v>1</v>
      </c>
      <c r="BP24" s="20">
        <v>1</v>
      </c>
      <c r="BQ24" s="20">
        <v>1</v>
      </c>
      <c r="CI24" s="20">
        <v>86</v>
      </c>
      <c r="CJ24" s="22">
        <f t="shared" si="12"/>
        <v>1</v>
      </c>
      <c r="CK24" s="22">
        <f t="shared" si="0"/>
        <v>3</v>
      </c>
      <c r="CL24" s="22">
        <f t="shared" si="1"/>
        <v>3</v>
      </c>
      <c r="CM24" s="22">
        <f t="shared" si="2"/>
        <v>2</v>
      </c>
      <c r="CN24" s="22">
        <f t="shared" si="3"/>
        <v>3</v>
      </c>
      <c r="CO24" s="22">
        <f t="shared" si="4"/>
        <v>2</v>
      </c>
      <c r="CP24" s="22">
        <f t="shared" si="5"/>
        <v>3</v>
      </c>
      <c r="CQ24" s="22">
        <f t="shared" si="6"/>
        <v>3</v>
      </c>
      <c r="CR24" s="22">
        <f t="shared" si="7"/>
        <v>2</v>
      </c>
      <c r="CS24" s="10">
        <f t="shared" si="8"/>
        <v>22</v>
      </c>
      <c r="CT24" s="3">
        <f t="shared" si="9"/>
        <v>7</v>
      </c>
      <c r="CU24" s="23">
        <f t="shared" si="10"/>
        <v>-1.0645297574935346</v>
      </c>
      <c r="CV24" s="3">
        <f>AVERAGE(CT24:CT37)</f>
        <v>9.9285714285714288</v>
      </c>
      <c r="CW24" s="3">
        <f>_xlfn.STDEV.P(CT24:CT37)</f>
        <v>7.2944625349280798</v>
      </c>
      <c r="CX24" s="24">
        <f t="shared" si="11"/>
        <v>11</v>
      </c>
      <c r="CY24" s="116"/>
      <c r="CZ24" s="114"/>
    </row>
    <row r="25" spans="1:104">
      <c r="A25">
        <v>35</v>
      </c>
      <c r="B25" t="s">
        <v>1048</v>
      </c>
      <c r="C25" t="s">
        <v>1049</v>
      </c>
      <c r="D25" t="s">
        <v>77</v>
      </c>
      <c r="E25" t="s">
        <v>78</v>
      </c>
      <c r="F25" t="s">
        <v>976</v>
      </c>
      <c r="G25" s="17" t="s">
        <v>977</v>
      </c>
      <c r="H25">
        <v>4</v>
      </c>
      <c r="I25">
        <v>4</v>
      </c>
      <c r="J25">
        <v>2</v>
      </c>
      <c r="K25">
        <v>3</v>
      </c>
      <c r="L25">
        <v>4</v>
      </c>
      <c r="M25">
        <v>4</v>
      </c>
      <c r="N25">
        <v>4</v>
      </c>
      <c r="O25">
        <v>3</v>
      </c>
      <c r="P25">
        <v>4</v>
      </c>
      <c r="Q25">
        <v>4</v>
      </c>
      <c r="R25">
        <v>3</v>
      </c>
      <c r="S25">
        <v>2</v>
      </c>
      <c r="T25">
        <v>2</v>
      </c>
      <c r="U25">
        <v>2</v>
      </c>
      <c r="V25">
        <v>3</v>
      </c>
      <c r="W25">
        <v>2</v>
      </c>
      <c r="X25">
        <v>1</v>
      </c>
      <c r="Y25">
        <v>2</v>
      </c>
      <c r="Z25">
        <v>4</v>
      </c>
      <c r="AA25">
        <v>4</v>
      </c>
      <c r="AB25">
        <v>1</v>
      </c>
      <c r="AC25">
        <v>1</v>
      </c>
      <c r="AD25">
        <v>1</v>
      </c>
      <c r="AE25">
        <v>1</v>
      </c>
      <c r="AF25">
        <v>1</v>
      </c>
      <c r="AG25">
        <v>1</v>
      </c>
      <c r="AH25">
        <v>2</v>
      </c>
      <c r="AI25">
        <v>2</v>
      </c>
      <c r="AJ25">
        <v>1</v>
      </c>
      <c r="AK25">
        <v>2</v>
      </c>
      <c r="AL25">
        <v>1</v>
      </c>
      <c r="AM25">
        <v>1</v>
      </c>
      <c r="AN25">
        <v>1</v>
      </c>
      <c r="AO25">
        <v>1</v>
      </c>
      <c r="AP25">
        <v>1</v>
      </c>
      <c r="AQ25">
        <v>1</v>
      </c>
      <c r="AR25">
        <v>1</v>
      </c>
      <c r="AS25">
        <v>1</v>
      </c>
      <c r="AT25">
        <v>1</v>
      </c>
      <c r="AU25">
        <v>1</v>
      </c>
      <c r="AV25">
        <v>1</v>
      </c>
      <c r="AW25">
        <v>2</v>
      </c>
      <c r="AX25">
        <v>1</v>
      </c>
      <c r="AY25">
        <v>1</v>
      </c>
      <c r="AZ25">
        <v>1</v>
      </c>
      <c r="BA25">
        <v>1</v>
      </c>
      <c r="BB25">
        <v>1</v>
      </c>
      <c r="BC25">
        <v>2</v>
      </c>
      <c r="BD25">
        <v>2</v>
      </c>
      <c r="BE25">
        <v>1</v>
      </c>
      <c r="BF25">
        <v>1</v>
      </c>
      <c r="BG25">
        <v>1</v>
      </c>
      <c r="BH25">
        <v>1</v>
      </c>
      <c r="BI25">
        <v>1</v>
      </c>
      <c r="BJ25">
        <v>1</v>
      </c>
      <c r="BK25">
        <v>1</v>
      </c>
      <c r="BL25">
        <v>1</v>
      </c>
      <c r="BM25">
        <v>1</v>
      </c>
      <c r="BN25">
        <v>1</v>
      </c>
      <c r="BO25">
        <v>1</v>
      </c>
      <c r="BP25">
        <v>1</v>
      </c>
      <c r="BQ25">
        <v>1</v>
      </c>
      <c r="CI25">
        <v>85</v>
      </c>
      <c r="CJ25" s="9">
        <f t="shared" si="12"/>
        <v>1</v>
      </c>
      <c r="CK25" s="9">
        <f t="shared" si="0"/>
        <v>1</v>
      </c>
      <c r="CL25" s="9">
        <f t="shared" si="1"/>
        <v>1</v>
      </c>
      <c r="CM25" s="9">
        <f t="shared" si="2"/>
        <v>1</v>
      </c>
      <c r="CN25" s="9">
        <f t="shared" si="3"/>
        <v>1</v>
      </c>
      <c r="CO25" s="9">
        <f t="shared" si="4"/>
        <v>2</v>
      </c>
      <c r="CP25" s="9">
        <f t="shared" si="5"/>
        <v>3</v>
      </c>
      <c r="CQ25" s="9">
        <f t="shared" si="6"/>
        <v>1</v>
      </c>
      <c r="CR25" s="9">
        <f t="shared" si="7"/>
        <v>1</v>
      </c>
      <c r="CS25" s="10">
        <f t="shared" si="8"/>
        <v>12</v>
      </c>
      <c r="CT25" s="3">
        <f t="shared" si="9"/>
        <v>7</v>
      </c>
      <c r="CU25" s="3">
        <f t="shared" si="10"/>
        <v>-1.0645297574935346</v>
      </c>
      <c r="CX25" s="5">
        <f t="shared" si="11"/>
        <v>3</v>
      </c>
    </row>
    <row r="26" spans="1:104">
      <c r="A26">
        <v>32</v>
      </c>
      <c r="B26" t="s">
        <v>1042</v>
      </c>
      <c r="C26" t="s">
        <v>1043</v>
      </c>
      <c r="D26" t="s">
        <v>77</v>
      </c>
      <c r="E26" t="s">
        <v>368</v>
      </c>
      <c r="F26" t="s">
        <v>934</v>
      </c>
      <c r="G26" s="17" t="s">
        <v>954</v>
      </c>
      <c r="H26">
        <v>4</v>
      </c>
      <c r="I26">
        <v>1</v>
      </c>
      <c r="J26">
        <v>1</v>
      </c>
      <c r="K26">
        <v>1</v>
      </c>
      <c r="L26">
        <v>4</v>
      </c>
      <c r="M26">
        <v>4</v>
      </c>
      <c r="N26">
        <v>1</v>
      </c>
      <c r="O26">
        <v>1</v>
      </c>
      <c r="P26">
        <v>4</v>
      </c>
      <c r="Q26">
        <v>4</v>
      </c>
      <c r="R26">
        <v>1</v>
      </c>
      <c r="S26">
        <v>1</v>
      </c>
      <c r="T26">
        <v>1</v>
      </c>
      <c r="U26">
        <v>1</v>
      </c>
      <c r="V26">
        <v>4</v>
      </c>
      <c r="W26">
        <v>1</v>
      </c>
      <c r="X26">
        <v>1</v>
      </c>
      <c r="Y26">
        <v>1</v>
      </c>
      <c r="Z26">
        <v>4</v>
      </c>
      <c r="AA26">
        <v>4</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CI26">
        <v>65</v>
      </c>
      <c r="CJ26" s="9">
        <f t="shared" si="12"/>
        <v>1</v>
      </c>
      <c r="CK26" s="9">
        <f t="shared" si="0"/>
        <v>1</v>
      </c>
      <c r="CL26" s="9">
        <f t="shared" si="1"/>
        <v>1</v>
      </c>
      <c r="CM26" s="9">
        <f t="shared" si="2"/>
        <v>1</v>
      </c>
      <c r="CN26" s="9">
        <f t="shared" si="3"/>
        <v>1</v>
      </c>
      <c r="CO26" s="9">
        <f t="shared" si="4"/>
        <v>1</v>
      </c>
      <c r="CP26" s="9">
        <f t="shared" si="5"/>
        <v>4</v>
      </c>
      <c r="CQ26" s="9">
        <f t="shared" si="6"/>
        <v>1</v>
      </c>
      <c r="CR26" s="9">
        <f t="shared" si="7"/>
        <v>1</v>
      </c>
      <c r="CS26" s="10">
        <f t="shared" si="8"/>
        <v>12</v>
      </c>
      <c r="CT26" s="3">
        <f t="shared" si="9"/>
        <v>3</v>
      </c>
      <c r="CU26" s="3">
        <f t="shared" si="10"/>
        <v>-1.6768083108231491</v>
      </c>
      <c r="CX26" s="5">
        <f t="shared" si="11"/>
        <v>0</v>
      </c>
    </row>
    <row r="27" spans="1:104">
      <c r="A27">
        <v>31</v>
      </c>
      <c r="B27" t="s">
        <v>1040</v>
      </c>
      <c r="C27" t="s">
        <v>1041</v>
      </c>
      <c r="D27" t="s">
        <v>77</v>
      </c>
      <c r="E27" t="s">
        <v>78</v>
      </c>
      <c r="F27" t="s">
        <v>934</v>
      </c>
      <c r="G27" s="17" t="s">
        <v>948</v>
      </c>
      <c r="H27">
        <v>1</v>
      </c>
      <c r="I27">
        <v>4</v>
      </c>
      <c r="J27">
        <v>4</v>
      </c>
      <c r="K27">
        <v>4</v>
      </c>
      <c r="L27">
        <v>3</v>
      </c>
      <c r="M27">
        <v>1</v>
      </c>
      <c r="N27">
        <v>4</v>
      </c>
      <c r="O27">
        <v>3</v>
      </c>
      <c r="P27">
        <v>4</v>
      </c>
      <c r="Q27">
        <v>3</v>
      </c>
      <c r="R27">
        <v>3</v>
      </c>
      <c r="S27">
        <v>3</v>
      </c>
      <c r="T27">
        <v>3</v>
      </c>
      <c r="U27">
        <v>3</v>
      </c>
      <c r="V27">
        <v>1</v>
      </c>
      <c r="W27">
        <v>3</v>
      </c>
      <c r="X27">
        <v>4</v>
      </c>
      <c r="Y27">
        <v>3</v>
      </c>
      <c r="Z27">
        <v>2</v>
      </c>
      <c r="AA27">
        <v>2</v>
      </c>
      <c r="AB27">
        <v>1</v>
      </c>
      <c r="AC27">
        <v>1</v>
      </c>
      <c r="AD27">
        <v>1</v>
      </c>
      <c r="AE27">
        <v>3</v>
      </c>
      <c r="AF27">
        <v>3</v>
      </c>
      <c r="AG27">
        <v>1</v>
      </c>
      <c r="AH27">
        <v>1</v>
      </c>
      <c r="AI27">
        <v>1</v>
      </c>
      <c r="AJ27">
        <v>1</v>
      </c>
      <c r="AK27">
        <v>3</v>
      </c>
      <c r="AL27">
        <v>1</v>
      </c>
      <c r="AM27">
        <v>1</v>
      </c>
      <c r="AN27">
        <v>1</v>
      </c>
      <c r="AO27">
        <v>1</v>
      </c>
      <c r="AP27">
        <v>1</v>
      </c>
      <c r="AQ27">
        <v>1</v>
      </c>
      <c r="AR27">
        <v>1</v>
      </c>
      <c r="AS27">
        <v>1</v>
      </c>
      <c r="AT27">
        <v>1</v>
      </c>
      <c r="AU27">
        <v>1</v>
      </c>
      <c r="AV27">
        <v>1</v>
      </c>
      <c r="AW27">
        <v>2</v>
      </c>
      <c r="AX27">
        <v>4</v>
      </c>
      <c r="AY27">
        <v>3</v>
      </c>
      <c r="AZ27">
        <v>4</v>
      </c>
      <c r="BA27">
        <v>2</v>
      </c>
      <c r="BB27">
        <v>1</v>
      </c>
      <c r="BC27">
        <v>3</v>
      </c>
      <c r="BD27">
        <v>2</v>
      </c>
      <c r="BE27">
        <v>2</v>
      </c>
      <c r="BF27">
        <v>1</v>
      </c>
      <c r="BG27">
        <v>1</v>
      </c>
      <c r="BH27">
        <v>4</v>
      </c>
      <c r="BI27">
        <v>1</v>
      </c>
      <c r="BJ27">
        <v>2</v>
      </c>
      <c r="BK27">
        <v>3</v>
      </c>
      <c r="BL27">
        <v>1</v>
      </c>
      <c r="BM27">
        <v>1</v>
      </c>
      <c r="BN27">
        <v>1</v>
      </c>
      <c r="BO27">
        <v>1</v>
      </c>
      <c r="BP27">
        <v>2</v>
      </c>
      <c r="BQ27">
        <v>1</v>
      </c>
      <c r="CI27">
        <v>85</v>
      </c>
      <c r="CJ27" s="9">
        <f t="shared" si="12"/>
        <v>4</v>
      </c>
      <c r="CK27" s="9">
        <f t="shared" si="0"/>
        <v>2</v>
      </c>
      <c r="CL27" s="9">
        <f t="shared" si="1"/>
        <v>4</v>
      </c>
      <c r="CM27" s="9">
        <f t="shared" si="2"/>
        <v>1</v>
      </c>
      <c r="CN27" s="9">
        <f t="shared" si="3"/>
        <v>2</v>
      </c>
      <c r="CO27" s="9">
        <f t="shared" si="4"/>
        <v>4</v>
      </c>
      <c r="CP27" s="9">
        <f t="shared" si="5"/>
        <v>2</v>
      </c>
      <c r="CQ27" s="9">
        <f t="shared" si="6"/>
        <v>3</v>
      </c>
      <c r="CR27" s="9">
        <f t="shared" si="7"/>
        <v>3</v>
      </c>
      <c r="CS27" s="10">
        <f t="shared" si="8"/>
        <v>25</v>
      </c>
      <c r="CT27" s="3">
        <f t="shared" si="9"/>
        <v>11</v>
      </c>
      <c r="CU27" s="3">
        <f t="shared" si="10"/>
        <v>-0.45225120416391995</v>
      </c>
      <c r="CX27" s="5">
        <f t="shared" si="11"/>
        <v>21</v>
      </c>
    </row>
    <row r="28" spans="1:104">
      <c r="A28">
        <v>26</v>
      </c>
      <c r="B28" t="s">
        <v>1030</v>
      </c>
      <c r="C28" t="s">
        <v>1031</v>
      </c>
      <c r="D28" t="s">
        <v>77</v>
      </c>
      <c r="E28" t="s">
        <v>78</v>
      </c>
      <c r="F28" t="s">
        <v>907</v>
      </c>
      <c r="G28" s="17" t="s">
        <v>915</v>
      </c>
      <c r="H28">
        <v>4</v>
      </c>
      <c r="I28">
        <v>1</v>
      </c>
      <c r="J28">
        <v>1</v>
      </c>
      <c r="K28">
        <v>2</v>
      </c>
      <c r="L28">
        <v>4</v>
      </c>
      <c r="M28">
        <v>4</v>
      </c>
      <c r="N28">
        <v>1</v>
      </c>
      <c r="O28">
        <v>1</v>
      </c>
      <c r="P28">
        <v>3</v>
      </c>
      <c r="Q28">
        <v>4</v>
      </c>
      <c r="R28">
        <v>2</v>
      </c>
      <c r="S28">
        <v>1</v>
      </c>
      <c r="T28">
        <v>1</v>
      </c>
      <c r="U28">
        <v>2</v>
      </c>
      <c r="V28">
        <v>4</v>
      </c>
      <c r="W28">
        <v>3</v>
      </c>
      <c r="X28">
        <v>3</v>
      </c>
      <c r="Y28">
        <v>1</v>
      </c>
      <c r="Z28">
        <v>4</v>
      </c>
      <c r="AA28">
        <v>4</v>
      </c>
      <c r="AB28">
        <v>1</v>
      </c>
      <c r="AC28">
        <v>1</v>
      </c>
      <c r="AD28">
        <v>1</v>
      </c>
      <c r="AE28">
        <v>2</v>
      </c>
      <c r="AF28">
        <v>2</v>
      </c>
      <c r="AG28">
        <v>1</v>
      </c>
      <c r="AH28">
        <v>1</v>
      </c>
      <c r="AI28">
        <v>2</v>
      </c>
      <c r="AJ28">
        <v>3</v>
      </c>
      <c r="AK28">
        <v>1</v>
      </c>
      <c r="AL28">
        <v>1</v>
      </c>
      <c r="AM28">
        <v>1</v>
      </c>
      <c r="AN28">
        <v>1</v>
      </c>
      <c r="AO28">
        <v>1</v>
      </c>
      <c r="AP28">
        <v>2</v>
      </c>
      <c r="AQ28">
        <v>1</v>
      </c>
      <c r="AR28">
        <v>2</v>
      </c>
      <c r="AS28">
        <v>2</v>
      </c>
      <c r="AT28">
        <v>1</v>
      </c>
      <c r="AU28">
        <v>1</v>
      </c>
      <c r="AV28">
        <v>1</v>
      </c>
      <c r="AW28">
        <v>2</v>
      </c>
      <c r="AX28">
        <v>1</v>
      </c>
      <c r="AY28">
        <v>1</v>
      </c>
      <c r="AZ28">
        <v>1</v>
      </c>
      <c r="BA28">
        <v>1</v>
      </c>
      <c r="BB28">
        <v>1</v>
      </c>
      <c r="BC28">
        <v>1</v>
      </c>
      <c r="BD28">
        <v>1</v>
      </c>
      <c r="BE28">
        <v>1</v>
      </c>
      <c r="BF28">
        <v>4</v>
      </c>
      <c r="BG28">
        <v>4</v>
      </c>
      <c r="BH28">
        <v>1</v>
      </c>
      <c r="BI28">
        <v>1</v>
      </c>
      <c r="BJ28">
        <v>1</v>
      </c>
      <c r="BK28">
        <v>1</v>
      </c>
      <c r="BL28">
        <v>1</v>
      </c>
      <c r="BM28">
        <v>3</v>
      </c>
      <c r="BN28">
        <v>1</v>
      </c>
      <c r="BO28">
        <v>1</v>
      </c>
      <c r="BP28">
        <v>1</v>
      </c>
      <c r="BQ28">
        <v>3</v>
      </c>
      <c r="CI28">
        <v>79</v>
      </c>
      <c r="CJ28" s="9">
        <f t="shared" si="12"/>
        <v>1</v>
      </c>
      <c r="CK28" s="9">
        <f t="shared" si="0"/>
        <v>1</v>
      </c>
      <c r="CL28" s="9">
        <f t="shared" si="1"/>
        <v>1</v>
      </c>
      <c r="CM28" s="9">
        <f t="shared" si="2"/>
        <v>2</v>
      </c>
      <c r="CN28" s="9">
        <f t="shared" si="3"/>
        <v>1</v>
      </c>
      <c r="CO28" s="9">
        <f t="shared" si="4"/>
        <v>1</v>
      </c>
      <c r="CP28" s="9">
        <f t="shared" si="5"/>
        <v>2</v>
      </c>
      <c r="CQ28" s="9">
        <f t="shared" si="6"/>
        <v>1</v>
      </c>
      <c r="CR28" s="9">
        <f t="shared" si="7"/>
        <v>1</v>
      </c>
      <c r="CS28" s="10">
        <f t="shared" si="8"/>
        <v>11</v>
      </c>
      <c r="CT28" s="3">
        <f t="shared" si="9"/>
        <v>13</v>
      </c>
      <c r="CU28" s="3">
        <f t="shared" si="10"/>
        <v>-0.14611192749911264</v>
      </c>
      <c r="CX28" s="5">
        <f t="shared" si="11"/>
        <v>11</v>
      </c>
    </row>
    <row r="29" spans="1:104">
      <c r="A29">
        <v>25</v>
      </c>
      <c r="B29" t="s">
        <v>1028</v>
      </c>
      <c r="C29" t="s">
        <v>1029</v>
      </c>
      <c r="D29" t="s">
        <v>77</v>
      </c>
      <c r="E29" t="s">
        <v>368</v>
      </c>
      <c r="F29" t="s">
        <v>907</v>
      </c>
      <c r="G29" s="17" t="s">
        <v>908</v>
      </c>
      <c r="H29">
        <v>3</v>
      </c>
      <c r="I29">
        <v>3</v>
      </c>
      <c r="J29">
        <v>3</v>
      </c>
      <c r="K29">
        <v>3</v>
      </c>
      <c r="L29">
        <v>3</v>
      </c>
      <c r="M29">
        <v>2</v>
      </c>
      <c r="N29">
        <v>3</v>
      </c>
      <c r="O29">
        <v>4</v>
      </c>
      <c r="P29">
        <v>4</v>
      </c>
      <c r="Q29">
        <v>3</v>
      </c>
      <c r="R29">
        <v>2</v>
      </c>
      <c r="S29">
        <v>2</v>
      </c>
      <c r="T29">
        <v>4</v>
      </c>
      <c r="U29">
        <v>3</v>
      </c>
      <c r="V29">
        <v>2</v>
      </c>
      <c r="W29">
        <v>3</v>
      </c>
      <c r="X29">
        <v>4</v>
      </c>
      <c r="Y29">
        <v>2</v>
      </c>
      <c r="Z29">
        <v>3</v>
      </c>
      <c r="AA29">
        <v>3</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2</v>
      </c>
      <c r="BE29">
        <v>1</v>
      </c>
      <c r="BF29">
        <v>1</v>
      </c>
      <c r="BG29">
        <v>1</v>
      </c>
      <c r="BH29">
        <v>3</v>
      </c>
      <c r="BI29">
        <v>1</v>
      </c>
      <c r="BJ29">
        <v>1</v>
      </c>
      <c r="BK29">
        <v>1</v>
      </c>
      <c r="BL29">
        <v>2</v>
      </c>
      <c r="BM29">
        <v>2</v>
      </c>
      <c r="BN29">
        <v>1</v>
      </c>
      <c r="BO29">
        <v>1</v>
      </c>
      <c r="BP29">
        <v>1</v>
      </c>
      <c r="BQ29">
        <v>1</v>
      </c>
      <c r="CI29">
        <v>80</v>
      </c>
      <c r="CJ29" s="9">
        <f t="shared" si="12"/>
        <v>2</v>
      </c>
      <c r="CK29" s="9">
        <f t="shared" si="0"/>
        <v>2</v>
      </c>
      <c r="CL29" s="9">
        <f t="shared" si="1"/>
        <v>3</v>
      </c>
      <c r="CM29" s="9">
        <f t="shared" si="2"/>
        <v>1</v>
      </c>
      <c r="CN29" s="9">
        <f t="shared" si="3"/>
        <v>2</v>
      </c>
      <c r="CO29" s="9">
        <f t="shared" si="4"/>
        <v>3</v>
      </c>
      <c r="CP29" s="9">
        <f t="shared" si="5"/>
        <v>2</v>
      </c>
      <c r="CQ29" s="9">
        <f t="shared" si="6"/>
        <v>2</v>
      </c>
      <c r="CR29" s="9">
        <f t="shared" si="7"/>
        <v>2</v>
      </c>
      <c r="CS29" s="10">
        <f t="shared" si="8"/>
        <v>19</v>
      </c>
      <c r="CT29" s="3">
        <f t="shared" si="9"/>
        <v>3</v>
      </c>
      <c r="CU29" s="3">
        <f t="shared" si="10"/>
        <v>-1.6768083108231491</v>
      </c>
      <c r="CX29" s="5">
        <f t="shared" si="11"/>
        <v>5</v>
      </c>
    </row>
    <row r="30" spans="1:104">
      <c r="A30">
        <v>34</v>
      </c>
      <c r="B30" t="s">
        <v>1046</v>
      </c>
      <c r="C30" t="s">
        <v>1047</v>
      </c>
      <c r="D30" t="s">
        <v>77</v>
      </c>
      <c r="E30" t="s">
        <v>78</v>
      </c>
      <c r="F30" t="s">
        <v>962</v>
      </c>
      <c r="G30" s="17" t="s">
        <v>969</v>
      </c>
      <c r="H30">
        <v>4</v>
      </c>
      <c r="I30">
        <v>3</v>
      </c>
      <c r="J30">
        <v>3</v>
      </c>
      <c r="K30">
        <v>3</v>
      </c>
      <c r="L30">
        <v>3</v>
      </c>
      <c r="M30">
        <v>2</v>
      </c>
      <c r="N30">
        <v>3</v>
      </c>
      <c r="O30">
        <v>3</v>
      </c>
      <c r="P30">
        <v>2</v>
      </c>
      <c r="Q30">
        <v>3</v>
      </c>
      <c r="R30">
        <v>4</v>
      </c>
      <c r="S30">
        <v>3</v>
      </c>
      <c r="T30">
        <v>3</v>
      </c>
      <c r="U30">
        <v>3</v>
      </c>
      <c r="V30">
        <v>2</v>
      </c>
      <c r="W30">
        <v>2</v>
      </c>
      <c r="X30">
        <v>3</v>
      </c>
      <c r="Y30">
        <v>3</v>
      </c>
      <c r="Z30">
        <v>3</v>
      </c>
      <c r="AA30">
        <v>2</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2</v>
      </c>
      <c r="AY30">
        <v>1</v>
      </c>
      <c r="AZ30">
        <v>1</v>
      </c>
      <c r="BA30">
        <v>1</v>
      </c>
      <c r="BB30">
        <v>1</v>
      </c>
      <c r="BC30">
        <v>1</v>
      </c>
      <c r="BD30">
        <v>1</v>
      </c>
      <c r="BE30">
        <v>2</v>
      </c>
      <c r="BF30">
        <v>1</v>
      </c>
      <c r="BG30">
        <v>1</v>
      </c>
      <c r="BH30">
        <v>2</v>
      </c>
      <c r="BI30">
        <v>1</v>
      </c>
      <c r="BJ30">
        <v>1</v>
      </c>
      <c r="BK30">
        <v>1</v>
      </c>
      <c r="BL30">
        <v>1</v>
      </c>
      <c r="BM30">
        <v>1</v>
      </c>
      <c r="BN30">
        <v>1</v>
      </c>
      <c r="BO30">
        <v>1</v>
      </c>
      <c r="BP30">
        <v>1</v>
      </c>
      <c r="BQ30">
        <v>1</v>
      </c>
      <c r="CI30">
        <v>78</v>
      </c>
      <c r="CJ30" s="9">
        <f t="shared" si="12"/>
        <v>1</v>
      </c>
      <c r="CK30" s="9">
        <f t="shared" si="0"/>
        <v>2</v>
      </c>
      <c r="CL30" s="9">
        <f t="shared" si="1"/>
        <v>3</v>
      </c>
      <c r="CM30" s="9">
        <f t="shared" si="2"/>
        <v>3</v>
      </c>
      <c r="CN30" s="9">
        <f t="shared" si="3"/>
        <v>2</v>
      </c>
      <c r="CO30" s="9">
        <f t="shared" si="4"/>
        <v>3</v>
      </c>
      <c r="CP30" s="9">
        <f t="shared" si="5"/>
        <v>3</v>
      </c>
      <c r="CQ30" s="9">
        <f t="shared" si="6"/>
        <v>2</v>
      </c>
      <c r="CR30" s="9">
        <f t="shared" si="7"/>
        <v>3</v>
      </c>
      <c r="CS30" s="10">
        <f t="shared" si="8"/>
        <v>22</v>
      </c>
      <c r="CT30" s="3">
        <f t="shared" si="9"/>
        <v>3</v>
      </c>
      <c r="CU30" s="3">
        <f t="shared" si="10"/>
        <v>-1.6768083108231491</v>
      </c>
      <c r="CX30" s="5">
        <f t="shared" si="11"/>
        <v>3</v>
      </c>
    </row>
    <row r="31" spans="1:104">
      <c r="A31">
        <v>33</v>
      </c>
      <c r="B31" t="s">
        <v>1044</v>
      </c>
      <c r="C31" t="s">
        <v>1045</v>
      </c>
      <c r="D31" t="s">
        <v>77</v>
      </c>
      <c r="E31" t="s">
        <v>78</v>
      </c>
      <c r="F31" t="s">
        <v>962</v>
      </c>
      <c r="G31" s="17" t="s">
        <v>963</v>
      </c>
      <c r="H31">
        <v>4</v>
      </c>
      <c r="I31">
        <v>2</v>
      </c>
      <c r="J31">
        <v>3</v>
      </c>
      <c r="K31">
        <v>2</v>
      </c>
      <c r="L31">
        <v>4</v>
      </c>
      <c r="M31">
        <v>3</v>
      </c>
      <c r="N31">
        <v>2</v>
      </c>
      <c r="O31">
        <v>4</v>
      </c>
      <c r="P31">
        <v>2</v>
      </c>
      <c r="Q31">
        <v>4</v>
      </c>
      <c r="R31">
        <v>2</v>
      </c>
      <c r="S31">
        <v>2</v>
      </c>
      <c r="T31">
        <v>3</v>
      </c>
      <c r="U31">
        <v>2</v>
      </c>
      <c r="V31">
        <v>4</v>
      </c>
      <c r="W31">
        <v>2</v>
      </c>
      <c r="X31">
        <v>4</v>
      </c>
      <c r="Y31">
        <v>2</v>
      </c>
      <c r="Z31">
        <v>4</v>
      </c>
      <c r="AA31">
        <v>2</v>
      </c>
      <c r="AB31">
        <v>1</v>
      </c>
      <c r="AC31">
        <v>1</v>
      </c>
      <c r="AD31">
        <v>3</v>
      </c>
      <c r="AE31">
        <v>3</v>
      </c>
      <c r="AF31">
        <v>3</v>
      </c>
      <c r="AG31">
        <v>3</v>
      </c>
      <c r="AH31">
        <v>3</v>
      </c>
      <c r="AI31">
        <v>3</v>
      </c>
      <c r="AJ31">
        <v>1</v>
      </c>
      <c r="AK31">
        <v>3</v>
      </c>
      <c r="AL31">
        <v>1</v>
      </c>
      <c r="AM31">
        <v>3</v>
      </c>
      <c r="AN31">
        <v>3</v>
      </c>
      <c r="AO31">
        <v>3</v>
      </c>
      <c r="AP31">
        <v>1</v>
      </c>
      <c r="AQ31">
        <v>1</v>
      </c>
      <c r="AR31">
        <v>2</v>
      </c>
      <c r="AS31">
        <v>1</v>
      </c>
      <c r="AT31">
        <v>1</v>
      </c>
      <c r="AU31">
        <v>1</v>
      </c>
      <c r="AV31">
        <v>3</v>
      </c>
      <c r="AW31">
        <v>2</v>
      </c>
      <c r="AX31">
        <v>1</v>
      </c>
      <c r="AY31">
        <v>2</v>
      </c>
      <c r="AZ31">
        <v>1</v>
      </c>
      <c r="BA31">
        <v>1</v>
      </c>
      <c r="BB31">
        <v>1</v>
      </c>
      <c r="BC31">
        <v>1</v>
      </c>
      <c r="BD31">
        <v>2</v>
      </c>
      <c r="BE31">
        <v>1</v>
      </c>
      <c r="BF31">
        <v>1</v>
      </c>
      <c r="BG31">
        <v>1</v>
      </c>
      <c r="BH31">
        <v>1</v>
      </c>
      <c r="BI31">
        <v>1</v>
      </c>
      <c r="BJ31">
        <v>4</v>
      </c>
      <c r="BK31">
        <v>1</v>
      </c>
      <c r="BL31">
        <v>1</v>
      </c>
      <c r="BM31">
        <v>2</v>
      </c>
      <c r="BN31">
        <v>1</v>
      </c>
      <c r="BO31">
        <v>1</v>
      </c>
      <c r="BP31">
        <v>1</v>
      </c>
      <c r="BQ31">
        <v>1</v>
      </c>
      <c r="CI31">
        <v>101</v>
      </c>
      <c r="CJ31" s="9">
        <f t="shared" si="12"/>
        <v>1</v>
      </c>
      <c r="CK31" s="9">
        <f t="shared" si="0"/>
        <v>1</v>
      </c>
      <c r="CL31" s="9">
        <f t="shared" si="1"/>
        <v>2</v>
      </c>
      <c r="CM31" s="9">
        <f t="shared" si="2"/>
        <v>3</v>
      </c>
      <c r="CN31" s="9">
        <f t="shared" si="3"/>
        <v>1</v>
      </c>
      <c r="CO31" s="9">
        <f t="shared" si="4"/>
        <v>1</v>
      </c>
      <c r="CP31" s="9">
        <f t="shared" si="5"/>
        <v>3</v>
      </c>
      <c r="CQ31" s="9">
        <f t="shared" si="6"/>
        <v>1</v>
      </c>
      <c r="CR31" s="9">
        <f t="shared" si="7"/>
        <v>3</v>
      </c>
      <c r="CS31" s="10">
        <f t="shared" si="8"/>
        <v>16</v>
      </c>
      <c r="CT31" s="3">
        <f t="shared" si="9"/>
        <v>31</v>
      </c>
      <c r="CU31" s="3">
        <f t="shared" si="10"/>
        <v>2.6091415624841532</v>
      </c>
      <c r="CX31" s="5">
        <f t="shared" si="11"/>
        <v>7</v>
      </c>
    </row>
    <row r="32" spans="1:104">
      <c r="A32">
        <v>28</v>
      </c>
      <c r="B32" t="s">
        <v>1034</v>
      </c>
      <c r="C32" t="s">
        <v>1035</v>
      </c>
      <c r="D32" t="s">
        <v>77</v>
      </c>
      <c r="E32" t="s">
        <v>78</v>
      </c>
      <c r="F32" t="s">
        <v>907</v>
      </c>
      <c r="G32" s="17" t="s">
        <v>925</v>
      </c>
      <c r="H32">
        <v>4</v>
      </c>
      <c r="I32">
        <v>3</v>
      </c>
      <c r="J32">
        <v>2</v>
      </c>
      <c r="K32">
        <v>3</v>
      </c>
      <c r="L32">
        <v>4</v>
      </c>
      <c r="M32">
        <v>3</v>
      </c>
      <c r="N32">
        <v>2</v>
      </c>
      <c r="O32">
        <v>2</v>
      </c>
      <c r="P32">
        <v>3</v>
      </c>
      <c r="Q32">
        <v>4</v>
      </c>
      <c r="R32">
        <v>2</v>
      </c>
      <c r="S32">
        <v>2</v>
      </c>
      <c r="T32">
        <v>3</v>
      </c>
      <c r="U32">
        <v>2</v>
      </c>
      <c r="V32">
        <v>4</v>
      </c>
      <c r="W32">
        <v>3</v>
      </c>
      <c r="X32">
        <v>2</v>
      </c>
      <c r="Y32">
        <v>2</v>
      </c>
      <c r="Z32">
        <v>4</v>
      </c>
      <c r="AA32">
        <v>4</v>
      </c>
      <c r="AB32">
        <v>1</v>
      </c>
      <c r="AC32">
        <v>1</v>
      </c>
      <c r="AD32">
        <v>1</v>
      </c>
      <c r="AE32">
        <v>1</v>
      </c>
      <c r="AF32">
        <v>2</v>
      </c>
      <c r="AG32">
        <v>1</v>
      </c>
      <c r="AH32">
        <v>1</v>
      </c>
      <c r="AI32">
        <v>1</v>
      </c>
      <c r="AJ32">
        <v>1</v>
      </c>
      <c r="AK32">
        <v>2</v>
      </c>
      <c r="AL32">
        <v>1</v>
      </c>
      <c r="AM32">
        <v>1</v>
      </c>
      <c r="AN32">
        <v>1</v>
      </c>
      <c r="AO32">
        <v>1</v>
      </c>
      <c r="AP32">
        <v>1</v>
      </c>
      <c r="AQ32">
        <v>1</v>
      </c>
      <c r="AR32">
        <v>1</v>
      </c>
      <c r="AS32">
        <v>2</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2</v>
      </c>
      <c r="BP32">
        <v>1</v>
      </c>
      <c r="BQ32">
        <v>1</v>
      </c>
      <c r="CI32">
        <v>82</v>
      </c>
      <c r="CJ32" s="9">
        <f t="shared" si="12"/>
        <v>1</v>
      </c>
      <c r="CK32" s="9">
        <f t="shared" si="0"/>
        <v>1</v>
      </c>
      <c r="CL32" s="9">
        <f t="shared" si="1"/>
        <v>2</v>
      </c>
      <c r="CM32" s="9">
        <f t="shared" si="2"/>
        <v>2</v>
      </c>
      <c r="CN32" s="9">
        <f t="shared" si="3"/>
        <v>1</v>
      </c>
      <c r="CO32" s="9">
        <f t="shared" si="4"/>
        <v>1</v>
      </c>
      <c r="CP32" s="9">
        <f t="shared" si="5"/>
        <v>2</v>
      </c>
      <c r="CQ32" s="9">
        <f t="shared" si="6"/>
        <v>1</v>
      </c>
      <c r="CR32" s="9">
        <f t="shared" si="7"/>
        <v>1</v>
      </c>
      <c r="CS32" s="10">
        <f t="shared" si="8"/>
        <v>12</v>
      </c>
      <c r="CT32" s="3">
        <f t="shared" si="9"/>
        <v>7</v>
      </c>
      <c r="CU32" s="3">
        <f t="shared" si="10"/>
        <v>-1.0645297574935346</v>
      </c>
      <c r="CX32" s="5">
        <f t="shared" si="11"/>
        <v>1</v>
      </c>
    </row>
    <row r="33" spans="1:104">
      <c r="A33">
        <v>27</v>
      </c>
      <c r="B33" t="s">
        <v>1032</v>
      </c>
      <c r="C33" t="s">
        <v>1033</v>
      </c>
      <c r="D33" t="s">
        <v>77</v>
      </c>
      <c r="E33" t="s">
        <v>368</v>
      </c>
      <c r="F33" t="s">
        <v>907</v>
      </c>
      <c r="G33" s="17" t="s">
        <v>921</v>
      </c>
      <c r="H33">
        <v>4</v>
      </c>
      <c r="I33">
        <v>2</v>
      </c>
      <c r="J33">
        <v>3</v>
      </c>
      <c r="K33">
        <v>2</v>
      </c>
      <c r="L33">
        <v>3</v>
      </c>
      <c r="M33">
        <v>3</v>
      </c>
      <c r="N33">
        <v>1</v>
      </c>
      <c r="O33">
        <v>3</v>
      </c>
      <c r="P33">
        <v>2</v>
      </c>
      <c r="Q33">
        <v>4</v>
      </c>
      <c r="R33">
        <v>1</v>
      </c>
      <c r="S33">
        <v>1</v>
      </c>
      <c r="T33">
        <v>2</v>
      </c>
      <c r="U33">
        <v>3</v>
      </c>
      <c r="V33">
        <v>1</v>
      </c>
      <c r="W33">
        <v>2</v>
      </c>
      <c r="X33">
        <v>2</v>
      </c>
      <c r="Y33">
        <v>2</v>
      </c>
      <c r="Z33">
        <v>3</v>
      </c>
      <c r="AA33">
        <v>3</v>
      </c>
      <c r="AB33">
        <v>1</v>
      </c>
      <c r="AC33">
        <v>1</v>
      </c>
      <c r="AD33">
        <v>1</v>
      </c>
      <c r="AE33">
        <v>1</v>
      </c>
      <c r="AF33">
        <v>1</v>
      </c>
      <c r="AG33">
        <v>1</v>
      </c>
      <c r="AH33">
        <v>1</v>
      </c>
      <c r="AI33">
        <v>1</v>
      </c>
      <c r="AJ33">
        <v>1</v>
      </c>
      <c r="AK33">
        <v>2</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2</v>
      </c>
      <c r="BL33">
        <v>1</v>
      </c>
      <c r="BM33">
        <v>1</v>
      </c>
      <c r="BN33">
        <v>1</v>
      </c>
      <c r="BO33">
        <v>1</v>
      </c>
      <c r="BP33">
        <v>1</v>
      </c>
      <c r="BQ33">
        <v>1</v>
      </c>
      <c r="CI33">
        <v>69</v>
      </c>
      <c r="CJ33" s="9">
        <f t="shared" si="12"/>
        <v>1</v>
      </c>
      <c r="CK33" s="9">
        <f t="shared" si="0"/>
        <v>2</v>
      </c>
      <c r="CL33" s="9">
        <f t="shared" si="1"/>
        <v>2</v>
      </c>
      <c r="CM33" s="9">
        <f t="shared" si="2"/>
        <v>3</v>
      </c>
      <c r="CN33" s="9">
        <f t="shared" si="3"/>
        <v>1</v>
      </c>
      <c r="CO33" s="9">
        <f t="shared" si="4"/>
        <v>4</v>
      </c>
      <c r="CP33" s="9">
        <f t="shared" si="5"/>
        <v>3</v>
      </c>
      <c r="CQ33" s="9">
        <f t="shared" si="6"/>
        <v>2</v>
      </c>
      <c r="CR33" s="9">
        <f t="shared" si="7"/>
        <v>2</v>
      </c>
      <c r="CS33" s="10">
        <f t="shared" si="8"/>
        <v>20</v>
      </c>
      <c r="CT33" s="3">
        <f t="shared" si="9"/>
        <v>5</v>
      </c>
      <c r="CU33" s="3">
        <f t="shared" si="10"/>
        <v>-1.3706690341583418</v>
      </c>
      <c r="CX33" s="5">
        <f t="shared" si="11"/>
        <v>1</v>
      </c>
    </row>
    <row r="34" spans="1:104">
      <c r="A34">
        <v>30</v>
      </c>
      <c r="B34" t="s">
        <v>1038</v>
      </c>
      <c r="C34" t="s">
        <v>1039</v>
      </c>
      <c r="D34" t="s">
        <v>77</v>
      </c>
      <c r="E34" t="s">
        <v>78</v>
      </c>
      <c r="F34" t="s">
        <v>934</v>
      </c>
      <c r="G34" s="17" t="s">
        <v>942</v>
      </c>
      <c r="H34">
        <v>3</v>
      </c>
      <c r="I34">
        <v>3</v>
      </c>
      <c r="J34">
        <v>4</v>
      </c>
      <c r="K34">
        <v>2</v>
      </c>
      <c r="L34">
        <v>3</v>
      </c>
      <c r="M34">
        <v>2</v>
      </c>
      <c r="N34">
        <v>3</v>
      </c>
      <c r="O34">
        <v>4</v>
      </c>
      <c r="P34">
        <v>2</v>
      </c>
      <c r="Q34">
        <v>2</v>
      </c>
      <c r="R34">
        <v>2</v>
      </c>
      <c r="S34">
        <v>4</v>
      </c>
      <c r="T34">
        <v>4</v>
      </c>
      <c r="U34">
        <v>1</v>
      </c>
      <c r="V34">
        <v>2</v>
      </c>
      <c r="W34">
        <v>2</v>
      </c>
      <c r="X34">
        <v>4</v>
      </c>
      <c r="Y34">
        <v>3</v>
      </c>
      <c r="Z34">
        <v>2</v>
      </c>
      <c r="AA34">
        <v>3</v>
      </c>
      <c r="AB34">
        <v>2</v>
      </c>
      <c r="AC34">
        <v>2</v>
      </c>
      <c r="AD34">
        <v>1</v>
      </c>
      <c r="AE34">
        <v>1</v>
      </c>
      <c r="AF34">
        <v>1</v>
      </c>
      <c r="AG34">
        <v>1</v>
      </c>
      <c r="AH34">
        <v>2</v>
      </c>
      <c r="AI34">
        <v>1</v>
      </c>
      <c r="AJ34">
        <v>1</v>
      </c>
      <c r="AK34">
        <v>1</v>
      </c>
      <c r="AL34">
        <v>1</v>
      </c>
      <c r="AM34">
        <v>1</v>
      </c>
      <c r="AN34">
        <v>1</v>
      </c>
      <c r="AO34">
        <v>1</v>
      </c>
      <c r="AP34">
        <v>1</v>
      </c>
      <c r="AQ34">
        <v>1</v>
      </c>
      <c r="AR34">
        <v>1</v>
      </c>
      <c r="AS34">
        <v>2</v>
      </c>
      <c r="AT34">
        <v>1</v>
      </c>
      <c r="AU34">
        <v>1</v>
      </c>
      <c r="AV34">
        <v>1</v>
      </c>
      <c r="AW34">
        <v>1</v>
      </c>
      <c r="AX34">
        <v>2</v>
      </c>
      <c r="AY34">
        <v>2</v>
      </c>
      <c r="AZ34">
        <v>4</v>
      </c>
      <c r="BA34">
        <v>2</v>
      </c>
      <c r="BB34">
        <v>2</v>
      </c>
      <c r="BC34">
        <v>2</v>
      </c>
      <c r="BD34">
        <v>3</v>
      </c>
      <c r="BE34">
        <v>2</v>
      </c>
      <c r="BF34">
        <v>1</v>
      </c>
      <c r="BG34">
        <v>1</v>
      </c>
      <c r="BH34">
        <v>3</v>
      </c>
      <c r="BI34">
        <v>1</v>
      </c>
      <c r="BJ34">
        <v>1</v>
      </c>
      <c r="BK34">
        <v>1</v>
      </c>
      <c r="BL34">
        <v>1</v>
      </c>
      <c r="BM34">
        <v>1</v>
      </c>
      <c r="BN34">
        <v>2</v>
      </c>
      <c r="BO34">
        <v>1</v>
      </c>
      <c r="BP34">
        <v>2</v>
      </c>
      <c r="BQ34">
        <v>1</v>
      </c>
      <c r="CI34">
        <v>80</v>
      </c>
      <c r="CJ34" s="9">
        <f t="shared" ref="CJ34:CJ67" si="13">IF(H34=1,4,IF(H34=2,3,IF(H34=3,2,IF(H34=4,1))))</f>
        <v>2</v>
      </c>
      <c r="CK34" s="9">
        <f t="shared" ref="CK34:CK67" si="14">IF(L34=1,4,IF(L34=2,3,IF(L34=3,2,IF(L34=4,1))))</f>
        <v>2</v>
      </c>
      <c r="CL34" s="9">
        <f t="shared" ref="CL34:CL67" si="15">IF(M34=1,4,IF(M34=2,3,IF(M34=3,2,IF(M34=4,1))))</f>
        <v>3</v>
      </c>
      <c r="CM34" s="9">
        <f t="shared" ref="CM34:CM67" si="16">IF(P34=1,4,IF(P34=2,3,IF(P34=3,2,IF(P34=4,1))))</f>
        <v>3</v>
      </c>
      <c r="CN34" s="9">
        <f t="shared" ref="CN34:CN67" si="17">IF(Q34=1,4,IF(Q34=2,3,IF(Q34=3,2,IF(Q34=4,1))))</f>
        <v>3</v>
      </c>
      <c r="CO34" s="9">
        <f t="shared" ref="CO34:CO67" si="18">IF(V34=1,4,IF(V34=2,3,IF(V34=3,2,IF(V34=4,1))))</f>
        <v>3</v>
      </c>
      <c r="CP34" s="9">
        <f t="shared" ref="CP34:CP67" si="19">IF(W34=1,4,IF(W34=2,3,IF(W34=3,2,IF(W34=4,1))))</f>
        <v>3</v>
      </c>
      <c r="CQ34" s="9">
        <f t="shared" ref="CQ34:CQ67" si="20">IF(Z34=1,4,IF(Z34=2,3,IF(Z34=3,2,IF(Z34=4,1))))</f>
        <v>3</v>
      </c>
      <c r="CR34" s="9">
        <f t="shared" ref="CR34:CR67" si="21">IF(AA34=1,4,IF(AA34=2,3,IF(AA34=3,2,IF(AA34=4,1))))</f>
        <v>2</v>
      </c>
      <c r="CS34" s="10">
        <f t="shared" si="8"/>
        <v>24</v>
      </c>
      <c r="CT34" s="3">
        <f t="shared" ref="CT34:CT67" si="22">INT(SUM(AB34:AV34)*1.19)-21</f>
        <v>8</v>
      </c>
      <c r="CU34" s="3">
        <f t="shared" ref="CU34:CU65" si="23">STANDARDIZE(CT34,$CV$2,$CW$2)</f>
        <v>-0.9114601191611309</v>
      </c>
      <c r="CX34" s="5">
        <f t="shared" ref="CX34:CX67" si="24">SUM(AW34:BQ34)-21</f>
        <v>15</v>
      </c>
    </row>
    <row r="35" spans="1:104">
      <c r="A35">
        <v>38</v>
      </c>
      <c r="B35" t="s">
        <v>1054</v>
      </c>
      <c r="C35" t="s">
        <v>1055</v>
      </c>
      <c r="D35" t="s">
        <v>77</v>
      </c>
      <c r="E35" t="s">
        <v>78</v>
      </c>
      <c r="F35" t="s">
        <v>976</v>
      </c>
      <c r="G35" s="17" t="s">
        <v>997</v>
      </c>
      <c r="H35">
        <v>2</v>
      </c>
      <c r="I35">
        <v>4</v>
      </c>
      <c r="J35">
        <v>3</v>
      </c>
      <c r="K35">
        <v>3</v>
      </c>
      <c r="L35">
        <v>2</v>
      </c>
      <c r="M35">
        <v>1</v>
      </c>
      <c r="N35">
        <v>3</v>
      </c>
      <c r="O35">
        <v>3</v>
      </c>
      <c r="P35">
        <v>3</v>
      </c>
      <c r="Q35">
        <v>2</v>
      </c>
      <c r="R35">
        <v>3</v>
      </c>
      <c r="S35">
        <v>3</v>
      </c>
      <c r="T35">
        <v>3</v>
      </c>
      <c r="U35">
        <v>3</v>
      </c>
      <c r="V35">
        <v>2</v>
      </c>
      <c r="W35">
        <v>2</v>
      </c>
      <c r="X35">
        <v>3</v>
      </c>
      <c r="Y35">
        <v>2</v>
      </c>
      <c r="Z35">
        <v>2</v>
      </c>
      <c r="AA35">
        <v>2</v>
      </c>
      <c r="AB35">
        <v>1</v>
      </c>
      <c r="AC35">
        <v>1</v>
      </c>
      <c r="AD35">
        <v>1</v>
      </c>
      <c r="AE35">
        <v>2</v>
      </c>
      <c r="AF35">
        <v>2</v>
      </c>
      <c r="AG35">
        <v>1</v>
      </c>
      <c r="AH35">
        <v>2</v>
      </c>
      <c r="AI35">
        <v>2</v>
      </c>
      <c r="AJ35">
        <v>1</v>
      </c>
      <c r="AK35">
        <v>1</v>
      </c>
      <c r="AL35">
        <v>1</v>
      </c>
      <c r="AM35">
        <v>1</v>
      </c>
      <c r="AN35">
        <v>1</v>
      </c>
      <c r="AO35">
        <v>2</v>
      </c>
      <c r="AP35">
        <v>1</v>
      </c>
      <c r="AQ35">
        <v>1</v>
      </c>
      <c r="AR35">
        <v>1</v>
      </c>
      <c r="AS35">
        <v>1</v>
      </c>
      <c r="AT35">
        <v>1</v>
      </c>
      <c r="AU35">
        <v>1</v>
      </c>
      <c r="AV35">
        <v>1</v>
      </c>
      <c r="AW35">
        <v>3</v>
      </c>
      <c r="AX35">
        <v>2</v>
      </c>
      <c r="AY35">
        <v>2</v>
      </c>
      <c r="AZ35">
        <v>2</v>
      </c>
      <c r="BA35">
        <v>1</v>
      </c>
      <c r="BB35">
        <v>1</v>
      </c>
      <c r="BC35">
        <v>2</v>
      </c>
      <c r="BD35">
        <v>3</v>
      </c>
      <c r="BE35">
        <v>1</v>
      </c>
      <c r="BF35">
        <v>1</v>
      </c>
      <c r="BG35">
        <v>2</v>
      </c>
      <c r="BH35">
        <v>2</v>
      </c>
      <c r="BI35">
        <v>3</v>
      </c>
      <c r="BJ35">
        <v>2</v>
      </c>
      <c r="BK35">
        <v>2</v>
      </c>
      <c r="BL35">
        <v>1</v>
      </c>
      <c r="BM35">
        <v>2</v>
      </c>
      <c r="BN35">
        <v>1</v>
      </c>
      <c r="BO35">
        <v>1</v>
      </c>
      <c r="BP35">
        <v>1</v>
      </c>
      <c r="BQ35">
        <v>1</v>
      </c>
      <c r="CI35">
        <v>77</v>
      </c>
      <c r="CJ35" s="9">
        <f t="shared" si="13"/>
        <v>3</v>
      </c>
      <c r="CK35" s="9">
        <f t="shared" si="14"/>
        <v>3</v>
      </c>
      <c r="CL35" s="9">
        <f t="shared" si="15"/>
        <v>4</v>
      </c>
      <c r="CM35" s="9">
        <f t="shared" si="16"/>
        <v>2</v>
      </c>
      <c r="CN35" s="9">
        <f t="shared" si="17"/>
        <v>3</v>
      </c>
      <c r="CO35" s="9">
        <f t="shared" si="18"/>
        <v>3</v>
      </c>
      <c r="CP35" s="9">
        <f t="shared" si="19"/>
        <v>3</v>
      </c>
      <c r="CQ35" s="9">
        <f t="shared" si="20"/>
        <v>3</v>
      </c>
      <c r="CR35" s="9">
        <f t="shared" si="21"/>
        <v>3</v>
      </c>
      <c r="CS35" s="10">
        <f t="shared" si="8"/>
        <v>27</v>
      </c>
      <c r="CT35" s="3">
        <f t="shared" si="22"/>
        <v>9</v>
      </c>
      <c r="CU35" s="3">
        <f t="shared" si="23"/>
        <v>-0.75839048082872729</v>
      </c>
      <c r="CX35" s="5">
        <f t="shared" si="24"/>
        <v>15</v>
      </c>
    </row>
    <row r="36" spans="1:104">
      <c r="A36">
        <v>29</v>
      </c>
      <c r="B36" t="s">
        <v>1036</v>
      </c>
      <c r="C36" t="s">
        <v>1037</v>
      </c>
      <c r="D36" t="s">
        <v>77</v>
      </c>
      <c r="E36" t="s">
        <v>368</v>
      </c>
      <c r="F36" t="s">
        <v>934</v>
      </c>
      <c r="G36" s="17" t="s">
        <v>935</v>
      </c>
      <c r="H36">
        <v>3</v>
      </c>
      <c r="I36">
        <v>4</v>
      </c>
      <c r="J36">
        <v>4</v>
      </c>
      <c r="K36">
        <v>3</v>
      </c>
      <c r="L36">
        <v>2</v>
      </c>
      <c r="M36">
        <v>3</v>
      </c>
      <c r="N36">
        <v>3</v>
      </c>
      <c r="O36">
        <v>2</v>
      </c>
      <c r="P36">
        <v>3</v>
      </c>
      <c r="Q36">
        <v>3</v>
      </c>
      <c r="R36">
        <v>2</v>
      </c>
      <c r="S36">
        <v>3</v>
      </c>
      <c r="T36">
        <v>1</v>
      </c>
      <c r="U36">
        <v>2</v>
      </c>
      <c r="V36">
        <v>2</v>
      </c>
      <c r="W36">
        <v>1</v>
      </c>
      <c r="X36">
        <v>4</v>
      </c>
      <c r="Y36">
        <v>2</v>
      </c>
      <c r="Z36">
        <v>2</v>
      </c>
      <c r="AA36">
        <v>3</v>
      </c>
      <c r="AB36">
        <v>1</v>
      </c>
      <c r="AC36">
        <v>2</v>
      </c>
      <c r="AD36">
        <v>1</v>
      </c>
      <c r="AE36">
        <v>1</v>
      </c>
      <c r="AF36">
        <v>2</v>
      </c>
      <c r="AG36">
        <v>1</v>
      </c>
      <c r="AH36">
        <v>2</v>
      </c>
      <c r="AI36">
        <v>1</v>
      </c>
      <c r="AJ36">
        <v>1</v>
      </c>
      <c r="AK36">
        <v>3</v>
      </c>
      <c r="AL36">
        <v>1</v>
      </c>
      <c r="AM36">
        <v>1</v>
      </c>
      <c r="AN36">
        <v>1</v>
      </c>
      <c r="AO36">
        <v>1</v>
      </c>
      <c r="AP36">
        <v>1</v>
      </c>
      <c r="AQ36">
        <v>1</v>
      </c>
      <c r="AR36">
        <v>1</v>
      </c>
      <c r="AS36">
        <v>2</v>
      </c>
      <c r="AT36">
        <v>1</v>
      </c>
      <c r="AU36">
        <v>3</v>
      </c>
      <c r="AV36">
        <v>1</v>
      </c>
      <c r="AW36">
        <v>1</v>
      </c>
      <c r="AX36">
        <v>1</v>
      </c>
      <c r="AY36">
        <v>2</v>
      </c>
      <c r="AZ36">
        <v>3</v>
      </c>
      <c r="BA36">
        <v>1</v>
      </c>
      <c r="BB36">
        <v>1</v>
      </c>
      <c r="BC36">
        <v>1</v>
      </c>
      <c r="BD36">
        <v>4</v>
      </c>
      <c r="BE36">
        <v>1</v>
      </c>
      <c r="BF36">
        <v>1</v>
      </c>
      <c r="BG36">
        <v>1</v>
      </c>
      <c r="BH36">
        <v>1</v>
      </c>
      <c r="BI36">
        <v>2</v>
      </c>
      <c r="BJ36">
        <v>1</v>
      </c>
      <c r="BK36">
        <v>1</v>
      </c>
      <c r="BL36">
        <v>1</v>
      </c>
      <c r="BM36">
        <v>1</v>
      </c>
      <c r="BN36">
        <v>1</v>
      </c>
      <c r="BO36">
        <v>1</v>
      </c>
      <c r="BP36">
        <v>1</v>
      </c>
      <c r="BQ36">
        <v>1</v>
      </c>
      <c r="CI36">
        <v>81</v>
      </c>
      <c r="CJ36" s="9">
        <f t="shared" si="13"/>
        <v>2</v>
      </c>
      <c r="CK36" s="9">
        <f t="shared" si="14"/>
        <v>3</v>
      </c>
      <c r="CL36" s="9">
        <f t="shared" si="15"/>
        <v>2</v>
      </c>
      <c r="CM36" s="9">
        <f t="shared" si="16"/>
        <v>2</v>
      </c>
      <c r="CN36" s="9">
        <f t="shared" si="17"/>
        <v>2</v>
      </c>
      <c r="CO36" s="9">
        <f t="shared" si="18"/>
        <v>3</v>
      </c>
      <c r="CP36" s="9">
        <f t="shared" si="19"/>
        <v>4</v>
      </c>
      <c r="CQ36" s="9">
        <f t="shared" si="20"/>
        <v>3</v>
      </c>
      <c r="CR36" s="9">
        <f t="shared" si="21"/>
        <v>2</v>
      </c>
      <c r="CS36" s="10">
        <f t="shared" si="8"/>
        <v>23</v>
      </c>
      <c r="CT36" s="3">
        <f t="shared" si="22"/>
        <v>13</v>
      </c>
      <c r="CU36" s="3">
        <f t="shared" si="23"/>
        <v>-0.14611192749911264</v>
      </c>
      <c r="CX36" s="5">
        <f t="shared" si="24"/>
        <v>7</v>
      </c>
    </row>
    <row r="37" spans="1:104">
      <c r="A37">
        <v>37</v>
      </c>
      <c r="B37" t="s">
        <v>1052</v>
      </c>
      <c r="C37" t="s">
        <v>1053</v>
      </c>
      <c r="D37" t="s">
        <v>77</v>
      </c>
      <c r="E37" t="s">
        <v>78</v>
      </c>
      <c r="F37" t="s">
        <v>976</v>
      </c>
      <c r="G37" s="17" t="s">
        <v>992</v>
      </c>
      <c r="H37">
        <v>3</v>
      </c>
      <c r="I37">
        <v>3</v>
      </c>
      <c r="J37">
        <v>3</v>
      </c>
      <c r="K37">
        <v>3</v>
      </c>
      <c r="L37">
        <v>2</v>
      </c>
      <c r="M37">
        <v>2</v>
      </c>
      <c r="N37">
        <v>3</v>
      </c>
      <c r="O37">
        <v>4</v>
      </c>
      <c r="P37">
        <v>3</v>
      </c>
      <c r="Q37">
        <v>2</v>
      </c>
      <c r="R37">
        <v>3</v>
      </c>
      <c r="S37">
        <v>2</v>
      </c>
      <c r="T37">
        <v>4</v>
      </c>
      <c r="U37">
        <v>2</v>
      </c>
      <c r="V37">
        <v>2</v>
      </c>
      <c r="W37">
        <v>3</v>
      </c>
      <c r="X37">
        <v>3</v>
      </c>
      <c r="Y37">
        <v>2</v>
      </c>
      <c r="Z37">
        <v>2</v>
      </c>
      <c r="AA37">
        <v>3</v>
      </c>
      <c r="AB37">
        <v>3</v>
      </c>
      <c r="AC37">
        <v>2</v>
      </c>
      <c r="AD37">
        <v>1</v>
      </c>
      <c r="AE37">
        <v>2</v>
      </c>
      <c r="AF37">
        <v>2</v>
      </c>
      <c r="AG37">
        <v>2</v>
      </c>
      <c r="AH37">
        <v>2</v>
      </c>
      <c r="AI37">
        <v>2</v>
      </c>
      <c r="AJ37">
        <v>3</v>
      </c>
      <c r="AK37">
        <v>2</v>
      </c>
      <c r="AL37">
        <v>1</v>
      </c>
      <c r="AM37">
        <v>1</v>
      </c>
      <c r="AN37">
        <v>1</v>
      </c>
      <c r="AO37">
        <v>1</v>
      </c>
      <c r="AP37">
        <v>1</v>
      </c>
      <c r="AQ37">
        <v>1</v>
      </c>
      <c r="AR37">
        <v>2</v>
      </c>
      <c r="AS37">
        <v>2</v>
      </c>
      <c r="AT37">
        <v>1</v>
      </c>
      <c r="AU37">
        <v>1</v>
      </c>
      <c r="AV37">
        <v>1</v>
      </c>
      <c r="AW37">
        <v>2</v>
      </c>
      <c r="AX37">
        <v>2</v>
      </c>
      <c r="AY37">
        <v>2</v>
      </c>
      <c r="AZ37">
        <v>1</v>
      </c>
      <c r="BA37">
        <v>2</v>
      </c>
      <c r="BB37">
        <v>1</v>
      </c>
      <c r="BC37">
        <v>1</v>
      </c>
      <c r="BD37">
        <v>1</v>
      </c>
      <c r="BE37">
        <v>1</v>
      </c>
      <c r="BF37">
        <v>4</v>
      </c>
      <c r="BG37">
        <v>4</v>
      </c>
      <c r="BH37">
        <v>2</v>
      </c>
      <c r="BI37">
        <v>2</v>
      </c>
      <c r="BJ37">
        <v>4</v>
      </c>
      <c r="BK37">
        <v>2</v>
      </c>
      <c r="BL37">
        <v>2</v>
      </c>
      <c r="BM37">
        <v>2</v>
      </c>
      <c r="BN37">
        <v>1</v>
      </c>
      <c r="BO37">
        <v>1</v>
      </c>
      <c r="BP37">
        <v>1</v>
      </c>
      <c r="BQ37">
        <v>1</v>
      </c>
      <c r="CI37">
        <v>88</v>
      </c>
      <c r="CJ37" s="9">
        <f t="shared" si="13"/>
        <v>2</v>
      </c>
      <c r="CK37" s="9">
        <f t="shared" si="14"/>
        <v>3</v>
      </c>
      <c r="CL37" s="9">
        <f t="shared" si="15"/>
        <v>3</v>
      </c>
      <c r="CM37" s="9">
        <f t="shared" si="16"/>
        <v>2</v>
      </c>
      <c r="CN37" s="9">
        <f t="shared" si="17"/>
        <v>3</v>
      </c>
      <c r="CO37" s="9">
        <f t="shared" si="18"/>
        <v>3</v>
      </c>
      <c r="CP37" s="9">
        <f t="shared" si="19"/>
        <v>2</v>
      </c>
      <c r="CQ37" s="9">
        <f t="shared" si="20"/>
        <v>3</v>
      </c>
      <c r="CR37" s="9">
        <f t="shared" si="21"/>
        <v>2</v>
      </c>
      <c r="CS37" s="10">
        <f t="shared" si="8"/>
        <v>23</v>
      </c>
      <c r="CT37" s="3">
        <f t="shared" si="22"/>
        <v>19</v>
      </c>
      <c r="CU37" s="3">
        <f t="shared" si="23"/>
        <v>0.77230590249530928</v>
      </c>
      <c r="CX37" s="5">
        <f t="shared" si="24"/>
        <v>18</v>
      </c>
    </row>
    <row r="38" spans="1:104" s="20" customFormat="1">
      <c r="A38" s="20">
        <v>56</v>
      </c>
      <c r="B38" s="20" t="s">
        <v>1194</v>
      </c>
      <c r="C38" s="20" t="s">
        <v>1195</v>
      </c>
      <c r="D38" s="20" t="s">
        <v>1058</v>
      </c>
      <c r="E38" s="20" t="s">
        <v>1059</v>
      </c>
      <c r="F38" s="20" t="s">
        <v>1127</v>
      </c>
      <c r="G38" s="21" t="s">
        <v>1128</v>
      </c>
      <c r="H38" s="20">
        <v>4</v>
      </c>
      <c r="I38" s="20">
        <v>2</v>
      </c>
      <c r="J38" s="20">
        <v>2</v>
      </c>
      <c r="K38" s="20">
        <v>2</v>
      </c>
      <c r="L38" s="20">
        <v>3</v>
      </c>
      <c r="M38" s="20">
        <v>3</v>
      </c>
      <c r="N38" s="20">
        <v>2</v>
      </c>
      <c r="O38" s="20">
        <v>3</v>
      </c>
      <c r="P38" s="20">
        <v>4</v>
      </c>
      <c r="Q38" s="20">
        <v>3</v>
      </c>
      <c r="R38" s="20">
        <v>2</v>
      </c>
      <c r="S38" s="20">
        <v>3</v>
      </c>
      <c r="T38" s="20">
        <v>3</v>
      </c>
      <c r="U38" s="20">
        <v>3</v>
      </c>
      <c r="V38" s="20">
        <v>2</v>
      </c>
      <c r="W38" s="20">
        <v>4</v>
      </c>
      <c r="X38" s="20">
        <v>3</v>
      </c>
      <c r="Y38" s="20">
        <v>2</v>
      </c>
      <c r="Z38" s="20">
        <v>3</v>
      </c>
      <c r="AA38" s="20">
        <v>3</v>
      </c>
      <c r="AB38" s="20">
        <v>1</v>
      </c>
      <c r="AC38" s="20">
        <v>1</v>
      </c>
      <c r="AD38" s="20">
        <v>1</v>
      </c>
      <c r="AE38" s="20">
        <v>2</v>
      </c>
      <c r="AF38" s="20">
        <v>2</v>
      </c>
      <c r="AG38" s="20">
        <v>1</v>
      </c>
      <c r="AH38" s="20">
        <v>1</v>
      </c>
      <c r="AI38" s="20">
        <v>2</v>
      </c>
      <c r="AJ38" s="20">
        <v>1</v>
      </c>
      <c r="AK38" s="20">
        <v>2</v>
      </c>
      <c r="AL38" s="20">
        <v>1</v>
      </c>
      <c r="AM38" s="20">
        <v>1</v>
      </c>
      <c r="AN38" s="20">
        <v>1</v>
      </c>
      <c r="AO38" s="20">
        <v>1</v>
      </c>
      <c r="AP38" s="20">
        <v>1</v>
      </c>
      <c r="AQ38" s="20">
        <v>1</v>
      </c>
      <c r="AR38" s="20">
        <v>2</v>
      </c>
      <c r="AS38" s="20">
        <v>1</v>
      </c>
      <c r="AT38" s="20">
        <v>1</v>
      </c>
      <c r="AU38" s="20">
        <v>1</v>
      </c>
      <c r="AV38" s="20">
        <v>1</v>
      </c>
      <c r="AW38" s="20">
        <v>2</v>
      </c>
      <c r="AX38" s="20">
        <v>1</v>
      </c>
      <c r="AY38" s="20">
        <v>1</v>
      </c>
      <c r="AZ38" s="20">
        <v>2</v>
      </c>
      <c r="BA38" s="20">
        <v>1</v>
      </c>
      <c r="BB38" s="20">
        <v>1</v>
      </c>
      <c r="BC38" s="20">
        <v>2</v>
      </c>
      <c r="BD38" s="20">
        <v>1</v>
      </c>
      <c r="BE38" s="20">
        <v>1</v>
      </c>
      <c r="BF38" s="20">
        <v>1</v>
      </c>
      <c r="BG38" s="20">
        <v>1</v>
      </c>
      <c r="BH38" s="20">
        <v>1</v>
      </c>
      <c r="BI38" s="20">
        <v>1</v>
      </c>
      <c r="BJ38" s="20">
        <v>1</v>
      </c>
      <c r="BK38" s="20">
        <v>1</v>
      </c>
      <c r="BL38" s="20">
        <v>2</v>
      </c>
      <c r="BM38" s="20">
        <v>1</v>
      </c>
      <c r="BN38" s="20">
        <v>1</v>
      </c>
      <c r="BO38" s="20">
        <v>1</v>
      </c>
      <c r="BP38" s="20">
        <v>1</v>
      </c>
      <c r="BQ38" s="20">
        <v>1</v>
      </c>
      <c r="CI38" s="20">
        <v>82</v>
      </c>
      <c r="CJ38" s="22">
        <f t="shared" si="13"/>
        <v>1</v>
      </c>
      <c r="CK38" s="22">
        <f t="shared" si="14"/>
        <v>2</v>
      </c>
      <c r="CL38" s="22">
        <f t="shared" si="15"/>
        <v>2</v>
      </c>
      <c r="CM38" s="22">
        <f t="shared" si="16"/>
        <v>1</v>
      </c>
      <c r="CN38" s="22">
        <f t="shared" si="17"/>
        <v>2</v>
      </c>
      <c r="CO38" s="22">
        <f t="shared" si="18"/>
        <v>3</v>
      </c>
      <c r="CP38" s="22">
        <f t="shared" si="19"/>
        <v>1</v>
      </c>
      <c r="CQ38" s="22">
        <f t="shared" si="20"/>
        <v>2</v>
      </c>
      <c r="CR38" s="22">
        <f t="shared" si="21"/>
        <v>2</v>
      </c>
      <c r="CS38" s="10">
        <f t="shared" si="8"/>
        <v>16</v>
      </c>
      <c r="CT38" s="3">
        <f t="shared" si="22"/>
        <v>9</v>
      </c>
      <c r="CU38" s="23">
        <f t="shared" si="23"/>
        <v>-0.75839048082872729</v>
      </c>
      <c r="CV38" s="3">
        <f>AVERAGE(CT38:CT65)</f>
        <v>18.071428571428573</v>
      </c>
      <c r="CW38" s="3">
        <f>_xlfn.STDEV.P(CT38:CT65)</f>
        <v>8.2761644473260478</v>
      </c>
      <c r="CX38" s="24">
        <f t="shared" si="24"/>
        <v>4</v>
      </c>
      <c r="CY38" s="116"/>
      <c r="CZ38" s="114"/>
    </row>
    <row r="39" spans="1:104">
      <c r="A39">
        <v>63</v>
      </c>
      <c r="B39" t="s">
        <v>1208</v>
      </c>
      <c r="C39" t="s">
        <v>1209</v>
      </c>
      <c r="D39" t="s">
        <v>77</v>
      </c>
      <c r="E39" t="s">
        <v>78</v>
      </c>
      <c r="F39" t="s">
        <v>1154</v>
      </c>
      <c r="G39" s="19" t="s">
        <v>1155</v>
      </c>
      <c r="H39">
        <v>4</v>
      </c>
      <c r="I39">
        <v>3</v>
      </c>
      <c r="J39">
        <v>2</v>
      </c>
      <c r="K39">
        <v>2</v>
      </c>
      <c r="L39">
        <v>3</v>
      </c>
      <c r="M39">
        <v>2</v>
      </c>
      <c r="N39">
        <v>2</v>
      </c>
      <c r="O39">
        <v>3</v>
      </c>
      <c r="P39">
        <v>2</v>
      </c>
      <c r="Q39">
        <v>3</v>
      </c>
      <c r="R39">
        <v>3</v>
      </c>
      <c r="S39">
        <v>2</v>
      </c>
      <c r="T39">
        <v>1</v>
      </c>
      <c r="U39">
        <v>2</v>
      </c>
      <c r="V39">
        <v>3</v>
      </c>
      <c r="W39">
        <v>2</v>
      </c>
      <c r="X39">
        <v>3</v>
      </c>
      <c r="Y39">
        <v>2</v>
      </c>
      <c r="Z39">
        <v>2</v>
      </c>
      <c r="AA39">
        <v>3</v>
      </c>
      <c r="AB39">
        <v>2</v>
      </c>
      <c r="AC39">
        <v>2</v>
      </c>
      <c r="AD39">
        <v>3</v>
      </c>
      <c r="AE39">
        <v>3</v>
      </c>
      <c r="AF39">
        <v>3</v>
      </c>
      <c r="AG39">
        <v>2</v>
      </c>
      <c r="AH39">
        <v>2</v>
      </c>
      <c r="AI39">
        <v>3</v>
      </c>
      <c r="AJ39">
        <v>2</v>
      </c>
      <c r="AK39">
        <v>3</v>
      </c>
      <c r="AL39">
        <v>2</v>
      </c>
      <c r="AM39">
        <v>1</v>
      </c>
      <c r="AN39">
        <v>1</v>
      </c>
      <c r="AO39">
        <v>2</v>
      </c>
      <c r="AP39">
        <v>1</v>
      </c>
      <c r="AQ39">
        <v>1</v>
      </c>
      <c r="AR39">
        <v>1</v>
      </c>
      <c r="AS39">
        <v>2</v>
      </c>
      <c r="AT39">
        <v>1</v>
      </c>
      <c r="AU39">
        <v>1</v>
      </c>
      <c r="AV39">
        <v>1</v>
      </c>
      <c r="AW39">
        <v>2</v>
      </c>
      <c r="AX39">
        <v>1</v>
      </c>
      <c r="AY39">
        <v>1</v>
      </c>
      <c r="AZ39">
        <v>2</v>
      </c>
      <c r="BA39">
        <v>1</v>
      </c>
      <c r="BB39">
        <v>1</v>
      </c>
      <c r="BC39">
        <v>1</v>
      </c>
      <c r="BD39">
        <v>1</v>
      </c>
      <c r="BE39">
        <v>1</v>
      </c>
      <c r="BF39">
        <v>1</v>
      </c>
      <c r="BG39">
        <v>2</v>
      </c>
      <c r="BH39">
        <v>2</v>
      </c>
      <c r="BI39">
        <v>2</v>
      </c>
      <c r="BJ39">
        <v>1</v>
      </c>
      <c r="BK39">
        <v>3</v>
      </c>
      <c r="BL39">
        <v>2</v>
      </c>
      <c r="BM39">
        <v>2</v>
      </c>
      <c r="BN39">
        <v>3</v>
      </c>
      <c r="BO39">
        <v>1</v>
      </c>
      <c r="BP39">
        <v>2</v>
      </c>
      <c r="BQ39">
        <v>1</v>
      </c>
      <c r="CI39">
        <v>88</v>
      </c>
      <c r="CJ39" s="9">
        <f t="shared" si="13"/>
        <v>1</v>
      </c>
      <c r="CK39" s="9">
        <f t="shared" si="14"/>
        <v>2</v>
      </c>
      <c r="CL39" s="9">
        <f t="shared" si="15"/>
        <v>3</v>
      </c>
      <c r="CM39" s="9">
        <f t="shared" si="16"/>
        <v>3</v>
      </c>
      <c r="CN39" s="9">
        <f t="shared" si="17"/>
        <v>2</v>
      </c>
      <c r="CO39" s="9">
        <f t="shared" si="18"/>
        <v>2</v>
      </c>
      <c r="CP39" s="9">
        <f t="shared" si="19"/>
        <v>3</v>
      </c>
      <c r="CQ39" s="9">
        <f t="shared" si="20"/>
        <v>3</v>
      </c>
      <c r="CR39" s="9">
        <f t="shared" si="21"/>
        <v>2</v>
      </c>
      <c r="CS39" s="10">
        <f t="shared" si="8"/>
        <v>21</v>
      </c>
      <c r="CT39" s="3">
        <f t="shared" si="22"/>
        <v>25</v>
      </c>
      <c r="CU39" s="3">
        <f t="shared" si="23"/>
        <v>1.6907237324897311</v>
      </c>
      <c r="CX39" s="5">
        <f t="shared" si="24"/>
        <v>12</v>
      </c>
    </row>
    <row r="40" spans="1:104">
      <c r="A40">
        <v>64</v>
      </c>
      <c r="B40" t="s">
        <v>1210</v>
      </c>
      <c r="C40" t="s">
        <v>1211</v>
      </c>
      <c r="D40" t="s">
        <v>77</v>
      </c>
      <c r="E40" t="s">
        <v>78</v>
      </c>
      <c r="F40" t="s">
        <v>1158</v>
      </c>
      <c r="G40" s="19" t="s">
        <v>1159</v>
      </c>
      <c r="H40">
        <v>4</v>
      </c>
      <c r="I40">
        <v>4</v>
      </c>
      <c r="J40">
        <v>4</v>
      </c>
      <c r="K40">
        <v>4</v>
      </c>
      <c r="L40">
        <v>2</v>
      </c>
      <c r="M40">
        <v>2</v>
      </c>
      <c r="N40">
        <v>4</v>
      </c>
      <c r="O40">
        <v>4</v>
      </c>
      <c r="P40">
        <v>4</v>
      </c>
      <c r="Q40">
        <v>2</v>
      </c>
      <c r="R40">
        <v>4</v>
      </c>
      <c r="S40">
        <v>2</v>
      </c>
      <c r="T40">
        <v>3</v>
      </c>
      <c r="U40">
        <v>3</v>
      </c>
      <c r="V40">
        <v>3</v>
      </c>
      <c r="W40">
        <v>3</v>
      </c>
      <c r="X40">
        <v>3</v>
      </c>
      <c r="Y40">
        <v>1</v>
      </c>
      <c r="Z40">
        <v>2</v>
      </c>
      <c r="AA40">
        <v>1</v>
      </c>
      <c r="AB40">
        <v>1</v>
      </c>
      <c r="AC40">
        <v>1</v>
      </c>
      <c r="AD40">
        <v>1</v>
      </c>
      <c r="AE40">
        <v>3</v>
      </c>
      <c r="AF40">
        <v>4</v>
      </c>
      <c r="AG40">
        <v>1</v>
      </c>
      <c r="AH40">
        <v>2</v>
      </c>
      <c r="AI40">
        <v>4</v>
      </c>
      <c r="AJ40">
        <v>1</v>
      </c>
      <c r="AK40">
        <v>3</v>
      </c>
      <c r="AL40">
        <v>3</v>
      </c>
      <c r="AM40">
        <v>1</v>
      </c>
      <c r="AN40">
        <v>1</v>
      </c>
      <c r="AO40">
        <v>3</v>
      </c>
      <c r="AP40">
        <v>1</v>
      </c>
      <c r="AQ40">
        <v>1</v>
      </c>
      <c r="AR40">
        <v>3</v>
      </c>
      <c r="AS40">
        <v>3</v>
      </c>
      <c r="AT40">
        <v>1</v>
      </c>
      <c r="AU40">
        <v>1</v>
      </c>
      <c r="AV40">
        <v>1</v>
      </c>
      <c r="AW40">
        <v>3</v>
      </c>
      <c r="AX40">
        <v>2</v>
      </c>
      <c r="AY40">
        <v>3</v>
      </c>
      <c r="AZ40">
        <v>1</v>
      </c>
      <c r="BA40">
        <v>1</v>
      </c>
      <c r="BB40">
        <v>3</v>
      </c>
      <c r="BC40">
        <v>2</v>
      </c>
      <c r="BD40">
        <v>2</v>
      </c>
      <c r="BE40">
        <v>2</v>
      </c>
      <c r="BF40">
        <v>1</v>
      </c>
      <c r="BG40">
        <v>2</v>
      </c>
      <c r="BH40">
        <v>1</v>
      </c>
      <c r="BI40">
        <v>1</v>
      </c>
      <c r="BJ40">
        <v>1</v>
      </c>
      <c r="BK40">
        <v>3</v>
      </c>
      <c r="BL40">
        <v>1</v>
      </c>
      <c r="BM40">
        <v>3</v>
      </c>
      <c r="BN40">
        <v>1</v>
      </c>
      <c r="BO40">
        <v>1</v>
      </c>
      <c r="BP40">
        <v>1</v>
      </c>
      <c r="BQ40">
        <v>1</v>
      </c>
      <c r="CI40">
        <v>99</v>
      </c>
      <c r="CJ40" s="9">
        <f t="shared" si="13"/>
        <v>1</v>
      </c>
      <c r="CK40" s="9">
        <f t="shared" si="14"/>
        <v>3</v>
      </c>
      <c r="CL40" s="9">
        <f t="shared" si="15"/>
        <v>3</v>
      </c>
      <c r="CM40" s="9">
        <f t="shared" si="16"/>
        <v>1</v>
      </c>
      <c r="CN40" s="9">
        <f t="shared" si="17"/>
        <v>3</v>
      </c>
      <c r="CO40" s="9">
        <f t="shared" si="18"/>
        <v>2</v>
      </c>
      <c r="CP40" s="9">
        <f t="shared" si="19"/>
        <v>2</v>
      </c>
      <c r="CQ40" s="9">
        <f t="shared" si="20"/>
        <v>3</v>
      </c>
      <c r="CR40" s="9">
        <f t="shared" si="21"/>
        <v>4</v>
      </c>
      <c r="CS40" s="10">
        <f t="shared" si="8"/>
        <v>22</v>
      </c>
      <c r="CT40" s="3">
        <f t="shared" si="22"/>
        <v>26</v>
      </c>
      <c r="CU40" s="3">
        <f t="shared" si="23"/>
        <v>1.8437933708221348</v>
      </c>
      <c r="CX40" s="5">
        <f t="shared" si="24"/>
        <v>15</v>
      </c>
    </row>
    <row r="41" spans="1:104">
      <c r="A41">
        <v>39</v>
      </c>
      <c r="B41" t="s">
        <v>1160</v>
      </c>
      <c r="C41" t="s">
        <v>1161</v>
      </c>
      <c r="D41" t="s">
        <v>1058</v>
      </c>
      <c r="E41" t="s">
        <v>1059</v>
      </c>
      <c r="F41" t="s">
        <v>1060</v>
      </c>
      <c r="G41" s="19" t="s">
        <v>1061</v>
      </c>
      <c r="H41">
        <v>3</v>
      </c>
      <c r="I41">
        <v>4</v>
      </c>
      <c r="J41">
        <v>3</v>
      </c>
      <c r="K41">
        <v>4</v>
      </c>
      <c r="L41">
        <v>3</v>
      </c>
      <c r="M41">
        <v>2</v>
      </c>
      <c r="N41">
        <v>3</v>
      </c>
      <c r="O41">
        <v>4</v>
      </c>
      <c r="P41">
        <v>3</v>
      </c>
      <c r="Q41">
        <v>2</v>
      </c>
      <c r="R41">
        <v>3</v>
      </c>
      <c r="S41">
        <v>4</v>
      </c>
      <c r="T41">
        <v>4</v>
      </c>
      <c r="U41">
        <v>3</v>
      </c>
      <c r="V41">
        <v>2</v>
      </c>
      <c r="W41">
        <v>1</v>
      </c>
      <c r="X41">
        <v>4</v>
      </c>
      <c r="Y41">
        <v>4</v>
      </c>
      <c r="Z41">
        <v>2</v>
      </c>
      <c r="AA41">
        <v>2</v>
      </c>
      <c r="AB41">
        <v>1</v>
      </c>
      <c r="AC41">
        <v>1</v>
      </c>
      <c r="AD41">
        <v>1</v>
      </c>
      <c r="AE41">
        <v>2</v>
      </c>
      <c r="AF41">
        <v>3</v>
      </c>
      <c r="AG41">
        <v>2</v>
      </c>
      <c r="AH41">
        <v>1</v>
      </c>
      <c r="AI41">
        <v>1</v>
      </c>
      <c r="AJ41">
        <v>2</v>
      </c>
      <c r="AK41">
        <v>1</v>
      </c>
      <c r="AL41">
        <v>1</v>
      </c>
      <c r="AM41">
        <v>1</v>
      </c>
      <c r="AN41">
        <v>1</v>
      </c>
      <c r="AO41">
        <v>1</v>
      </c>
      <c r="AP41">
        <v>1</v>
      </c>
      <c r="AQ41">
        <v>1</v>
      </c>
      <c r="AR41">
        <v>1</v>
      </c>
      <c r="AS41">
        <v>2</v>
      </c>
      <c r="AT41">
        <v>1</v>
      </c>
      <c r="AU41">
        <v>2</v>
      </c>
      <c r="AV41">
        <v>1</v>
      </c>
      <c r="AW41">
        <v>2</v>
      </c>
      <c r="AX41">
        <v>2</v>
      </c>
      <c r="AY41">
        <v>2</v>
      </c>
      <c r="AZ41">
        <v>2</v>
      </c>
      <c r="BA41">
        <v>1</v>
      </c>
      <c r="BB41">
        <v>2</v>
      </c>
      <c r="BC41">
        <v>1</v>
      </c>
      <c r="BD41">
        <v>1</v>
      </c>
      <c r="BE41">
        <v>1</v>
      </c>
      <c r="BF41">
        <v>1</v>
      </c>
      <c r="BG41">
        <v>2</v>
      </c>
      <c r="BH41">
        <v>3</v>
      </c>
      <c r="BI41">
        <v>2</v>
      </c>
      <c r="BJ41">
        <v>2</v>
      </c>
      <c r="BK41">
        <v>2</v>
      </c>
      <c r="BL41">
        <v>2</v>
      </c>
      <c r="BM41">
        <v>2</v>
      </c>
      <c r="BN41">
        <v>2</v>
      </c>
      <c r="BO41">
        <v>1</v>
      </c>
      <c r="BP41">
        <v>1</v>
      </c>
      <c r="BQ41">
        <v>1</v>
      </c>
      <c r="CI41">
        <v>88</v>
      </c>
      <c r="CJ41" s="9">
        <f t="shared" si="13"/>
        <v>2</v>
      </c>
      <c r="CK41" s="9">
        <f t="shared" si="14"/>
        <v>2</v>
      </c>
      <c r="CL41" s="9">
        <f t="shared" si="15"/>
        <v>3</v>
      </c>
      <c r="CM41" s="9">
        <f t="shared" si="16"/>
        <v>2</v>
      </c>
      <c r="CN41" s="9">
        <f t="shared" si="17"/>
        <v>3</v>
      </c>
      <c r="CO41" s="9">
        <f t="shared" si="18"/>
        <v>3</v>
      </c>
      <c r="CP41" s="9">
        <f t="shared" si="19"/>
        <v>4</v>
      </c>
      <c r="CQ41" s="9">
        <f t="shared" si="20"/>
        <v>3</v>
      </c>
      <c r="CR41" s="9">
        <f t="shared" si="21"/>
        <v>3</v>
      </c>
      <c r="CS41" s="10">
        <f t="shared" si="8"/>
        <v>25</v>
      </c>
      <c r="CT41" s="3">
        <f t="shared" si="22"/>
        <v>12</v>
      </c>
      <c r="CU41" s="3">
        <f t="shared" si="23"/>
        <v>-0.29918156583151628</v>
      </c>
      <c r="CX41" s="5">
        <f t="shared" si="24"/>
        <v>14</v>
      </c>
    </row>
    <row r="42" spans="1:104">
      <c r="A42">
        <v>60</v>
      </c>
      <c r="B42" t="s">
        <v>1202</v>
      </c>
      <c r="C42" t="s">
        <v>1203</v>
      </c>
      <c r="D42" t="s">
        <v>1058</v>
      </c>
      <c r="E42" t="s">
        <v>1059</v>
      </c>
      <c r="F42" t="s">
        <v>1142</v>
      </c>
      <c r="G42" s="19" t="s">
        <v>1143</v>
      </c>
      <c r="H42">
        <v>4</v>
      </c>
      <c r="I42">
        <v>3</v>
      </c>
      <c r="J42">
        <v>2</v>
      </c>
      <c r="K42">
        <v>2</v>
      </c>
      <c r="L42">
        <v>3</v>
      </c>
      <c r="M42">
        <v>4</v>
      </c>
      <c r="N42">
        <v>1</v>
      </c>
      <c r="O42">
        <v>3</v>
      </c>
      <c r="P42">
        <v>3</v>
      </c>
      <c r="Q42">
        <v>3</v>
      </c>
      <c r="R42">
        <v>2</v>
      </c>
      <c r="S42">
        <v>1</v>
      </c>
      <c r="T42">
        <v>3</v>
      </c>
      <c r="U42">
        <v>4</v>
      </c>
      <c r="V42">
        <v>4</v>
      </c>
      <c r="W42">
        <v>2</v>
      </c>
      <c r="X42">
        <v>3</v>
      </c>
      <c r="Y42">
        <v>3</v>
      </c>
      <c r="Z42">
        <v>2</v>
      </c>
      <c r="AA42">
        <v>2</v>
      </c>
      <c r="AB42">
        <v>2</v>
      </c>
      <c r="AC42">
        <v>2</v>
      </c>
      <c r="AD42">
        <v>1</v>
      </c>
      <c r="AE42">
        <v>2</v>
      </c>
      <c r="AF42">
        <v>3</v>
      </c>
      <c r="AG42">
        <v>1</v>
      </c>
      <c r="AH42">
        <v>2</v>
      </c>
      <c r="AI42">
        <v>3</v>
      </c>
      <c r="AJ42">
        <v>1</v>
      </c>
      <c r="AK42">
        <v>3</v>
      </c>
      <c r="AL42">
        <v>1</v>
      </c>
      <c r="AM42">
        <v>1</v>
      </c>
      <c r="AN42">
        <v>1</v>
      </c>
      <c r="AO42">
        <v>2</v>
      </c>
      <c r="AP42">
        <v>1</v>
      </c>
      <c r="AQ42">
        <v>1</v>
      </c>
      <c r="AR42">
        <v>3</v>
      </c>
      <c r="AS42">
        <v>1</v>
      </c>
      <c r="AT42">
        <v>1</v>
      </c>
      <c r="AU42">
        <v>1</v>
      </c>
      <c r="AV42">
        <v>3</v>
      </c>
      <c r="AW42">
        <v>2</v>
      </c>
      <c r="AX42">
        <v>2</v>
      </c>
      <c r="AY42">
        <v>1</v>
      </c>
      <c r="AZ42">
        <v>3</v>
      </c>
      <c r="BA42">
        <v>1</v>
      </c>
      <c r="BB42">
        <v>2</v>
      </c>
      <c r="BC42">
        <v>2</v>
      </c>
      <c r="BD42">
        <v>2</v>
      </c>
      <c r="BE42">
        <v>1</v>
      </c>
      <c r="BF42">
        <v>2</v>
      </c>
      <c r="BG42">
        <v>2</v>
      </c>
      <c r="BH42">
        <v>2</v>
      </c>
      <c r="BI42">
        <v>2</v>
      </c>
      <c r="BJ42">
        <v>2</v>
      </c>
      <c r="BK42">
        <v>3</v>
      </c>
      <c r="BL42">
        <v>2</v>
      </c>
      <c r="BM42">
        <v>2</v>
      </c>
      <c r="BN42">
        <v>2</v>
      </c>
      <c r="BO42">
        <v>2</v>
      </c>
      <c r="BP42">
        <v>2</v>
      </c>
      <c r="BQ42">
        <v>1</v>
      </c>
      <c r="CI42">
        <v>90</v>
      </c>
      <c r="CJ42" s="9">
        <f t="shared" si="13"/>
        <v>1</v>
      </c>
      <c r="CK42" s="9">
        <f t="shared" si="14"/>
        <v>2</v>
      </c>
      <c r="CL42" s="9">
        <f t="shared" si="15"/>
        <v>1</v>
      </c>
      <c r="CM42" s="9">
        <f t="shared" si="16"/>
        <v>2</v>
      </c>
      <c r="CN42" s="9">
        <f t="shared" si="17"/>
        <v>2</v>
      </c>
      <c r="CO42" s="9">
        <f t="shared" si="18"/>
        <v>1</v>
      </c>
      <c r="CP42" s="9">
        <f t="shared" si="19"/>
        <v>3</v>
      </c>
      <c r="CQ42" s="9">
        <f t="shared" si="20"/>
        <v>3</v>
      </c>
      <c r="CR42" s="9">
        <f t="shared" si="21"/>
        <v>3</v>
      </c>
      <c r="CS42" s="10">
        <f t="shared" si="8"/>
        <v>18</v>
      </c>
      <c r="CT42" s="3">
        <f t="shared" si="22"/>
        <v>21</v>
      </c>
      <c r="CU42" s="3">
        <f t="shared" si="23"/>
        <v>1.0784451791601166</v>
      </c>
      <c r="CX42" s="5">
        <f t="shared" si="24"/>
        <v>19</v>
      </c>
    </row>
    <row r="43" spans="1:104">
      <c r="A43">
        <v>43</v>
      </c>
      <c r="B43" t="s">
        <v>1168</v>
      </c>
      <c r="C43" t="s">
        <v>1169</v>
      </c>
      <c r="D43" t="s">
        <v>1058</v>
      </c>
      <c r="E43" t="s">
        <v>1059</v>
      </c>
      <c r="F43" t="s">
        <v>1076</v>
      </c>
      <c r="G43" s="19" t="s">
        <v>1077</v>
      </c>
      <c r="H43">
        <v>4</v>
      </c>
      <c r="I43">
        <v>1</v>
      </c>
      <c r="J43">
        <v>1</v>
      </c>
      <c r="K43">
        <v>3</v>
      </c>
      <c r="L43">
        <v>4</v>
      </c>
      <c r="M43">
        <v>4</v>
      </c>
      <c r="N43">
        <v>1</v>
      </c>
      <c r="O43">
        <v>1</v>
      </c>
      <c r="P43">
        <v>4</v>
      </c>
      <c r="Q43">
        <v>4</v>
      </c>
      <c r="R43">
        <v>1</v>
      </c>
      <c r="S43">
        <v>1</v>
      </c>
      <c r="T43">
        <v>1</v>
      </c>
      <c r="U43">
        <v>1</v>
      </c>
      <c r="V43">
        <v>4</v>
      </c>
      <c r="W43">
        <v>4</v>
      </c>
      <c r="X43">
        <v>1</v>
      </c>
      <c r="Y43">
        <v>1</v>
      </c>
      <c r="Z43">
        <v>4</v>
      </c>
      <c r="AA43">
        <v>4</v>
      </c>
      <c r="AB43">
        <v>1</v>
      </c>
      <c r="AC43">
        <v>1</v>
      </c>
      <c r="AD43">
        <v>1</v>
      </c>
      <c r="AE43">
        <v>3</v>
      </c>
      <c r="AF43">
        <v>3</v>
      </c>
      <c r="AG43">
        <v>1</v>
      </c>
      <c r="AH43">
        <v>1</v>
      </c>
      <c r="AI43">
        <v>3</v>
      </c>
      <c r="AJ43">
        <v>1</v>
      </c>
      <c r="AK43">
        <v>3</v>
      </c>
      <c r="AL43">
        <v>1</v>
      </c>
      <c r="AM43">
        <v>1</v>
      </c>
      <c r="AN43">
        <v>1</v>
      </c>
      <c r="AO43">
        <v>3</v>
      </c>
      <c r="AP43">
        <v>1</v>
      </c>
      <c r="AQ43">
        <v>1</v>
      </c>
      <c r="AR43">
        <v>3</v>
      </c>
      <c r="AS43">
        <v>2</v>
      </c>
      <c r="AT43">
        <v>1</v>
      </c>
      <c r="AU43">
        <v>1</v>
      </c>
      <c r="AV43">
        <v>1</v>
      </c>
      <c r="AW43">
        <v>3</v>
      </c>
      <c r="AX43">
        <v>3</v>
      </c>
      <c r="AY43">
        <v>1</v>
      </c>
      <c r="AZ43">
        <v>4</v>
      </c>
      <c r="BA43">
        <v>1</v>
      </c>
      <c r="BB43">
        <v>4</v>
      </c>
      <c r="BC43">
        <v>1</v>
      </c>
      <c r="BD43">
        <v>1</v>
      </c>
      <c r="BE43">
        <v>1</v>
      </c>
      <c r="BF43">
        <v>1</v>
      </c>
      <c r="BG43">
        <v>2</v>
      </c>
      <c r="BH43">
        <v>3</v>
      </c>
      <c r="BI43">
        <v>1</v>
      </c>
      <c r="BJ43">
        <v>1</v>
      </c>
      <c r="BK43">
        <v>3</v>
      </c>
      <c r="BL43">
        <v>2</v>
      </c>
      <c r="BM43">
        <v>3</v>
      </c>
      <c r="BN43">
        <v>3</v>
      </c>
      <c r="BO43">
        <v>1</v>
      </c>
      <c r="BP43">
        <v>2</v>
      </c>
      <c r="BQ43">
        <v>1</v>
      </c>
      <c r="CI43">
        <v>83</v>
      </c>
      <c r="CJ43" s="9">
        <f t="shared" si="13"/>
        <v>1</v>
      </c>
      <c r="CK43" s="9">
        <f t="shared" si="14"/>
        <v>1</v>
      </c>
      <c r="CL43" s="9">
        <f t="shared" si="15"/>
        <v>1</v>
      </c>
      <c r="CM43" s="9">
        <f t="shared" si="16"/>
        <v>1</v>
      </c>
      <c r="CN43" s="9">
        <f t="shared" si="17"/>
        <v>1</v>
      </c>
      <c r="CO43" s="9">
        <f t="shared" si="18"/>
        <v>1</v>
      </c>
      <c r="CP43" s="9">
        <f t="shared" si="19"/>
        <v>1</v>
      </c>
      <c r="CQ43" s="9">
        <f t="shared" si="20"/>
        <v>1</v>
      </c>
      <c r="CR43" s="9">
        <f t="shared" si="21"/>
        <v>1</v>
      </c>
      <c r="CS43" s="10">
        <f t="shared" si="8"/>
        <v>9</v>
      </c>
      <c r="CT43" s="3">
        <f t="shared" si="22"/>
        <v>19</v>
      </c>
      <c r="CU43" s="3">
        <f t="shared" si="23"/>
        <v>0.77230590249530928</v>
      </c>
      <c r="CX43" s="5">
        <f t="shared" si="24"/>
        <v>21</v>
      </c>
    </row>
    <row r="44" spans="1:104">
      <c r="A44">
        <v>62</v>
      </c>
      <c r="B44" t="s">
        <v>1206</v>
      </c>
      <c r="C44" t="s">
        <v>1207</v>
      </c>
      <c r="D44" t="s">
        <v>1058</v>
      </c>
      <c r="E44" t="s">
        <v>1059</v>
      </c>
      <c r="F44" t="s">
        <v>1150</v>
      </c>
      <c r="G44" s="19" t="s">
        <v>1151</v>
      </c>
      <c r="H44">
        <v>3</v>
      </c>
      <c r="I44">
        <v>4</v>
      </c>
      <c r="J44">
        <v>4</v>
      </c>
      <c r="K44">
        <v>4</v>
      </c>
      <c r="L44">
        <v>2</v>
      </c>
      <c r="M44">
        <v>2</v>
      </c>
      <c r="N44">
        <v>4</v>
      </c>
      <c r="O44">
        <v>4</v>
      </c>
      <c r="P44">
        <v>2</v>
      </c>
      <c r="Q44">
        <v>3</v>
      </c>
      <c r="R44">
        <v>3</v>
      </c>
      <c r="S44">
        <v>3</v>
      </c>
      <c r="T44">
        <v>4</v>
      </c>
      <c r="U44">
        <v>4</v>
      </c>
      <c r="V44">
        <v>1</v>
      </c>
      <c r="W44">
        <v>1</v>
      </c>
      <c r="X44">
        <v>4</v>
      </c>
      <c r="Y44">
        <v>4</v>
      </c>
      <c r="Z44">
        <v>2</v>
      </c>
      <c r="AA44">
        <v>2</v>
      </c>
      <c r="AB44">
        <v>1</v>
      </c>
      <c r="AC44">
        <v>1</v>
      </c>
      <c r="AD44">
        <v>1</v>
      </c>
      <c r="AE44">
        <v>1</v>
      </c>
      <c r="AF44">
        <v>3</v>
      </c>
      <c r="AG44">
        <v>1</v>
      </c>
      <c r="AH44">
        <v>1</v>
      </c>
      <c r="AI44">
        <v>1</v>
      </c>
      <c r="AJ44">
        <v>3</v>
      </c>
      <c r="AK44">
        <v>3</v>
      </c>
      <c r="AL44">
        <v>3</v>
      </c>
      <c r="AM44">
        <v>1</v>
      </c>
      <c r="AN44">
        <v>1</v>
      </c>
      <c r="AO44">
        <v>1</v>
      </c>
      <c r="AP44">
        <v>1</v>
      </c>
      <c r="AQ44">
        <v>1</v>
      </c>
      <c r="AR44">
        <v>1</v>
      </c>
      <c r="AS44">
        <v>3</v>
      </c>
      <c r="AT44">
        <v>1</v>
      </c>
      <c r="AU44">
        <v>1</v>
      </c>
      <c r="AV44">
        <v>1</v>
      </c>
      <c r="AW44">
        <v>2</v>
      </c>
      <c r="AX44">
        <v>2</v>
      </c>
      <c r="AY44">
        <v>2</v>
      </c>
      <c r="AZ44">
        <v>2</v>
      </c>
      <c r="BA44">
        <v>2</v>
      </c>
      <c r="BB44">
        <v>2</v>
      </c>
      <c r="BC44">
        <v>2</v>
      </c>
      <c r="BD44">
        <v>2</v>
      </c>
      <c r="BE44">
        <v>2</v>
      </c>
      <c r="BF44">
        <v>2</v>
      </c>
      <c r="BG44">
        <v>2</v>
      </c>
      <c r="BH44">
        <v>3</v>
      </c>
      <c r="BI44">
        <v>1</v>
      </c>
      <c r="BJ44">
        <v>4</v>
      </c>
      <c r="BK44">
        <v>2</v>
      </c>
      <c r="BL44">
        <v>1</v>
      </c>
      <c r="BM44">
        <v>2</v>
      </c>
      <c r="BN44">
        <v>1</v>
      </c>
      <c r="BO44">
        <v>1</v>
      </c>
      <c r="BP44">
        <v>1</v>
      </c>
      <c r="BQ44">
        <v>2</v>
      </c>
      <c r="CI44">
        <v>91</v>
      </c>
      <c r="CJ44" s="9">
        <f t="shared" si="13"/>
        <v>2</v>
      </c>
      <c r="CK44" s="9">
        <f t="shared" si="14"/>
        <v>3</v>
      </c>
      <c r="CL44" s="9">
        <f t="shared" si="15"/>
        <v>3</v>
      </c>
      <c r="CM44" s="9">
        <f t="shared" si="16"/>
        <v>3</v>
      </c>
      <c r="CN44" s="9">
        <f t="shared" si="17"/>
        <v>2</v>
      </c>
      <c r="CO44" s="9">
        <f t="shared" si="18"/>
        <v>4</v>
      </c>
      <c r="CP44" s="9">
        <f t="shared" si="19"/>
        <v>4</v>
      </c>
      <c r="CQ44" s="9">
        <f t="shared" si="20"/>
        <v>3</v>
      </c>
      <c r="CR44" s="9">
        <f t="shared" si="21"/>
        <v>3</v>
      </c>
      <c r="CS44" s="10">
        <f t="shared" si="8"/>
        <v>27</v>
      </c>
      <c r="CT44" s="3">
        <f t="shared" si="22"/>
        <v>15</v>
      </c>
      <c r="CU44" s="3">
        <f t="shared" si="23"/>
        <v>0.16002734916569464</v>
      </c>
      <c r="CX44" s="5">
        <f t="shared" si="24"/>
        <v>19</v>
      </c>
    </row>
    <row r="45" spans="1:104">
      <c r="A45">
        <v>41</v>
      </c>
      <c r="B45" t="s">
        <v>1164</v>
      </c>
      <c r="C45" t="s">
        <v>1165</v>
      </c>
      <c r="D45" t="s">
        <v>77</v>
      </c>
      <c r="E45" t="s">
        <v>78</v>
      </c>
      <c r="F45" t="s">
        <v>1068</v>
      </c>
      <c r="G45" s="19" t="s">
        <v>1069</v>
      </c>
      <c r="H45">
        <v>4</v>
      </c>
      <c r="I45">
        <v>1</v>
      </c>
      <c r="J45">
        <v>2</v>
      </c>
      <c r="K45">
        <v>3</v>
      </c>
      <c r="L45">
        <v>4</v>
      </c>
      <c r="M45">
        <v>4</v>
      </c>
      <c r="N45">
        <v>1</v>
      </c>
      <c r="O45">
        <v>2</v>
      </c>
      <c r="P45">
        <v>3</v>
      </c>
      <c r="Q45">
        <v>3</v>
      </c>
      <c r="R45">
        <v>2</v>
      </c>
      <c r="S45">
        <v>1</v>
      </c>
      <c r="T45">
        <v>1</v>
      </c>
      <c r="U45">
        <v>1</v>
      </c>
      <c r="V45">
        <v>4</v>
      </c>
      <c r="W45">
        <v>3</v>
      </c>
      <c r="X45">
        <v>3</v>
      </c>
      <c r="Y45">
        <v>1</v>
      </c>
      <c r="Z45">
        <v>4</v>
      </c>
      <c r="AA45">
        <v>4</v>
      </c>
      <c r="AB45">
        <v>3</v>
      </c>
      <c r="AC45">
        <v>2</v>
      </c>
      <c r="AD45">
        <v>1</v>
      </c>
      <c r="AE45">
        <v>3</v>
      </c>
      <c r="AF45">
        <v>1</v>
      </c>
      <c r="AG45">
        <v>2</v>
      </c>
      <c r="AH45">
        <v>2</v>
      </c>
      <c r="AI45">
        <v>1</v>
      </c>
      <c r="AJ45">
        <v>2</v>
      </c>
      <c r="AK45">
        <v>2</v>
      </c>
      <c r="AL45">
        <v>1</v>
      </c>
      <c r="AM45">
        <v>4</v>
      </c>
      <c r="AN45">
        <v>2</v>
      </c>
      <c r="AO45">
        <v>1</v>
      </c>
      <c r="AP45">
        <v>1</v>
      </c>
      <c r="AQ45">
        <v>3</v>
      </c>
      <c r="AR45">
        <v>1</v>
      </c>
      <c r="AS45">
        <v>1</v>
      </c>
      <c r="AT45">
        <v>1</v>
      </c>
      <c r="AU45">
        <v>1</v>
      </c>
      <c r="AV45">
        <v>2</v>
      </c>
      <c r="AW45">
        <v>1</v>
      </c>
      <c r="AX45">
        <v>1</v>
      </c>
      <c r="AY45">
        <v>1</v>
      </c>
      <c r="AZ45">
        <v>4</v>
      </c>
      <c r="BA45">
        <v>1</v>
      </c>
      <c r="BB45">
        <v>3</v>
      </c>
      <c r="BC45">
        <v>2</v>
      </c>
      <c r="BD45">
        <v>2</v>
      </c>
      <c r="BE45">
        <v>2</v>
      </c>
      <c r="BF45">
        <v>1</v>
      </c>
      <c r="BG45">
        <v>4</v>
      </c>
      <c r="BH45">
        <v>2</v>
      </c>
      <c r="BI45">
        <v>2</v>
      </c>
      <c r="BJ45">
        <v>2</v>
      </c>
      <c r="BK45">
        <v>2</v>
      </c>
      <c r="BL45">
        <v>1</v>
      </c>
      <c r="BM45">
        <v>2</v>
      </c>
      <c r="BN45">
        <v>2</v>
      </c>
      <c r="BO45">
        <v>1</v>
      </c>
      <c r="BP45">
        <v>2</v>
      </c>
      <c r="BQ45">
        <v>3</v>
      </c>
      <c r="CI45">
        <v>88</v>
      </c>
      <c r="CJ45" s="9">
        <f t="shared" si="13"/>
        <v>1</v>
      </c>
      <c r="CK45" s="9">
        <f t="shared" si="14"/>
        <v>1</v>
      </c>
      <c r="CL45" s="9">
        <f t="shared" si="15"/>
        <v>1</v>
      </c>
      <c r="CM45" s="9">
        <f t="shared" si="16"/>
        <v>2</v>
      </c>
      <c r="CN45" s="9">
        <f t="shared" si="17"/>
        <v>2</v>
      </c>
      <c r="CO45" s="9">
        <f t="shared" si="18"/>
        <v>1</v>
      </c>
      <c r="CP45" s="9">
        <f t="shared" si="19"/>
        <v>2</v>
      </c>
      <c r="CQ45" s="9">
        <f t="shared" si="20"/>
        <v>1</v>
      </c>
      <c r="CR45" s="9">
        <f t="shared" si="21"/>
        <v>1</v>
      </c>
      <c r="CS45" s="10">
        <f t="shared" si="8"/>
        <v>12</v>
      </c>
      <c r="CT45" s="3">
        <f t="shared" si="22"/>
        <v>23</v>
      </c>
      <c r="CU45" s="3">
        <f t="shared" si="23"/>
        <v>1.3845844558249238</v>
      </c>
      <c r="CX45" s="5">
        <f t="shared" si="24"/>
        <v>20</v>
      </c>
    </row>
    <row r="46" spans="1:104">
      <c r="A46">
        <v>45</v>
      </c>
      <c r="B46" t="s">
        <v>1172</v>
      </c>
      <c r="C46" t="s">
        <v>1173</v>
      </c>
      <c r="D46" t="s">
        <v>77</v>
      </c>
      <c r="E46" t="s">
        <v>78</v>
      </c>
      <c r="F46" t="s">
        <v>1084</v>
      </c>
      <c r="G46" s="19" t="s">
        <v>1085</v>
      </c>
      <c r="H46">
        <v>4</v>
      </c>
      <c r="I46">
        <v>3</v>
      </c>
      <c r="J46">
        <v>2</v>
      </c>
      <c r="K46">
        <v>2</v>
      </c>
      <c r="L46">
        <v>3</v>
      </c>
      <c r="M46">
        <v>2</v>
      </c>
      <c r="N46">
        <v>1</v>
      </c>
      <c r="O46">
        <v>3</v>
      </c>
      <c r="P46">
        <v>4</v>
      </c>
      <c r="Q46">
        <v>3</v>
      </c>
      <c r="R46">
        <v>2</v>
      </c>
      <c r="S46">
        <v>2</v>
      </c>
      <c r="T46">
        <v>2</v>
      </c>
      <c r="U46">
        <v>3</v>
      </c>
      <c r="V46">
        <v>1</v>
      </c>
      <c r="W46">
        <v>3</v>
      </c>
      <c r="X46">
        <v>2</v>
      </c>
      <c r="Y46">
        <v>2</v>
      </c>
      <c r="Z46">
        <v>3</v>
      </c>
      <c r="AA46">
        <v>4</v>
      </c>
      <c r="AB46">
        <v>1</v>
      </c>
      <c r="AC46">
        <v>1</v>
      </c>
      <c r="AD46">
        <v>1</v>
      </c>
      <c r="AE46">
        <v>2</v>
      </c>
      <c r="AF46">
        <v>1</v>
      </c>
      <c r="AG46">
        <v>1</v>
      </c>
      <c r="AH46">
        <v>1</v>
      </c>
      <c r="AI46">
        <v>1</v>
      </c>
      <c r="AJ46">
        <v>1</v>
      </c>
      <c r="AK46">
        <v>1</v>
      </c>
      <c r="AL46">
        <v>1</v>
      </c>
      <c r="AM46">
        <v>1</v>
      </c>
      <c r="AN46">
        <v>1</v>
      </c>
      <c r="AO46">
        <v>1</v>
      </c>
      <c r="AP46">
        <v>1</v>
      </c>
      <c r="AQ46">
        <v>1</v>
      </c>
      <c r="AR46">
        <v>1</v>
      </c>
      <c r="AS46">
        <v>1</v>
      </c>
      <c r="AT46">
        <v>1</v>
      </c>
      <c r="AU46">
        <v>1</v>
      </c>
      <c r="AV46">
        <v>1</v>
      </c>
      <c r="AW46">
        <v>2</v>
      </c>
      <c r="AX46">
        <v>1</v>
      </c>
      <c r="AY46">
        <v>1</v>
      </c>
      <c r="AZ46">
        <v>2</v>
      </c>
      <c r="BA46">
        <v>1</v>
      </c>
      <c r="BB46">
        <v>1</v>
      </c>
      <c r="BC46">
        <v>2</v>
      </c>
      <c r="BD46">
        <v>2</v>
      </c>
      <c r="BE46">
        <v>2</v>
      </c>
      <c r="BF46">
        <v>1</v>
      </c>
      <c r="BG46">
        <v>1</v>
      </c>
      <c r="BH46">
        <v>2</v>
      </c>
      <c r="BI46">
        <v>2</v>
      </c>
      <c r="BJ46">
        <v>2</v>
      </c>
      <c r="BK46">
        <v>2</v>
      </c>
      <c r="BL46">
        <v>2</v>
      </c>
      <c r="BM46">
        <v>2</v>
      </c>
      <c r="BN46">
        <v>1</v>
      </c>
      <c r="BO46">
        <v>1</v>
      </c>
      <c r="BP46">
        <v>1</v>
      </c>
      <c r="BQ46">
        <v>1</v>
      </c>
      <c r="CI46">
        <v>73</v>
      </c>
      <c r="CJ46" s="9">
        <f t="shared" si="13"/>
        <v>1</v>
      </c>
      <c r="CK46" s="9">
        <f t="shared" si="14"/>
        <v>2</v>
      </c>
      <c r="CL46" s="9">
        <f t="shared" si="15"/>
        <v>3</v>
      </c>
      <c r="CM46" s="9">
        <f t="shared" si="16"/>
        <v>1</v>
      </c>
      <c r="CN46" s="9">
        <f t="shared" si="17"/>
        <v>2</v>
      </c>
      <c r="CO46" s="9">
        <f t="shared" si="18"/>
        <v>4</v>
      </c>
      <c r="CP46" s="9">
        <f t="shared" si="19"/>
        <v>2</v>
      </c>
      <c r="CQ46" s="9">
        <f t="shared" si="20"/>
        <v>2</v>
      </c>
      <c r="CR46" s="9">
        <f t="shared" si="21"/>
        <v>1</v>
      </c>
      <c r="CS46" s="10">
        <f t="shared" si="8"/>
        <v>18</v>
      </c>
      <c r="CT46" s="3">
        <f t="shared" si="22"/>
        <v>5</v>
      </c>
      <c r="CU46" s="3">
        <f t="shared" si="23"/>
        <v>-1.3706690341583418</v>
      </c>
      <c r="CX46" s="5">
        <f t="shared" si="24"/>
        <v>11</v>
      </c>
    </row>
    <row r="47" spans="1:104">
      <c r="A47">
        <v>50</v>
      </c>
      <c r="B47" t="s">
        <v>1182</v>
      </c>
      <c r="C47" t="s">
        <v>1183</v>
      </c>
      <c r="D47" t="s">
        <v>77</v>
      </c>
      <c r="E47" t="s">
        <v>78</v>
      </c>
      <c r="F47" t="s">
        <v>1103</v>
      </c>
      <c r="G47" s="19" t="s">
        <v>1104</v>
      </c>
      <c r="H47">
        <v>4</v>
      </c>
      <c r="I47">
        <v>3</v>
      </c>
      <c r="J47">
        <v>2</v>
      </c>
      <c r="K47">
        <v>3</v>
      </c>
      <c r="L47">
        <v>3</v>
      </c>
      <c r="M47">
        <v>2</v>
      </c>
      <c r="N47">
        <v>3</v>
      </c>
      <c r="O47">
        <v>3</v>
      </c>
      <c r="P47">
        <v>2</v>
      </c>
      <c r="Q47">
        <v>3</v>
      </c>
      <c r="R47">
        <v>3</v>
      </c>
      <c r="S47">
        <v>1</v>
      </c>
      <c r="T47">
        <v>3</v>
      </c>
      <c r="U47">
        <v>3</v>
      </c>
      <c r="V47">
        <v>2</v>
      </c>
      <c r="W47">
        <v>2</v>
      </c>
      <c r="X47">
        <v>3</v>
      </c>
      <c r="Y47">
        <v>2</v>
      </c>
      <c r="Z47">
        <v>3</v>
      </c>
      <c r="AA47">
        <v>3</v>
      </c>
      <c r="AB47">
        <v>1</v>
      </c>
      <c r="AC47">
        <v>1</v>
      </c>
      <c r="AD47">
        <v>1</v>
      </c>
      <c r="AE47">
        <v>3</v>
      </c>
      <c r="AF47">
        <v>3</v>
      </c>
      <c r="AG47">
        <v>1</v>
      </c>
      <c r="AH47">
        <v>2</v>
      </c>
      <c r="AI47">
        <v>1</v>
      </c>
      <c r="AJ47">
        <v>2</v>
      </c>
      <c r="AK47">
        <v>3</v>
      </c>
      <c r="AL47">
        <v>1</v>
      </c>
      <c r="AM47">
        <v>1</v>
      </c>
      <c r="AN47">
        <v>1</v>
      </c>
      <c r="AO47">
        <v>1</v>
      </c>
      <c r="AP47">
        <v>1</v>
      </c>
      <c r="AQ47">
        <v>1</v>
      </c>
      <c r="AR47">
        <v>2</v>
      </c>
      <c r="AS47">
        <v>1</v>
      </c>
      <c r="AT47">
        <v>1</v>
      </c>
      <c r="AU47">
        <v>1</v>
      </c>
      <c r="AV47">
        <v>1</v>
      </c>
      <c r="AW47">
        <v>2</v>
      </c>
      <c r="AX47">
        <v>2</v>
      </c>
      <c r="AY47">
        <v>1</v>
      </c>
      <c r="AZ47">
        <v>2</v>
      </c>
      <c r="BA47">
        <v>1</v>
      </c>
      <c r="BB47">
        <v>1</v>
      </c>
      <c r="BC47">
        <v>1</v>
      </c>
      <c r="BD47">
        <v>1</v>
      </c>
      <c r="BE47">
        <v>2</v>
      </c>
      <c r="BF47">
        <v>1</v>
      </c>
      <c r="BG47">
        <v>1</v>
      </c>
      <c r="BH47">
        <v>2</v>
      </c>
      <c r="BI47">
        <v>1</v>
      </c>
      <c r="BJ47">
        <v>1</v>
      </c>
      <c r="BK47">
        <v>1</v>
      </c>
      <c r="BL47">
        <v>1</v>
      </c>
      <c r="BM47">
        <v>1</v>
      </c>
      <c r="BN47">
        <v>1</v>
      </c>
      <c r="BO47">
        <v>1</v>
      </c>
      <c r="BP47">
        <v>1</v>
      </c>
      <c r="BQ47">
        <v>1</v>
      </c>
      <c r="CI47">
        <v>83</v>
      </c>
      <c r="CJ47" s="9">
        <f t="shared" si="13"/>
        <v>1</v>
      </c>
      <c r="CK47" s="9">
        <f t="shared" si="14"/>
        <v>2</v>
      </c>
      <c r="CL47" s="9">
        <f t="shared" si="15"/>
        <v>3</v>
      </c>
      <c r="CM47" s="9">
        <f t="shared" si="16"/>
        <v>3</v>
      </c>
      <c r="CN47" s="9">
        <f t="shared" si="17"/>
        <v>2</v>
      </c>
      <c r="CO47" s="9">
        <f t="shared" si="18"/>
        <v>3</v>
      </c>
      <c r="CP47" s="9">
        <f t="shared" si="19"/>
        <v>3</v>
      </c>
      <c r="CQ47" s="9">
        <f t="shared" si="20"/>
        <v>2</v>
      </c>
      <c r="CR47" s="9">
        <f t="shared" si="21"/>
        <v>2</v>
      </c>
      <c r="CS47" s="10">
        <f t="shared" si="8"/>
        <v>21</v>
      </c>
      <c r="CT47" s="3">
        <f t="shared" si="22"/>
        <v>14</v>
      </c>
      <c r="CU47" s="3">
        <f t="shared" si="23"/>
        <v>6.9577108332910011E-3</v>
      </c>
      <c r="CX47" s="5">
        <f t="shared" si="24"/>
        <v>5</v>
      </c>
    </row>
    <row r="48" spans="1:104">
      <c r="A48">
        <v>42</v>
      </c>
      <c r="B48" t="s">
        <v>1166</v>
      </c>
      <c r="C48" t="s">
        <v>1167</v>
      </c>
      <c r="D48" t="s">
        <v>77</v>
      </c>
      <c r="E48" t="s">
        <v>78</v>
      </c>
      <c r="F48" t="s">
        <v>1072</v>
      </c>
      <c r="G48" s="19" t="s">
        <v>1073</v>
      </c>
      <c r="H48">
        <v>3</v>
      </c>
      <c r="I48">
        <v>3</v>
      </c>
      <c r="J48">
        <v>3</v>
      </c>
      <c r="K48">
        <v>2</v>
      </c>
      <c r="L48">
        <v>3</v>
      </c>
      <c r="M48">
        <v>2</v>
      </c>
      <c r="N48">
        <v>3</v>
      </c>
      <c r="O48">
        <v>3</v>
      </c>
      <c r="P48">
        <v>2</v>
      </c>
      <c r="Q48">
        <v>3</v>
      </c>
      <c r="R48">
        <v>2</v>
      </c>
      <c r="S48">
        <v>3</v>
      </c>
      <c r="T48">
        <v>3</v>
      </c>
      <c r="U48">
        <v>2</v>
      </c>
      <c r="V48">
        <v>2</v>
      </c>
      <c r="W48">
        <v>2</v>
      </c>
      <c r="X48">
        <v>4</v>
      </c>
      <c r="Y48">
        <v>2</v>
      </c>
      <c r="Z48">
        <v>3</v>
      </c>
      <c r="AA48">
        <v>2</v>
      </c>
      <c r="AB48">
        <v>1</v>
      </c>
      <c r="AC48">
        <v>2</v>
      </c>
      <c r="AD48">
        <v>2</v>
      </c>
      <c r="AE48">
        <v>2</v>
      </c>
      <c r="AF48">
        <v>2</v>
      </c>
      <c r="AG48">
        <v>2</v>
      </c>
      <c r="AH48">
        <v>1</v>
      </c>
      <c r="AI48">
        <v>1</v>
      </c>
      <c r="AJ48">
        <v>1</v>
      </c>
      <c r="AK48">
        <v>1</v>
      </c>
      <c r="AL48">
        <v>1</v>
      </c>
      <c r="AM48">
        <v>1</v>
      </c>
      <c r="AN48">
        <v>1</v>
      </c>
      <c r="AO48">
        <v>1</v>
      </c>
      <c r="AP48">
        <v>1</v>
      </c>
      <c r="AQ48">
        <v>1</v>
      </c>
      <c r="AR48">
        <v>1</v>
      </c>
      <c r="AS48">
        <v>1</v>
      </c>
      <c r="AT48">
        <v>1</v>
      </c>
      <c r="AU48">
        <v>1</v>
      </c>
      <c r="AV48">
        <v>2</v>
      </c>
      <c r="AW48">
        <v>2</v>
      </c>
      <c r="AX48">
        <v>1</v>
      </c>
      <c r="AY48">
        <v>1</v>
      </c>
      <c r="AZ48">
        <v>1</v>
      </c>
      <c r="BA48">
        <v>2</v>
      </c>
      <c r="BB48">
        <v>1</v>
      </c>
      <c r="BC48">
        <v>1</v>
      </c>
      <c r="BD48">
        <v>2</v>
      </c>
      <c r="BE48">
        <v>1</v>
      </c>
      <c r="BF48">
        <v>1</v>
      </c>
      <c r="BG48">
        <v>2</v>
      </c>
      <c r="BH48">
        <v>1</v>
      </c>
      <c r="BI48">
        <v>1</v>
      </c>
      <c r="BJ48">
        <v>4</v>
      </c>
      <c r="BK48">
        <v>2</v>
      </c>
      <c r="BL48">
        <v>1</v>
      </c>
      <c r="BM48">
        <v>2</v>
      </c>
      <c r="BN48">
        <v>2</v>
      </c>
      <c r="BO48">
        <v>1</v>
      </c>
      <c r="BP48">
        <v>1</v>
      </c>
      <c r="BQ48">
        <v>1</v>
      </c>
      <c r="CI48">
        <v>79</v>
      </c>
      <c r="CJ48" s="9">
        <f t="shared" si="13"/>
        <v>2</v>
      </c>
      <c r="CK48" s="9">
        <f t="shared" si="14"/>
        <v>2</v>
      </c>
      <c r="CL48" s="9">
        <f t="shared" si="15"/>
        <v>3</v>
      </c>
      <c r="CM48" s="9">
        <f t="shared" si="16"/>
        <v>3</v>
      </c>
      <c r="CN48" s="9">
        <f t="shared" si="17"/>
        <v>2</v>
      </c>
      <c r="CO48" s="9">
        <f t="shared" si="18"/>
        <v>3</v>
      </c>
      <c r="CP48" s="9">
        <f t="shared" si="19"/>
        <v>3</v>
      </c>
      <c r="CQ48" s="9">
        <f t="shared" si="20"/>
        <v>2</v>
      </c>
      <c r="CR48" s="9">
        <f t="shared" si="21"/>
        <v>3</v>
      </c>
      <c r="CS48" s="10">
        <f t="shared" si="8"/>
        <v>23</v>
      </c>
      <c r="CT48" s="3">
        <f t="shared" si="22"/>
        <v>11</v>
      </c>
      <c r="CU48" s="3">
        <f t="shared" si="23"/>
        <v>-0.45225120416391995</v>
      </c>
      <c r="CX48" s="5">
        <f t="shared" si="24"/>
        <v>10</v>
      </c>
    </row>
    <row r="49" spans="1:102">
      <c r="A49">
        <v>66</v>
      </c>
      <c r="B49" t="s">
        <v>1544</v>
      </c>
      <c r="C49" t="s">
        <v>1545</v>
      </c>
      <c r="D49" t="s">
        <v>1058</v>
      </c>
      <c r="E49" t="s">
        <v>1059</v>
      </c>
      <c r="F49" t="s">
        <v>1534</v>
      </c>
      <c r="G49" s="19" t="s">
        <v>1535</v>
      </c>
      <c r="H49">
        <v>4</v>
      </c>
      <c r="I49">
        <v>3</v>
      </c>
      <c r="J49">
        <v>3</v>
      </c>
      <c r="K49">
        <v>3</v>
      </c>
      <c r="L49">
        <v>4</v>
      </c>
      <c r="M49">
        <v>3</v>
      </c>
      <c r="N49">
        <v>2</v>
      </c>
      <c r="O49">
        <v>3</v>
      </c>
      <c r="P49">
        <v>3</v>
      </c>
      <c r="Q49">
        <v>4</v>
      </c>
      <c r="R49">
        <v>1</v>
      </c>
      <c r="S49">
        <v>2</v>
      </c>
      <c r="T49">
        <v>2</v>
      </c>
      <c r="U49">
        <v>3</v>
      </c>
      <c r="V49">
        <v>4</v>
      </c>
      <c r="W49">
        <v>2</v>
      </c>
      <c r="X49">
        <v>3</v>
      </c>
      <c r="Y49">
        <v>2</v>
      </c>
      <c r="Z49">
        <v>4</v>
      </c>
      <c r="AA49">
        <v>4</v>
      </c>
      <c r="AB49">
        <v>1</v>
      </c>
      <c r="AC49">
        <v>1</v>
      </c>
      <c r="AD49">
        <v>1</v>
      </c>
      <c r="AE49">
        <v>1</v>
      </c>
      <c r="AF49">
        <v>3</v>
      </c>
      <c r="AG49">
        <v>1</v>
      </c>
      <c r="AH49">
        <v>1</v>
      </c>
      <c r="AI49">
        <v>1</v>
      </c>
      <c r="AJ49">
        <v>1</v>
      </c>
      <c r="AK49">
        <v>1</v>
      </c>
      <c r="AL49">
        <v>1</v>
      </c>
      <c r="AM49">
        <v>1</v>
      </c>
      <c r="AN49">
        <v>1</v>
      </c>
      <c r="AO49">
        <v>2</v>
      </c>
      <c r="AP49">
        <v>1</v>
      </c>
      <c r="AQ49">
        <v>1</v>
      </c>
      <c r="AR49">
        <v>3</v>
      </c>
      <c r="AS49">
        <v>3</v>
      </c>
      <c r="AT49">
        <v>1</v>
      </c>
      <c r="AU49">
        <v>1</v>
      </c>
      <c r="AV49">
        <v>1</v>
      </c>
      <c r="AW49">
        <v>2</v>
      </c>
      <c r="AX49">
        <v>1</v>
      </c>
      <c r="AY49">
        <v>1</v>
      </c>
      <c r="AZ49">
        <v>2</v>
      </c>
      <c r="BA49">
        <v>1</v>
      </c>
      <c r="BB49">
        <v>1</v>
      </c>
      <c r="BC49">
        <v>1</v>
      </c>
      <c r="BD49">
        <v>2</v>
      </c>
      <c r="BE49">
        <v>1</v>
      </c>
      <c r="BF49">
        <v>1</v>
      </c>
      <c r="BG49">
        <v>2</v>
      </c>
      <c r="BH49">
        <v>2</v>
      </c>
      <c r="BI49">
        <v>2</v>
      </c>
      <c r="BJ49">
        <v>2</v>
      </c>
      <c r="BK49">
        <v>2</v>
      </c>
      <c r="BL49">
        <v>2</v>
      </c>
      <c r="BM49">
        <v>2</v>
      </c>
      <c r="BN49">
        <v>2</v>
      </c>
      <c r="BO49">
        <v>2</v>
      </c>
      <c r="BP49">
        <v>2</v>
      </c>
      <c r="BQ49">
        <v>1</v>
      </c>
      <c r="CI49">
        <v>87</v>
      </c>
      <c r="CJ49" s="9">
        <f t="shared" si="13"/>
        <v>1</v>
      </c>
      <c r="CK49" s="9">
        <f t="shared" si="14"/>
        <v>1</v>
      </c>
      <c r="CL49" s="9">
        <f t="shared" si="15"/>
        <v>2</v>
      </c>
      <c r="CM49" s="9">
        <f t="shared" si="16"/>
        <v>2</v>
      </c>
      <c r="CN49" s="9">
        <f t="shared" si="17"/>
        <v>1</v>
      </c>
      <c r="CO49" s="9">
        <f t="shared" si="18"/>
        <v>1</v>
      </c>
      <c r="CP49" s="9">
        <f t="shared" si="19"/>
        <v>3</v>
      </c>
      <c r="CQ49" s="9">
        <f t="shared" si="20"/>
        <v>1</v>
      </c>
      <c r="CR49" s="9">
        <f t="shared" si="21"/>
        <v>1</v>
      </c>
      <c r="CS49" s="10">
        <f t="shared" si="8"/>
        <v>13</v>
      </c>
      <c r="CT49" s="3">
        <f t="shared" si="22"/>
        <v>12</v>
      </c>
      <c r="CU49" s="3">
        <f t="shared" si="23"/>
        <v>-0.29918156583151628</v>
      </c>
      <c r="CX49" s="5">
        <f t="shared" si="24"/>
        <v>13</v>
      </c>
    </row>
    <row r="50" spans="1:102">
      <c r="A50">
        <v>44</v>
      </c>
      <c r="B50" t="s">
        <v>1170</v>
      </c>
      <c r="C50" t="s">
        <v>1171</v>
      </c>
      <c r="D50" t="s">
        <v>1058</v>
      </c>
      <c r="E50" t="s">
        <v>1059</v>
      </c>
      <c r="F50" t="s">
        <v>1080</v>
      </c>
      <c r="G50" s="19" t="s">
        <v>1081</v>
      </c>
      <c r="H50">
        <v>4</v>
      </c>
      <c r="I50">
        <v>3</v>
      </c>
      <c r="J50">
        <v>2</v>
      </c>
      <c r="K50">
        <v>2</v>
      </c>
      <c r="L50">
        <v>3</v>
      </c>
      <c r="M50">
        <v>3</v>
      </c>
      <c r="N50">
        <v>1</v>
      </c>
      <c r="O50">
        <v>3</v>
      </c>
      <c r="P50">
        <v>4</v>
      </c>
      <c r="Q50">
        <v>4</v>
      </c>
      <c r="R50">
        <v>2</v>
      </c>
      <c r="S50">
        <v>1</v>
      </c>
      <c r="T50">
        <v>2</v>
      </c>
      <c r="U50">
        <v>2</v>
      </c>
      <c r="V50">
        <v>3</v>
      </c>
      <c r="W50">
        <v>2</v>
      </c>
      <c r="X50">
        <v>2</v>
      </c>
      <c r="Y50">
        <v>2</v>
      </c>
      <c r="Z50">
        <v>4</v>
      </c>
      <c r="AA50">
        <v>4</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CI50">
        <v>74</v>
      </c>
      <c r="CJ50" s="9">
        <f t="shared" si="13"/>
        <v>1</v>
      </c>
      <c r="CK50" s="9">
        <f t="shared" si="14"/>
        <v>2</v>
      </c>
      <c r="CL50" s="9">
        <f t="shared" si="15"/>
        <v>2</v>
      </c>
      <c r="CM50" s="9">
        <f t="shared" si="16"/>
        <v>1</v>
      </c>
      <c r="CN50" s="9">
        <f t="shared" si="17"/>
        <v>1</v>
      </c>
      <c r="CO50" s="9">
        <f t="shared" si="18"/>
        <v>2</v>
      </c>
      <c r="CP50" s="9">
        <f t="shared" si="19"/>
        <v>3</v>
      </c>
      <c r="CQ50" s="9">
        <f t="shared" si="20"/>
        <v>1</v>
      </c>
      <c r="CR50" s="9">
        <f t="shared" si="21"/>
        <v>1</v>
      </c>
      <c r="CS50" s="10">
        <f t="shared" si="8"/>
        <v>14</v>
      </c>
      <c r="CT50" s="3">
        <f t="shared" si="22"/>
        <v>3</v>
      </c>
      <c r="CU50" s="3">
        <f t="shared" si="23"/>
        <v>-1.6768083108231491</v>
      </c>
      <c r="CX50" s="5">
        <f t="shared" si="24"/>
        <v>0</v>
      </c>
    </row>
    <row r="51" spans="1:102">
      <c r="A51">
        <v>68</v>
      </c>
      <c r="B51" t="s">
        <v>1621</v>
      </c>
      <c r="C51" t="s">
        <v>1622</v>
      </c>
      <c r="D51" t="s">
        <v>77</v>
      </c>
      <c r="E51" t="s">
        <v>78</v>
      </c>
      <c r="F51" t="s">
        <v>1593</v>
      </c>
      <c r="G51" s="19" t="s">
        <v>1594</v>
      </c>
      <c r="H51">
        <v>4</v>
      </c>
      <c r="I51">
        <v>4</v>
      </c>
      <c r="J51">
        <v>1</v>
      </c>
      <c r="K51">
        <v>4</v>
      </c>
      <c r="L51">
        <v>4</v>
      </c>
      <c r="M51">
        <v>2</v>
      </c>
      <c r="N51">
        <v>2</v>
      </c>
      <c r="O51">
        <v>2</v>
      </c>
      <c r="P51">
        <v>4</v>
      </c>
      <c r="Q51">
        <v>3</v>
      </c>
      <c r="R51">
        <v>3</v>
      </c>
      <c r="S51">
        <v>1</v>
      </c>
      <c r="T51">
        <v>1</v>
      </c>
      <c r="U51">
        <v>4</v>
      </c>
      <c r="V51">
        <v>1</v>
      </c>
      <c r="W51">
        <v>4</v>
      </c>
      <c r="X51">
        <v>4</v>
      </c>
      <c r="Y51">
        <v>2</v>
      </c>
      <c r="Z51">
        <v>2</v>
      </c>
      <c r="AA51">
        <v>4</v>
      </c>
      <c r="AB51">
        <v>1</v>
      </c>
      <c r="AC51">
        <v>1</v>
      </c>
      <c r="AD51">
        <v>1</v>
      </c>
      <c r="AE51">
        <v>4</v>
      </c>
      <c r="AF51">
        <v>3</v>
      </c>
      <c r="AG51">
        <v>3</v>
      </c>
      <c r="AH51">
        <v>1</v>
      </c>
      <c r="AI51">
        <v>3</v>
      </c>
      <c r="AJ51">
        <v>1</v>
      </c>
      <c r="AK51">
        <v>2</v>
      </c>
      <c r="AL51">
        <v>3</v>
      </c>
      <c r="AM51">
        <v>1</v>
      </c>
      <c r="AN51">
        <v>1</v>
      </c>
      <c r="AO51">
        <v>1</v>
      </c>
      <c r="AP51">
        <v>3</v>
      </c>
      <c r="AQ51">
        <v>1</v>
      </c>
      <c r="AR51">
        <v>2</v>
      </c>
      <c r="AS51">
        <v>4</v>
      </c>
      <c r="AT51">
        <v>1</v>
      </c>
      <c r="AU51">
        <v>1</v>
      </c>
      <c r="AV51">
        <v>1</v>
      </c>
      <c r="AW51">
        <v>3</v>
      </c>
      <c r="AX51">
        <v>2</v>
      </c>
      <c r="AY51">
        <v>2</v>
      </c>
      <c r="AZ51">
        <v>2</v>
      </c>
      <c r="BA51">
        <v>1</v>
      </c>
      <c r="BB51">
        <v>3</v>
      </c>
      <c r="BC51">
        <v>2</v>
      </c>
      <c r="BD51">
        <v>1</v>
      </c>
      <c r="BE51">
        <v>1</v>
      </c>
      <c r="BF51">
        <v>1</v>
      </c>
      <c r="BG51">
        <v>1</v>
      </c>
      <c r="BH51">
        <v>2</v>
      </c>
      <c r="BI51">
        <v>1</v>
      </c>
      <c r="BJ51">
        <v>3</v>
      </c>
      <c r="BK51">
        <v>3</v>
      </c>
      <c r="BL51">
        <v>2</v>
      </c>
      <c r="BM51">
        <v>2</v>
      </c>
      <c r="BN51">
        <v>3</v>
      </c>
      <c r="BO51">
        <v>1</v>
      </c>
      <c r="BP51">
        <v>2</v>
      </c>
      <c r="BQ51">
        <v>1</v>
      </c>
      <c r="CI51">
        <v>95</v>
      </c>
      <c r="CJ51" s="9">
        <f t="shared" si="13"/>
        <v>1</v>
      </c>
      <c r="CK51" s="9">
        <f t="shared" si="14"/>
        <v>1</v>
      </c>
      <c r="CL51" s="9">
        <f t="shared" si="15"/>
        <v>3</v>
      </c>
      <c r="CM51" s="9">
        <f t="shared" si="16"/>
        <v>1</v>
      </c>
      <c r="CN51" s="9">
        <f t="shared" si="17"/>
        <v>2</v>
      </c>
      <c r="CO51" s="9">
        <f t="shared" si="18"/>
        <v>4</v>
      </c>
      <c r="CP51" s="9">
        <f t="shared" si="19"/>
        <v>1</v>
      </c>
      <c r="CQ51" s="9">
        <f t="shared" si="20"/>
        <v>3</v>
      </c>
      <c r="CR51" s="9">
        <f t="shared" si="21"/>
        <v>1</v>
      </c>
      <c r="CS51" s="10">
        <f t="shared" si="8"/>
        <v>17</v>
      </c>
      <c r="CT51" s="3">
        <f t="shared" si="22"/>
        <v>25</v>
      </c>
      <c r="CU51" s="3">
        <f t="shared" si="23"/>
        <v>1.6907237324897311</v>
      </c>
      <c r="CX51" s="5">
        <f t="shared" si="24"/>
        <v>18</v>
      </c>
    </row>
    <row r="52" spans="1:102">
      <c r="A52">
        <v>52</v>
      </c>
      <c r="B52" t="s">
        <v>1186</v>
      </c>
      <c r="C52" t="s">
        <v>1187</v>
      </c>
      <c r="D52" t="s">
        <v>77</v>
      </c>
      <c r="E52" t="s">
        <v>78</v>
      </c>
      <c r="F52" t="s">
        <v>1111</v>
      </c>
      <c r="G52" s="19" t="s">
        <v>1112</v>
      </c>
      <c r="H52">
        <v>3</v>
      </c>
      <c r="I52">
        <v>3</v>
      </c>
      <c r="J52">
        <v>3</v>
      </c>
      <c r="K52">
        <v>2</v>
      </c>
      <c r="L52">
        <v>3</v>
      </c>
      <c r="M52">
        <v>2</v>
      </c>
      <c r="N52">
        <v>2</v>
      </c>
      <c r="O52">
        <v>3</v>
      </c>
      <c r="P52">
        <v>1</v>
      </c>
      <c r="Q52">
        <v>2</v>
      </c>
      <c r="R52">
        <v>1</v>
      </c>
      <c r="S52">
        <v>4</v>
      </c>
      <c r="T52">
        <v>4</v>
      </c>
      <c r="U52">
        <v>4</v>
      </c>
      <c r="V52">
        <v>1</v>
      </c>
      <c r="W52">
        <v>2</v>
      </c>
      <c r="X52">
        <v>4</v>
      </c>
      <c r="Y52">
        <v>1</v>
      </c>
      <c r="Z52">
        <v>2</v>
      </c>
      <c r="AA52">
        <v>4</v>
      </c>
      <c r="AB52">
        <v>2</v>
      </c>
      <c r="AC52">
        <v>1</v>
      </c>
      <c r="AD52">
        <v>2</v>
      </c>
      <c r="AE52">
        <v>1</v>
      </c>
      <c r="AF52">
        <v>1</v>
      </c>
      <c r="AG52">
        <v>2</v>
      </c>
      <c r="AH52">
        <v>2</v>
      </c>
      <c r="AI52">
        <v>1</v>
      </c>
      <c r="AJ52">
        <v>1</v>
      </c>
      <c r="AK52">
        <v>2</v>
      </c>
      <c r="AL52">
        <v>2</v>
      </c>
      <c r="AM52">
        <v>1</v>
      </c>
      <c r="AN52">
        <v>1</v>
      </c>
      <c r="AO52">
        <v>1</v>
      </c>
      <c r="AP52">
        <v>1</v>
      </c>
      <c r="AQ52">
        <v>1</v>
      </c>
      <c r="AR52">
        <v>1</v>
      </c>
      <c r="AS52">
        <v>1</v>
      </c>
      <c r="AT52">
        <v>1</v>
      </c>
      <c r="AU52">
        <v>1</v>
      </c>
      <c r="AV52">
        <v>1</v>
      </c>
      <c r="AW52">
        <v>2</v>
      </c>
      <c r="AX52">
        <v>2</v>
      </c>
      <c r="AY52">
        <v>3</v>
      </c>
      <c r="AZ52">
        <v>1</v>
      </c>
      <c r="BA52">
        <v>3</v>
      </c>
      <c r="BB52">
        <v>4</v>
      </c>
      <c r="BC52">
        <v>2</v>
      </c>
      <c r="BD52">
        <v>3</v>
      </c>
      <c r="BE52">
        <v>2</v>
      </c>
      <c r="BF52">
        <v>1</v>
      </c>
      <c r="BG52">
        <v>1</v>
      </c>
      <c r="BH52">
        <v>3</v>
      </c>
      <c r="BI52">
        <v>2</v>
      </c>
      <c r="BJ52">
        <v>2</v>
      </c>
      <c r="BK52">
        <v>3</v>
      </c>
      <c r="BL52">
        <v>3</v>
      </c>
      <c r="BM52">
        <v>2</v>
      </c>
      <c r="BN52">
        <v>2</v>
      </c>
      <c r="BO52">
        <v>2</v>
      </c>
      <c r="BP52">
        <v>2</v>
      </c>
      <c r="BQ52">
        <v>1</v>
      </c>
      <c r="CI52">
        <v>78</v>
      </c>
      <c r="CJ52" s="9">
        <f t="shared" si="13"/>
        <v>2</v>
      </c>
      <c r="CK52" s="9">
        <f t="shared" si="14"/>
        <v>2</v>
      </c>
      <c r="CL52" s="9">
        <f t="shared" si="15"/>
        <v>3</v>
      </c>
      <c r="CM52" s="9">
        <f t="shared" si="16"/>
        <v>4</v>
      </c>
      <c r="CN52" s="9">
        <f t="shared" si="17"/>
        <v>3</v>
      </c>
      <c r="CO52" s="9">
        <f t="shared" si="18"/>
        <v>4</v>
      </c>
      <c r="CP52" s="9">
        <f t="shared" si="19"/>
        <v>3</v>
      </c>
      <c r="CQ52" s="9">
        <f t="shared" si="20"/>
        <v>3</v>
      </c>
      <c r="CR52" s="9">
        <f t="shared" si="21"/>
        <v>1</v>
      </c>
      <c r="CS52" s="10">
        <f t="shared" si="8"/>
        <v>25</v>
      </c>
      <c r="CT52" s="3">
        <f t="shared" si="22"/>
        <v>11</v>
      </c>
      <c r="CU52" s="3">
        <f t="shared" si="23"/>
        <v>-0.45225120416391995</v>
      </c>
      <c r="CX52" s="5">
        <f t="shared" si="24"/>
        <v>25</v>
      </c>
    </row>
    <row r="53" spans="1:102">
      <c r="A53">
        <v>55</v>
      </c>
      <c r="B53" t="s">
        <v>1192</v>
      </c>
      <c r="C53" t="s">
        <v>1193</v>
      </c>
      <c r="D53" t="s">
        <v>1058</v>
      </c>
      <c r="E53" t="s">
        <v>1059</v>
      </c>
      <c r="F53" t="s">
        <v>1123</v>
      </c>
      <c r="G53" s="19" t="s">
        <v>1124</v>
      </c>
      <c r="H53">
        <v>3</v>
      </c>
      <c r="I53">
        <v>3</v>
      </c>
      <c r="J53">
        <v>3</v>
      </c>
      <c r="K53">
        <v>3</v>
      </c>
      <c r="L53">
        <v>3</v>
      </c>
      <c r="M53">
        <v>3</v>
      </c>
      <c r="N53">
        <v>4</v>
      </c>
      <c r="O53">
        <v>3</v>
      </c>
      <c r="P53">
        <v>2</v>
      </c>
      <c r="Q53">
        <v>3</v>
      </c>
      <c r="R53">
        <v>4</v>
      </c>
      <c r="S53">
        <v>3</v>
      </c>
      <c r="T53">
        <v>3</v>
      </c>
      <c r="U53">
        <v>4</v>
      </c>
      <c r="V53">
        <v>2</v>
      </c>
      <c r="W53">
        <v>2</v>
      </c>
      <c r="X53">
        <v>3</v>
      </c>
      <c r="Y53">
        <v>3</v>
      </c>
      <c r="Z53">
        <v>2</v>
      </c>
      <c r="AA53">
        <v>3</v>
      </c>
      <c r="AB53">
        <v>2</v>
      </c>
      <c r="AC53">
        <v>1</v>
      </c>
      <c r="AD53">
        <v>2</v>
      </c>
      <c r="AE53">
        <v>3</v>
      </c>
      <c r="AF53">
        <v>3</v>
      </c>
      <c r="AG53">
        <v>1</v>
      </c>
      <c r="AH53">
        <v>1</v>
      </c>
      <c r="AI53">
        <v>3</v>
      </c>
      <c r="AJ53">
        <v>2</v>
      </c>
      <c r="AK53">
        <v>2</v>
      </c>
      <c r="AL53">
        <v>1</v>
      </c>
      <c r="AM53">
        <v>2</v>
      </c>
      <c r="AN53">
        <v>1</v>
      </c>
      <c r="AO53">
        <v>2</v>
      </c>
      <c r="AP53">
        <v>1</v>
      </c>
      <c r="AQ53">
        <v>1</v>
      </c>
      <c r="AR53">
        <v>2</v>
      </c>
      <c r="AS53">
        <v>2</v>
      </c>
      <c r="AT53">
        <v>1</v>
      </c>
      <c r="AU53">
        <v>1</v>
      </c>
      <c r="AV53">
        <v>1</v>
      </c>
      <c r="AW53">
        <v>2</v>
      </c>
      <c r="AX53">
        <v>2</v>
      </c>
      <c r="AY53">
        <v>2</v>
      </c>
      <c r="AZ53">
        <v>2</v>
      </c>
      <c r="BA53">
        <v>2</v>
      </c>
      <c r="BB53">
        <v>2</v>
      </c>
      <c r="BC53">
        <v>2</v>
      </c>
      <c r="BD53">
        <v>2</v>
      </c>
      <c r="BE53">
        <v>1</v>
      </c>
      <c r="BF53">
        <v>4</v>
      </c>
      <c r="BG53">
        <v>3</v>
      </c>
      <c r="BH53">
        <v>2</v>
      </c>
      <c r="BI53">
        <v>2</v>
      </c>
      <c r="BJ53">
        <v>2</v>
      </c>
      <c r="BK53">
        <v>2</v>
      </c>
      <c r="BL53">
        <v>2</v>
      </c>
      <c r="BM53">
        <v>2</v>
      </c>
      <c r="BN53">
        <v>3</v>
      </c>
      <c r="BO53">
        <v>2</v>
      </c>
      <c r="BP53">
        <v>1</v>
      </c>
      <c r="BQ53">
        <v>3</v>
      </c>
      <c r="CI53">
        <v>94</v>
      </c>
      <c r="CJ53" s="9">
        <f t="shared" si="13"/>
        <v>2</v>
      </c>
      <c r="CK53" s="9">
        <f t="shared" si="14"/>
        <v>2</v>
      </c>
      <c r="CL53" s="9">
        <f t="shared" si="15"/>
        <v>2</v>
      </c>
      <c r="CM53" s="9">
        <f t="shared" si="16"/>
        <v>3</v>
      </c>
      <c r="CN53" s="9">
        <f t="shared" si="17"/>
        <v>2</v>
      </c>
      <c r="CO53" s="9">
        <f t="shared" si="18"/>
        <v>3</v>
      </c>
      <c r="CP53" s="9">
        <f t="shared" si="19"/>
        <v>3</v>
      </c>
      <c r="CQ53" s="9">
        <f t="shared" si="20"/>
        <v>3</v>
      </c>
      <c r="CR53" s="9">
        <f t="shared" si="21"/>
        <v>2</v>
      </c>
      <c r="CS53" s="10">
        <f t="shared" si="8"/>
        <v>22</v>
      </c>
      <c r="CT53" s="3">
        <f t="shared" si="22"/>
        <v>20</v>
      </c>
      <c r="CU53" s="3">
        <f t="shared" si="23"/>
        <v>0.92537554082771289</v>
      </c>
      <c r="CX53" s="5">
        <f t="shared" si="24"/>
        <v>24</v>
      </c>
    </row>
    <row r="54" spans="1:102">
      <c r="A54">
        <v>51</v>
      </c>
      <c r="B54" t="s">
        <v>1184</v>
      </c>
      <c r="C54" t="s">
        <v>1185</v>
      </c>
      <c r="D54" t="s">
        <v>1058</v>
      </c>
      <c r="E54" t="s">
        <v>1059</v>
      </c>
      <c r="F54" t="s">
        <v>1107</v>
      </c>
      <c r="G54" s="19" t="s">
        <v>1108</v>
      </c>
      <c r="H54">
        <v>4</v>
      </c>
      <c r="I54">
        <v>2</v>
      </c>
      <c r="J54">
        <v>2</v>
      </c>
      <c r="K54">
        <v>2</v>
      </c>
      <c r="L54">
        <v>4</v>
      </c>
      <c r="M54">
        <v>3</v>
      </c>
      <c r="N54">
        <v>2</v>
      </c>
      <c r="O54">
        <v>2</v>
      </c>
      <c r="P54">
        <v>2</v>
      </c>
      <c r="Q54">
        <v>3</v>
      </c>
      <c r="R54">
        <v>2</v>
      </c>
      <c r="S54">
        <v>2</v>
      </c>
      <c r="T54">
        <v>2</v>
      </c>
      <c r="U54">
        <v>2</v>
      </c>
      <c r="V54">
        <v>2</v>
      </c>
      <c r="W54">
        <v>3</v>
      </c>
      <c r="X54">
        <v>3</v>
      </c>
      <c r="Y54">
        <v>2</v>
      </c>
      <c r="Z54">
        <v>3</v>
      </c>
      <c r="AA54">
        <v>3</v>
      </c>
      <c r="AB54">
        <v>1</v>
      </c>
      <c r="AC54">
        <v>2</v>
      </c>
      <c r="AD54">
        <v>1</v>
      </c>
      <c r="AE54">
        <v>3</v>
      </c>
      <c r="AF54">
        <v>2</v>
      </c>
      <c r="AG54">
        <v>2</v>
      </c>
      <c r="AH54">
        <v>1</v>
      </c>
      <c r="AI54">
        <v>2</v>
      </c>
      <c r="AJ54">
        <v>2</v>
      </c>
      <c r="AK54">
        <v>2</v>
      </c>
      <c r="AL54">
        <v>2</v>
      </c>
      <c r="AM54">
        <v>1</v>
      </c>
      <c r="AN54">
        <v>2</v>
      </c>
      <c r="AO54">
        <v>1</v>
      </c>
      <c r="AP54">
        <v>1</v>
      </c>
      <c r="AQ54">
        <v>1</v>
      </c>
      <c r="AR54">
        <v>2</v>
      </c>
      <c r="AS54">
        <v>2</v>
      </c>
      <c r="AT54">
        <v>1</v>
      </c>
      <c r="AU54">
        <v>2</v>
      </c>
      <c r="AV54">
        <v>2</v>
      </c>
      <c r="AW54">
        <v>2</v>
      </c>
      <c r="AX54">
        <v>1</v>
      </c>
      <c r="AY54">
        <v>1</v>
      </c>
      <c r="AZ54">
        <v>2</v>
      </c>
      <c r="BA54">
        <v>2</v>
      </c>
      <c r="BB54">
        <v>1</v>
      </c>
      <c r="BC54">
        <v>2</v>
      </c>
      <c r="BD54">
        <v>2</v>
      </c>
      <c r="BE54">
        <v>1</v>
      </c>
      <c r="BF54">
        <v>2</v>
      </c>
      <c r="BG54">
        <v>3</v>
      </c>
      <c r="BH54">
        <v>2</v>
      </c>
      <c r="BI54">
        <v>2</v>
      </c>
      <c r="BJ54">
        <v>2</v>
      </c>
      <c r="BK54">
        <v>2</v>
      </c>
      <c r="BL54">
        <v>2</v>
      </c>
      <c r="BM54">
        <v>3</v>
      </c>
      <c r="BN54">
        <v>3</v>
      </c>
      <c r="BO54">
        <v>1</v>
      </c>
      <c r="BP54">
        <v>2</v>
      </c>
      <c r="BQ54">
        <v>1</v>
      </c>
      <c r="CI54">
        <v>85</v>
      </c>
      <c r="CJ54" s="9">
        <f t="shared" si="13"/>
        <v>1</v>
      </c>
      <c r="CK54" s="9">
        <f t="shared" si="14"/>
        <v>1</v>
      </c>
      <c r="CL54" s="9">
        <f t="shared" si="15"/>
        <v>2</v>
      </c>
      <c r="CM54" s="9">
        <f t="shared" si="16"/>
        <v>3</v>
      </c>
      <c r="CN54" s="9">
        <f t="shared" si="17"/>
        <v>2</v>
      </c>
      <c r="CO54" s="9">
        <f t="shared" si="18"/>
        <v>3</v>
      </c>
      <c r="CP54" s="9">
        <f t="shared" si="19"/>
        <v>2</v>
      </c>
      <c r="CQ54" s="9">
        <f t="shared" si="20"/>
        <v>2</v>
      </c>
      <c r="CR54" s="9">
        <f t="shared" si="21"/>
        <v>2</v>
      </c>
      <c r="CS54" s="10">
        <f t="shared" si="8"/>
        <v>18</v>
      </c>
      <c r="CT54" s="3">
        <f t="shared" si="22"/>
        <v>20</v>
      </c>
      <c r="CU54" s="3">
        <f t="shared" si="23"/>
        <v>0.92537554082771289</v>
      </c>
      <c r="CX54" s="5">
        <f t="shared" si="24"/>
        <v>18</v>
      </c>
    </row>
    <row r="55" spans="1:102">
      <c r="A55">
        <v>40</v>
      </c>
      <c r="B55" t="s">
        <v>1162</v>
      </c>
      <c r="C55" t="s">
        <v>1163</v>
      </c>
      <c r="D55" t="s">
        <v>77</v>
      </c>
      <c r="E55" t="s">
        <v>78</v>
      </c>
      <c r="F55" t="s">
        <v>1064</v>
      </c>
      <c r="G55" s="19" t="s">
        <v>1065</v>
      </c>
      <c r="H55">
        <v>3</v>
      </c>
      <c r="I55">
        <v>2</v>
      </c>
      <c r="J55">
        <v>3</v>
      </c>
      <c r="K55">
        <v>3</v>
      </c>
      <c r="L55">
        <v>4</v>
      </c>
      <c r="M55">
        <v>2</v>
      </c>
      <c r="N55">
        <v>3</v>
      </c>
      <c r="O55">
        <v>4</v>
      </c>
      <c r="P55">
        <v>3</v>
      </c>
      <c r="Q55">
        <v>2</v>
      </c>
      <c r="R55">
        <v>3</v>
      </c>
      <c r="S55">
        <v>3</v>
      </c>
      <c r="T55">
        <v>4</v>
      </c>
      <c r="U55">
        <v>4</v>
      </c>
      <c r="V55">
        <v>3</v>
      </c>
      <c r="W55">
        <v>2</v>
      </c>
      <c r="X55">
        <v>4</v>
      </c>
      <c r="Y55">
        <v>2</v>
      </c>
      <c r="Z55">
        <v>2</v>
      </c>
      <c r="AA55">
        <v>3</v>
      </c>
      <c r="AB55">
        <v>3</v>
      </c>
      <c r="AC55">
        <v>1</v>
      </c>
      <c r="AD55">
        <v>1</v>
      </c>
      <c r="AE55">
        <v>3</v>
      </c>
      <c r="AF55">
        <v>2</v>
      </c>
      <c r="AG55">
        <v>1</v>
      </c>
      <c r="AH55">
        <v>1</v>
      </c>
      <c r="AI55">
        <v>3</v>
      </c>
      <c r="AJ55">
        <v>1</v>
      </c>
      <c r="AK55">
        <v>1</v>
      </c>
      <c r="AL55">
        <v>2</v>
      </c>
      <c r="AM55">
        <v>1</v>
      </c>
      <c r="AN55">
        <v>1</v>
      </c>
      <c r="AO55">
        <v>1</v>
      </c>
      <c r="AP55">
        <v>1</v>
      </c>
      <c r="AQ55">
        <v>1</v>
      </c>
      <c r="AR55">
        <v>1</v>
      </c>
      <c r="AS55">
        <v>1</v>
      </c>
      <c r="AT55">
        <v>1</v>
      </c>
      <c r="AU55">
        <v>1</v>
      </c>
      <c r="AV55">
        <v>1</v>
      </c>
      <c r="AW55">
        <v>4</v>
      </c>
      <c r="AX55">
        <v>4</v>
      </c>
      <c r="AY55">
        <v>3</v>
      </c>
      <c r="AZ55">
        <v>3</v>
      </c>
      <c r="BA55">
        <v>1</v>
      </c>
      <c r="BB55">
        <v>1</v>
      </c>
      <c r="BC55">
        <v>3</v>
      </c>
      <c r="BD55">
        <v>3</v>
      </c>
      <c r="BE55">
        <v>2</v>
      </c>
      <c r="BF55">
        <v>1</v>
      </c>
      <c r="BG55">
        <v>3</v>
      </c>
      <c r="BH55">
        <v>2</v>
      </c>
      <c r="BI55">
        <v>3</v>
      </c>
      <c r="BJ55">
        <v>2</v>
      </c>
      <c r="BK55">
        <v>2</v>
      </c>
      <c r="BL55">
        <v>2</v>
      </c>
      <c r="BM55">
        <v>1</v>
      </c>
      <c r="BN55">
        <v>1</v>
      </c>
      <c r="BO55">
        <v>1</v>
      </c>
      <c r="BP55">
        <v>1</v>
      </c>
      <c r="BQ55">
        <v>1</v>
      </c>
      <c r="CI55">
        <v>88</v>
      </c>
      <c r="CJ55" s="9">
        <f t="shared" si="13"/>
        <v>2</v>
      </c>
      <c r="CK55" s="9">
        <f t="shared" si="14"/>
        <v>1</v>
      </c>
      <c r="CL55" s="9">
        <f t="shared" si="15"/>
        <v>3</v>
      </c>
      <c r="CM55" s="9">
        <f t="shared" si="16"/>
        <v>2</v>
      </c>
      <c r="CN55" s="9">
        <f t="shared" si="17"/>
        <v>3</v>
      </c>
      <c r="CO55" s="9">
        <f t="shared" si="18"/>
        <v>2</v>
      </c>
      <c r="CP55" s="9">
        <f t="shared" si="19"/>
        <v>3</v>
      </c>
      <c r="CQ55" s="9">
        <f t="shared" si="20"/>
        <v>3</v>
      </c>
      <c r="CR55" s="9">
        <f t="shared" si="21"/>
        <v>2</v>
      </c>
      <c r="CS55" s="10">
        <f t="shared" si="8"/>
        <v>21</v>
      </c>
      <c r="CT55" s="3">
        <f t="shared" si="22"/>
        <v>13</v>
      </c>
      <c r="CU55" s="3">
        <f t="shared" si="23"/>
        <v>-0.14611192749911264</v>
      </c>
      <c r="CX55" s="5">
        <f t="shared" si="24"/>
        <v>23</v>
      </c>
    </row>
    <row r="56" spans="1:102">
      <c r="A56">
        <v>67</v>
      </c>
      <c r="B56" t="s">
        <v>1620</v>
      </c>
      <c r="C56" t="s">
        <v>1461</v>
      </c>
      <c r="D56" t="s">
        <v>1058</v>
      </c>
      <c r="E56" t="s">
        <v>1059</v>
      </c>
      <c r="F56" t="s">
        <v>1587</v>
      </c>
      <c r="G56" s="19" t="s">
        <v>1588</v>
      </c>
      <c r="H56">
        <v>3</v>
      </c>
      <c r="I56">
        <v>4</v>
      </c>
      <c r="J56">
        <v>1</v>
      </c>
      <c r="K56">
        <v>4</v>
      </c>
      <c r="L56">
        <v>2</v>
      </c>
      <c r="M56">
        <v>1</v>
      </c>
      <c r="N56">
        <v>1</v>
      </c>
      <c r="O56">
        <v>4</v>
      </c>
      <c r="P56">
        <v>3</v>
      </c>
      <c r="Q56">
        <v>4</v>
      </c>
      <c r="R56">
        <v>4</v>
      </c>
      <c r="S56">
        <v>1</v>
      </c>
      <c r="T56">
        <v>3</v>
      </c>
      <c r="U56">
        <v>3</v>
      </c>
      <c r="V56">
        <v>1</v>
      </c>
      <c r="W56">
        <v>3</v>
      </c>
      <c r="X56">
        <v>4</v>
      </c>
      <c r="Y56">
        <v>4</v>
      </c>
      <c r="Z56">
        <v>2</v>
      </c>
      <c r="AA56">
        <v>3</v>
      </c>
      <c r="AB56">
        <v>1</v>
      </c>
      <c r="AC56">
        <v>1</v>
      </c>
      <c r="AD56">
        <v>1</v>
      </c>
      <c r="AE56">
        <v>1</v>
      </c>
      <c r="AF56">
        <v>1</v>
      </c>
      <c r="AG56">
        <v>1</v>
      </c>
      <c r="AH56">
        <v>2</v>
      </c>
      <c r="AI56">
        <v>1</v>
      </c>
      <c r="AJ56">
        <v>1</v>
      </c>
      <c r="AK56">
        <v>1</v>
      </c>
      <c r="AL56">
        <v>1</v>
      </c>
      <c r="AM56">
        <v>1</v>
      </c>
      <c r="AN56">
        <v>1</v>
      </c>
      <c r="AO56">
        <v>1</v>
      </c>
      <c r="AP56">
        <v>1</v>
      </c>
      <c r="AQ56">
        <v>1</v>
      </c>
      <c r="AR56">
        <v>1</v>
      </c>
      <c r="AS56">
        <v>4</v>
      </c>
      <c r="AT56">
        <v>1</v>
      </c>
      <c r="AU56">
        <v>1</v>
      </c>
      <c r="AV56">
        <v>1</v>
      </c>
      <c r="AW56">
        <v>2</v>
      </c>
      <c r="AX56">
        <v>4</v>
      </c>
      <c r="AY56">
        <v>4</v>
      </c>
      <c r="AZ56">
        <v>2</v>
      </c>
      <c r="BA56">
        <v>1</v>
      </c>
      <c r="BB56">
        <v>1</v>
      </c>
      <c r="BC56">
        <v>2</v>
      </c>
      <c r="BD56">
        <v>4</v>
      </c>
      <c r="BE56">
        <v>1</v>
      </c>
      <c r="BF56">
        <v>1</v>
      </c>
      <c r="BG56">
        <v>1</v>
      </c>
      <c r="BH56">
        <v>1</v>
      </c>
      <c r="BI56">
        <v>1</v>
      </c>
      <c r="BJ56">
        <v>4</v>
      </c>
      <c r="BK56">
        <v>2</v>
      </c>
      <c r="BL56">
        <v>1</v>
      </c>
      <c r="BM56">
        <v>4</v>
      </c>
      <c r="BN56">
        <v>4</v>
      </c>
      <c r="BO56">
        <v>3</v>
      </c>
      <c r="BP56">
        <v>4</v>
      </c>
      <c r="BQ56">
        <v>1</v>
      </c>
      <c r="CI56">
        <v>80</v>
      </c>
      <c r="CJ56" s="9">
        <f t="shared" si="13"/>
        <v>2</v>
      </c>
      <c r="CK56" s="9">
        <f t="shared" si="14"/>
        <v>3</v>
      </c>
      <c r="CL56" s="9">
        <f t="shared" si="15"/>
        <v>4</v>
      </c>
      <c r="CM56" s="9">
        <f t="shared" si="16"/>
        <v>2</v>
      </c>
      <c r="CN56" s="9">
        <f t="shared" si="17"/>
        <v>1</v>
      </c>
      <c r="CO56" s="9">
        <f t="shared" si="18"/>
        <v>4</v>
      </c>
      <c r="CP56" s="9">
        <f t="shared" si="19"/>
        <v>2</v>
      </c>
      <c r="CQ56" s="9">
        <f t="shared" si="20"/>
        <v>3</v>
      </c>
      <c r="CR56" s="9">
        <f t="shared" si="21"/>
        <v>2</v>
      </c>
      <c r="CS56" s="10">
        <f t="shared" si="8"/>
        <v>23</v>
      </c>
      <c r="CT56" s="3">
        <f t="shared" si="22"/>
        <v>8</v>
      </c>
      <c r="CU56" s="3">
        <f t="shared" si="23"/>
        <v>-0.9114601191611309</v>
      </c>
      <c r="CX56" s="5">
        <f t="shared" si="24"/>
        <v>27</v>
      </c>
    </row>
    <row r="57" spans="1:102">
      <c r="A57">
        <v>59</v>
      </c>
      <c r="B57" t="s">
        <v>1200</v>
      </c>
      <c r="C57" t="s">
        <v>1201</v>
      </c>
      <c r="D57" t="s">
        <v>1058</v>
      </c>
      <c r="E57" t="s">
        <v>1059</v>
      </c>
      <c r="F57" t="s">
        <v>1138</v>
      </c>
      <c r="G57" s="19" t="s">
        <v>1139</v>
      </c>
      <c r="H57">
        <v>4</v>
      </c>
      <c r="I57">
        <v>3</v>
      </c>
      <c r="J57">
        <v>3</v>
      </c>
      <c r="K57">
        <v>2</v>
      </c>
      <c r="L57">
        <v>2</v>
      </c>
      <c r="M57">
        <v>2</v>
      </c>
      <c r="N57">
        <v>3</v>
      </c>
      <c r="O57">
        <v>3</v>
      </c>
      <c r="P57">
        <v>3</v>
      </c>
      <c r="Q57">
        <v>3</v>
      </c>
      <c r="R57">
        <v>3</v>
      </c>
      <c r="S57">
        <v>2</v>
      </c>
      <c r="T57">
        <v>4</v>
      </c>
      <c r="U57">
        <v>4</v>
      </c>
      <c r="V57">
        <v>2</v>
      </c>
      <c r="W57">
        <v>1</v>
      </c>
      <c r="X57">
        <v>3</v>
      </c>
      <c r="Y57">
        <v>2</v>
      </c>
      <c r="Z57">
        <v>2</v>
      </c>
      <c r="AA57">
        <v>2</v>
      </c>
      <c r="AB57">
        <v>1</v>
      </c>
      <c r="AC57">
        <v>2</v>
      </c>
      <c r="AD57">
        <v>1</v>
      </c>
      <c r="AE57">
        <v>3</v>
      </c>
      <c r="AF57">
        <v>3</v>
      </c>
      <c r="AG57">
        <v>2</v>
      </c>
      <c r="AH57">
        <v>2</v>
      </c>
      <c r="AI57">
        <v>2</v>
      </c>
      <c r="AJ57">
        <v>1</v>
      </c>
      <c r="AK57">
        <v>3</v>
      </c>
      <c r="AL57">
        <v>1</v>
      </c>
      <c r="AM57">
        <v>1</v>
      </c>
      <c r="AN57">
        <v>1</v>
      </c>
      <c r="AO57">
        <v>1</v>
      </c>
      <c r="AP57">
        <v>1</v>
      </c>
      <c r="AQ57">
        <v>1</v>
      </c>
      <c r="AR57">
        <v>1</v>
      </c>
      <c r="AS57">
        <v>2</v>
      </c>
      <c r="AT57">
        <v>1</v>
      </c>
      <c r="AU57">
        <v>2</v>
      </c>
      <c r="AV57">
        <v>1</v>
      </c>
      <c r="AW57">
        <v>2</v>
      </c>
      <c r="AX57">
        <v>1</v>
      </c>
      <c r="AY57">
        <v>2</v>
      </c>
      <c r="AZ57">
        <v>3</v>
      </c>
      <c r="BA57">
        <v>2</v>
      </c>
      <c r="BB57">
        <v>1</v>
      </c>
      <c r="BC57">
        <v>2</v>
      </c>
      <c r="BD57">
        <v>1</v>
      </c>
      <c r="BE57">
        <v>1</v>
      </c>
      <c r="BF57">
        <v>1</v>
      </c>
      <c r="BG57">
        <v>1</v>
      </c>
      <c r="BH57">
        <v>2</v>
      </c>
      <c r="BI57">
        <v>1</v>
      </c>
      <c r="BJ57">
        <v>1</v>
      </c>
      <c r="BK57">
        <v>3</v>
      </c>
      <c r="BL57">
        <v>1</v>
      </c>
      <c r="BM57">
        <v>1</v>
      </c>
      <c r="BN57">
        <v>1</v>
      </c>
      <c r="BO57">
        <v>1</v>
      </c>
      <c r="BP57">
        <v>1</v>
      </c>
      <c r="BQ57">
        <v>1</v>
      </c>
      <c r="CI57">
        <v>86</v>
      </c>
      <c r="CJ57" s="9">
        <f t="shared" si="13"/>
        <v>1</v>
      </c>
      <c r="CK57" s="9">
        <f t="shared" si="14"/>
        <v>3</v>
      </c>
      <c r="CL57" s="9">
        <f t="shared" si="15"/>
        <v>3</v>
      </c>
      <c r="CM57" s="9">
        <f t="shared" si="16"/>
        <v>2</v>
      </c>
      <c r="CN57" s="9">
        <f t="shared" si="17"/>
        <v>2</v>
      </c>
      <c r="CO57" s="9">
        <f t="shared" si="18"/>
        <v>3</v>
      </c>
      <c r="CP57" s="9">
        <f t="shared" si="19"/>
        <v>4</v>
      </c>
      <c r="CQ57" s="9">
        <f t="shared" si="20"/>
        <v>3</v>
      </c>
      <c r="CR57" s="9">
        <f t="shared" si="21"/>
        <v>3</v>
      </c>
      <c r="CS57" s="10">
        <f t="shared" si="8"/>
        <v>24</v>
      </c>
      <c r="CT57" s="3">
        <f t="shared" si="22"/>
        <v>18</v>
      </c>
      <c r="CU57" s="3">
        <f t="shared" si="23"/>
        <v>0.61923626416290556</v>
      </c>
      <c r="CX57" s="5">
        <f t="shared" si="24"/>
        <v>9</v>
      </c>
    </row>
    <row r="58" spans="1:102">
      <c r="A58">
        <v>54</v>
      </c>
      <c r="B58" t="s">
        <v>1190</v>
      </c>
      <c r="C58" t="s">
        <v>1191</v>
      </c>
      <c r="D58" t="s">
        <v>1058</v>
      </c>
      <c r="E58" t="s">
        <v>1059</v>
      </c>
      <c r="F58" t="s">
        <v>1119</v>
      </c>
      <c r="G58" s="19" t="s">
        <v>1120</v>
      </c>
      <c r="H58">
        <v>2</v>
      </c>
      <c r="I58">
        <v>4</v>
      </c>
      <c r="J58">
        <v>4</v>
      </c>
      <c r="K58">
        <v>3</v>
      </c>
      <c r="L58">
        <v>2</v>
      </c>
      <c r="M58">
        <v>2</v>
      </c>
      <c r="N58">
        <v>3</v>
      </c>
      <c r="O58">
        <v>4</v>
      </c>
      <c r="P58">
        <v>2</v>
      </c>
      <c r="Q58">
        <v>2</v>
      </c>
      <c r="R58">
        <v>3</v>
      </c>
      <c r="S58">
        <v>3</v>
      </c>
      <c r="T58">
        <v>3</v>
      </c>
      <c r="U58">
        <v>3</v>
      </c>
      <c r="V58">
        <v>4</v>
      </c>
      <c r="W58">
        <v>2</v>
      </c>
      <c r="X58">
        <v>3</v>
      </c>
      <c r="Y58">
        <v>2</v>
      </c>
      <c r="Z58">
        <v>2</v>
      </c>
      <c r="AA58">
        <v>1</v>
      </c>
      <c r="AB58">
        <v>1</v>
      </c>
      <c r="AC58">
        <v>2</v>
      </c>
      <c r="AD58">
        <v>1</v>
      </c>
      <c r="AE58">
        <v>3</v>
      </c>
      <c r="AF58">
        <v>3</v>
      </c>
      <c r="AG58">
        <v>2</v>
      </c>
      <c r="AH58">
        <v>1</v>
      </c>
      <c r="AI58">
        <v>1</v>
      </c>
      <c r="AJ58">
        <v>1</v>
      </c>
      <c r="AK58">
        <v>1</v>
      </c>
      <c r="AL58">
        <v>4</v>
      </c>
      <c r="AM58">
        <v>1</v>
      </c>
      <c r="AN58">
        <v>1</v>
      </c>
      <c r="AO58">
        <v>1</v>
      </c>
      <c r="AP58">
        <v>1</v>
      </c>
      <c r="AQ58">
        <v>2</v>
      </c>
      <c r="AR58">
        <v>2</v>
      </c>
      <c r="AS58">
        <v>1</v>
      </c>
      <c r="AT58">
        <v>1</v>
      </c>
      <c r="AU58">
        <v>2</v>
      </c>
      <c r="AV58">
        <v>1</v>
      </c>
      <c r="AW58">
        <v>3</v>
      </c>
      <c r="AX58">
        <v>4</v>
      </c>
      <c r="AY58">
        <v>4</v>
      </c>
      <c r="AZ58">
        <v>2</v>
      </c>
      <c r="BA58">
        <v>2</v>
      </c>
      <c r="BB58">
        <v>2</v>
      </c>
      <c r="BC58">
        <v>2</v>
      </c>
      <c r="BD58">
        <v>4</v>
      </c>
      <c r="BE58">
        <v>1</v>
      </c>
      <c r="BF58">
        <v>1</v>
      </c>
      <c r="BG58">
        <v>2</v>
      </c>
      <c r="BH58">
        <v>3</v>
      </c>
      <c r="BI58">
        <v>2</v>
      </c>
      <c r="BJ58">
        <v>4</v>
      </c>
      <c r="BK58">
        <v>2</v>
      </c>
      <c r="BL58">
        <v>1</v>
      </c>
      <c r="BM58">
        <v>4</v>
      </c>
      <c r="BN58">
        <v>3</v>
      </c>
      <c r="BO58">
        <v>1</v>
      </c>
      <c r="BP58">
        <v>2</v>
      </c>
      <c r="BQ58">
        <v>1</v>
      </c>
      <c r="CI58">
        <v>87</v>
      </c>
      <c r="CJ58" s="9">
        <f t="shared" si="13"/>
        <v>3</v>
      </c>
      <c r="CK58" s="9">
        <f t="shared" si="14"/>
        <v>3</v>
      </c>
      <c r="CL58" s="9">
        <f t="shared" si="15"/>
        <v>3</v>
      </c>
      <c r="CM58" s="9">
        <f t="shared" si="16"/>
        <v>3</v>
      </c>
      <c r="CN58" s="9">
        <f t="shared" si="17"/>
        <v>3</v>
      </c>
      <c r="CO58" s="9">
        <f t="shared" si="18"/>
        <v>1</v>
      </c>
      <c r="CP58" s="9">
        <f t="shared" si="19"/>
        <v>3</v>
      </c>
      <c r="CQ58" s="9">
        <f t="shared" si="20"/>
        <v>3</v>
      </c>
      <c r="CR58" s="9">
        <f t="shared" si="21"/>
        <v>4</v>
      </c>
      <c r="CS58" s="10">
        <f t="shared" si="8"/>
        <v>26</v>
      </c>
      <c r="CT58" s="3">
        <f t="shared" si="22"/>
        <v>18</v>
      </c>
      <c r="CU58" s="3">
        <f t="shared" si="23"/>
        <v>0.61923626416290556</v>
      </c>
      <c r="CX58" s="5">
        <f t="shared" si="24"/>
        <v>29</v>
      </c>
    </row>
    <row r="59" spans="1:102">
      <c r="A59">
        <v>46</v>
      </c>
      <c r="B59" t="s">
        <v>1174</v>
      </c>
      <c r="C59" t="s">
        <v>1175</v>
      </c>
      <c r="D59" t="s">
        <v>77</v>
      </c>
      <c r="E59" t="s">
        <v>78</v>
      </c>
      <c r="F59" t="s">
        <v>1088</v>
      </c>
      <c r="G59" s="19" t="s">
        <v>1089</v>
      </c>
      <c r="H59">
        <v>3</v>
      </c>
      <c r="I59">
        <v>4</v>
      </c>
      <c r="J59">
        <v>4</v>
      </c>
      <c r="K59">
        <v>4</v>
      </c>
      <c r="L59">
        <v>2</v>
      </c>
      <c r="M59">
        <v>2</v>
      </c>
      <c r="N59">
        <v>1</v>
      </c>
      <c r="O59">
        <v>3</v>
      </c>
      <c r="P59">
        <v>3</v>
      </c>
      <c r="Q59">
        <v>2</v>
      </c>
      <c r="R59">
        <v>4</v>
      </c>
      <c r="S59">
        <v>3</v>
      </c>
      <c r="T59">
        <v>4</v>
      </c>
      <c r="U59">
        <v>4</v>
      </c>
      <c r="V59">
        <v>2</v>
      </c>
      <c r="W59">
        <v>2</v>
      </c>
      <c r="X59">
        <v>3</v>
      </c>
      <c r="Y59">
        <v>3</v>
      </c>
      <c r="Z59">
        <v>2</v>
      </c>
      <c r="AA59">
        <v>2</v>
      </c>
      <c r="AB59">
        <v>2</v>
      </c>
      <c r="AC59">
        <v>2</v>
      </c>
      <c r="AD59">
        <v>2</v>
      </c>
      <c r="AE59">
        <v>2</v>
      </c>
      <c r="AF59">
        <v>2</v>
      </c>
      <c r="AG59">
        <v>3</v>
      </c>
      <c r="AH59">
        <v>3</v>
      </c>
      <c r="AI59">
        <v>3</v>
      </c>
      <c r="AJ59">
        <v>1</v>
      </c>
      <c r="AK59">
        <v>3</v>
      </c>
      <c r="AL59">
        <v>1</v>
      </c>
      <c r="AM59">
        <v>1</v>
      </c>
      <c r="AN59">
        <v>1</v>
      </c>
      <c r="AO59">
        <v>1</v>
      </c>
      <c r="AP59">
        <v>1</v>
      </c>
      <c r="AQ59">
        <v>1</v>
      </c>
      <c r="AR59">
        <v>1</v>
      </c>
      <c r="AS59">
        <v>3</v>
      </c>
      <c r="AT59">
        <v>1</v>
      </c>
      <c r="AU59">
        <v>1</v>
      </c>
      <c r="AV59">
        <v>1</v>
      </c>
      <c r="AW59">
        <v>2</v>
      </c>
      <c r="AX59">
        <v>1</v>
      </c>
      <c r="AY59">
        <v>2</v>
      </c>
      <c r="AZ59">
        <v>2</v>
      </c>
      <c r="BA59">
        <v>2</v>
      </c>
      <c r="BB59">
        <v>1</v>
      </c>
      <c r="BC59">
        <v>2</v>
      </c>
      <c r="BD59">
        <v>2</v>
      </c>
      <c r="BE59">
        <v>1</v>
      </c>
      <c r="BF59">
        <v>2</v>
      </c>
      <c r="BG59">
        <v>4</v>
      </c>
      <c r="BH59">
        <v>2</v>
      </c>
      <c r="BI59">
        <v>1</v>
      </c>
      <c r="BJ59">
        <v>4</v>
      </c>
      <c r="BK59">
        <v>2</v>
      </c>
      <c r="BL59">
        <v>2</v>
      </c>
      <c r="BM59">
        <v>2</v>
      </c>
      <c r="BN59">
        <v>2</v>
      </c>
      <c r="BO59">
        <v>1</v>
      </c>
      <c r="BP59">
        <v>2</v>
      </c>
      <c r="BQ59">
        <v>3</v>
      </c>
      <c r="CI59">
        <v>93</v>
      </c>
      <c r="CJ59" s="9">
        <f t="shared" si="13"/>
        <v>2</v>
      </c>
      <c r="CK59" s="9">
        <f t="shared" si="14"/>
        <v>3</v>
      </c>
      <c r="CL59" s="9">
        <f t="shared" si="15"/>
        <v>3</v>
      </c>
      <c r="CM59" s="9">
        <f t="shared" si="16"/>
        <v>2</v>
      </c>
      <c r="CN59" s="9">
        <f t="shared" si="17"/>
        <v>3</v>
      </c>
      <c r="CO59" s="9">
        <f t="shared" si="18"/>
        <v>3</v>
      </c>
      <c r="CP59" s="9">
        <f t="shared" si="19"/>
        <v>3</v>
      </c>
      <c r="CQ59" s="9">
        <f t="shared" si="20"/>
        <v>3</v>
      </c>
      <c r="CR59" s="9">
        <f t="shared" si="21"/>
        <v>3</v>
      </c>
      <c r="CS59" s="10">
        <f t="shared" si="8"/>
        <v>25</v>
      </c>
      <c r="CT59" s="3">
        <f t="shared" si="22"/>
        <v>21</v>
      </c>
      <c r="CU59" s="3">
        <f t="shared" si="23"/>
        <v>1.0784451791601166</v>
      </c>
      <c r="CX59" s="5">
        <f t="shared" si="24"/>
        <v>21</v>
      </c>
    </row>
    <row r="60" spans="1:102">
      <c r="A60">
        <v>58</v>
      </c>
      <c r="B60" t="s">
        <v>1198</v>
      </c>
      <c r="C60" t="s">
        <v>1199</v>
      </c>
      <c r="D60" t="s">
        <v>1058</v>
      </c>
      <c r="E60" t="s">
        <v>1059</v>
      </c>
      <c r="F60" t="s">
        <v>1135</v>
      </c>
      <c r="G60" s="19" t="s">
        <v>1136</v>
      </c>
      <c r="H60">
        <v>3</v>
      </c>
      <c r="I60">
        <v>3</v>
      </c>
      <c r="J60">
        <v>3</v>
      </c>
      <c r="K60">
        <v>3</v>
      </c>
      <c r="L60">
        <v>3</v>
      </c>
      <c r="M60">
        <v>3</v>
      </c>
      <c r="N60">
        <v>3</v>
      </c>
      <c r="O60">
        <v>3</v>
      </c>
      <c r="P60">
        <v>2</v>
      </c>
      <c r="Q60">
        <v>3</v>
      </c>
      <c r="R60">
        <v>3</v>
      </c>
      <c r="S60">
        <v>3</v>
      </c>
      <c r="T60">
        <v>3</v>
      </c>
      <c r="U60">
        <v>3</v>
      </c>
      <c r="V60">
        <v>3</v>
      </c>
      <c r="W60">
        <v>3</v>
      </c>
      <c r="X60">
        <v>3</v>
      </c>
      <c r="Y60">
        <v>2</v>
      </c>
      <c r="Z60">
        <v>3</v>
      </c>
      <c r="AA60">
        <v>3</v>
      </c>
      <c r="AB60">
        <v>2</v>
      </c>
      <c r="AC60">
        <v>2</v>
      </c>
      <c r="AD60">
        <v>1</v>
      </c>
      <c r="AE60">
        <v>1</v>
      </c>
      <c r="AF60">
        <v>1</v>
      </c>
      <c r="AG60">
        <v>2</v>
      </c>
      <c r="AH60">
        <v>1</v>
      </c>
      <c r="AI60">
        <v>3</v>
      </c>
      <c r="AJ60">
        <v>2</v>
      </c>
      <c r="AK60">
        <v>3</v>
      </c>
      <c r="AL60">
        <v>2</v>
      </c>
      <c r="AM60">
        <v>1</v>
      </c>
      <c r="AN60">
        <v>1</v>
      </c>
      <c r="AO60">
        <v>2</v>
      </c>
      <c r="AP60">
        <v>1</v>
      </c>
      <c r="AQ60">
        <v>1</v>
      </c>
      <c r="AR60">
        <v>1</v>
      </c>
      <c r="AS60">
        <v>2</v>
      </c>
      <c r="AT60">
        <v>1</v>
      </c>
      <c r="AU60">
        <v>1</v>
      </c>
      <c r="AV60">
        <v>2</v>
      </c>
      <c r="AW60">
        <v>2</v>
      </c>
      <c r="AX60">
        <v>2</v>
      </c>
      <c r="AY60">
        <v>2</v>
      </c>
      <c r="AZ60">
        <v>4</v>
      </c>
      <c r="BA60">
        <v>1</v>
      </c>
      <c r="BB60">
        <v>1</v>
      </c>
      <c r="BC60">
        <v>1</v>
      </c>
      <c r="BD60">
        <v>1</v>
      </c>
      <c r="BE60">
        <v>1</v>
      </c>
      <c r="BF60">
        <v>1</v>
      </c>
      <c r="BG60">
        <v>1</v>
      </c>
      <c r="BH60">
        <v>2</v>
      </c>
      <c r="BI60">
        <v>2</v>
      </c>
      <c r="BJ60">
        <v>1</v>
      </c>
      <c r="BK60">
        <v>3</v>
      </c>
      <c r="BL60">
        <v>1</v>
      </c>
      <c r="BM60">
        <v>2</v>
      </c>
      <c r="BN60">
        <v>2</v>
      </c>
      <c r="BO60">
        <v>1</v>
      </c>
      <c r="BP60">
        <v>1</v>
      </c>
      <c r="BQ60">
        <v>1</v>
      </c>
      <c r="CI60">
        <v>91</v>
      </c>
      <c r="CJ60" s="9">
        <f t="shared" si="13"/>
        <v>2</v>
      </c>
      <c r="CK60" s="9">
        <f t="shared" si="14"/>
        <v>2</v>
      </c>
      <c r="CL60" s="9">
        <f t="shared" si="15"/>
        <v>2</v>
      </c>
      <c r="CM60" s="9">
        <f t="shared" si="16"/>
        <v>3</v>
      </c>
      <c r="CN60" s="9">
        <f t="shared" si="17"/>
        <v>2</v>
      </c>
      <c r="CO60" s="9">
        <f t="shared" si="18"/>
        <v>2</v>
      </c>
      <c r="CP60" s="9">
        <f t="shared" si="19"/>
        <v>2</v>
      </c>
      <c r="CQ60" s="9">
        <f t="shared" si="20"/>
        <v>2</v>
      </c>
      <c r="CR60" s="9">
        <f t="shared" si="21"/>
        <v>2</v>
      </c>
      <c r="CS60" s="10">
        <f t="shared" si="8"/>
        <v>19</v>
      </c>
      <c r="CT60" s="3">
        <f t="shared" si="22"/>
        <v>18</v>
      </c>
      <c r="CU60" s="3">
        <f t="shared" si="23"/>
        <v>0.61923626416290556</v>
      </c>
      <c r="CX60" s="5">
        <f t="shared" si="24"/>
        <v>12</v>
      </c>
    </row>
    <row r="61" spans="1:102">
      <c r="A61">
        <v>53</v>
      </c>
      <c r="B61" t="s">
        <v>1188</v>
      </c>
      <c r="C61" t="s">
        <v>1189</v>
      </c>
      <c r="D61" t="s">
        <v>1058</v>
      </c>
      <c r="E61" t="s">
        <v>1059</v>
      </c>
      <c r="F61" t="s">
        <v>1115</v>
      </c>
      <c r="G61" s="19" t="s">
        <v>1116</v>
      </c>
      <c r="H61">
        <v>2</v>
      </c>
      <c r="I61">
        <v>4</v>
      </c>
      <c r="J61">
        <v>4</v>
      </c>
      <c r="K61">
        <v>4</v>
      </c>
      <c r="L61">
        <v>1</v>
      </c>
      <c r="M61">
        <v>2</v>
      </c>
      <c r="N61">
        <v>4</v>
      </c>
      <c r="O61">
        <v>3</v>
      </c>
      <c r="P61">
        <v>4</v>
      </c>
      <c r="Q61">
        <v>1</v>
      </c>
      <c r="R61">
        <v>4</v>
      </c>
      <c r="S61">
        <v>2</v>
      </c>
      <c r="T61">
        <v>4</v>
      </c>
      <c r="U61">
        <v>4</v>
      </c>
      <c r="V61">
        <v>1</v>
      </c>
      <c r="W61">
        <v>2</v>
      </c>
      <c r="X61">
        <v>3</v>
      </c>
      <c r="Y61">
        <v>3</v>
      </c>
      <c r="Z61">
        <v>2</v>
      </c>
      <c r="AA61">
        <v>2</v>
      </c>
      <c r="AB61">
        <v>2</v>
      </c>
      <c r="AC61">
        <v>1</v>
      </c>
      <c r="AD61">
        <v>1</v>
      </c>
      <c r="AE61">
        <v>2</v>
      </c>
      <c r="AF61">
        <v>2</v>
      </c>
      <c r="AG61">
        <v>2</v>
      </c>
      <c r="AH61">
        <v>2</v>
      </c>
      <c r="AI61">
        <v>1</v>
      </c>
      <c r="AJ61">
        <v>1</v>
      </c>
      <c r="AK61">
        <v>1</v>
      </c>
      <c r="AL61">
        <v>1</v>
      </c>
      <c r="AM61">
        <v>1</v>
      </c>
      <c r="AN61">
        <v>1</v>
      </c>
      <c r="AO61">
        <v>2</v>
      </c>
      <c r="AP61">
        <v>1</v>
      </c>
      <c r="AQ61">
        <v>1</v>
      </c>
      <c r="AR61">
        <v>1</v>
      </c>
      <c r="AS61">
        <v>2</v>
      </c>
      <c r="AT61">
        <v>1</v>
      </c>
      <c r="AU61">
        <v>1</v>
      </c>
      <c r="AV61">
        <v>1</v>
      </c>
      <c r="AW61">
        <v>2</v>
      </c>
      <c r="AX61">
        <v>2</v>
      </c>
      <c r="AY61">
        <v>2</v>
      </c>
      <c r="AZ61">
        <v>2</v>
      </c>
      <c r="BA61">
        <v>2</v>
      </c>
      <c r="BB61">
        <v>4</v>
      </c>
      <c r="BC61">
        <v>3</v>
      </c>
      <c r="BD61">
        <v>4</v>
      </c>
      <c r="BE61">
        <v>1</v>
      </c>
      <c r="BF61">
        <v>1</v>
      </c>
      <c r="BG61">
        <v>2</v>
      </c>
      <c r="BH61">
        <v>1</v>
      </c>
      <c r="BI61">
        <v>3</v>
      </c>
      <c r="BJ61">
        <v>2</v>
      </c>
      <c r="BK61">
        <v>3</v>
      </c>
      <c r="BL61">
        <v>1</v>
      </c>
      <c r="BM61">
        <v>3</v>
      </c>
      <c r="BN61">
        <v>2</v>
      </c>
      <c r="BO61">
        <v>1</v>
      </c>
      <c r="BP61">
        <v>1</v>
      </c>
      <c r="BQ61">
        <v>1</v>
      </c>
      <c r="CI61">
        <v>84</v>
      </c>
      <c r="CJ61" s="9">
        <f t="shared" si="13"/>
        <v>3</v>
      </c>
      <c r="CK61" s="9">
        <f t="shared" si="14"/>
        <v>4</v>
      </c>
      <c r="CL61" s="9">
        <f t="shared" si="15"/>
        <v>3</v>
      </c>
      <c r="CM61" s="9">
        <f t="shared" si="16"/>
        <v>1</v>
      </c>
      <c r="CN61" s="9">
        <f t="shared" si="17"/>
        <v>4</v>
      </c>
      <c r="CO61" s="9">
        <f t="shared" si="18"/>
        <v>4</v>
      </c>
      <c r="CP61" s="9">
        <f t="shared" si="19"/>
        <v>3</v>
      </c>
      <c r="CQ61" s="9">
        <f t="shared" si="20"/>
        <v>3</v>
      </c>
      <c r="CR61" s="9">
        <f t="shared" si="21"/>
        <v>3</v>
      </c>
      <c r="CS61" s="10">
        <f t="shared" si="8"/>
        <v>28</v>
      </c>
      <c r="CT61" s="3">
        <f t="shared" si="22"/>
        <v>12</v>
      </c>
      <c r="CU61" s="3">
        <f t="shared" si="23"/>
        <v>-0.29918156583151628</v>
      </c>
      <c r="CX61" s="5">
        <f t="shared" si="24"/>
        <v>22</v>
      </c>
    </row>
    <row r="62" spans="1:102">
      <c r="A62">
        <v>49</v>
      </c>
      <c r="B62" t="s">
        <v>1180</v>
      </c>
      <c r="C62" t="s">
        <v>1181</v>
      </c>
      <c r="D62" t="s">
        <v>1058</v>
      </c>
      <c r="E62" t="s">
        <v>1059</v>
      </c>
      <c r="F62" t="s">
        <v>1099</v>
      </c>
      <c r="G62" s="19" t="s">
        <v>1100</v>
      </c>
      <c r="H62">
        <v>2</v>
      </c>
      <c r="I62">
        <v>3</v>
      </c>
      <c r="J62">
        <v>2</v>
      </c>
      <c r="K62">
        <v>4</v>
      </c>
      <c r="L62">
        <v>3</v>
      </c>
      <c r="M62">
        <v>2</v>
      </c>
      <c r="N62">
        <v>2</v>
      </c>
      <c r="O62">
        <v>3</v>
      </c>
      <c r="P62">
        <v>3</v>
      </c>
      <c r="Q62">
        <v>3</v>
      </c>
      <c r="R62">
        <v>3</v>
      </c>
      <c r="S62">
        <v>2</v>
      </c>
      <c r="T62">
        <v>3</v>
      </c>
      <c r="U62">
        <v>3</v>
      </c>
      <c r="V62">
        <v>3</v>
      </c>
      <c r="W62">
        <v>2</v>
      </c>
      <c r="X62">
        <v>3</v>
      </c>
      <c r="Y62">
        <v>2</v>
      </c>
      <c r="Z62">
        <v>3</v>
      </c>
      <c r="AA62">
        <v>3</v>
      </c>
      <c r="AB62">
        <v>2</v>
      </c>
      <c r="AC62">
        <v>3</v>
      </c>
      <c r="AD62">
        <v>1</v>
      </c>
      <c r="AE62">
        <v>4</v>
      </c>
      <c r="AF62">
        <v>2</v>
      </c>
      <c r="AG62">
        <v>3</v>
      </c>
      <c r="AH62">
        <v>2</v>
      </c>
      <c r="AI62">
        <v>3</v>
      </c>
      <c r="AJ62">
        <v>2</v>
      </c>
      <c r="AK62">
        <v>3</v>
      </c>
      <c r="AL62">
        <v>2</v>
      </c>
      <c r="AM62">
        <v>1</v>
      </c>
      <c r="AN62">
        <v>1</v>
      </c>
      <c r="AO62">
        <v>3</v>
      </c>
      <c r="AP62">
        <v>2</v>
      </c>
      <c r="AQ62">
        <v>1</v>
      </c>
      <c r="AR62">
        <v>2</v>
      </c>
      <c r="AS62">
        <v>2</v>
      </c>
      <c r="AT62">
        <v>1</v>
      </c>
      <c r="AU62">
        <v>1</v>
      </c>
      <c r="AV62">
        <v>2</v>
      </c>
      <c r="AW62">
        <v>2</v>
      </c>
      <c r="AX62">
        <v>2</v>
      </c>
      <c r="AY62">
        <v>2</v>
      </c>
      <c r="AZ62">
        <v>2</v>
      </c>
      <c r="BA62">
        <v>2</v>
      </c>
      <c r="BB62">
        <v>2</v>
      </c>
      <c r="BC62">
        <v>2</v>
      </c>
      <c r="BD62">
        <v>3</v>
      </c>
      <c r="BE62">
        <v>1</v>
      </c>
      <c r="BF62">
        <v>3</v>
      </c>
      <c r="BG62">
        <v>2</v>
      </c>
      <c r="BH62">
        <v>2</v>
      </c>
      <c r="BI62">
        <v>2</v>
      </c>
      <c r="BJ62">
        <v>2</v>
      </c>
      <c r="BK62">
        <v>2</v>
      </c>
      <c r="BL62">
        <v>2</v>
      </c>
      <c r="BM62">
        <v>3</v>
      </c>
      <c r="BN62">
        <v>2</v>
      </c>
      <c r="BO62">
        <v>2</v>
      </c>
      <c r="BP62">
        <v>2</v>
      </c>
      <c r="BQ62">
        <v>1</v>
      </c>
      <c r="CI62">
        <v>97</v>
      </c>
      <c r="CJ62" s="9">
        <f t="shared" si="13"/>
        <v>3</v>
      </c>
      <c r="CK62" s="9">
        <f t="shared" si="14"/>
        <v>2</v>
      </c>
      <c r="CL62" s="9">
        <f t="shared" si="15"/>
        <v>3</v>
      </c>
      <c r="CM62" s="9">
        <f t="shared" si="16"/>
        <v>2</v>
      </c>
      <c r="CN62" s="9">
        <f t="shared" si="17"/>
        <v>2</v>
      </c>
      <c r="CO62" s="9">
        <f t="shared" si="18"/>
        <v>2</v>
      </c>
      <c r="CP62" s="9">
        <f t="shared" si="19"/>
        <v>3</v>
      </c>
      <c r="CQ62" s="9">
        <f t="shared" si="20"/>
        <v>2</v>
      </c>
      <c r="CR62" s="9">
        <f t="shared" si="21"/>
        <v>2</v>
      </c>
      <c r="CS62" s="10">
        <f t="shared" si="8"/>
        <v>21</v>
      </c>
      <c r="CT62" s="3">
        <f t="shared" si="22"/>
        <v>30</v>
      </c>
      <c r="CU62" s="3">
        <f t="shared" si="23"/>
        <v>2.4560719241517495</v>
      </c>
      <c r="CX62" s="5">
        <f t="shared" si="24"/>
        <v>22</v>
      </c>
    </row>
    <row r="63" spans="1:102">
      <c r="A63">
        <v>57</v>
      </c>
      <c r="B63" t="s">
        <v>1196</v>
      </c>
      <c r="C63" t="s">
        <v>1197</v>
      </c>
      <c r="D63" t="s">
        <v>1058</v>
      </c>
      <c r="E63" t="s">
        <v>1059</v>
      </c>
      <c r="F63" t="s">
        <v>1131</v>
      </c>
      <c r="G63" s="19" t="s">
        <v>1132</v>
      </c>
      <c r="H63">
        <v>3</v>
      </c>
      <c r="I63">
        <v>1</v>
      </c>
      <c r="J63">
        <v>2</v>
      </c>
      <c r="K63">
        <v>4</v>
      </c>
      <c r="L63">
        <v>3</v>
      </c>
      <c r="M63">
        <v>3</v>
      </c>
      <c r="N63">
        <v>3</v>
      </c>
      <c r="O63">
        <v>3</v>
      </c>
      <c r="P63">
        <v>4</v>
      </c>
      <c r="Q63">
        <v>2</v>
      </c>
      <c r="R63">
        <v>3</v>
      </c>
      <c r="S63">
        <v>4</v>
      </c>
      <c r="T63">
        <v>4</v>
      </c>
      <c r="U63">
        <v>3</v>
      </c>
      <c r="V63">
        <v>1</v>
      </c>
      <c r="W63">
        <v>3</v>
      </c>
      <c r="X63">
        <v>3</v>
      </c>
      <c r="Y63">
        <v>4</v>
      </c>
      <c r="Z63">
        <v>2</v>
      </c>
      <c r="AA63">
        <v>2</v>
      </c>
      <c r="AB63">
        <v>2</v>
      </c>
      <c r="AC63">
        <v>3</v>
      </c>
      <c r="AD63">
        <v>4</v>
      </c>
      <c r="AE63">
        <v>4</v>
      </c>
      <c r="AF63">
        <v>3</v>
      </c>
      <c r="AG63">
        <v>1</v>
      </c>
      <c r="AH63">
        <v>3</v>
      </c>
      <c r="AI63">
        <v>3</v>
      </c>
      <c r="AJ63">
        <v>1</v>
      </c>
      <c r="AK63">
        <v>1</v>
      </c>
      <c r="AL63">
        <v>1</v>
      </c>
      <c r="AM63">
        <v>3</v>
      </c>
      <c r="AN63">
        <v>3</v>
      </c>
      <c r="AO63">
        <v>3</v>
      </c>
      <c r="AP63">
        <v>2</v>
      </c>
      <c r="AQ63">
        <v>2</v>
      </c>
      <c r="AR63">
        <v>2</v>
      </c>
      <c r="AS63">
        <v>1</v>
      </c>
      <c r="AT63">
        <v>1</v>
      </c>
      <c r="AU63">
        <v>1</v>
      </c>
      <c r="AV63">
        <v>1</v>
      </c>
      <c r="AW63">
        <v>2</v>
      </c>
      <c r="AX63">
        <v>2</v>
      </c>
      <c r="AY63">
        <v>1</v>
      </c>
      <c r="AZ63">
        <v>3</v>
      </c>
      <c r="BA63">
        <v>2</v>
      </c>
      <c r="BB63">
        <v>1</v>
      </c>
      <c r="BC63">
        <v>2</v>
      </c>
      <c r="BD63">
        <v>3</v>
      </c>
      <c r="BE63">
        <v>2</v>
      </c>
      <c r="BF63">
        <v>4</v>
      </c>
      <c r="BG63">
        <v>2</v>
      </c>
      <c r="BH63">
        <v>2</v>
      </c>
      <c r="BI63">
        <v>2</v>
      </c>
      <c r="BJ63">
        <v>1</v>
      </c>
      <c r="BK63">
        <v>3</v>
      </c>
      <c r="BL63">
        <v>3</v>
      </c>
      <c r="BM63">
        <v>2</v>
      </c>
      <c r="BN63">
        <v>1</v>
      </c>
      <c r="BO63">
        <v>2</v>
      </c>
      <c r="BP63">
        <v>3</v>
      </c>
      <c r="BQ63">
        <v>1</v>
      </c>
      <c r="CI63">
        <v>102</v>
      </c>
      <c r="CJ63" s="9">
        <f t="shared" si="13"/>
        <v>2</v>
      </c>
      <c r="CK63" s="9">
        <f t="shared" si="14"/>
        <v>2</v>
      </c>
      <c r="CL63" s="9">
        <f t="shared" si="15"/>
        <v>2</v>
      </c>
      <c r="CM63" s="9">
        <f t="shared" si="16"/>
        <v>1</v>
      </c>
      <c r="CN63" s="9">
        <f t="shared" si="17"/>
        <v>3</v>
      </c>
      <c r="CO63" s="9">
        <f t="shared" si="18"/>
        <v>4</v>
      </c>
      <c r="CP63" s="9">
        <f t="shared" si="19"/>
        <v>2</v>
      </c>
      <c r="CQ63" s="9">
        <f t="shared" si="20"/>
        <v>3</v>
      </c>
      <c r="CR63" s="9">
        <f t="shared" si="21"/>
        <v>3</v>
      </c>
      <c r="CS63" s="10">
        <f t="shared" si="8"/>
        <v>22</v>
      </c>
      <c r="CT63" s="3">
        <f t="shared" si="22"/>
        <v>32</v>
      </c>
      <c r="CU63" s="3">
        <f t="shared" si="23"/>
        <v>2.7622112008165569</v>
      </c>
      <c r="CX63" s="5">
        <f t="shared" si="24"/>
        <v>23</v>
      </c>
    </row>
    <row r="64" spans="1:102">
      <c r="A64">
        <v>47</v>
      </c>
      <c r="B64" t="s">
        <v>1176</v>
      </c>
      <c r="C64" t="s">
        <v>1177</v>
      </c>
      <c r="D64" t="s">
        <v>1058</v>
      </c>
      <c r="E64" t="s">
        <v>1059</v>
      </c>
      <c r="F64" t="s">
        <v>1096</v>
      </c>
      <c r="G64" s="19" t="s">
        <v>1097</v>
      </c>
      <c r="H64">
        <v>3</v>
      </c>
      <c r="I64">
        <v>3</v>
      </c>
      <c r="J64">
        <v>4</v>
      </c>
      <c r="K64">
        <v>4</v>
      </c>
      <c r="L64">
        <v>2</v>
      </c>
      <c r="M64">
        <v>2</v>
      </c>
      <c r="N64">
        <v>3</v>
      </c>
      <c r="O64">
        <v>3</v>
      </c>
      <c r="P64">
        <v>2</v>
      </c>
      <c r="Q64">
        <v>2</v>
      </c>
      <c r="R64">
        <v>3</v>
      </c>
      <c r="S64">
        <v>3</v>
      </c>
      <c r="T64">
        <v>4</v>
      </c>
      <c r="U64">
        <v>3</v>
      </c>
      <c r="V64">
        <v>2</v>
      </c>
      <c r="W64">
        <v>1</v>
      </c>
      <c r="X64">
        <v>4</v>
      </c>
      <c r="Y64">
        <v>4</v>
      </c>
      <c r="Z64">
        <v>2</v>
      </c>
      <c r="AA64">
        <v>2</v>
      </c>
      <c r="AB64">
        <v>3</v>
      </c>
      <c r="AC64">
        <v>3</v>
      </c>
      <c r="AD64">
        <v>1</v>
      </c>
      <c r="AE64">
        <v>3</v>
      </c>
      <c r="AF64">
        <v>3</v>
      </c>
      <c r="AG64">
        <v>3</v>
      </c>
      <c r="AH64">
        <v>2</v>
      </c>
      <c r="AI64">
        <v>3</v>
      </c>
      <c r="AJ64">
        <v>2</v>
      </c>
      <c r="AK64">
        <v>4</v>
      </c>
      <c r="AL64">
        <v>3</v>
      </c>
      <c r="AM64">
        <v>2</v>
      </c>
      <c r="AN64">
        <v>1</v>
      </c>
      <c r="AO64">
        <v>2</v>
      </c>
      <c r="AP64">
        <v>3</v>
      </c>
      <c r="AQ64">
        <v>2</v>
      </c>
      <c r="AR64">
        <v>2</v>
      </c>
      <c r="AS64">
        <v>3</v>
      </c>
      <c r="AT64">
        <v>1</v>
      </c>
      <c r="AU64">
        <v>4</v>
      </c>
      <c r="AV64">
        <v>2</v>
      </c>
      <c r="AW64">
        <v>4</v>
      </c>
      <c r="AX64">
        <v>2</v>
      </c>
      <c r="AY64">
        <v>2</v>
      </c>
      <c r="AZ64">
        <v>3</v>
      </c>
      <c r="BA64">
        <v>3</v>
      </c>
      <c r="BB64">
        <v>2</v>
      </c>
      <c r="BC64">
        <v>4</v>
      </c>
      <c r="BD64">
        <v>3</v>
      </c>
      <c r="BE64">
        <v>2</v>
      </c>
      <c r="BF64">
        <v>4</v>
      </c>
      <c r="BG64">
        <v>3</v>
      </c>
      <c r="BH64">
        <v>3</v>
      </c>
      <c r="BI64">
        <v>3</v>
      </c>
      <c r="BJ64">
        <v>3</v>
      </c>
      <c r="BK64">
        <v>3</v>
      </c>
      <c r="BL64">
        <v>3</v>
      </c>
      <c r="BM64">
        <v>3</v>
      </c>
      <c r="BN64">
        <v>2</v>
      </c>
      <c r="BO64">
        <v>2</v>
      </c>
      <c r="BP64">
        <v>3</v>
      </c>
      <c r="BQ64">
        <v>3</v>
      </c>
      <c r="CI64">
        <v>108</v>
      </c>
      <c r="CJ64" s="9">
        <f t="shared" si="13"/>
        <v>2</v>
      </c>
      <c r="CK64" s="9">
        <f t="shared" si="14"/>
        <v>3</v>
      </c>
      <c r="CL64" s="9">
        <f t="shared" si="15"/>
        <v>3</v>
      </c>
      <c r="CM64" s="9">
        <f t="shared" si="16"/>
        <v>3</v>
      </c>
      <c r="CN64" s="9">
        <f t="shared" si="17"/>
        <v>3</v>
      </c>
      <c r="CO64" s="9">
        <f t="shared" si="18"/>
        <v>3</v>
      </c>
      <c r="CP64" s="9">
        <f t="shared" si="19"/>
        <v>4</v>
      </c>
      <c r="CQ64" s="9">
        <f t="shared" si="20"/>
        <v>3</v>
      </c>
      <c r="CR64" s="9">
        <f t="shared" si="21"/>
        <v>3</v>
      </c>
      <c r="CS64" s="10">
        <f t="shared" si="8"/>
        <v>27</v>
      </c>
      <c r="CT64" s="3">
        <f t="shared" si="22"/>
        <v>40</v>
      </c>
      <c r="CU64" s="3">
        <f t="shared" si="23"/>
        <v>3.9867683074757863</v>
      </c>
      <c r="CX64" s="5">
        <f t="shared" si="24"/>
        <v>39</v>
      </c>
    </row>
    <row r="65" spans="1:104">
      <c r="A65">
        <v>61</v>
      </c>
      <c r="B65" t="s">
        <v>1204</v>
      </c>
      <c r="C65" t="s">
        <v>1205</v>
      </c>
      <c r="D65" t="s">
        <v>1058</v>
      </c>
      <c r="E65" t="s">
        <v>1059</v>
      </c>
      <c r="F65" t="s">
        <v>1146</v>
      </c>
      <c r="G65" s="19" t="s">
        <v>1147</v>
      </c>
      <c r="H65">
        <v>3</v>
      </c>
      <c r="I65">
        <v>4</v>
      </c>
      <c r="J65">
        <v>4</v>
      </c>
      <c r="K65">
        <v>3</v>
      </c>
      <c r="L65">
        <v>3</v>
      </c>
      <c r="M65">
        <v>3</v>
      </c>
      <c r="N65">
        <v>4</v>
      </c>
      <c r="O65">
        <v>3</v>
      </c>
      <c r="P65">
        <v>1</v>
      </c>
      <c r="Q65">
        <v>2</v>
      </c>
      <c r="R65">
        <v>3</v>
      </c>
      <c r="S65">
        <v>4</v>
      </c>
      <c r="T65">
        <v>4</v>
      </c>
      <c r="U65">
        <v>3</v>
      </c>
      <c r="V65">
        <v>3</v>
      </c>
      <c r="W65">
        <v>1</v>
      </c>
      <c r="X65">
        <v>3</v>
      </c>
      <c r="Y65">
        <v>4</v>
      </c>
      <c r="Z65">
        <v>3</v>
      </c>
      <c r="AA65">
        <v>2</v>
      </c>
      <c r="AB65">
        <v>3</v>
      </c>
      <c r="AC65">
        <v>2</v>
      </c>
      <c r="AD65">
        <v>1</v>
      </c>
      <c r="AE65">
        <v>2</v>
      </c>
      <c r="AF65">
        <v>2</v>
      </c>
      <c r="AG65">
        <v>3</v>
      </c>
      <c r="AH65">
        <v>2</v>
      </c>
      <c r="AI65">
        <v>3</v>
      </c>
      <c r="AJ65">
        <v>3</v>
      </c>
      <c r="AK65">
        <v>2</v>
      </c>
      <c r="AL65">
        <v>1</v>
      </c>
      <c r="AM65">
        <v>1</v>
      </c>
      <c r="AN65">
        <v>1</v>
      </c>
      <c r="AO65">
        <v>2</v>
      </c>
      <c r="AP65">
        <v>1</v>
      </c>
      <c r="AQ65">
        <v>1</v>
      </c>
      <c r="AR65">
        <v>2</v>
      </c>
      <c r="AS65">
        <v>3</v>
      </c>
      <c r="AT65">
        <v>1</v>
      </c>
      <c r="AU65">
        <v>1</v>
      </c>
      <c r="AV65">
        <v>2</v>
      </c>
      <c r="AW65">
        <v>3</v>
      </c>
      <c r="AX65">
        <v>3</v>
      </c>
      <c r="AY65">
        <v>2</v>
      </c>
      <c r="AZ65">
        <v>3</v>
      </c>
      <c r="BA65">
        <v>3</v>
      </c>
      <c r="BB65">
        <v>4</v>
      </c>
      <c r="BC65">
        <v>3</v>
      </c>
      <c r="BD65">
        <v>4</v>
      </c>
      <c r="BE65">
        <v>2</v>
      </c>
      <c r="BF65">
        <v>4</v>
      </c>
      <c r="BG65">
        <v>1</v>
      </c>
      <c r="BH65">
        <v>4</v>
      </c>
      <c r="BI65">
        <v>4</v>
      </c>
      <c r="BJ65">
        <v>4</v>
      </c>
      <c r="BK65">
        <v>3</v>
      </c>
      <c r="BL65">
        <v>2</v>
      </c>
      <c r="BM65">
        <v>3</v>
      </c>
      <c r="BN65">
        <v>4</v>
      </c>
      <c r="BO65">
        <v>3</v>
      </c>
      <c r="BP65">
        <v>1</v>
      </c>
      <c r="BQ65">
        <v>1</v>
      </c>
      <c r="CI65">
        <v>99</v>
      </c>
      <c r="CJ65" s="9">
        <f t="shared" si="13"/>
        <v>2</v>
      </c>
      <c r="CK65" s="9">
        <f t="shared" si="14"/>
        <v>2</v>
      </c>
      <c r="CL65" s="9">
        <f t="shared" si="15"/>
        <v>2</v>
      </c>
      <c r="CM65" s="9">
        <f t="shared" si="16"/>
        <v>4</v>
      </c>
      <c r="CN65" s="9">
        <f t="shared" si="17"/>
        <v>3</v>
      </c>
      <c r="CO65" s="9">
        <f t="shared" si="18"/>
        <v>2</v>
      </c>
      <c r="CP65" s="9">
        <f t="shared" si="19"/>
        <v>4</v>
      </c>
      <c r="CQ65" s="9">
        <f t="shared" si="20"/>
        <v>2</v>
      </c>
      <c r="CR65" s="9">
        <f t="shared" si="21"/>
        <v>3</v>
      </c>
      <c r="CS65" s="10">
        <f t="shared" si="8"/>
        <v>24</v>
      </c>
      <c r="CT65" s="3">
        <f t="shared" si="22"/>
        <v>25</v>
      </c>
      <c r="CU65" s="3">
        <f t="shared" si="23"/>
        <v>1.6907237324897311</v>
      </c>
      <c r="CX65" s="5">
        <f t="shared" si="24"/>
        <v>40</v>
      </c>
    </row>
    <row r="66" spans="1:104">
      <c r="A66">
        <v>65</v>
      </c>
      <c r="B66" t="s">
        <v>1562</v>
      </c>
      <c r="C66" t="s">
        <v>1563</v>
      </c>
      <c r="D66" t="s">
        <v>1058</v>
      </c>
      <c r="E66" t="s">
        <v>1059</v>
      </c>
      <c r="F66" t="s">
        <v>1553</v>
      </c>
      <c r="G66" s="19" t="s">
        <v>1554</v>
      </c>
      <c r="H66">
        <v>3</v>
      </c>
      <c r="I66">
        <v>4</v>
      </c>
      <c r="J66">
        <v>3</v>
      </c>
      <c r="K66">
        <v>4</v>
      </c>
      <c r="L66">
        <v>3</v>
      </c>
      <c r="M66">
        <v>2</v>
      </c>
      <c r="N66">
        <v>3</v>
      </c>
      <c r="O66">
        <v>4</v>
      </c>
      <c r="P66">
        <v>3</v>
      </c>
      <c r="Q66">
        <v>2</v>
      </c>
      <c r="R66">
        <v>2</v>
      </c>
      <c r="S66">
        <v>4</v>
      </c>
      <c r="T66">
        <v>4</v>
      </c>
      <c r="U66">
        <v>4</v>
      </c>
      <c r="V66">
        <v>3</v>
      </c>
      <c r="W66">
        <v>2</v>
      </c>
      <c r="X66">
        <v>3</v>
      </c>
      <c r="Y66">
        <v>3</v>
      </c>
      <c r="Z66">
        <v>3</v>
      </c>
      <c r="AA66">
        <v>2</v>
      </c>
      <c r="AB66">
        <v>1</v>
      </c>
      <c r="AC66">
        <v>1</v>
      </c>
      <c r="AD66">
        <v>1</v>
      </c>
      <c r="AE66">
        <v>2</v>
      </c>
      <c r="AF66">
        <v>3</v>
      </c>
      <c r="AG66">
        <v>2</v>
      </c>
      <c r="AH66">
        <v>2</v>
      </c>
      <c r="AI66">
        <v>3</v>
      </c>
      <c r="AJ66">
        <v>1</v>
      </c>
      <c r="AK66">
        <v>1</v>
      </c>
      <c r="AL66">
        <v>1</v>
      </c>
      <c r="AM66">
        <v>1</v>
      </c>
      <c r="AN66">
        <v>1</v>
      </c>
      <c r="AO66">
        <v>1</v>
      </c>
      <c r="AP66">
        <v>1</v>
      </c>
      <c r="AQ66">
        <v>2</v>
      </c>
      <c r="AR66">
        <v>2</v>
      </c>
      <c r="AS66">
        <v>3</v>
      </c>
      <c r="AT66">
        <v>1</v>
      </c>
      <c r="AU66">
        <v>1</v>
      </c>
      <c r="AV66">
        <v>1</v>
      </c>
      <c r="AW66">
        <v>2</v>
      </c>
      <c r="AX66">
        <v>2</v>
      </c>
      <c r="AY66">
        <v>2</v>
      </c>
      <c r="AZ66">
        <v>2</v>
      </c>
      <c r="BA66">
        <v>2</v>
      </c>
      <c r="BB66">
        <v>1</v>
      </c>
      <c r="BC66">
        <v>2</v>
      </c>
      <c r="BD66">
        <v>2</v>
      </c>
      <c r="BE66">
        <v>2</v>
      </c>
      <c r="BF66">
        <v>1</v>
      </c>
      <c r="BG66">
        <v>1</v>
      </c>
      <c r="BH66">
        <v>2</v>
      </c>
      <c r="BI66">
        <v>1</v>
      </c>
      <c r="BJ66">
        <v>2</v>
      </c>
      <c r="BK66">
        <v>2</v>
      </c>
      <c r="BL66">
        <v>2</v>
      </c>
      <c r="BM66">
        <v>2</v>
      </c>
      <c r="BN66">
        <v>2</v>
      </c>
      <c r="BO66">
        <v>2</v>
      </c>
      <c r="BP66">
        <v>2</v>
      </c>
      <c r="BQ66">
        <v>1</v>
      </c>
      <c r="CI66">
        <v>93</v>
      </c>
      <c r="CJ66" s="9">
        <f t="shared" si="13"/>
        <v>2</v>
      </c>
      <c r="CK66" s="9">
        <f t="shared" si="14"/>
        <v>2</v>
      </c>
      <c r="CL66" s="9">
        <f t="shared" si="15"/>
        <v>3</v>
      </c>
      <c r="CM66" s="9">
        <f t="shared" si="16"/>
        <v>2</v>
      </c>
      <c r="CN66" s="9">
        <f t="shared" si="17"/>
        <v>3</v>
      </c>
      <c r="CO66" s="9">
        <f t="shared" si="18"/>
        <v>2</v>
      </c>
      <c r="CP66" s="9">
        <f t="shared" si="19"/>
        <v>3</v>
      </c>
      <c r="CQ66" s="9">
        <f t="shared" si="20"/>
        <v>2</v>
      </c>
      <c r="CR66" s="9">
        <f t="shared" si="21"/>
        <v>3</v>
      </c>
      <c r="CS66" s="10">
        <f t="shared" ref="CS66:CS67" si="25">SUM(CJ66:CR66)</f>
        <v>22</v>
      </c>
      <c r="CT66" s="3">
        <f t="shared" si="22"/>
        <v>17</v>
      </c>
      <c r="CU66" s="3">
        <f t="shared" ref="CU66:CU67" si="26">STANDARDIZE(CT66,$CV$2,$CW$2)</f>
        <v>0.46616662583050195</v>
      </c>
      <c r="CX66" s="5">
        <f t="shared" si="24"/>
        <v>16</v>
      </c>
    </row>
    <row r="67" spans="1:104" ht="13" thickBot="1">
      <c r="A67">
        <v>48</v>
      </c>
      <c r="B67" t="s">
        <v>1178</v>
      </c>
      <c r="C67" t="s">
        <v>1179</v>
      </c>
      <c r="D67" t="s">
        <v>1058</v>
      </c>
      <c r="E67" t="s">
        <v>1059</v>
      </c>
      <c r="F67" t="s">
        <v>1092</v>
      </c>
      <c r="G67" s="19" t="s">
        <v>1093</v>
      </c>
      <c r="H67">
        <v>3</v>
      </c>
      <c r="I67">
        <v>4</v>
      </c>
      <c r="J67">
        <v>3</v>
      </c>
      <c r="K67">
        <v>4</v>
      </c>
      <c r="L67">
        <v>2</v>
      </c>
      <c r="M67">
        <v>2</v>
      </c>
      <c r="N67">
        <v>4</v>
      </c>
      <c r="O67">
        <v>3</v>
      </c>
      <c r="P67">
        <v>3</v>
      </c>
      <c r="Q67">
        <v>3</v>
      </c>
      <c r="R67">
        <v>3</v>
      </c>
      <c r="S67">
        <v>2</v>
      </c>
      <c r="T67">
        <v>4</v>
      </c>
      <c r="U67">
        <v>3</v>
      </c>
      <c r="V67">
        <v>1</v>
      </c>
      <c r="W67">
        <v>2</v>
      </c>
      <c r="X67">
        <v>3</v>
      </c>
      <c r="Y67">
        <v>3</v>
      </c>
      <c r="Z67">
        <v>2</v>
      </c>
      <c r="AA67">
        <v>2</v>
      </c>
      <c r="AB67">
        <v>2</v>
      </c>
      <c r="AC67">
        <v>1</v>
      </c>
      <c r="AD67">
        <v>1</v>
      </c>
      <c r="AE67">
        <v>2</v>
      </c>
      <c r="AF67">
        <v>2</v>
      </c>
      <c r="AG67">
        <v>1</v>
      </c>
      <c r="AH67">
        <v>1</v>
      </c>
      <c r="AI67">
        <v>2</v>
      </c>
      <c r="AJ67">
        <v>1</v>
      </c>
      <c r="AK67">
        <v>2</v>
      </c>
      <c r="AL67">
        <v>1</v>
      </c>
      <c r="AM67">
        <v>1</v>
      </c>
      <c r="AN67">
        <v>1</v>
      </c>
      <c r="AO67">
        <v>2</v>
      </c>
      <c r="AP67">
        <v>1</v>
      </c>
      <c r="AQ67">
        <v>1</v>
      </c>
      <c r="AR67">
        <v>2</v>
      </c>
      <c r="AS67">
        <v>1</v>
      </c>
      <c r="AT67">
        <v>1</v>
      </c>
      <c r="AU67">
        <v>1</v>
      </c>
      <c r="AV67">
        <v>2</v>
      </c>
      <c r="AW67">
        <v>2</v>
      </c>
      <c r="AX67">
        <v>3</v>
      </c>
      <c r="AY67">
        <v>3</v>
      </c>
      <c r="AZ67">
        <v>2</v>
      </c>
      <c r="BA67">
        <v>2</v>
      </c>
      <c r="BB67">
        <v>2</v>
      </c>
      <c r="BC67">
        <v>2</v>
      </c>
      <c r="BD67">
        <v>3</v>
      </c>
      <c r="BE67">
        <v>2</v>
      </c>
      <c r="BF67">
        <v>1</v>
      </c>
      <c r="BG67">
        <v>1</v>
      </c>
      <c r="BH67">
        <v>2</v>
      </c>
      <c r="BI67">
        <v>2</v>
      </c>
      <c r="BJ67">
        <v>4</v>
      </c>
      <c r="BK67">
        <v>2</v>
      </c>
      <c r="BL67">
        <v>1</v>
      </c>
      <c r="BM67">
        <v>2</v>
      </c>
      <c r="BN67">
        <v>2</v>
      </c>
      <c r="BO67">
        <v>1</v>
      </c>
      <c r="BP67">
        <v>1</v>
      </c>
      <c r="BQ67">
        <v>1</v>
      </c>
      <c r="CI67">
        <v>85</v>
      </c>
      <c r="CJ67" s="9">
        <f t="shared" si="13"/>
        <v>2</v>
      </c>
      <c r="CK67" s="9">
        <f t="shared" si="14"/>
        <v>3</v>
      </c>
      <c r="CL67" s="9">
        <f t="shared" si="15"/>
        <v>3</v>
      </c>
      <c r="CM67" s="9">
        <f t="shared" si="16"/>
        <v>2</v>
      </c>
      <c r="CN67" s="9">
        <f t="shared" si="17"/>
        <v>2</v>
      </c>
      <c r="CO67" s="9">
        <f t="shared" si="18"/>
        <v>4</v>
      </c>
      <c r="CP67" s="9">
        <f t="shared" si="19"/>
        <v>3</v>
      </c>
      <c r="CQ67" s="9">
        <f t="shared" si="20"/>
        <v>3</v>
      </c>
      <c r="CR67" s="9">
        <f t="shared" si="21"/>
        <v>3</v>
      </c>
      <c r="CS67" s="10">
        <f t="shared" si="25"/>
        <v>25</v>
      </c>
      <c r="CT67" s="3">
        <f t="shared" si="22"/>
        <v>13</v>
      </c>
      <c r="CU67" s="3">
        <f t="shared" si="26"/>
        <v>-0.14611192749911264</v>
      </c>
      <c r="CX67" s="5">
        <f t="shared" si="24"/>
        <v>20</v>
      </c>
    </row>
    <row r="68" spans="1:104" s="109" customFormat="1" ht="13" thickTop="1">
      <c r="A68" s="109">
        <v>87</v>
      </c>
      <c r="B68" s="109" t="s">
        <v>1977</v>
      </c>
      <c r="C68" s="109" t="s">
        <v>1978</v>
      </c>
      <c r="D68" s="109" t="s">
        <v>77</v>
      </c>
      <c r="E68" s="109" t="s">
        <v>78</v>
      </c>
      <c r="F68" s="109" t="s">
        <v>1747</v>
      </c>
      <c r="G68" s="109" t="s">
        <v>1794</v>
      </c>
      <c r="H68" s="109">
        <v>4</v>
      </c>
      <c r="I68" s="109">
        <v>4</v>
      </c>
      <c r="J68" s="109">
        <v>4</v>
      </c>
      <c r="K68" s="109">
        <v>4</v>
      </c>
      <c r="L68" s="109">
        <v>1</v>
      </c>
      <c r="M68" s="109">
        <v>4</v>
      </c>
      <c r="N68" s="109">
        <v>4</v>
      </c>
      <c r="O68" s="109">
        <v>4</v>
      </c>
      <c r="P68" s="109">
        <v>4</v>
      </c>
      <c r="Q68" s="109">
        <v>4</v>
      </c>
      <c r="R68" s="109">
        <v>4</v>
      </c>
      <c r="S68" s="109">
        <v>4</v>
      </c>
      <c r="T68" s="109">
        <v>4</v>
      </c>
      <c r="U68" s="109">
        <v>4</v>
      </c>
      <c r="V68" s="109">
        <v>1</v>
      </c>
      <c r="W68" s="109">
        <v>1</v>
      </c>
      <c r="X68" s="109">
        <v>1</v>
      </c>
      <c r="Y68" s="109">
        <v>4</v>
      </c>
      <c r="Z68" s="109">
        <v>3</v>
      </c>
      <c r="AA68" s="109">
        <v>3</v>
      </c>
      <c r="AB68" s="109">
        <v>1</v>
      </c>
      <c r="AC68" s="109">
        <v>1</v>
      </c>
      <c r="AD68" s="109">
        <v>1</v>
      </c>
      <c r="AE68" s="109">
        <v>3</v>
      </c>
      <c r="AF68" s="109">
        <v>1</v>
      </c>
      <c r="AG68" s="109">
        <v>1</v>
      </c>
      <c r="AH68" s="109">
        <v>1</v>
      </c>
      <c r="AI68" s="109">
        <v>1</v>
      </c>
      <c r="AJ68" s="109">
        <v>1</v>
      </c>
      <c r="AK68" s="109">
        <v>1</v>
      </c>
      <c r="AL68" s="109">
        <v>3</v>
      </c>
      <c r="AM68" s="109">
        <v>1</v>
      </c>
      <c r="AN68" s="109">
        <v>1</v>
      </c>
      <c r="AO68" s="109">
        <v>4</v>
      </c>
      <c r="AP68" s="109">
        <v>3</v>
      </c>
      <c r="AQ68" s="109">
        <v>2</v>
      </c>
      <c r="AR68" s="109">
        <v>1</v>
      </c>
      <c r="AS68" s="109">
        <v>1</v>
      </c>
      <c r="AT68" s="109">
        <v>1</v>
      </c>
      <c r="AU68" s="109">
        <v>1</v>
      </c>
      <c r="AV68" s="109">
        <v>1</v>
      </c>
      <c r="AW68" s="109">
        <v>3</v>
      </c>
      <c r="AX68" s="109">
        <v>1</v>
      </c>
      <c r="AY68" s="109">
        <v>2</v>
      </c>
      <c r="AZ68" s="109">
        <v>4</v>
      </c>
      <c r="BA68" s="109">
        <v>1</v>
      </c>
      <c r="BB68" s="109">
        <v>1</v>
      </c>
      <c r="BC68" s="109">
        <v>4</v>
      </c>
      <c r="BD68" s="109">
        <v>2</v>
      </c>
      <c r="BE68" s="109">
        <v>2</v>
      </c>
      <c r="BF68" s="109">
        <v>4</v>
      </c>
      <c r="BG68" s="109">
        <v>3</v>
      </c>
      <c r="BH68" s="109">
        <v>3</v>
      </c>
      <c r="BI68" s="109">
        <v>1</v>
      </c>
      <c r="BJ68" s="109">
        <v>1</v>
      </c>
      <c r="BK68" s="109">
        <v>4</v>
      </c>
      <c r="BL68" s="109">
        <v>2</v>
      </c>
      <c r="BM68" s="109">
        <v>4</v>
      </c>
      <c r="BN68" s="109">
        <v>3</v>
      </c>
      <c r="BO68" s="109">
        <v>2</v>
      </c>
      <c r="BP68" s="109">
        <v>1</v>
      </c>
      <c r="BQ68" s="109">
        <v>3</v>
      </c>
      <c r="BR68" s="109">
        <v>6</v>
      </c>
      <c r="BS68" s="109">
        <v>6</v>
      </c>
      <c r="BT68" s="109">
        <v>1</v>
      </c>
      <c r="BU68" s="109">
        <v>6</v>
      </c>
      <c r="BV68" s="109">
        <v>6</v>
      </c>
      <c r="BW68" s="109">
        <v>6</v>
      </c>
      <c r="BX68" s="109">
        <v>6</v>
      </c>
      <c r="BY68" s="109">
        <v>6</v>
      </c>
      <c r="BZ68" s="109">
        <v>6</v>
      </c>
      <c r="CA68" s="109">
        <v>6</v>
      </c>
      <c r="CB68" s="109">
        <v>6</v>
      </c>
      <c r="CC68" s="109">
        <v>6</v>
      </c>
      <c r="CD68" s="109">
        <v>6</v>
      </c>
      <c r="CE68" s="109">
        <v>6</v>
      </c>
      <c r="CF68" s="109">
        <v>6</v>
      </c>
      <c r="CG68" s="109">
        <v>6</v>
      </c>
      <c r="CH68" s="109">
        <v>6</v>
      </c>
      <c r="CI68" s="109">
        <v>194</v>
      </c>
      <c r="CJ68" s="110">
        <f t="shared" ref="CJ68:CJ89" si="27">IF(H68=1,4,IF(H68=2,3,IF(H68=3,2,IF(H68=4,1))))</f>
        <v>1</v>
      </c>
      <c r="CK68" s="110">
        <f t="shared" ref="CK68:CK89" si="28">IF(L68=1,4,IF(L68=2,3,IF(L68=3,2,IF(L68=4,1))))</f>
        <v>4</v>
      </c>
      <c r="CL68" s="110">
        <f t="shared" ref="CL68:CL89" si="29">IF(M68=1,4,IF(M68=2,3,IF(M68=3,2,IF(M68=4,1))))</f>
        <v>1</v>
      </c>
      <c r="CM68" s="110">
        <f t="shared" ref="CM68:CM89" si="30">IF(P68=1,4,IF(P68=2,3,IF(P68=3,2,IF(P68=4,1))))</f>
        <v>1</v>
      </c>
      <c r="CN68" s="110">
        <f t="shared" ref="CN68:CN89" si="31">IF(Q68=1,4,IF(Q68=2,3,IF(Q68=3,2,IF(Q68=4,1))))</f>
        <v>1</v>
      </c>
      <c r="CO68" s="110">
        <f t="shared" ref="CO68:CO89" si="32">IF(V68=1,4,IF(V68=2,3,IF(V68=3,2,IF(V68=4,1))))</f>
        <v>4</v>
      </c>
      <c r="CP68" s="110">
        <f t="shared" ref="CP68:CP89" si="33">IF(W68=1,4,IF(W68=2,3,IF(W68=3,2,IF(W68=4,1))))</f>
        <v>4</v>
      </c>
      <c r="CQ68" s="110">
        <f t="shared" ref="CQ68:CQ89" si="34">IF(Z68=1,4,IF(Z68=2,3,IF(Z68=3,2,IF(Z68=4,1))))</f>
        <v>2</v>
      </c>
      <c r="CR68" s="110">
        <f t="shared" ref="CR68:CR89" si="35">IF(AA68=1,4,IF(AA68=2,3,IF(AA68=3,2,IF(AA68=4,1))))</f>
        <v>2</v>
      </c>
      <c r="CS68" s="111">
        <f t="shared" ref="CS68:CS89" si="36">SUM(CJ68:CR68)</f>
        <v>20</v>
      </c>
      <c r="CT68" s="112">
        <f t="shared" ref="CT68:CT89" si="37">INT(SUM(AB68:AV68)*1.19)-21</f>
        <v>15</v>
      </c>
      <c r="CU68" s="112">
        <f t="shared" ref="CU68:CU89" si="38">STANDARDIZE(CT68,$CV$2,$CW$2)</f>
        <v>0.16002734916569464</v>
      </c>
      <c r="CX68" s="113">
        <f t="shared" ref="CX68:CX89" si="39">SUM(AW68:BQ68)-21</f>
        <v>30</v>
      </c>
      <c r="CY68" s="115">
        <f>IF(BT68=1,6,IF(BT68=2,5,IF(BT68=3,4,IF(BT68=4,3,IF(BT68=5,2,IF(BT68=6,1))))))</f>
        <v>6</v>
      </c>
      <c r="CZ68" s="11">
        <f>SUM(BR68:BS68,BU68:CH68,CY68)</f>
        <v>102</v>
      </c>
    </row>
    <row r="69" spans="1:104">
      <c r="A69">
        <v>77</v>
      </c>
      <c r="B69" t="s">
        <v>1979</v>
      </c>
      <c r="C69" t="s">
        <v>1980</v>
      </c>
      <c r="D69" t="s">
        <v>77</v>
      </c>
      <c r="E69" t="s">
        <v>78</v>
      </c>
      <c r="F69" t="s">
        <v>1727</v>
      </c>
      <c r="G69" t="s">
        <v>1742</v>
      </c>
      <c r="H69">
        <v>4</v>
      </c>
      <c r="I69">
        <v>2</v>
      </c>
      <c r="J69">
        <v>3</v>
      </c>
      <c r="K69">
        <v>2</v>
      </c>
      <c r="L69">
        <v>3</v>
      </c>
      <c r="M69">
        <v>3</v>
      </c>
      <c r="N69">
        <v>2</v>
      </c>
      <c r="O69">
        <v>4</v>
      </c>
      <c r="P69">
        <v>3</v>
      </c>
      <c r="Q69">
        <v>3</v>
      </c>
      <c r="R69">
        <v>3</v>
      </c>
      <c r="S69">
        <v>3</v>
      </c>
      <c r="T69">
        <v>3</v>
      </c>
      <c r="U69">
        <v>3</v>
      </c>
      <c r="V69">
        <v>1</v>
      </c>
      <c r="W69">
        <v>2</v>
      </c>
      <c r="X69">
        <v>4</v>
      </c>
      <c r="Y69">
        <v>3</v>
      </c>
      <c r="Z69">
        <v>3</v>
      </c>
      <c r="AA69">
        <v>3</v>
      </c>
      <c r="AB69">
        <v>1</v>
      </c>
      <c r="AC69">
        <v>1</v>
      </c>
      <c r="AD69">
        <v>1</v>
      </c>
      <c r="AE69">
        <v>2</v>
      </c>
      <c r="AF69">
        <v>2</v>
      </c>
      <c r="AG69">
        <v>1</v>
      </c>
      <c r="AH69">
        <v>1</v>
      </c>
      <c r="AI69">
        <v>1</v>
      </c>
      <c r="AJ69">
        <v>1</v>
      </c>
      <c r="AK69">
        <v>2</v>
      </c>
      <c r="AL69">
        <v>1</v>
      </c>
      <c r="AM69">
        <v>1</v>
      </c>
      <c r="AN69">
        <v>1</v>
      </c>
      <c r="AO69">
        <v>1</v>
      </c>
      <c r="AP69">
        <v>1</v>
      </c>
      <c r="AQ69">
        <v>1</v>
      </c>
      <c r="AR69">
        <v>1</v>
      </c>
      <c r="AS69">
        <v>1</v>
      </c>
      <c r="AT69">
        <v>1</v>
      </c>
      <c r="AU69">
        <v>1</v>
      </c>
      <c r="AV69">
        <v>1</v>
      </c>
      <c r="AW69">
        <v>2</v>
      </c>
      <c r="AX69">
        <v>1</v>
      </c>
      <c r="AY69">
        <v>2</v>
      </c>
      <c r="AZ69">
        <v>2</v>
      </c>
      <c r="BA69">
        <v>1</v>
      </c>
      <c r="BB69">
        <v>1</v>
      </c>
      <c r="BC69">
        <v>1</v>
      </c>
      <c r="BD69">
        <v>2</v>
      </c>
      <c r="BE69">
        <v>1</v>
      </c>
      <c r="BF69">
        <v>1</v>
      </c>
      <c r="BG69">
        <v>1</v>
      </c>
      <c r="BH69">
        <v>1</v>
      </c>
      <c r="BI69">
        <v>1</v>
      </c>
      <c r="BJ69">
        <v>2</v>
      </c>
      <c r="BK69">
        <v>1</v>
      </c>
      <c r="BL69">
        <v>1</v>
      </c>
      <c r="BM69">
        <v>3</v>
      </c>
      <c r="BN69">
        <v>1</v>
      </c>
      <c r="BO69">
        <v>1</v>
      </c>
      <c r="BP69">
        <v>1</v>
      </c>
      <c r="BQ69">
        <v>1</v>
      </c>
      <c r="BR69">
        <v>5</v>
      </c>
      <c r="BS69">
        <v>2</v>
      </c>
      <c r="BT69">
        <v>2</v>
      </c>
      <c r="BU69">
        <v>4</v>
      </c>
      <c r="BV69">
        <v>4</v>
      </c>
      <c r="BW69">
        <v>2</v>
      </c>
      <c r="BX69">
        <v>5</v>
      </c>
      <c r="BY69">
        <v>5</v>
      </c>
      <c r="BZ69">
        <v>1</v>
      </c>
      <c r="CA69">
        <v>6</v>
      </c>
      <c r="CB69">
        <v>5</v>
      </c>
      <c r="CC69">
        <v>6</v>
      </c>
      <c r="CD69">
        <v>4</v>
      </c>
      <c r="CE69">
        <v>3</v>
      </c>
      <c r="CF69">
        <v>4</v>
      </c>
      <c r="CG69">
        <v>1</v>
      </c>
      <c r="CH69">
        <v>6</v>
      </c>
      <c r="CI69">
        <v>146</v>
      </c>
      <c r="CJ69" s="9">
        <f t="shared" si="27"/>
        <v>1</v>
      </c>
      <c r="CK69" s="9">
        <f t="shared" si="28"/>
        <v>2</v>
      </c>
      <c r="CL69" s="9">
        <f t="shared" si="29"/>
        <v>2</v>
      </c>
      <c r="CM69" s="9">
        <f t="shared" si="30"/>
        <v>2</v>
      </c>
      <c r="CN69" s="9">
        <f t="shared" si="31"/>
        <v>2</v>
      </c>
      <c r="CO69" s="9">
        <f t="shared" si="32"/>
        <v>4</v>
      </c>
      <c r="CP69" s="9">
        <f t="shared" si="33"/>
        <v>3</v>
      </c>
      <c r="CQ69" s="9">
        <f t="shared" si="34"/>
        <v>2</v>
      </c>
      <c r="CR69" s="9">
        <f t="shared" si="35"/>
        <v>2</v>
      </c>
      <c r="CS69" s="10">
        <f t="shared" si="36"/>
        <v>20</v>
      </c>
      <c r="CT69" s="3">
        <f t="shared" si="37"/>
        <v>7</v>
      </c>
      <c r="CU69" s="3">
        <f t="shared" si="38"/>
        <v>-1.0645297574935346</v>
      </c>
      <c r="CX69" s="5">
        <f t="shared" si="39"/>
        <v>7</v>
      </c>
      <c r="CY69" s="115">
        <f t="shared" ref="CY69:CY89" si="40">IF(BT69=1,6,IF(BT69=2,5,IF(BT69=3,4,IF(BT69=4,3,IF(BT69=5,2,IF(BT69=6,1))))))</f>
        <v>5</v>
      </c>
      <c r="CZ69" s="11">
        <f t="shared" ref="CZ69:CZ89" si="41">SUM(BR69:BS69,BU69:CH69,CY69)</f>
        <v>68</v>
      </c>
    </row>
    <row r="70" spans="1:104">
      <c r="A70">
        <v>70</v>
      </c>
      <c r="B70" t="s">
        <v>1981</v>
      </c>
      <c r="C70" t="s">
        <v>1982</v>
      </c>
      <c r="D70" t="s">
        <v>77</v>
      </c>
      <c r="E70" t="s">
        <v>78</v>
      </c>
      <c r="F70" t="s">
        <v>1705</v>
      </c>
      <c r="G70" t="s">
        <v>1711</v>
      </c>
      <c r="H70">
        <v>3</v>
      </c>
      <c r="I70">
        <v>2</v>
      </c>
      <c r="J70">
        <v>4</v>
      </c>
      <c r="K70">
        <v>3</v>
      </c>
      <c r="L70">
        <v>2</v>
      </c>
      <c r="M70">
        <v>2</v>
      </c>
      <c r="N70">
        <v>3</v>
      </c>
      <c r="O70">
        <v>3</v>
      </c>
      <c r="P70">
        <v>2</v>
      </c>
      <c r="Q70">
        <v>2</v>
      </c>
      <c r="R70">
        <v>2</v>
      </c>
      <c r="S70">
        <v>3</v>
      </c>
      <c r="T70">
        <v>4</v>
      </c>
      <c r="U70">
        <v>4</v>
      </c>
      <c r="V70">
        <v>2</v>
      </c>
      <c r="W70">
        <v>2</v>
      </c>
      <c r="X70">
        <v>4</v>
      </c>
      <c r="Y70">
        <v>3</v>
      </c>
      <c r="Z70">
        <v>3</v>
      </c>
      <c r="AA70">
        <v>2</v>
      </c>
      <c r="AB70">
        <v>1</v>
      </c>
      <c r="AC70">
        <v>2</v>
      </c>
      <c r="AD70">
        <v>1</v>
      </c>
      <c r="AE70">
        <v>2</v>
      </c>
      <c r="AF70">
        <v>2</v>
      </c>
      <c r="AG70">
        <v>2</v>
      </c>
      <c r="AH70">
        <v>1</v>
      </c>
      <c r="AI70">
        <v>1</v>
      </c>
      <c r="AJ70">
        <v>1</v>
      </c>
      <c r="AK70">
        <v>2</v>
      </c>
      <c r="AL70">
        <v>1</v>
      </c>
      <c r="AM70">
        <v>1</v>
      </c>
      <c r="AN70">
        <v>1</v>
      </c>
      <c r="AO70">
        <v>1</v>
      </c>
      <c r="AP70">
        <v>1</v>
      </c>
      <c r="AQ70">
        <v>1</v>
      </c>
      <c r="AR70">
        <v>2</v>
      </c>
      <c r="AS70">
        <v>2</v>
      </c>
      <c r="AT70">
        <v>1</v>
      </c>
      <c r="AU70">
        <v>1</v>
      </c>
      <c r="AV70">
        <v>2</v>
      </c>
      <c r="AW70">
        <v>2</v>
      </c>
      <c r="AX70">
        <v>1</v>
      </c>
      <c r="AY70">
        <v>1</v>
      </c>
      <c r="AZ70">
        <v>2</v>
      </c>
      <c r="BA70">
        <v>1</v>
      </c>
      <c r="BB70">
        <v>1</v>
      </c>
      <c r="BC70">
        <v>1</v>
      </c>
      <c r="BD70">
        <v>2</v>
      </c>
      <c r="BE70">
        <v>1</v>
      </c>
      <c r="BF70">
        <v>1</v>
      </c>
      <c r="BG70">
        <v>2</v>
      </c>
      <c r="BH70">
        <v>1</v>
      </c>
      <c r="BI70">
        <v>1</v>
      </c>
      <c r="BJ70">
        <v>4</v>
      </c>
      <c r="BK70">
        <v>2</v>
      </c>
      <c r="BL70">
        <v>1</v>
      </c>
      <c r="BM70">
        <v>2</v>
      </c>
      <c r="BN70">
        <v>1</v>
      </c>
      <c r="BO70">
        <v>1</v>
      </c>
      <c r="BP70">
        <v>1</v>
      </c>
      <c r="BQ70">
        <v>1</v>
      </c>
      <c r="BR70">
        <v>4</v>
      </c>
      <c r="BS70">
        <v>5</v>
      </c>
      <c r="BT70">
        <v>2</v>
      </c>
      <c r="BU70">
        <v>3</v>
      </c>
      <c r="BV70">
        <v>3</v>
      </c>
      <c r="BW70">
        <v>3</v>
      </c>
      <c r="BX70">
        <v>4</v>
      </c>
      <c r="BY70">
        <v>4</v>
      </c>
      <c r="BZ70">
        <v>5</v>
      </c>
      <c r="CA70">
        <v>5</v>
      </c>
      <c r="CB70">
        <v>5</v>
      </c>
      <c r="CC70">
        <v>5</v>
      </c>
      <c r="CD70">
        <v>4</v>
      </c>
      <c r="CE70">
        <v>4</v>
      </c>
      <c r="CF70">
        <v>4</v>
      </c>
      <c r="CG70">
        <v>3</v>
      </c>
      <c r="CH70">
        <v>4</v>
      </c>
      <c r="CI70">
        <v>151</v>
      </c>
      <c r="CJ70" s="9">
        <f t="shared" si="27"/>
        <v>2</v>
      </c>
      <c r="CK70" s="9">
        <f t="shared" si="28"/>
        <v>3</v>
      </c>
      <c r="CL70" s="9">
        <f t="shared" si="29"/>
        <v>3</v>
      </c>
      <c r="CM70" s="9">
        <f t="shared" si="30"/>
        <v>3</v>
      </c>
      <c r="CN70" s="9">
        <f t="shared" si="31"/>
        <v>3</v>
      </c>
      <c r="CO70" s="9">
        <f t="shared" si="32"/>
        <v>3</v>
      </c>
      <c r="CP70" s="9">
        <f t="shared" si="33"/>
        <v>3</v>
      </c>
      <c r="CQ70" s="9">
        <f t="shared" si="34"/>
        <v>2</v>
      </c>
      <c r="CR70" s="9">
        <f t="shared" si="35"/>
        <v>3</v>
      </c>
      <c r="CS70" s="10">
        <f t="shared" si="36"/>
        <v>25</v>
      </c>
      <c r="CT70" s="3">
        <f t="shared" si="37"/>
        <v>13</v>
      </c>
      <c r="CU70" s="3">
        <f t="shared" si="38"/>
        <v>-0.14611192749911264</v>
      </c>
      <c r="CX70" s="5">
        <f t="shared" si="39"/>
        <v>9</v>
      </c>
      <c r="CY70" s="115">
        <f t="shared" si="40"/>
        <v>5</v>
      </c>
      <c r="CZ70" s="11">
        <f t="shared" si="41"/>
        <v>70</v>
      </c>
    </row>
    <row r="71" spans="1:104">
      <c r="A71">
        <v>76</v>
      </c>
      <c r="B71" t="s">
        <v>1983</v>
      </c>
      <c r="C71" t="s">
        <v>1984</v>
      </c>
      <c r="D71" t="s">
        <v>77</v>
      </c>
      <c r="E71" t="s">
        <v>78</v>
      </c>
      <c r="F71" t="s">
        <v>1727</v>
      </c>
      <c r="G71" t="s">
        <v>1737</v>
      </c>
      <c r="H71">
        <v>4</v>
      </c>
      <c r="I71">
        <v>2</v>
      </c>
      <c r="J71">
        <v>2</v>
      </c>
      <c r="K71">
        <v>2</v>
      </c>
      <c r="L71">
        <v>4</v>
      </c>
      <c r="M71">
        <v>3</v>
      </c>
      <c r="N71">
        <v>2</v>
      </c>
      <c r="O71">
        <v>3</v>
      </c>
      <c r="P71">
        <v>3</v>
      </c>
      <c r="Q71">
        <v>4</v>
      </c>
      <c r="R71">
        <v>2</v>
      </c>
      <c r="S71">
        <v>2</v>
      </c>
      <c r="T71">
        <v>3</v>
      </c>
      <c r="U71">
        <v>2</v>
      </c>
      <c r="V71">
        <v>4</v>
      </c>
      <c r="W71">
        <v>2</v>
      </c>
      <c r="X71">
        <v>1</v>
      </c>
      <c r="Y71">
        <v>2</v>
      </c>
      <c r="Z71">
        <v>3</v>
      </c>
      <c r="AA71">
        <v>3</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2</v>
      </c>
      <c r="AX71">
        <v>1</v>
      </c>
      <c r="AY71">
        <v>1</v>
      </c>
      <c r="AZ71">
        <v>1</v>
      </c>
      <c r="BA71">
        <v>1</v>
      </c>
      <c r="BB71">
        <v>1</v>
      </c>
      <c r="BC71">
        <v>1</v>
      </c>
      <c r="BD71">
        <v>2</v>
      </c>
      <c r="BE71">
        <v>1</v>
      </c>
      <c r="BF71">
        <v>1</v>
      </c>
      <c r="BG71">
        <v>1</v>
      </c>
      <c r="BH71">
        <v>1</v>
      </c>
      <c r="BI71">
        <v>1</v>
      </c>
      <c r="BJ71">
        <v>1</v>
      </c>
      <c r="BK71">
        <v>1</v>
      </c>
      <c r="BL71">
        <v>1</v>
      </c>
      <c r="BM71">
        <v>1</v>
      </c>
      <c r="BN71">
        <v>1</v>
      </c>
      <c r="BO71">
        <v>1</v>
      </c>
      <c r="BP71">
        <v>1</v>
      </c>
      <c r="BQ71">
        <v>1</v>
      </c>
      <c r="BR71">
        <v>4</v>
      </c>
      <c r="BS71">
        <v>4</v>
      </c>
      <c r="BT71">
        <v>3</v>
      </c>
      <c r="BU71">
        <v>4</v>
      </c>
      <c r="BV71">
        <v>5</v>
      </c>
      <c r="BW71">
        <v>2</v>
      </c>
      <c r="BX71">
        <v>4</v>
      </c>
      <c r="BY71">
        <v>5</v>
      </c>
      <c r="BZ71">
        <v>4</v>
      </c>
      <c r="CA71">
        <v>5</v>
      </c>
      <c r="CB71">
        <v>5</v>
      </c>
      <c r="CC71">
        <v>5</v>
      </c>
      <c r="CD71">
        <v>5</v>
      </c>
      <c r="CE71">
        <v>5</v>
      </c>
      <c r="CF71">
        <v>5</v>
      </c>
      <c r="CG71">
        <v>2</v>
      </c>
      <c r="CH71">
        <v>5</v>
      </c>
      <c r="CI71">
        <v>146</v>
      </c>
      <c r="CJ71" s="9">
        <f t="shared" si="27"/>
        <v>1</v>
      </c>
      <c r="CK71" s="9">
        <f t="shared" si="28"/>
        <v>1</v>
      </c>
      <c r="CL71" s="9">
        <f t="shared" si="29"/>
        <v>2</v>
      </c>
      <c r="CM71" s="9">
        <f t="shared" si="30"/>
        <v>2</v>
      </c>
      <c r="CN71" s="9">
        <f t="shared" si="31"/>
        <v>1</v>
      </c>
      <c r="CO71" s="9">
        <f t="shared" si="32"/>
        <v>1</v>
      </c>
      <c r="CP71" s="9">
        <f t="shared" si="33"/>
        <v>3</v>
      </c>
      <c r="CQ71" s="9">
        <f t="shared" si="34"/>
        <v>2</v>
      </c>
      <c r="CR71" s="9">
        <f t="shared" si="35"/>
        <v>2</v>
      </c>
      <c r="CS71" s="10">
        <f t="shared" si="36"/>
        <v>15</v>
      </c>
      <c r="CT71" s="3">
        <f t="shared" si="37"/>
        <v>3</v>
      </c>
      <c r="CU71" s="3">
        <f t="shared" si="38"/>
        <v>-1.6768083108231491</v>
      </c>
      <c r="CX71" s="5">
        <f t="shared" si="39"/>
        <v>2</v>
      </c>
      <c r="CY71" s="115">
        <f t="shared" si="40"/>
        <v>4</v>
      </c>
      <c r="CZ71" s="11">
        <f t="shared" si="41"/>
        <v>73</v>
      </c>
    </row>
    <row r="72" spans="1:104">
      <c r="A72">
        <v>72</v>
      </c>
      <c r="B72" t="s">
        <v>1985</v>
      </c>
      <c r="C72" t="s">
        <v>1986</v>
      </c>
      <c r="D72" t="s">
        <v>77</v>
      </c>
      <c r="E72" t="s">
        <v>83</v>
      </c>
      <c r="F72" t="s">
        <v>1716</v>
      </c>
      <c r="G72" t="s">
        <v>1722</v>
      </c>
      <c r="H72">
        <v>4</v>
      </c>
      <c r="I72">
        <v>2</v>
      </c>
      <c r="J72">
        <v>2</v>
      </c>
      <c r="K72">
        <v>3</v>
      </c>
      <c r="L72">
        <v>3</v>
      </c>
      <c r="M72">
        <v>3</v>
      </c>
      <c r="N72">
        <v>2</v>
      </c>
      <c r="O72">
        <v>3</v>
      </c>
      <c r="P72">
        <v>4</v>
      </c>
      <c r="Q72">
        <v>4</v>
      </c>
      <c r="R72">
        <v>2</v>
      </c>
      <c r="S72">
        <v>1</v>
      </c>
      <c r="T72">
        <v>3</v>
      </c>
      <c r="U72">
        <v>2</v>
      </c>
      <c r="V72">
        <v>3</v>
      </c>
      <c r="W72">
        <v>2</v>
      </c>
      <c r="X72">
        <v>3</v>
      </c>
      <c r="Y72">
        <v>2</v>
      </c>
      <c r="Z72">
        <v>4</v>
      </c>
      <c r="AA72">
        <v>4</v>
      </c>
      <c r="AB72">
        <v>1</v>
      </c>
      <c r="AC72">
        <v>1</v>
      </c>
      <c r="AD72">
        <v>1</v>
      </c>
      <c r="AE72">
        <v>1</v>
      </c>
      <c r="AF72">
        <v>2</v>
      </c>
      <c r="AG72">
        <v>1</v>
      </c>
      <c r="AH72">
        <v>1</v>
      </c>
      <c r="AI72">
        <v>1</v>
      </c>
      <c r="AJ72">
        <v>1</v>
      </c>
      <c r="AK72">
        <v>2</v>
      </c>
      <c r="AL72">
        <v>1</v>
      </c>
      <c r="AM72">
        <v>1</v>
      </c>
      <c r="AN72">
        <v>1</v>
      </c>
      <c r="AO72">
        <v>1</v>
      </c>
      <c r="AP72">
        <v>1</v>
      </c>
      <c r="AQ72">
        <v>2</v>
      </c>
      <c r="AR72">
        <v>1</v>
      </c>
      <c r="AS72">
        <v>1</v>
      </c>
      <c r="AT72">
        <v>1</v>
      </c>
      <c r="AU72">
        <v>1</v>
      </c>
      <c r="AV72">
        <v>1</v>
      </c>
      <c r="AW72">
        <v>2</v>
      </c>
      <c r="AX72">
        <v>1</v>
      </c>
      <c r="AY72">
        <v>1</v>
      </c>
      <c r="AZ72">
        <v>1</v>
      </c>
      <c r="BA72">
        <v>1</v>
      </c>
      <c r="BB72">
        <v>1</v>
      </c>
      <c r="BC72">
        <v>1</v>
      </c>
      <c r="BD72">
        <v>1</v>
      </c>
      <c r="BE72">
        <v>1</v>
      </c>
      <c r="BF72">
        <v>1</v>
      </c>
      <c r="BG72">
        <v>1</v>
      </c>
      <c r="BH72">
        <v>1</v>
      </c>
      <c r="BI72">
        <v>1</v>
      </c>
      <c r="BJ72">
        <v>1</v>
      </c>
      <c r="BK72">
        <v>2</v>
      </c>
      <c r="BL72">
        <v>2</v>
      </c>
      <c r="BM72">
        <v>1</v>
      </c>
      <c r="BN72">
        <v>1</v>
      </c>
      <c r="BO72">
        <v>1</v>
      </c>
      <c r="BP72">
        <v>1</v>
      </c>
      <c r="BQ72">
        <v>1</v>
      </c>
      <c r="BR72">
        <v>6</v>
      </c>
      <c r="BS72">
        <v>6</v>
      </c>
      <c r="BT72">
        <v>3</v>
      </c>
      <c r="BU72">
        <v>6</v>
      </c>
      <c r="BV72">
        <v>6</v>
      </c>
      <c r="BW72">
        <v>6</v>
      </c>
      <c r="BX72">
        <v>6</v>
      </c>
      <c r="BY72">
        <v>6</v>
      </c>
      <c r="BZ72">
        <v>6</v>
      </c>
      <c r="CA72">
        <v>6</v>
      </c>
      <c r="CB72">
        <v>6</v>
      </c>
      <c r="CC72">
        <v>6</v>
      </c>
      <c r="CD72">
        <v>6</v>
      </c>
      <c r="CE72">
        <v>6</v>
      </c>
      <c r="CF72">
        <v>6</v>
      </c>
      <c r="CG72">
        <v>6</v>
      </c>
      <c r="CH72">
        <v>6</v>
      </c>
      <c r="CI72">
        <v>179</v>
      </c>
      <c r="CJ72" s="9">
        <f t="shared" si="27"/>
        <v>1</v>
      </c>
      <c r="CK72" s="9">
        <f t="shared" si="28"/>
        <v>2</v>
      </c>
      <c r="CL72" s="9">
        <f t="shared" si="29"/>
        <v>2</v>
      </c>
      <c r="CM72" s="9">
        <f t="shared" si="30"/>
        <v>1</v>
      </c>
      <c r="CN72" s="9">
        <f t="shared" si="31"/>
        <v>1</v>
      </c>
      <c r="CO72" s="9">
        <f t="shared" si="32"/>
        <v>2</v>
      </c>
      <c r="CP72" s="9">
        <f t="shared" si="33"/>
        <v>3</v>
      </c>
      <c r="CQ72" s="9">
        <f t="shared" si="34"/>
        <v>1</v>
      </c>
      <c r="CR72" s="9">
        <f t="shared" si="35"/>
        <v>1</v>
      </c>
      <c r="CS72" s="10">
        <f t="shared" si="36"/>
        <v>14</v>
      </c>
      <c r="CT72" s="3">
        <f t="shared" si="37"/>
        <v>7</v>
      </c>
      <c r="CU72" s="3">
        <f t="shared" si="38"/>
        <v>-1.0645297574935346</v>
      </c>
      <c r="CX72" s="5">
        <f t="shared" si="39"/>
        <v>3</v>
      </c>
      <c r="CY72" s="115">
        <f t="shared" si="40"/>
        <v>4</v>
      </c>
      <c r="CZ72" s="11">
        <f t="shared" si="41"/>
        <v>100</v>
      </c>
    </row>
    <row r="73" spans="1:104">
      <c r="A73">
        <v>69</v>
      </c>
      <c r="B73" t="s">
        <v>1987</v>
      </c>
      <c r="C73" t="s">
        <v>1988</v>
      </c>
      <c r="D73" t="s">
        <v>77</v>
      </c>
      <c r="E73" t="s">
        <v>78</v>
      </c>
      <c r="F73" t="s">
        <v>1705</v>
      </c>
      <c r="G73" t="s">
        <v>1706</v>
      </c>
      <c r="H73">
        <v>4</v>
      </c>
      <c r="I73">
        <v>2</v>
      </c>
      <c r="J73">
        <v>3</v>
      </c>
      <c r="K73">
        <v>2</v>
      </c>
      <c r="L73">
        <v>2</v>
      </c>
      <c r="M73">
        <v>3</v>
      </c>
      <c r="N73">
        <v>3</v>
      </c>
      <c r="O73">
        <v>4</v>
      </c>
      <c r="P73">
        <v>2</v>
      </c>
      <c r="Q73">
        <v>3</v>
      </c>
      <c r="R73">
        <v>1</v>
      </c>
      <c r="S73">
        <v>3</v>
      </c>
      <c r="T73">
        <v>3</v>
      </c>
      <c r="U73">
        <v>2</v>
      </c>
      <c r="V73">
        <v>1</v>
      </c>
      <c r="W73">
        <v>1</v>
      </c>
      <c r="X73">
        <v>1</v>
      </c>
      <c r="Y73">
        <v>3</v>
      </c>
      <c r="Z73">
        <v>2</v>
      </c>
      <c r="AA73">
        <v>2</v>
      </c>
      <c r="AB73">
        <v>2</v>
      </c>
      <c r="AC73">
        <v>1</v>
      </c>
      <c r="AD73">
        <v>2</v>
      </c>
      <c r="AE73">
        <v>1</v>
      </c>
      <c r="AF73">
        <v>1</v>
      </c>
      <c r="AG73">
        <v>1</v>
      </c>
      <c r="AH73">
        <v>1</v>
      </c>
      <c r="AI73">
        <v>1</v>
      </c>
      <c r="AJ73">
        <v>1</v>
      </c>
      <c r="AK73">
        <v>2</v>
      </c>
      <c r="AL73">
        <v>1</v>
      </c>
      <c r="AM73">
        <v>1</v>
      </c>
      <c r="AN73">
        <v>1</v>
      </c>
      <c r="AO73">
        <v>1</v>
      </c>
      <c r="AP73">
        <v>1</v>
      </c>
      <c r="AQ73">
        <v>1</v>
      </c>
      <c r="AR73">
        <v>1</v>
      </c>
      <c r="AS73">
        <v>1</v>
      </c>
      <c r="AT73">
        <v>1</v>
      </c>
      <c r="AU73">
        <v>1</v>
      </c>
      <c r="AV73">
        <v>1</v>
      </c>
      <c r="AW73">
        <v>2</v>
      </c>
      <c r="AX73">
        <v>2</v>
      </c>
      <c r="AY73">
        <v>3</v>
      </c>
      <c r="AZ73">
        <v>2</v>
      </c>
      <c r="BA73">
        <v>2</v>
      </c>
      <c r="BB73">
        <v>4</v>
      </c>
      <c r="BC73">
        <v>2</v>
      </c>
      <c r="BD73">
        <v>3</v>
      </c>
      <c r="BE73">
        <v>2</v>
      </c>
      <c r="BF73">
        <v>1</v>
      </c>
      <c r="BG73">
        <v>1</v>
      </c>
      <c r="BH73">
        <v>2</v>
      </c>
      <c r="BI73">
        <v>1</v>
      </c>
      <c r="BJ73">
        <v>2</v>
      </c>
      <c r="BK73">
        <v>1</v>
      </c>
      <c r="BL73">
        <v>1</v>
      </c>
      <c r="BM73">
        <v>2</v>
      </c>
      <c r="BN73">
        <v>1</v>
      </c>
      <c r="BO73">
        <v>2</v>
      </c>
      <c r="BP73">
        <v>1</v>
      </c>
      <c r="BQ73">
        <v>1</v>
      </c>
      <c r="BR73">
        <v>4</v>
      </c>
      <c r="BS73">
        <v>4</v>
      </c>
      <c r="BT73">
        <v>6</v>
      </c>
      <c r="BU73">
        <v>3</v>
      </c>
      <c r="BV73">
        <v>5</v>
      </c>
      <c r="BW73">
        <v>2</v>
      </c>
      <c r="BX73">
        <v>4</v>
      </c>
      <c r="BY73">
        <v>6</v>
      </c>
      <c r="BZ73">
        <v>1</v>
      </c>
      <c r="CA73">
        <v>3</v>
      </c>
      <c r="CB73">
        <v>4</v>
      </c>
      <c r="CC73">
        <v>5</v>
      </c>
      <c r="CD73">
        <v>2</v>
      </c>
      <c r="CE73">
        <v>4</v>
      </c>
      <c r="CF73">
        <v>4</v>
      </c>
      <c r="CG73">
        <v>1</v>
      </c>
      <c r="CH73">
        <v>3</v>
      </c>
      <c r="CI73">
        <v>132</v>
      </c>
      <c r="CJ73" s="9">
        <f t="shared" si="27"/>
        <v>1</v>
      </c>
      <c r="CK73" s="9">
        <f t="shared" si="28"/>
        <v>3</v>
      </c>
      <c r="CL73" s="9">
        <f t="shared" si="29"/>
        <v>2</v>
      </c>
      <c r="CM73" s="9">
        <f t="shared" si="30"/>
        <v>3</v>
      </c>
      <c r="CN73" s="9">
        <f t="shared" si="31"/>
        <v>2</v>
      </c>
      <c r="CO73" s="9">
        <f t="shared" si="32"/>
        <v>4</v>
      </c>
      <c r="CP73" s="9">
        <f t="shared" si="33"/>
        <v>4</v>
      </c>
      <c r="CQ73" s="9">
        <f t="shared" si="34"/>
        <v>3</v>
      </c>
      <c r="CR73" s="9">
        <f t="shared" si="35"/>
        <v>3</v>
      </c>
      <c r="CS73" s="10">
        <f t="shared" si="36"/>
        <v>25</v>
      </c>
      <c r="CT73" s="3">
        <f t="shared" si="37"/>
        <v>7</v>
      </c>
      <c r="CU73" s="3">
        <f t="shared" si="38"/>
        <v>-1.0645297574935346</v>
      </c>
      <c r="CX73" s="5">
        <f t="shared" si="39"/>
        <v>17</v>
      </c>
      <c r="CY73" s="115">
        <f t="shared" si="40"/>
        <v>1</v>
      </c>
      <c r="CZ73" s="11">
        <f t="shared" si="41"/>
        <v>56</v>
      </c>
    </row>
    <row r="74" spans="1:104">
      <c r="A74">
        <v>86</v>
      </c>
      <c r="B74" t="s">
        <v>1989</v>
      </c>
      <c r="C74" t="s">
        <v>1990</v>
      </c>
      <c r="D74" t="s">
        <v>77</v>
      </c>
      <c r="E74" t="s">
        <v>78</v>
      </c>
      <c r="F74" t="s">
        <v>1747</v>
      </c>
      <c r="G74" t="s">
        <v>1785</v>
      </c>
      <c r="H74">
        <v>3</v>
      </c>
      <c r="I74">
        <v>4</v>
      </c>
      <c r="J74">
        <v>2</v>
      </c>
      <c r="K74">
        <v>3</v>
      </c>
      <c r="L74">
        <v>2</v>
      </c>
      <c r="M74">
        <v>2</v>
      </c>
      <c r="N74">
        <v>3</v>
      </c>
      <c r="O74">
        <v>3</v>
      </c>
      <c r="P74">
        <v>2</v>
      </c>
      <c r="Q74">
        <v>3</v>
      </c>
      <c r="R74">
        <v>3</v>
      </c>
      <c r="S74">
        <v>2</v>
      </c>
      <c r="T74">
        <v>4</v>
      </c>
      <c r="U74">
        <v>3</v>
      </c>
      <c r="V74">
        <v>2</v>
      </c>
      <c r="W74">
        <v>1</v>
      </c>
      <c r="X74">
        <v>3</v>
      </c>
      <c r="Y74">
        <v>2</v>
      </c>
      <c r="Z74">
        <v>3</v>
      </c>
      <c r="AA74">
        <v>1</v>
      </c>
      <c r="AB74">
        <v>3</v>
      </c>
      <c r="AC74">
        <v>1</v>
      </c>
      <c r="AD74">
        <v>3</v>
      </c>
      <c r="AE74">
        <v>3</v>
      </c>
      <c r="AF74">
        <v>3</v>
      </c>
      <c r="AG74">
        <v>3</v>
      </c>
      <c r="AH74">
        <v>1</v>
      </c>
      <c r="AI74">
        <v>2</v>
      </c>
      <c r="AJ74">
        <v>1</v>
      </c>
      <c r="AK74">
        <v>3</v>
      </c>
      <c r="AL74">
        <v>2</v>
      </c>
      <c r="AM74">
        <v>1</v>
      </c>
      <c r="AN74">
        <v>2</v>
      </c>
      <c r="AO74">
        <v>3</v>
      </c>
      <c r="AP74">
        <v>2</v>
      </c>
      <c r="AQ74">
        <v>1</v>
      </c>
      <c r="AR74">
        <v>2</v>
      </c>
      <c r="AS74">
        <v>2</v>
      </c>
      <c r="AT74">
        <v>1</v>
      </c>
      <c r="AU74">
        <v>1</v>
      </c>
      <c r="AV74">
        <v>2</v>
      </c>
      <c r="AW74">
        <v>2</v>
      </c>
      <c r="AX74">
        <v>2</v>
      </c>
      <c r="AY74">
        <v>2</v>
      </c>
      <c r="AZ74">
        <v>2</v>
      </c>
      <c r="BA74">
        <v>2</v>
      </c>
      <c r="BB74">
        <v>2</v>
      </c>
      <c r="BC74">
        <v>2</v>
      </c>
      <c r="BD74">
        <v>3</v>
      </c>
      <c r="BE74">
        <v>2</v>
      </c>
      <c r="BF74">
        <v>2</v>
      </c>
      <c r="BG74">
        <v>3</v>
      </c>
      <c r="BH74">
        <v>2</v>
      </c>
      <c r="BI74">
        <v>2</v>
      </c>
      <c r="BJ74">
        <v>3</v>
      </c>
      <c r="BK74">
        <v>2</v>
      </c>
      <c r="BL74">
        <v>3</v>
      </c>
      <c r="BM74">
        <v>2</v>
      </c>
      <c r="BN74">
        <v>2</v>
      </c>
      <c r="BO74">
        <v>1</v>
      </c>
      <c r="BP74">
        <v>3</v>
      </c>
      <c r="BQ74">
        <v>2</v>
      </c>
      <c r="BR74">
        <v>3</v>
      </c>
      <c r="BS74">
        <v>3</v>
      </c>
      <c r="BT74">
        <v>4</v>
      </c>
      <c r="BU74">
        <v>3</v>
      </c>
      <c r="BV74">
        <v>5</v>
      </c>
      <c r="BW74">
        <v>2</v>
      </c>
      <c r="BX74">
        <v>3</v>
      </c>
      <c r="BY74">
        <v>5</v>
      </c>
      <c r="BZ74">
        <v>3</v>
      </c>
      <c r="CA74">
        <v>6</v>
      </c>
      <c r="CB74">
        <v>3</v>
      </c>
      <c r="CC74">
        <v>6</v>
      </c>
      <c r="CD74">
        <v>3</v>
      </c>
      <c r="CE74">
        <v>3</v>
      </c>
      <c r="CF74">
        <v>4</v>
      </c>
      <c r="CG74">
        <v>2</v>
      </c>
      <c r="CH74">
        <v>4</v>
      </c>
      <c r="CI74">
        <v>155</v>
      </c>
      <c r="CJ74" s="9">
        <f t="shared" si="27"/>
        <v>2</v>
      </c>
      <c r="CK74" s="9">
        <f t="shared" si="28"/>
        <v>3</v>
      </c>
      <c r="CL74" s="9">
        <f t="shared" si="29"/>
        <v>3</v>
      </c>
      <c r="CM74" s="9">
        <f t="shared" si="30"/>
        <v>3</v>
      </c>
      <c r="CN74" s="9">
        <f t="shared" si="31"/>
        <v>2</v>
      </c>
      <c r="CO74" s="9">
        <f t="shared" si="32"/>
        <v>3</v>
      </c>
      <c r="CP74" s="9">
        <f t="shared" si="33"/>
        <v>4</v>
      </c>
      <c r="CQ74" s="9">
        <f t="shared" si="34"/>
        <v>2</v>
      </c>
      <c r="CR74" s="9">
        <f t="shared" si="35"/>
        <v>4</v>
      </c>
      <c r="CS74" s="10">
        <f t="shared" si="36"/>
        <v>26</v>
      </c>
      <c r="CT74" s="3">
        <f t="shared" si="37"/>
        <v>28</v>
      </c>
      <c r="CU74" s="3">
        <f t="shared" si="38"/>
        <v>2.149932647486942</v>
      </c>
      <c r="CX74" s="5">
        <f t="shared" si="39"/>
        <v>25</v>
      </c>
      <c r="CY74" s="115">
        <f t="shared" si="40"/>
        <v>3</v>
      </c>
      <c r="CZ74" s="11">
        <f t="shared" si="41"/>
        <v>61</v>
      </c>
    </row>
    <row r="75" spans="1:104">
      <c r="A75">
        <v>73</v>
      </c>
      <c r="B75" t="s">
        <v>1991</v>
      </c>
      <c r="C75" t="s">
        <v>1992</v>
      </c>
      <c r="D75" t="s">
        <v>77</v>
      </c>
      <c r="E75" t="s">
        <v>78</v>
      </c>
      <c r="F75" t="s">
        <v>1716</v>
      </c>
      <c r="G75" t="s">
        <v>1717</v>
      </c>
      <c r="H75">
        <v>3</v>
      </c>
      <c r="I75">
        <v>2</v>
      </c>
      <c r="J75">
        <v>2</v>
      </c>
      <c r="K75">
        <v>3</v>
      </c>
      <c r="L75">
        <v>2</v>
      </c>
      <c r="M75">
        <v>1</v>
      </c>
      <c r="N75">
        <v>3</v>
      </c>
      <c r="O75">
        <v>4</v>
      </c>
      <c r="P75">
        <v>3</v>
      </c>
      <c r="Q75">
        <v>3</v>
      </c>
      <c r="R75">
        <v>4</v>
      </c>
      <c r="S75">
        <v>2</v>
      </c>
      <c r="T75">
        <v>4</v>
      </c>
      <c r="U75">
        <v>4</v>
      </c>
      <c r="V75">
        <v>2</v>
      </c>
      <c r="W75">
        <v>3</v>
      </c>
      <c r="X75">
        <v>3</v>
      </c>
      <c r="Y75">
        <v>4</v>
      </c>
      <c r="Z75">
        <v>2</v>
      </c>
      <c r="AA75">
        <v>3</v>
      </c>
      <c r="AB75">
        <v>1</v>
      </c>
      <c r="AC75">
        <v>1</v>
      </c>
      <c r="AD75">
        <v>1</v>
      </c>
      <c r="AE75">
        <v>3</v>
      </c>
      <c r="AF75">
        <v>3</v>
      </c>
      <c r="AG75">
        <v>1</v>
      </c>
      <c r="AH75">
        <v>2</v>
      </c>
      <c r="AI75">
        <v>2</v>
      </c>
      <c r="AJ75">
        <v>1</v>
      </c>
      <c r="AK75">
        <v>3</v>
      </c>
      <c r="AL75">
        <v>1</v>
      </c>
      <c r="AM75">
        <v>1</v>
      </c>
      <c r="AN75">
        <v>2</v>
      </c>
      <c r="AO75">
        <v>1</v>
      </c>
      <c r="AP75">
        <v>1</v>
      </c>
      <c r="AQ75">
        <v>1</v>
      </c>
      <c r="AR75">
        <v>1</v>
      </c>
      <c r="AS75">
        <v>2</v>
      </c>
      <c r="AT75">
        <v>1</v>
      </c>
      <c r="AU75">
        <v>1</v>
      </c>
      <c r="AV75">
        <v>2</v>
      </c>
      <c r="AW75">
        <v>2</v>
      </c>
      <c r="AX75">
        <v>2</v>
      </c>
      <c r="AY75">
        <v>1</v>
      </c>
      <c r="AZ75">
        <v>2</v>
      </c>
      <c r="BA75">
        <v>2</v>
      </c>
      <c r="BB75">
        <v>2</v>
      </c>
      <c r="BC75">
        <v>1</v>
      </c>
      <c r="BD75">
        <v>2</v>
      </c>
      <c r="BE75">
        <v>2</v>
      </c>
      <c r="BF75">
        <v>2</v>
      </c>
      <c r="BG75">
        <v>3</v>
      </c>
      <c r="BH75">
        <v>2</v>
      </c>
      <c r="BI75">
        <v>1</v>
      </c>
      <c r="BJ75">
        <v>1</v>
      </c>
      <c r="BK75">
        <v>1</v>
      </c>
      <c r="BL75">
        <v>1</v>
      </c>
      <c r="BM75">
        <v>2</v>
      </c>
      <c r="BN75">
        <v>1</v>
      </c>
      <c r="BO75">
        <v>1</v>
      </c>
      <c r="BP75">
        <v>1</v>
      </c>
      <c r="BQ75">
        <v>3</v>
      </c>
      <c r="BR75">
        <v>4</v>
      </c>
      <c r="BS75">
        <v>1</v>
      </c>
      <c r="BT75">
        <v>6</v>
      </c>
      <c r="BU75">
        <v>3</v>
      </c>
      <c r="BV75">
        <v>3</v>
      </c>
      <c r="BW75">
        <v>6</v>
      </c>
      <c r="BX75">
        <v>6</v>
      </c>
      <c r="BY75">
        <v>3</v>
      </c>
      <c r="BZ75">
        <v>2</v>
      </c>
      <c r="CA75">
        <v>6</v>
      </c>
      <c r="CB75">
        <v>5</v>
      </c>
      <c r="CC75">
        <v>5</v>
      </c>
      <c r="CD75">
        <v>5</v>
      </c>
      <c r="CE75">
        <v>6</v>
      </c>
      <c r="CF75">
        <v>6</v>
      </c>
      <c r="CG75">
        <v>6</v>
      </c>
      <c r="CH75">
        <v>6</v>
      </c>
      <c r="CI75">
        <v>168</v>
      </c>
      <c r="CJ75" s="9">
        <f t="shared" si="27"/>
        <v>2</v>
      </c>
      <c r="CK75" s="9">
        <f t="shared" si="28"/>
        <v>3</v>
      </c>
      <c r="CL75" s="9">
        <f t="shared" si="29"/>
        <v>4</v>
      </c>
      <c r="CM75" s="9">
        <f t="shared" si="30"/>
        <v>2</v>
      </c>
      <c r="CN75" s="9">
        <f t="shared" si="31"/>
        <v>2</v>
      </c>
      <c r="CO75" s="9">
        <f t="shared" si="32"/>
        <v>3</v>
      </c>
      <c r="CP75" s="9">
        <f t="shared" si="33"/>
        <v>2</v>
      </c>
      <c r="CQ75" s="9">
        <f t="shared" si="34"/>
        <v>3</v>
      </c>
      <c r="CR75" s="9">
        <f t="shared" si="35"/>
        <v>2</v>
      </c>
      <c r="CS75" s="10">
        <f t="shared" si="36"/>
        <v>23</v>
      </c>
      <c r="CT75" s="3">
        <f t="shared" si="37"/>
        <v>17</v>
      </c>
      <c r="CU75" s="3">
        <f t="shared" si="38"/>
        <v>0.46616662583050195</v>
      </c>
      <c r="CX75" s="5">
        <f t="shared" si="39"/>
        <v>14</v>
      </c>
      <c r="CY75" s="115">
        <f t="shared" si="40"/>
        <v>1</v>
      </c>
      <c r="CZ75" s="11">
        <f t="shared" si="41"/>
        <v>74</v>
      </c>
    </row>
    <row r="76" spans="1:104">
      <c r="A76">
        <v>90</v>
      </c>
      <c r="B76" t="s">
        <v>1993</v>
      </c>
      <c r="C76" t="s">
        <v>1994</v>
      </c>
      <c r="D76" t="s">
        <v>77</v>
      </c>
      <c r="E76" t="s">
        <v>78</v>
      </c>
      <c r="F76" t="s">
        <v>1747</v>
      </c>
      <c r="G76" t="s">
        <v>1803</v>
      </c>
      <c r="H76">
        <v>4</v>
      </c>
      <c r="I76">
        <v>4</v>
      </c>
      <c r="J76">
        <v>4</v>
      </c>
      <c r="K76">
        <v>4</v>
      </c>
      <c r="L76">
        <v>2</v>
      </c>
      <c r="M76">
        <v>3</v>
      </c>
      <c r="N76">
        <v>4</v>
      </c>
      <c r="O76">
        <v>3</v>
      </c>
      <c r="P76">
        <v>1</v>
      </c>
      <c r="Q76">
        <v>3</v>
      </c>
      <c r="R76">
        <v>3</v>
      </c>
      <c r="S76">
        <v>4</v>
      </c>
      <c r="T76">
        <v>4</v>
      </c>
      <c r="U76">
        <v>4</v>
      </c>
      <c r="V76">
        <v>3</v>
      </c>
      <c r="W76">
        <v>1</v>
      </c>
      <c r="X76">
        <v>3</v>
      </c>
      <c r="Y76">
        <v>4</v>
      </c>
      <c r="Z76">
        <v>3</v>
      </c>
      <c r="AA76">
        <v>2</v>
      </c>
      <c r="AB76">
        <v>1</v>
      </c>
      <c r="AC76">
        <v>2</v>
      </c>
      <c r="AD76">
        <v>1</v>
      </c>
      <c r="AE76">
        <v>2</v>
      </c>
      <c r="AF76">
        <v>4</v>
      </c>
      <c r="AG76">
        <v>3</v>
      </c>
      <c r="AH76">
        <v>2</v>
      </c>
      <c r="AI76">
        <v>2</v>
      </c>
      <c r="AJ76">
        <v>1</v>
      </c>
      <c r="AK76">
        <v>2</v>
      </c>
      <c r="AL76">
        <v>1</v>
      </c>
      <c r="AM76">
        <v>1</v>
      </c>
      <c r="AN76">
        <v>1</v>
      </c>
      <c r="AO76">
        <v>2</v>
      </c>
      <c r="AP76">
        <v>1</v>
      </c>
      <c r="AQ76">
        <v>1</v>
      </c>
      <c r="AR76">
        <v>1</v>
      </c>
      <c r="AS76">
        <v>2</v>
      </c>
      <c r="AT76">
        <v>1</v>
      </c>
      <c r="AU76">
        <v>1</v>
      </c>
      <c r="AV76">
        <v>1</v>
      </c>
      <c r="AW76">
        <v>3</v>
      </c>
      <c r="AX76">
        <v>4</v>
      </c>
      <c r="AY76">
        <v>3</v>
      </c>
      <c r="AZ76">
        <v>3</v>
      </c>
      <c r="BA76">
        <v>3</v>
      </c>
      <c r="BB76">
        <v>4</v>
      </c>
      <c r="BC76">
        <v>3</v>
      </c>
      <c r="BD76">
        <v>4</v>
      </c>
      <c r="BE76">
        <v>2</v>
      </c>
      <c r="BF76">
        <v>4</v>
      </c>
      <c r="BG76">
        <v>1</v>
      </c>
      <c r="BH76">
        <v>3</v>
      </c>
      <c r="BI76">
        <v>3</v>
      </c>
      <c r="BJ76">
        <v>4</v>
      </c>
      <c r="BK76">
        <v>3</v>
      </c>
      <c r="BL76">
        <v>3</v>
      </c>
      <c r="BM76">
        <v>3</v>
      </c>
      <c r="BN76">
        <v>3</v>
      </c>
      <c r="BO76">
        <v>2</v>
      </c>
      <c r="BP76">
        <v>1</v>
      </c>
      <c r="BQ76">
        <v>3</v>
      </c>
      <c r="BR76">
        <v>2</v>
      </c>
      <c r="BS76">
        <v>4</v>
      </c>
      <c r="BT76">
        <v>6</v>
      </c>
      <c r="BU76">
        <v>1</v>
      </c>
      <c r="BV76">
        <v>4</v>
      </c>
      <c r="BW76">
        <v>1</v>
      </c>
      <c r="BX76">
        <v>5</v>
      </c>
      <c r="BY76">
        <v>5</v>
      </c>
      <c r="BZ76">
        <v>1</v>
      </c>
      <c r="CA76">
        <v>4</v>
      </c>
      <c r="CB76">
        <v>1</v>
      </c>
      <c r="CC76">
        <v>4</v>
      </c>
      <c r="CD76">
        <v>1</v>
      </c>
      <c r="CE76">
        <v>4</v>
      </c>
      <c r="CF76">
        <v>1</v>
      </c>
      <c r="CG76">
        <v>4</v>
      </c>
      <c r="CH76">
        <v>5</v>
      </c>
      <c r="CI76">
        <v>149</v>
      </c>
      <c r="CJ76" s="9">
        <f t="shared" si="27"/>
        <v>1</v>
      </c>
      <c r="CK76" s="9">
        <f t="shared" si="28"/>
        <v>3</v>
      </c>
      <c r="CL76" s="9">
        <f t="shared" si="29"/>
        <v>2</v>
      </c>
      <c r="CM76" s="9">
        <f t="shared" si="30"/>
        <v>4</v>
      </c>
      <c r="CN76" s="9">
        <f t="shared" si="31"/>
        <v>2</v>
      </c>
      <c r="CO76" s="9">
        <f t="shared" si="32"/>
        <v>2</v>
      </c>
      <c r="CP76" s="9">
        <f t="shared" si="33"/>
        <v>4</v>
      </c>
      <c r="CQ76" s="9">
        <f t="shared" si="34"/>
        <v>2</v>
      </c>
      <c r="CR76" s="9">
        <f t="shared" si="35"/>
        <v>3</v>
      </c>
      <c r="CS76" s="10">
        <f t="shared" si="36"/>
        <v>23</v>
      </c>
      <c r="CT76" s="3">
        <f t="shared" si="37"/>
        <v>18</v>
      </c>
      <c r="CU76" s="3">
        <f t="shared" si="38"/>
        <v>0.61923626416290556</v>
      </c>
      <c r="CX76" s="5">
        <f t="shared" si="39"/>
        <v>41</v>
      </c>
      <c r="CY76" s="115">
        <f t="shared" si="40"/>
        <v>1</v>
      </c>
      <c r="CZ76" s="11">
        <f t="shared" si="41"/>
        <v>48</v>
      </c>
    </row>
    <row r="77" spans="1:104">
      <c r="A77">
        <v>81</v>
      </c>
      <c r="B77" t="s">
        <v>1995</v>
      </c>
      <c r="C77" t="s">
        <v>1996</v>
      </c>
      <c r="D77" t="s">
        <v>77</v>
      </c>
      <c r="E77" t="s">
        <v>78</v>
      </c>
      <c r="F77" t="s">
        <v>1747</v>
      </c>
      <c r="G77" t="s">
        <v>1761</v>
      </c>
      <c r="H77">
        <v>4</v>
      </c>
      <c r="I77">
        <v>3</v>
      </c>
      <c r="J77">
        <v>1</v>
      </c>
      <c r="K77">
        <v>3</v>
      </c>
      <c r="L77">
        <v>4</v>
      </c>
      <c r="M77">
        <v>4</v>
      </c>
      <c r="N77">
        <v>3</v>
      </c>
      <c r="O77">
        <v>3</v>
      </c>
      <c r="P77">
        <v>3</v>
      </c>
      <c r="Q77">
        <v>4</v>
      </c>
      <c r="R77">
        <v>2</v>
      </c>
      <c r="S77">
        <v>4</v>
      </c>
      <c r="T77">
        <v>3</v>
      </c>
      <c r="U77">
        <v>3</v>
      </c>
      <c r="V77">
        <v>4</v>
      </c>
      <c r="W77">
        <v>4</v>
      </c>
      <c r="X77">
        <v>2</v>
      </c>
      <c r="Y77">
        <v>1</v>
      </c>
      <c r="Z77">
        <v>4</v>
      </c>
      <c r="AA77">
        <v>4</v>
      </c>
      <c r="AB77">
        <v>1</v>
      </c>
      <c r="AC77">
        <v>1</v>
      </c>
      <c r="AD77">
        <v>1</v>
      </c>
      <c r="AE77">
        <v>2</v>
      </c>
      <c r="AF77">
        <v>2</v>
      </c>
      <c r="AG77">
        <v>1</v>
      </c>
      <c r="AH77">
        <v>1</v>
      </c>
      <c r="AI77">
        <v>1</v>
      </c>
      <c r="AJ77">
        <v>1</v>
      </c>
      <c r="AK77">
        <v>1</v>
      </c>
      <c r="AL77">
        <v>1</v>
      </c>
      <c r="AM77">
        <v>1</v>
      </c>
      <c r="AN77">
        <v>1</v>
      </c>
      <c r="AO77">
        <v>1</v>
      </c>
      <c r="AP77">
        <v>1</v>
      </c>
      <c r="AQ77">
        <v>1</v>
      </c>
      <c r="AR77">
        <v>1</v>
      </c>
      <c r="AS77">
        <v>1</v>
      </c>
      <c r="AT77">
        <v>1</v>
      </c>
      <c r="AU77">
        <v>2</v>
      </c>
      <c r="AV77">
        <v>1</v>
      </c>
      <c r="AW77">
        <v>2</v>
      </c>
      <c r="AX77">
        <v>2</v>
      </c>
      <c r="AY77">
        <v>1</v>
      </c>
      <c r="AZ77">
        <v>3</v>
      </c>
      <c r="BA77">
        <v>1</v>
      </c>
      <c r="BB77">
        <v>1</v>
      </c>
      <c r="BC77">
        <v>1</v>
      </c>
      <c r="BD77">
        <v>1</v>
      </c>
      <c r="BE77">
        <v>1</v>
      </c>
      <c r="BF77">
        <v>1</v>
      </c>
      <c r="BG77">
        <v>1</v>
      </c>
      <c r="BH77">
        <v>3</v>
      </c>
      <c r="BI77">
        <v>1</v>
      </c>
      <c r="BJ77">
        <v>1</v>
      </c>
      <c r="BK77">
        <v>2</v>
      </c>
      <c r="BL77">
        <v>2</v>
      </c>
      <c r="BM77">
        <v>2</v>
      </c>
      <c r="BN77">
        <v>1</v>
      </c>
      <c r="BO77">
        <v>1</v>
      </c>
      <c r="BP77">
        <v>1</v>
      </c>
      <c r="BQ77">
        <v>1</v>
      </c>
      <c r="BR77">
        <v>6</v>
      </c>
      <c r="BS77">
        <v>5</v>
      </c>
      <c r="BT77">
        <v>5</v>
      </c>
      <c r="BU77">
        <v>3</v>
      </c>
      <c r="BV77">
        <v>6</v>
      </c>
      <c r="BW77">
        <v>6</v>
      </c>
      <c r="BX77">
        <v>6</v>
      </c>
      <c r="BY77">
        <v>3</v>
      </c>
      <c r="BZ77">
        <v>2</v>
      </c>
      <c r="CA77">
        <v>5</v>
      </c>
      <c r="CB77">
        <v>5</v>
      </c>
      <c r="CC77">
        <v>6</v>
      </c>
      <c r="CD77">
        <v>4</v>
      </c>
      <c r="CE77">
        <v>5</v>
      </c>
      <c r="CF77">
        <v>5</v>
      </c>
      <c r="CG77">
        <v>5</v>
      </c>
      <c r="CH77">
        <v>5</v>
      </c>
      <c r="CI77">
        <v>169</v>
      </c>
      <c r="CJ77" s="9">
        <f t="shared" si="27"/>
        <v>1</v>
      </c>
      <c r="CK77" s="9">
        <f t="shared" si="28"/>
        <v>1</v>
      </c>
      <c r="CL77" s="9">
        <f t="shared" si="29"/>
        <v>1</v>
      </c>
      <c r="CM77" s="9">
        <f t="shared" si="30"/>
        <v>2</v>
      </c>
      <c r="CN77" s="9">
        <f t="shared" si="31"/>
        <v>1</v>
      </c>
      <c r="CO77" s="9">
        <f t="shared" si="32"/>
        <v>1</v>
      </c>
      <c r="CP77" s="9">
        <f t="shared" si="33"/>
        <v>1</v>
      </c>
      <c r="CQ77" s="9">
        <f t="shared" si="34"/>
        <v>1</v>
      </c>
      <c r="CR77" s="9">
        <f t="shared" si="35"/>
        <v>1</v>
      </c>
      <c r="CS77" s="10">
        <f t="shared" si="36"/>
        <v>10</v>
      </c>
      <c r="CT77" s="3">
        <f t="shared" si="37"/>
        <v>7</v>
      </c>
      <c r="CU77" s="3">
        <f t="shared" si="38"/>
        <v>-1.0645297574935346</v>
      </c>
      <c r="CX77" s="5">
        <f t="shared" si="39"/>
        <v>9</v>
      </c>
      <c r="CY77" s="115">
        <f t="shared" si="40"/>
        <v>2</v>
      </c>
      <c r="CZ77" s="11">
        <f t="shared" si="41"/>
        <v>79</v>
      </c>
    </row>
    <row r="78" spans="1:104">
      <c r="A78">
        <v>74</v>
      </c>
      <c r="B78" t="s">
        <v>1997</v>
      </c>
      <c r="C78" t="s">
        <v>1998</v>
      </c>
      <c r="D78" t="s">
        <v>77</v>
      </c>
      <c r="E78" t="s">
        <v>78</v>
      </c>
      <c r="F78" t="s">
        <v>1727</v>
      </c>
      <c r="G78" t="s">
        <v>1728</v>
      </c>
      <c r="H78">
        <v>4</v>
      </c>
      <c r="I78">
        <v>2</v>
      </c>
      <c r="J78">
        <v>2</v>
      </c>
      <c r="K78">
        <v>2</v>
      </c>
      <c r="L78">
        <v>4</v>
      </c>
      <c r="M78">
        <v>4</v>
      </c>
      <c r="N78">
        <v>1</v>
      </c>
      <c r="O78">
        <v>2</v>
      </c>
      <c r="P78">
        <v>4</v>
      </c>
      <c r="Q78">
        <v>4</v>
      </c>
      <c r="R78">
        <v>2</v>
      </c>
      <c r="S78">
        <v>2</v>
      </c>
      <c r="T78">
        <v>1</v>
      </c>
      <c r="U78">
        <v>1</v>
      </c>
      <c r="V78">
        <v>3</v>
      </c>
      <c r="W78">
        <v>3</v>
      </c>
      <c r="X78">
        <v>2</v>
      </c>
      <c r="Y78">
        <v>1</v>
      </c>
      <c r="Z78">
        <v>3</v>
      </c>
      <c r="AA78">
        <v>4</v>
      </c>
      <c r="AB78">
        <v>2</v>
      </c>
      <c r="AC78">
        <v>3</v>
      </c>
      <c r="AD78">
        <v>2</v>
      </c>
      <c r="AE78">
        <v>2</v>
      </c>
      <c r="AF78">
        <v>1</v>
      </c>
      <c r="AG78">
        <v>1</v>
      </c>
      <c r="AH78">
        <v>1</v>
      </c>
      <c r="AI78">
        <v>1</v>
      </c>
      <c r="AJ78">
        <v>1</v>
      </c>
      <c r="AK78">
        <v>1</v>
      </c>
      <c r="AL78">
        <v>1</v>
      </c>
      <c r="AM78">
        <v>1</v>
      </c>
      <c r="AN78">
        <v>1</v>
      </c>
      <c r="AO78">
        <v>1</v>
      </c>
      <c r="AP78">
        <v>1</v>
      </c>
      <c r="AQ78">
        <v>1</v>
      </c>
      <c r="AR78">
        <v>1</v>
      </c>
      <c r="AS78">
        <v>3</v>
      </c>
      <c r="AT78">
        <v>1</v>
      </c>
      <c r="AU78">
        <v>1</v>
      </c>
      <c r="AV78">
        <v>3</v>
      </c>
      <c r="AW78">
        <v>2</v>
      </c>
      <c r="AX78">
        <v>2</v>
      </c>
      <c r="AY78">
        <v>1</v>
      </c>
      <c r="AZ78">
        <v>2</v>
      </c>
      <c r="BA78">
        <v>1</v>
      </c>
      <c r="BB78">
        <v>1</v>
      </c>
      <c r="BC78">
        <v>1</v>
      </c>
      <c r="BD78">
        <v>1</v>
      </c>
      <c r="BE78">
        <v>2</v>
      </c>
      <c r="BF78">
        <v>1</v>
      </c>
      <c r="BG78">
        <v>2</v>
      </c>
      <c r="BH78">
        <v>1</v>
      </c>
      <c r="BI78">
        <v>2</v>
      </c>
      <c r="BJ78">
        <v>2</v>
      </c>
      <c r="BK78">
        <v>1</v>
      </c>
      <c r="BL78">
        <v>2</v>
      </c>
      <c r="BM78">
        <v>2</v>
      </c>
      <c r="BN78">
        <v>1</v>
      </c>
      <c r="BO78">
        <v>1</v>
      </c>
      <c r="BP78">
        <v>2</v>
      </c>
      <c r="BQ78">
        <v>2</v>
      </c>
      <c r="BR78">
        <v>5</v>
      </c>
      <c r="BS78">
        <v>1</v>
      </c>
      <c r="BT78">
        <v>2</v>
      </c>
      <c r="BU78">
        <v>6</v>
      </c>
      <c r="BV78">
        <v>5</v>
      </c>
      <c r="BW78">
        <v>5</v>
      </c>
      <c r="BX78">
        <v>5</v>
      </c>
      <c r="BY78">
        <v>5</v>
      </c>
      <c r="BZ78">
        <v>4</v>
      </c>
      <c r="CA78">
        <v>6</v>
      </c>
      <c r="CB78">
        <v>6</v>
      </c>
      <c r="CC78">
        <v>6</v>
      </c>
      <c r="CD78">
        <v>5</v>
      </c>
      <c r="CE78">
        <v>4</v>
      </c>
      <c r="CF78">
        <v>5</v>
      </c>
      <c r="CG78">
        <v>5</v>
      </c>
      <c r="CH78">
        <v>5</v>
      </c>
      <c r="CI78">
        <v>161</v>
      </c>
      <c r="CJ78" s="9">
        <f t="shared" si="27"/>
        <v>1</v>
      </c>
      <c r="CK78" s="9">
        <f t="shared" si="28"/>
        <v>1</v>
      </c>
      <c r="CL78" s="9">
        <f t="shared" si="29"/>
        <v>1</v>
      </c>
      <c r="CM78" s="9">
        <f t="shared" si="30"/>
        <v>1</v>
      </c>
      <c r="CN78" s="9">
        <f t="shared" si="31"/>
        <v>1</v>
      </c>
      <c r="CO78" s="9">
        <f t="shared" si="32"/>
        <v>2</v>
      </c>
      <c r="CP78" s="9">
        <f t="shared" si="33"/>
        <v>2</v>
      </c>
      <c r="CQ78" s="9">
        <f t="shared" si="34"/>
        <v>2</v>
      </c>
      <c r="CR78" s="9">
        <f t="shared" si="35"/>
        <v>1</v>
      </c>
      <c r="CS78" s="10">
        <f t="shared" si="36"/>
        <v>12</v>
      </c>
      <c r="CT78" s="3">
        <f t="shared" si="37"/>
        <v>14</v>
      </c>
      <c r="CU78" s="3">
        <f t="shared" si="38"/>
        <v>6.9577108332910011E-3</v>
      </c>
      <c r="CX78" s="5">
        <f t="shared" si="39"/>
        <v>11</v>
      </c>
      <c r="CY78" s="115">
        <f t="shared" si="40"/>
        <v>5</v>
      </c>
      <c r="CZ78" s="11">
        <f t="shared" si="41"/>
        <v>83</v>
      </c>
    </row>
    <row r="79" spans="1:104">
      <c r="A79">
        <v>75</v>
      </c>
      <c r="B79" t="s">
        <v>1999</v>
      </c>
      <c r="C79" t="s">
        <v>2000</v>
      </c>
      <c r="D79" t="s">
        <v>77</v>
      </c>
      <c r="E79" t="s">
        <v>78</v>
      </c>
      <c r="F79" t="s">
        <v>1727</v>
      </c>
      <c r="G79" t="s">
        <v>1733</v>
      </c>
      <c r="H79">
        <v>4</v>
      </c>
      <c r="I79">
        <v>1</v>
      </c>
      <c r="J79">
        <v>1</v>
      </c>
      <c r="K79">
        <v>1</v>
      </c>
      <c r="L79">
        <v>4</v>
      </c>
      <c r="M79">
        <v>4</v>
      </c>
      <c r="N79">
        <v>2</v>
      </c>
      <c r="O79">
        <v>2</v>
      </c>
      <c r="P79">
        <v>2</v>
      </c>
      <c r="Q79">
        <v>3</v>
      </c>
      <c r="R79">
        <v>3</v>
      </c>
      <c r="S79">
        <v>3</v>
      </c>
      <c r="T79">
        <v>4</v>
      </c>
      <c r="U79">
        <v>4</v>
      </c>
      <c r="V79">
        <v>4</v>
      </c>
      <c r="W79">
        <v>3</v>
      </c>
      <c r="X79">
        <v>4</v>
      </c>
      <c r="Y79">
        <v>4</v>
      </c>
      <c r="Z79">
        <v>4</v>
      </c>
      <c r="AA79">
        <v>2</v>
      </c>
      <c r="AB79">
        <v>1</v>
      </c>
      <c r="AC79">
        <v>1</v>
      </c>
      <c r="AD79">
        <v>1</v>
      </c>
      <c r="AE79">
        <v>3</v>
      </c>
      <c r="AF79">
        <v>2</v>
      </c>
      <c r="AG79">
        <v>1</v>
      </c>
      <c r="AH79">
        <v>1</v>
      </c>
      <c r="AI79">
        <v>1</v>
      </c>
      <c r="AJ79">
        <v>1</v>
      </c>
      <c r="AK79">
        <v>2</v>
      </c>
      <c r="AL79">
        <v>1</v>
      </c>
      <c r="AM79">
        <v>1</v>
      </c>
      <c r="AN79">
        <v>1</v>
      </c>
      <c r="AO79">
        <v>1</v>
      </c>
      <c r="AP79">
        <v>1</v>
      </c>
      <c r="AQ79">
        <v>1</v>
      </c>
      <c r="AR79">
        <v>1</v>
      </c>
      <c r="AS79">
        <v>1</v>
      </c>
      <c r="AT79">
        <v>1</v>
      </c>
      <c r="AU79">
        <v>1</v>
      </c>
      <c r="AV79">
        <v>1</v>
      </c>
      <c r="AW79">
        <v>2</v>
      </c>
      <c r="AX79">
        <v>2</v>
      </c>
      <c r="AY79">
        <v>1</v>
      </c>
      <c r="AZ79">
        <v>2</v>
      </c>
      <c r="BA79">
        <v>2</v>
      </c>
      <c r="BB79">
        <v>1</v>
      </c>
      <c r="BC79">
        <v>2</v>
      </c>
      <c r="BD79">
        <v>1</v>
      </c>
      <c r="BE79">
        <v>1</v>
      </c>
      <c r="BF79">
        <v>1</v>
      </c>
      <c r="BG79">
        <v>1</v>
      </c>
      <c r="BH79">
        <v>2</v>
      </c>
      <c r="BI79">
        <v>1</v>
      </c>
      <c r="BJ79">
        <v>2</v>
      </c>
      <c r="BK79">
        <v>1</v>
      </c>
      <c r="BL79">
        <v>2</v>
      </c>
      <c r="BM79">
        <v>2</v>
      </c>
      <c r="BN79">
        <v>1</v>
      </c>
      <c r="BO79">
        <v>1</v>
      </c>
      <c r="BP79">
        <v>1</v>
      </c>
      <c r="BQ79">
        <v>1</v>
      </c>
      <c r="BR79">
        <v>1</v>
      </c>
      <c r="BS79">
        <v>1</v>
      </c>
      <c r="BT79">
        <v>6</v>
      </c>
      <c r="BU79">
        <v>4</v>
      </c>
      <c r="BV79">
        <v>5</v>
      </c>
      <c r="BW79">
        <v>3</v>
      </c>
      <c r="BX79">
        <v>5</v>
      </c>
      <c r="BY79">
        <v>4</v>
      </c>
      <c r="BZ79">
        <v>2</v>
      </c>
      <c r="CA79">
        <v>6</v>
      </c>
      <c r="CB79">
        <v>5</v>
      </c>
      <c r="CC79">
        <v>5</v>
      </c>
      <c r="CD79">
        <v>5</v>
      </c>
      <c r="CE79">
        <v>5</v>
      </c>
      <c r="CF79">
        <v>5</v>
      </c>
      <c r="CG79">
        <v>1</v>
      </c>
      <c r="CH79">
        <v>4</v>
      </c>
      <c r="CI79">
        <v>151</v>
      </c>
      <c r="CJ79" s="9">
        <f t="shared" si="27"/>
        <v>1</v>
      </c>
      <c r="CK79" s="9">
        <f t="shared" si="28"/>
        <v>1</v>
      </c>
      <c r="CL79" s="9">
        <f t="shared" si="29"/>
        <v>1</v>
      </c>
      <c r="CM79" s="9">
        <f t="shared" si="30"/>
        <v>3</v>
      </c>
      <c r="CN79" s="9">
        <f t="shared" si="31"/>
        <v>2</v>
      </c>
      <c r="CO79" s="9">
        <f t="shared" si="32"/>
        <v>1</v>
      </c>
      <c r="CP79" s="9">
        <f t="shared" si="33"/>
        <v>2</v>
      </c>
      <c r="CQ79" s="9">
        <f t="shared" si="34"/>
        <v>1</v>
      </c>
      <c r="CR79" s="9">
        <f t="shared" si="35"/>
        <v>3</v>
      </c>
      <c r="CS79" s="10">
        <f t="shared" si="36"/>
        <v>15</v>
      </c>
      <c r="CT79" s="3">
        <f t="shared" si="37"/>
        <v>8</v>
      </c>
      <c r="CU79" s="3">
        <f t="shared" si="38"/>
        <v>-0.9114601191611309</v>
      </c>
      <c r="CX79" s="5">
        <f t="shared" si="39"/>
        <v>9</v>
      </c>
      <c r="CY79" s="115">
        <f t="shared" si="40"/>
        <v>1</v>
      </c>
      <c r="CZ79" s="11">
        <f t="shared" si="41"/>
        <v>62</v>
      </c>
    </row>
    <row r="80" spans="1:104">
      <c r="A80">
        <v>79</v>
      </c>
      <c r="B80" t="s">
        <v>2001</v>
      </c>
      <c r="C80" t="s">
        <v>2002</v>
      </c>
      <c r="D80" t="s">
        <v>77</v>
      </c>
      <c r="E80" t="s">
        <v>78</v>
      </c>
      <c r="F80" t="s">
        <v>1747</v>
      </c>
      <c r="G80" t="s">
        <v>1753</v>
      </c>
      <c r="H80">
        <v>3</v>
      </c>
      <c r="I80">
        <v>2</v>
      </c>
      <c r="J80">
        <v>4</v>
      </c>
      <c r="K80">
        <v>2</v>
      </c>
      <c r="L80">
        <v>2</v>
      </c>
      <c r="M80">
        <v>2</v>
      </c>
      <c r="N80">
        <v>3</v>
      </c>
      <c r="O80">
        <v>4</v>
      </c>
      <c r="P80">
        <v>2</v>
      </c>
      <c r="Q80">
        <v>2</v>
      </c>
      <c r="R80">
        <v>2</v>
      </c>
      <c r="S80">
        <v>2</v>
      </c>
      <c r="T80">
        <v>4</v>
      </c>
      <c r="U80">
        <v>4</v>
      </c>
      <c r="V80">
        <v>2</v>
      </c>
      <c r="W80">
        <v>2</v>
      </c>
      <c r="X80">
        <v>2</v>
      </c>
      <c r="Y80">
        <v>3</v>
      </c>
      <c r="Z80">
        <v>3</v>
      </c>
      <c r="AA80">
        <v>4</v>
      </c>
      <c r="AB80">
        <v>1</v>
      </c>
      <c r="AC80">
        <v>1</v>
      </c>
      <c r="AD80">
        <v>1</v>
      </c>
      <c r="AE80">
        <v>3</v>
      </c>
      <c r="AF80">
        <v>1</v>
      </c>
      <c r="AG80">
        <v>2</v>
      </c>
      <c r="AH80">
        <v>2</v>
      </c>
      <c r="AI80">
        <v>1</v>
      </c>
      <c r="AJ80">
        <v>1</v>
      </c>
      <c r="AK80">
        <v>2</v>
      </c>
      <c r="AL80">
        <v>3</v>
      </c>
      <c r="AM80">
        <v>1</v>
      </c>
      <c r="AN80">
        <v>2</v>
      </c>
      <c r="AO80">
        <v>1</v>
      </c>
      <c r="AP80">
        <v>1</v>
      </c>
      <c r="AQ80">
        <v>1</v>
      </c>
      <c r="AR80">
        <v>1</v>
      </c>
      <c r="AS80">
        <v>1</v>
      </c>
      <c r="AT80">
        <v>1</v>
      </c>
      <c r="AU80">
        <v>3</v>
      </c>
      <c r="AV80">
        <v>2</v>
      </c>
      <c r="AW80">
        <v>2</v>
      </c>
      <c r="AX80">
        <v>2</v>
      </c>
      <c r="AY80">
        <v>3</v>
      </c>
      <c r="AZ80">
        <v>2</v>
      </c>
      <c r="BA80">
        <v>1</v>
      </c>
      <c r="BB80">
        <v>1</v>
      </c>
      <c r="BC80">
        <v>2</v>
      </c>
      <c r="BD80">
        <v>2</v>
      </c>
      <c r="BE80">
        <v>2</v>
      </c>
      <c r="BF80">
        <v>4</v>
      </c>
      <c r="BG80">
        <v>4</v>
      </c>
      <c r="BH80">
        <v>2</v>
      </c>
      <c r="BI80">
        <v>1</v>
      </c>
      <c r="BJ80">
        <v>1</v>
      </c>
      <c r="BK80">
        <v>1</v>
      </c>
      <c r="BL80">
        <v>1</v>
      </c>
      <c r="BM80">
        <v>2</v>
      </c>
      <c r="BN80">
        <v>2</v>
      </c>
      <c r="BO80">
        <v>1</v>
      </c>
      <c r="BP80">
        <v>1</v>
      </c>
      <c r="BQ80">
        <v>3</v>
      </c>
      <c r="BR80">
        <v>2</v>
      </c>
      <c r="BS80">
        <v>1</v>
      </c>
      <c r="BT80">
        <v>3</v>
      </c>
      <c r="BU80">
        <v>4</v>
      </c>
      <c r="BV80">
        <v>5</v>
      </c>
      <c r="BW80">
        <v>3</v>
      </c>
      <c r="BX80">
        <v>1</v>
      </c>
      <c r="BY80">
        <v>5</v>
      </c>
      <c r="BZ80">
        <v>4</v>
      </c>
      <c r="CA80">
        <v>6</v>
      </c>
      <c r="CB80">
        <v>4</v>
      </c>
      <c r="CC80">
        <v>5</v>
      </c>
      <c r="CD80">
        <v>4</v>
      </c>
      <c r="CE80">
        <v>3</v>
      </c>
      <c r="CF80">
        <v>6</v>
      </c>
      <c r="CG80">
        <v>1</v>
      </c>
      <c r="CH80">
        <v>4</v>
      </c>
      <c r="CI80">
        <v>147</v>
      </c>
      <c r="CJ80" s="9">
        <f t="shared" si="27"/>
        <v>2</v>
      </c>
      <c r="CK80" s="9">
        <f t="shared" si="28"/>
        <v>3</v>
      </c>
      <c r="CL80" s="9">
        <f t="shared" si="29"/>
        <v>3</v>
      </c>
      <c r="CM80" s="9">
        <f t="shared" si="30"/>
        <v>3</v>
      </c>
      <c r="CN80" s="9">
        <f t="shared" si="31"/>
        <v>3</v>
      </c>
      <c r="CO80" s="9">
        <f t="shared" si="32"/>
        <v>3</v>
      </c>
      <c r="CP80" s="9">
        <f t="shared" si="33"/>
        <v>3</v>
      </c>
      <c r="CQ80" s="9">
        <f t="shared" si="34"/>
        <v>2</v>
      </c>
      <c r="CR80" s="9">
        <f t="shared" si="35"/>
        <v>1</v>
      </c>
      <c r="CS80" s="10">
        <f t="shared" si="36"/>
        <v>23</v>
      </c>
      <c r="CT80" s="3">
        <f t="shared" si="37"/>
        <v>17</v>
      </c>
      <c r="CU80" s="3">
        <f t="shared" si="38"/>
        <v>0.46616662583050195</v>
      </c>
      <c r="CX80" s="5">
        <f t="shared" si="39"/>
        <v>19</v>
      </c>
      <c r="CY80" s="115">
        <f t="shared" si="40"/>
        <v>4</v>
      </c>
      <c r="CZ80" s="11">
        <f t="shared" si="41"/>
        <v>62</v>
      </c>
    </row>
    <row r="81" spans="1:104">
      <c r="A81">
        <v>78</v>
      </c>
      <c r="B81" t="s">
        <v>2003</v>
      </c>
      <c r="C81" t="s">
        <v>2004</v>
      </c>
      <c r="D81" t="s">
        <v>77</v>
      </c>
      <c r="E81" t="s">
        <v>78</v>
      </c>
      <c r="F81" t="s">
        <v>1747</v>
      </c>
      <c r="G81" t="s">
        <v>1748</v>
      </c>
      <c r="H81">
        <v>4</v>
      </c>
      <c r="I81">
        <v>3</v>
      </c>
      <c r="J81">
        <v>2</v>
      </c>
      <c r="K81">
        <v>3</v>
      </c>
      <c r="L81">
        <v>4</v>
      </c>
      <c r="M81">
        <v>4</v>
      </c>
      <c r="N81">
        <v>2</v>
      </c>
      <c r="O81">
        <v>2</v>
      </c>
      <c r="P81">
        <v>4</v>
      </c>
      <c r="Q81">
        <v>3</v>
      </c>
      <c r="R81">
        <v>2</v>
      </c>
      <c r="S81">
        <v>2</v>
      </c>
      <c r="T81">
        <v>3</v>
      </c>
      <c r="U81">
        <v>3</v>
      </c>
      <c r="V81">
        <v>3</v>
      </c>
      <c r="W81">
        <v>2</v>
      </c>
      <c r="X81">
        <v>2</v>
      </c>
      <c r="Y81">
        <v>2</v>
      </c>
      <c r="Z81">
        <v>3</v>
      </c>
      <c r="AA81">
        <v>4</v>
      </c>
      <c r="AB81">
        <v>1</v>
      </c>
      <c r="AC81">
        <v>2</v>
      </c>
      <c r="AD81">
        <v>1</v>
      </c>
      <c r="AE81">
        <v>2</v>
      </c>
      <c r="AF81">
        <v>1</v>
      </c>
      <c r="AG81">
        <v>1</v>
      </c>
      <c r="AH81">
        <v>2</v>
      </c>
      <c r="AI81">
        <v>2</v>
      </c>
      <c r="AJ81">
        <v>1</v>
      </c>
      <c r="AK81">
        <v>2</v>
      </c>
      <c r="AL81">
        <v>1</v>
      </c>
      <c r="AM81">
        <v>1</v>
      </c>
      <c r="AN81">
        <v>1</v>
      </c>
      <c r="AO81">
        <v>1</v>
      </c>
      <c r="AP81">
        <v>1</v>
      </c>
      <c r="AQ81">
        <v>1</v>
      </c>
      <c r="AR81">
        <v>2</v>
      </c>
      <c r="AS81">
        <v>1</v>
      </c>
      <c r="AT81">
        <v>1</v>
      </c>
      <c r="AU81">
        <v>2</v>
      </c>
      <c r="AV81">
        <v>2</v>
      </c>
      <c r="AW81">
        <v>1</v>
      </c>
      <c r="AX81">
        <v>1</v>
      </c>
      <c r="AY81">
        <v>1</v>
      </c>
      <c r="AZ81">
        <v>1</v>
      </c>
      <c r="BA81">
        <v>1</v>
      </c>
      <c r="BB81">
        <v>1</v>
      </c>
      <c r="BC81">
        <v>1</v>
      </c>
      <c r="BD81">
        <v>1</v>
      </c>
      <c r="BE81">
        <v>1</v>
      </c>
      <c r="BF81">
        <v>1</v>
      </c>
      <c r="BG81">
        <v>1</v>
      </c>
      <c r="BH81">
        <v>1</v>
      </c>
      <c r="BI81">
        <v>1</v>
      </c>
      <c r="BJ81">
        <v>2</v>
      </c>
      <c r="BK81">
        <v>1</v>
      </c>
      <c r="BL81">
        <v>1</v>
      </c>
      <c r="BM81">
        <v>1</v>
      </c>
      <c r="BN81">
        <v>1</v>
      </c>
      <c r="BO81">
        <v>2</v>
      </c>
      <c r="BP81">
        <v>1</v>
      </c>
      <c r="BQ81">
        <v>1</v>
      </c>
      <c r="BR81">
        <v>2</v>
      </c>
      <c r="BS81">
        <v>2</v>
      </c>
      <c r="BT81">
        <v>5</v>
      </c>
      <c r="BU81">
        <v>4</v>
      </c>
      <c r="BV81">
        <v>4</v>
      </c>
      <c r="BW81">
        <v>5</v>
      </c>
      <c r="BX81">
        <v>5</v>
      </c>
      <c r="BY81">
        <v>5</v>
      </c>
      <c r="BZ81">
        <v>4</v>
      </c>
      <c r="CA81">
        <v>5</v>
      </c>
      <c r="CB81">
        <v>4</v>
      </c>
      <c r="CC81">
        <v>5</v>
      </c>
      <c r="CD81">
        <v>5</v>
      </c>
      <c r="CE81">
        <v>5</v>
      </c>
      <c r="CF81">
        <v>5</v>
      </c>
      <c r="CG81">
        <v>3</v>
      </c>
      <c r="CH81">
        <v>4</v>
      </c>
      <c r="CI81">
        <v>158</v>
      </c>
      <c r="CJ81" s="9">
        <f t="shared" si="27"/>
        <v>1</v>
      </c>
      <c r="CK81" s="9">
        <f t="shared" si="28"/>
        <v>1</v>
      </c>
      <c r="CL81" s="9">
        <f t="shared" si="29"/>
        <v>1</v>
      </c>
      <c r="CM81" s="9">
        <f t="shared" si="30"/>
        <v>1</v>
      </c>
      <c r="CN81" s="9">
        <f t="shared" si="31"/>
        <v>2</v>
      </c>
      <c r="CO81" s="9">
        <f t="shared" si="32"/>
        <v>2</v>
      </c>
      <c r="CP81" s="9">
        <f t="shared" si="33"/>
        <v>3</v>
      </c>
      <c r="CQ81" s="9">
        <f t="shared" si="34"/>
        <v>2</v>
      </c>
      <c r="CR81" s="9">
        <f t="shared" si="35"/>
        <v>1</v>
      </c>
      <c r="CS81" s="10">
        <f t="shared" si="36"/>
        <v>14</v>
      </c>
      <c r="CT81" s="3">
        <f t="shared" si="37"/>
        <v>13</v>
      </c>
      <c r="CU81" s="3">
        <f t="shared" si="38"/>
        <v>-0.14611192749911264</v>
      </c>
      <c r="CX81" s="5">
        <f t="shared" si="39"/>
        <v>2</v>
      </c>
      <c r="CY81" s="115">
        <f t="shared" si="40"/>
        <v>2</v>
      </c>
      <c r="CZ81" s="11">
        <f t="shared" si="41"/>
        <v>69</v>
      </c>
    </row>
    <row r="82" spans="1:104">
      <c r="A82">
        <v>80</v>
      </c>
      <c r="B82" t="s">
        <v>2005</v>
      </c>
      <c r="C82" t="s">
        <v>2006</v>
      </c>
      <c r="D82" t="s">
        <v>77</v>
      </c>
      <c r="E82" t="s">
        <v>78</v>
      </c>
      <c r="F82" t="s">
        <v>1747</v>
      </c>
      <c r="G82" t="s">
        <v>1757</v>
      </c>
      <c r="H82">
        <v>3</v>
      </c>
      <c r="I82">
        <v>4</v>
      </c>
      <c r="J82">
        <v>3</v>
      </c>
      <c r="K82">
        <v>3</v>
      </c>
      <c r="L82">
        <v>3</v>
      </c>
      <c r="M82">
        <v>2</v>
      </c>
      <c r="N82">
        <v>2</v>
      </c>
      <c r="O82">
        <v>3</v>
      </c>
      <c r="P82">
        <v>2</v>
      </c>
      <c r="Q82">
        <v>2</v>
      </c>
      <c r="R82">
        <v>3</v>
      </c>
      <c r="S82">
        <v>3</v>
      </c>
      <c r="T82">
        <v>3</v>
      </c>
      <c r="U82">
        <v>3</v>
      </c>
      <c r="V82">
        <v>2</v>
      </c>
      <c r="W82">
        <v>4</v>
      </c>
      <c r="X82">
        <v>2</v>
      </c>
      <c r="Y82">
        <v>2</v>
      </c>
      <c r="Z82">
        <v>3</v>
      </c>
      <c r="AA82">
        <v>2</v>
      </c>
      <c r="AB82">
        <v>1</v>
      </c>
      <c r="AC82">
        <v>1</v>
      </c>
      <c r="AD82">
        <v>1</v>
      </c>
      <c r="AE82">
        <v>2</v>
      </c>
      <c r="AF82">
        <v>2</v>
      </c>
      <c r="AG82">
        <v>1</v>
      </c>
      <c r="AH82">
        <v>1</v>
      </c>
      <c r="AI82">
        <v>1</v>
      </c>
      <c r="AJ82">
        <v>1</v>
      </c>
      <c r="AK82">
        <v>1</v>
      </c>
      <c r="AL82">
        <v>1</v>
      </c>
      <c r="AM82">
        <v>1</v>
      </c>
      <c r="AN82">
        <v>1</v>
      </c>
      <c r="AO82">
        <v>1</v>
      </c>
      <c r="AP82">
        <v>1</v>
      </c>
      <c r="AQ82">
        <v>1</v>
      </c>
      <c r="AR82">
        <v>1</v>
      </c>
      <c r="AS82">
        <v>1</v>
      </c>
      <c r="AT82">
        <v>1</v>
      </c>
      <c r="AU82">
        <v>1</v>
      </c>
      <c r="AV82">
        <v>1</v>
      </c>
      <c r="AW82">
        <v>2</v>
      </c>
      <c r="AX82">
        <v>2</v>
      </c>
      <c r="AY82">
        <v>1</v>
      </c>
      <c r="AZ82">
        <v>2</v>
      </c>
      <c r="BA82">
        <v>2</v>
      </c>
      <c r="BB82">
        <v>1</v>
      </c>
      <c r="BC82">
        <v>2</v>
      </c>
      <c r="BD82">
        <v>1</v>
      </c>
      <c r="BE82">
        <v>2</v>
      </c>
      <c r="BF82">
        <v>2</v>
      </c>
      <c r="BG82">
        <v>1</v>
      </c>
      <c r="BH82">
        <v>2</v>
      </c>
      <c r="BI82">
        <v>2</v>
      </c>
      <c r="BJ82">
        <v>2</v>
      </c>
      <c r="BK82">
        <v>2</v>
      </c>
      <c r="BL82">
        <v>2</v>
      </c>
      <c r="BM82">
        <v>2</v>
      </c>
      <c r="BN82">
        <v>2</v>
      </c>
      <c r="BO82">
        <v>1</v>
      </c>
      <c r="BP82">
        <v>2</v>
      </c>
      <c r="BQ82">
        <v>3</v>
      </c>
      <c r="BR82">
        <v>3</v>
      </c>
      <c r="BS82">
        <v>2</v>
      </c>
      <c r="BT82">
        <v>5</v>
      </c>
      <c r="BU82">
        <v>3</v>
      </c>
      <c r="BV82">
        <v>3</v>
      </c>
      <c r="BW82">
        <v>5</v>
      </c>
      <c r="BX82">
        <v>5</v>
      </c>
      <c r="BY82">
        <v>5</v>
      </c>
      <c r="BZ82">
        <v>5</v>
      </c>
      <c r="CA82">
        <v>6</v>
      </c>
      <c r="CB82">
        <v>5</v>
      </c>
      <c r="CC82">
        <v>6</v>
      </c>
      <c r="CD82">
        <v>4</v>
      </c>
      <c r="CE82">
        <v>4</v>
      </c>
      <c r="CF82">
        <v>6</v>
      </c>
      <c r="CG82">
        <v>5</v>
      </c>
      <c r="CH82">
        <v>6</v>
      </c>
      <c r="CI82">
        <v>155</v>
      </c>
      <c r="CJ82" s="9">
        <f t="shared" si="27"/>
        <v>2</v>
      </c>
      <c r="CK82" s="9">
        <f t="shared" si="28"/>
        <v>2</v>
      </c>
      <c r="CL82" s="9">
        <f t="shared" si="29"/>
        <v>3</v>
      </c>
      <c r="CM82" s="9">
        <f t="shared" si="30"/>
        <v>3</v>
      </c>
      <c r="CN82" s="9">
        <f t="shared" si="31"/>
        <v>3</v>
      </c>
      <c r="CO82" s="9">
        <f t="shared" si="32"/>
        <v>3</v>
      </c>
      <c r="CP82" s="9">
        <f t="shared" si="33"/>
        <v>1</v>
      </c>
      <c r="CQ82" s="9">
        <f t="shared" si="34"/>
        <v>2</v>
      </c>
      <c r="CR82" s="9">
        <f t="shared" si="35"/>
        <v>3</v>
      </c>
      <c r="CS82" s="10">
        <f t="shared" si="36"/>
        <v>22</v>
      </c>
      <c r="CT82" s="3">
        <f t="shared" si="37"/>
        <v>6</v>
      </c>
      <c r="CU82" s="3">
        <f t="shared" si="38"/>
        <v>-1.2175993958259381</v>
      </c>
      <c r="CX82" s="5">
        <f t="shared" si="39"/>
        <v>17</v>
      </c>
      <c r="CY82" s="115">
        <f t="shared" si="40"/>
        <v>2</v>
      </c>
      <c r="CZ82" s="11">
        <f t="shared" si="41"/>
        <v>75</v>
      </c>
    </row>
    <row r="83" spans="1:104">
      <c r="A83">
        <v>83</v>
      </c>
      <c r="B83" t="s">
        <v>2007</v>
      </c>
      <c r="C83" t="s">
        <v>2008</v>
      </c>
      <c r="D83" t="s">
        <v>77</v>
      </c>
      <c r="E83" t="s">
        <v>78</v>
      </c>
      <c r="F83" t="s">
        <v>1747</v>
      </c>
      <c r="G83" t="s">
        <v>1770</v>
      </c>
      <c r="H83">
        <v>4</v>
      </c>
      <c r="I83">
        <v>2</v>
      </c>
      <c r="J83">
        <v>2</v>
      </c>
      <c r="K83">
        <v>1</v>
      </c>
      <c r="L83">
        <v>4</v>
      </c>
      <c r="M83">
        <v>3</v>
      </c>
      <c r="N83">
        <v>1</v>
      </c>
      <c r="O83">
        <v>2</v>
      </c>
      <c r="P83">
        <v>3</v>
      </c>
      <c r="Q83">
        <v>3</v>
      </c>
      <c r="R83">
        <v>2</v>
      </c>
      <c r="S83">
        <v>1</v>
      </c>
      <c r="T83">
        <v>2</v>
      </c>
      <c r="U83">
        <v>2</v>
      </c>
      <c r="V83">
        <v>3</v>
      </c>
      <c r="W83">
        <v>3</v>
      </c>
      <c r="X83">
        <v>3</v>
      </c>
      <c r="Y83">
        <v>2</v>
      </c>
      <c r="Z83">
        <v>4</v>
      </c>
      <c r="AA83">
        <v>4</v>
      </c>
      <c r="AB83">
        <v>1</v>
      </c>
      <c r="AC83">
        <v>1</v>
      </c>
      <c r="AD83">
        <v>1</v>
      </c>
      <c r="AE83">
        <v>1</v>
      </c>
      <c r="AF83">
        <v>2</v>
      </c>
      <c r="AG83">
        <v>1</v>
      </c>
      <c r="AH83">
        <v>1</v>
      </c>
      <c r="AI83">
        <v>1</v>
      </c>
      <c r="AJ83">
        <v>1</v>
      </c>
      <c r="AK83">
        <v>2</v>
      </c>
      <c r="AL83">
        <v>1</v>
      </c>
      <c r="AM83">
        <v>1</v>
      </c>
      <c r="AN83">
        <v>1</v>
      </c>
      <c r="AO83">
        <v>1</v>
      </c>
      <c r="AP83">
        <v>1</v>
      </c>
      <c r="AQ83">
        <v>1</v>
      </c>
      <c r="AR83">
        <v>1</v>
      </c>
      <c r="AS83">
        <v>1</v>
      </c>
      <c r="AT83">
        <v>1</v>
      </c>
      <c r="AU83">
        <v>1</v>
      </c>
      <c r="AV83">
        <v>1</v>
      </c>
      <c r="AW83">
        <v>1</v>
      </c>
      <c r="AX83">
        <v>1</v>
      </c>
      <c r="AY83">
        <v>1</v>
      </c>
      <c r="AZ83">
        <v>1</v>
      </c>
      <c r="BA83">
        <v>2</v>
      </c>
      <c r="BB83">
        <v>1</v>
      </c>
      <c r="BC83">
        <v>1</v>
      </c>
      <c r="BD83">
        <v>2</v>
      </c>
      <c r="BE83">
        <v>1</v>
      </c>
      <c r="BF83">
        <v>1</v>
      </c>
      <c r="BG83">
        <v>1</v>
      </c>
      <c r="BH83">
        <v>1</v>
      </c>
      <c r="BI83">
        <v>2</v>
      </c>
      <c r="BJ83">
        <v>1</v>
      </c>
      <c r="BK83">
        <v>1</v>
      </c>
      <c r="BL83">
        <v>1</v>
      </c>
      <c r="BM83">
        <v>2</v>
      </c>
      <c r="BN83">
        <v>1</v>
      </c>
      <c r="BO83">
        <v>1</v>
      </c>
      <c r="BP83">
        <v>2</v>
      </c>
      <c r="BQ83">
        <v>1</v>
      </c>
      <c r="BR83">
        <v>2</v>
      </c>
      <c r="BS83">
        <v>5</v>
      </c>
      <c r="BT83">
        <v>3</v>
      </c>
      <c r="BU83">
        <v>4</v>
      </c>
      <c r="BV83">
        <v>6</v>
      </c>
      <c r="BW83">
        <v>3</v>
      </c>
      <c r="BX83">
        <v>4</v>
      </c>
      <c r="BY83">
        <v>4</v>
      </c>
      <c r="BZ83">
        <v>5</v>
      </c>
      <c r="CA83">
        <v>6</v>
      </c>
      <c r="CB83">
        <v>6</v>
      </c>
      <c r="CC83">
        <v>5</v>
      </c>
      <c r="CD83">
        <v>4</v>
      </c>
      <c r="CE83">
        <v>4</v>
      </c>
      <c r="CF83">
        <v>5</v>
      </c>
      <c r="CG83">
        <v>2</v>
      </c>
      <c r="CH83">
        <v>4</v>
      </c>
      <c r="CI83">
        <v>146</v>
      </c>
      <c r="CJ83" s="9">
        <f t="shared" si="27"/>
        <v>1</v>
      </c>
      <c r="CK83" s="9">
        <f t="shared" si="28"/>
        <v>1</v>
      </c>
      <c r="CL83" s="9">
        <f t="shared" si="29"/>
        <v>2</v>
      </c>
      <c r="CM83" s="9">
        <f t="shared" si="30"/>
        <v>2</v>
      </c>
      <c r="CN83" s="9">
        <f t="shared" si="31"/>
        <v>2</v>
      </c>
      <c r="CO83" s="9">
        <f t="shared" si="32"/>
        <v>2</v>
      </c>
      <c r="CP83" s="9">
        <f t="shared" si="33"/>
        <v>2</v>
      </c>
      <c r="CQ83" s="9">
        <f t="shared" si="34"/>
        <v>1</v>
      </c>
      <c r="CR83" s="9">
        <f t="shared" si="35"/>
        <v>1</v>
      </c>
      <c r="CS83" s="10">
        <f t="shared" si="36"/>
        <v>14</v>
      </c>
      <c r="CT83" s="3">
        <f t="shared" si="37"/>
        <v>6</v>
      </c>
      <c r="CU83" s="3">
        <f t="shared" si="38"/>
        <v>-1.2175993958259381</v>
      </c>
      <c r="CX83" s="5">
        <f t="shared" si="39"/>
        <v>5</v>
      </c>
      <c r="CY83" s="115">
        <f t="shared" si="40"/>
        <v>4</v>
      </c>
      <c r="CZ83" s="11">
        <f t="shared" si="41"/>
        <v>73</v>
      </c>
    </row>
    <row r="84" spans="1:104">
      <c r="A84">
        <v>82</v>
      </c>
      <c r="B84" t="s">
        <v>2009</v>
      </c>
      <c r="C84" t="s">
        <v>2010</v>
      </c>
      <c r="D84" t="s">
        <v>77</v>
      </c>
      <c r="E84" t="s">
        <v>78</v>
      </c>
      <c r="F84" t="s">
        <v>1747</v>
      </c>
      <c r="G84" t="s">
        <v>1766</v>
      </c>
      <c r="H84">
        <v>4</v>
      </c>
      <c r="I84">
        <v>1</v>
      </c>
      <c r="J84">
        <v>1</v>
      </c>
      <c r="K84">
        <v>3</v>
      </c>
      <c r="L84">
        <v>4</v>
      </c>
      <c r="M84">
        <v>4</v>
      </c>
      <c r="N84">
        <v>1</v>
      </c>
      <c r="O84">
        <v>3</v>
      </c>
      <c r="P84">
        <v>3</v>
      </c>
      <c r="Q84">
        <v>3</v>
      </c>
      <c r="R84">
        <v>2</v>
      </c>
      <c r="S84">
        <v>3</v>
      </c>
      <c r="T84">
        <v>4</v>
      </c>
      <c r="U84">
        <v>2</v>
      </c>
      <c r="V84">
        <v>1</v>
      </c>
      <c r="W84">
        <v>3</v>
      </c>
      <c r="X84">
        <v>3</v>
      </c>
      <c r="Y84">
        <v>3</v>
      </c>
      <c r="Z84">
        <v>3</v>
      </c>
      <c r="AA84">
        <v>4</v>
      </c>
      <c r="AB84">
        <v>1</v>
      </c>
      <c r="AC84">
        <v>1</v>
      </c>
      <c r="AD84">
        <v>1</v>
      </c>
      <c r="AE84">
        <v>2</v>
      </c>
      <c r="AF84">
        <v>1</v>
      </c>
      <c r="AG84">
        <v>1</v>
      </c>
      <c r="AH84">
        <v>2</v>
      </c>
      <c r="AI84">
        <v>2</v>
      </c>
      <c r="AJ84">
        <v>1</v>
      </c>
      <c r="AK84">
        <v>3</v>
      </c>
      <c r="AL84">
        <v>1</v>
      </c>
      <c r="AM84">
        <v>1</v>
      </c>
      <c r="AN84">
        <v>1</v>
      </c>
      <c r="AO84">
        <v>1</v>
      </c>
      <c r="AP84">
        <v>1</v>
      </c>
      <c r="AQ84">
        <v>1</v>
      </c>
      <c r="AR84">
        <v>3</v>
      </c>
      <c r="AS84">
        <v>1</v>
      </c>
      <c r="AT84">
        <v>1</v>
      </c>
      <c r="AU84">
        <v>1</v>
      </c>
      <c r="AV84">
        <v>1</v>
      </c>
      <c r="AW84">
        <v>2</v>
      </c>
      <c r="AX84">
        <v>2</v>
      </c>
      <c r="AY84">
        <v>3</v>
      </c>
      <c r="AZ84">
        <v>2</v>
      </c>
      <c r="BA84">
        <v>1</v>
      </c>
      <c r="BB84">
        <v>1</v>
      </c>
      <c r="BC84">
        <v>2</v>
      </c>
      <c r="BD84">
        <v>2</v>
      </c>
      <c r="BE84">
        <v>1</v>
      </c>
      <c r="BF84">
        <v>2</v>
      </c>
      <c r="BG84">
        <v>2</v>
      </c>
      <c r="BH84">
        <v>2</v>
      </c>
      <c r="BI84">
        <v>1</v>
      </c>
      <c r="BJ84">
        <v>2</v>
      </c>
      <c r="BK84">
        <v>2</v>
      </c>
      <c r="BL84">
        <v>1</v>
      </c>
      <c r="BM84">
        <v>2</v>
      </c>
      <c r="BN84">
        <v>1</v>
      </c>
      <c r="BO84">
        <v>1</v>
      </c>
      <c r="BP84">
        <v>1</v>
      </c>
      <c r="BQ84">
        <v>1</v>
      </c>
      <c r="BR84">
        <v>3</v>
      </c>
      <c r="BS84">
        <v>3</v>
      </c>
      <c r="BT84">
        <v>3</v>
      </c>
      <c r="BU84">
        <v>4</v>
      </c>
      <c r="BV84">
        <v>4</v>
      </c>
      <c r="BW84">
        <v>3</v>
      </c>
      <c r="BX84">
        <v>4</v>
      </c>
      <c r="BY84">
        <v>4</v>
      </c>
      <c r="BZ84">
        <v>2</v>
      </c>
      <c r="CA84">
        <v>6</v>
      </c>
      <c r="CB84">
        <v>5</v>
      </c>
      <c r="CC84">
        <v>6</v>
      </c>
      <c r="CD84">
        <v>3</v>
      </c>
      <c r="CE84">
        <v>4</v>
      </c>
      <c r="CF84">
        <v>5</v>
      </c>
      <c r="CG84">
        <v>1</v>
      </c>
      <c r="CH84">
        <v>4</v>
      </c>
      <c r="CI84">
        <v>147</v>
      </c>
      <c r="CJ84" s="9">
        <f t="shared" si="27"/>
        <v>1</v>
      </c>
      <c r="CK84" s="9">
        <f t="shared" si="28"/>
        <v>1</v>
      </c>
      <c r="CL84" s="9">
        <f t="shared" si="29"/>
        <v>1</v>
      </c>
      <c r="CM84" s="9">
        <f t="shared" si="30"/>
        <v>2</v>
      </c>
      <c r="CN84" s="9">
        <f t="shared" si="31"/>
        <v>2</v>
      </c>
      <c r="CO84" s="9">
        <f t="shared" si="32"/>
        <v>4</v>
      </c>
      <c r="CP84" s="9">
        <f t="shared" si="33"/>
        <v>2</v>
      </c>
      <c r="CQ84" s="9">
        <f t="shared" si="34"/>
        <v>2</v>
      </c>
      <c r="CR84" s="9">
        <f t="shared" si="35"/>
        <v>1</v>
      </c>
      <c r="CS84" s="10">
        <f t="shared" si="36"/>
        <v>16</v>
      </c>
      <c r="CT84" s="3">
        <f t="shared" si="37"/>
        <v>12</v>
      </c>
      <c r="CU84" s="3">
        <f t="shared" si="38"/>
        <v>-0.29918156583151628</v>
      </c>
      <c r="CX84" s="5">
        <f t="shared" si="39"/>
        <v>13</v>
      </c>
      <c r="CY84" s="115">
        <f t="shared" si="40"/>
        <v>4</v>
      </c>
      <c r="CZ84" s="11">
        <f t="shared" si="41"/>
        <v>65</v>
      </c>
    </row>
    <row r="85" spans="1:104">
      <c r="A85">
        <v>85</v>
      </c>
      <c r="B85" t="s">
        <v>2011</v>
      </c>
      <c r="C85" t="s">
        <v>2012</v>
      </c>
      <c r="D85" t="s">
        <v>77</v>
      </c>
      <c r="E85" t="s">
        <v>78</v>
      </c>
      <c r="F85" t="s">
        <v>1775</v>
      </c>
      <c r="G85" t="s">
        <v>1780</v>
      </c>
      <c r="H85">
        <v>4</v>
      </c>
      <c r="I85">
        <v>1</v>
      </c>
      <c r="J85">
        <v>1</v>
      </c>
      <c r="K85">
        <v>2</v>
      </c>
      <c r="L85">
        <v>4</v>
      </c>
      <c r="M85">
        <v>4</v>
      </c>
      <c r="N85">
        <v>1</v>
      </c>
      <c r="O85">
        <v>2</v>
      </c>
      <c r="P85">
        <v>2</v>
      </c>
      <c r="Q85">
        <v>4</v>
      </c>
      <c r="R85">
        <v>1</v>
      </c>
      <c r="S85">
        <v>2</v>
      </c>
      <c r="T85">
        <v>1</v>
      </c>
      <c r="U85">
        <v>1</v>
      </c>
      <c r="V85">
        <v>4</v>
      </c>
      <c r="W85">
        <v>4</v>
      </c>
      <c r="X85">
        <v>3</v>
      </c>
      <c r="Y85">
        <v>1</v>
      </c>
      <c r="Z85">
        <v>4</v>
      </c>
      <c r="AA85">
        <v>4</v>
      </c>
      <c r="AB85">
        <v>1</v>
      </c>
      <c r="AC85">
        <v>2</v>
      </c>
      <c r="AD85">
        <v>1</v>
      </c>
      <c r="AE85">
        <v>2</v>
      </c>
      <c r="AF85">
        <v>2</v>
      </c>
      <c r="AG85">
        <v>1</v>
      </c>
      <c r="AH85">
        <v>2</v>
      </c>
      <c r="AI85">
        <v>1</v>
      </c>
      <c r="AJ85">
        <v>2</v>
      </c>
      <c r="AK85">
        <v>3</v>
      </c>
      <c r="AL85">
        <v>1</v>
      </c>
      <c r="AM85">
        <v>1</v>
      </c>
      <c r="AN85">
        <v>1</v>
      </c>
      <c r="AO85">
        <v>1</v>
      </c>
      <c r="AP85">
        <v>1</v>
      </c>
      <c r="AQ85">
        <v>1</v>
      </c>
      <c r="AR85">
        <v>1</v>
      </c>
      <c r="AS85">
        <v>1</v>
      </c>
      <c r="AT85">
        <v>1</v>
      </c>
      <c r="AU85">
        <v>2</v>
      </c>
      <c r="AV85">
        <v>1</v>
      </c>
      <c r="AW85">
        <v>1</v>
      </c>
      <c r="AX85">
        <v>1</v>
      </c>
      <c r="AY85">
        <v>1</v>
      </c>
      <c r="AZ85">
        <v>1</v>
      </c>
      <c r="BA85">
        <v>2</v>
      </c>
      <c r="BB85">
        <v>1</v>
      </c>
      <c r="BC85">
        <v>1</v>
      </c>
      <c r="BD85">
        <v>2</v>
      </c>
      <c r="BE85">
        <v>1</v>
      </c>
      <c r="BF85">
        <v>1</v>
      </c>
      <c r="BG85">
        <v>1</v>
      </c>
      <c r="BH85">
        <v>1</v>
      </c>
      <c r="BI85">
        <v>2</v>
      </c>
      <c r="BJ85">
        <v>1</v>
      </c>
      <c r="BK85">
        <v>1</v>
      </c>
      <c r="BL85">
        <v>1</v>
      </c>
      <c r="BM85">
        <v>1</v>
      </c>
      <c r="BN85">
        <v>1</v>
      </c>
      <c r="BO85">
        <v>1</v>
      </c>
      <c r="BP85">
        <v>1</v>
      </c>
      <c r="BQ85">
        <v>1</v>
      </c>
      <c r="BR85">
        <v>6</v>
      </c>
      <c r="BS85">
        <v>3</v>
      </c>
      <c r="BT85">
        <v>6</v>
      </c>
      <c r="BU85">
        <v>6</v>
      </c>
      <c r="BV85">
        <v>6</v>
      </c>
      <c r="BW85">
        <v>6</v>
      </c>
      <c r="BX85">
        <v>6</v>
      </c>
      <c r="BY85">
        <v>6</v>
      </c>
      <c r="BZ85">
        <v>6</v>
      </c>
      <c r="CA85">
        <v>6</v>
      </c>
      <c r="CB85">
        <v>6</v>
      </c>
      <c r="CC85">
        <v>6</v>
      </c>
      <c r="CD85">
        <v>6</v>
      </c>
      <c r="CE85">
        <v>6</v>
      </c>
      <c r="CF85">
        <v>6</v>
      </c>
      <c r="CG85">
        <v>6</v>
      </c>
      <c r="CH85">
        <v>6</v>
      </c>
      <c r="CI85">
        <v>178</v>
      </c>
      <c r="CJ85" s="9">
        <f t="shared" si="27"/>
        <v>1</v>
      </c>
      <c r="CK85" s="9">
        <f t="shared" si="28"/>
        <v>1</v>
      </c>
      <c r="CL85" s="9">
        <f t="shared" si="29"/>
        <v>1</v>
      </c>
      <c r="CM85" s="9">
        <f t="shared" si="30"/>
        <v>3</v>
      </c>
      <c r="CN85" s="9">
        <f t="shared" si="31"/>
        <v>1</v>
      </c>
      <c r="CO85" s="9">
        <f t="shared" si="32"/>
        <v>1</v>
      </c>
      <c r="CP85" s="9">
        <f t="shared" si="33"/>
        <v>1</v>
      </c>
      <c r="CQ85" s="9">
        <f t="shared" si="34"/>
        <v>1</v>
      </c>
      <c r="CR85" s="9">
        <f t="shared" si="35"/>
        <v>1</v>
      </c>
      <c r="CS85" s="10">
        <f t="shared" si="36"/>
        <v>11</v>
      </c>
      <c r="CT85" s="3">
        <f t="shared" si="37"/>
        <v>13</v>
      </c>
      <c r="CU85" s="3">
        <f t="shared" si="38"/>
        <v>-0.14611192749911264</v>
      </c>
      <c r="CX85" s="5">
        <f t="shared" si="39"/>
        <v>3</v>
      </c>
      <c r="CY85" s="115">
        <f t="shared" si="40"/>
        <v>1</v>
      </c>
      <c r="CZ85" s="11">
        <f t="shared" si="41"/>
        <v>94</v>
      </c>
    </row>
    <row r="86" spans="1:104">
      <c r="A86">
        <v>84</v>
      </c>
      <c r="B86" t="s">
        <v>2013</v>
      </c>
      <c r="C86" t="s">
        <v>2014</v>
      </c>
      <c r="D86" t="s">
        <v>77</v>
      </c>
      <c r="E86" t="s">
        <v>78</v>
      </c>
      <c r="F86" t="s">
        <v>1775</v>
      </c>
      <c r="G86" t="s">
        <v>1776</v>
      </c>
      <c r="H86">
        <v>3</v>
      </c>
      <c r="I86">
        <v>2</v>
      </c>
      <c r="J86">
        <v>4</v>
      </c>
      <c r="K86">
        <v>3</v>
      </c>
      <c r="L86">
        <v>3</v>
      </c>
      <c r="M86">
        <v>2</v>
      </c>
      <c r="N86">
        <v>3</v>
      </c>
      <c r="O86">
        <v>3</v>
      </c>
      <c r="P86">
        <v>2</v>
      </c>
      <c r="Q86">
        <v>3</v>
      </c>
      <c r="R86">
        <v>3</v>
      </c>
      <c r="S86">
        <v>2</v>
      </c>
      <c r="T86">
        <v>3</v>
      </c>
      <c r="U86">
        <v>3</v>
      </c>
      <c r="V86">
        <v>2</v>
      </c>
      <c r="W86">
        <v>1</v>
      </c>
      <c r="X86">
        <v>3</v>
      </c>
      <c r="Y86">
        <v>3</v>
      </c>
      <c r="Z86">
        <v>2</v>
      </c>
      <c r="AA86">
        <v>2</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3</v>
      </c>
      <c r="BA86">
        <v>2</v>
      </c>
      <c r="BB86">
        <v>1</v>
      </c>
      <c r="BC86">
        <v>1</v>
      </c>
      <c r="BD86">
        <v>2</v>
      </c>
      <c r="BE86">
        <v>1</v>
      </c>
      <c r="BF86">
        <v>1</v>
      </c>
      <c r="BG86">
        <v>1</v>
      </c>
      <c r="BH86">
        <v>1</v>
      </c>
      <c r="BI86">
        <v>1</v>
      </c>
      <c r="BJ86">
        <v>1</v>
      </c>
      <c r="BK86">
        <v>1</v>
      </c>
      <c r="BL86">
        <v>1</v>
      </c>
      <c r="BM86">
        <v>1</v>
      </c>
      <c r="BN86">
        <v>1</v>
      </c>
      <c r="BO86">
        <v>1</v>
      </c>
      <c r="BP86">
        <v>1</v>
      </c>
      <c r="BQ86">
        <v>1</v>
      </c>
      <c r="BR86">
        <v>3</v>
      </c>
      <c r="BS86">
        <v>4</v>
      </c>
      <c r="BT86">
        <v>4</v>
      </c>
      <c r="BU86">
        <v>3</v>
      </c>
      <c r="BV86">
        <v>5</v>
      </c>
      <c r="BW86">
        <v>3</v>
      </c>
      <c r="BX86">
        <v>4</v>
      </c>
      <c r="BY86">
        <v>5</v>
      </c>
      <c r="BZ86">
        <v>3</v>
      </c>
      <c r="CA86">
        <v>5</v>
      </c>
      <c r="CB86">
        <v>4</v>
      </c>
      <c r="CC86">
        <v>5</v>
      </c>
      <c r="CD86">
        <v>3</v>
      </c>
      <c r="CE86">
        <v>4</v>
      </c>
      <c r="CF86">
        <v>4</v>
      </c>
      <c r="CG86">
        <v>3</v>
      </c>
      <c r="CH86">
        <v>4</v>
      </c>
      <c r="CI86">
        <v>139</v>
      </c>
      <c r="CJ86" s="9">
        <f t="shared" si="27"/>
        <v>2</v>
      </c>
      <c r="CK86" s="9">
        <f t="shared" si="28"/>
        <v>2</v>
      </c>
      <c r="CL86" s="9">
        <f t="shared" si="29"/>
        <v>3</v>
      </c>
      <c r="CM86" s="9">
        <f t="shared" si="30"/>
        <v>3</v>
      </c>
      <c r="CN86" s="9">
        <f t="shared" si="31"/>
        <v>2</v>
      </c>
      <c r="CO86" s="9">
        <f t="shared" si="32"/>
        <v>3</v>
      </c>
      <c r="CP86" s="9">
        <f t="shared" si="33"/>
        <v>4</v>
      </c>
      <c r="CQ86" s="9">
        <f t="shared" si="34"/>
        <v>3</v>
      </c>
      <c r="CR86" s="9">
        <f t="shared" si="35"/>
        <v>3</v>
      </c>
      <c r="CS86" s="10">
        <f t="shared" si="36"/>
        <v>25</v>
      </c>
      <c r="CT86" s="3">
        <f t="shared" si="37"/>
        <v>3</v>
      </c>
      <c r="CU86" s="3">
        <f t="shared" si="38"/>
        <v>-1.6768083108231491</v>
      </c>
      <c r="CX86" s="5">
        <f t="shared" si="39"/>
        <v>4</v>
      </c>
      <c r="CY86" s="115">
        <f t="shared" si="40"/>
        <v>3</v>
      </c>
      <c r="CZ86" s="11">
        <f t="shared" si="41"/>
        <v>65</v>
      </c>
    </row>
    <row r="87" spans="1:104">
      <c r="A87">
        <v>88</v>
      </c>
      <c r="B87" t="s">
        <v>2015</v>
      </c>
      <c r="C87" t="s">
        <v>2016</v>
      </c>
      <c r="D87" t="s">
        <v>77</v>
      </c>
      <c r="E87" t="s">
        <v>78</v>
      </c>
      <c r="F87" t="s">
        <v>1747</v>
      </c>
      <c r="G87" t="s">
        <v>1789</v>
      </c>
      <c r="H87">
        <v>3</v>
      </c>
      <c r="I87">
        <v>3</v>
      </c>
      <c r="J87">
        <v>3</v>
      </c>
      <c r="K87">
        <v>3</v>
      </c>
      <c r="L87">
        <v>3</v>
      </c>
      <c r="M87">
        <v>3</v>
      </c>
      <c r="N87">
        <v>2</v>
      </c>
      <c r="O87">
        <v>2</v>
      </c>
      <c r="P87">
        <v>4</v>
      </c>
      <c r="Q87">
        <v>3</v>
      </c>
      <c r="R87">
        <v>3</v>
      </c>
      <c r="S87">
        <v>2</v>
      </c>
      <c r="T87">
        <v>3</v>
      </c>
      <c r="U87">
        <v>3</v>
      </c>
      <c r="V87">
        <v>3</v>
      </c>
      <c r="W87">
        <v>3</v>
      </c>
      <c r="X87">
        <v>3</v>
      </c>
      <c r="Y87">
        <v>3</v>
      </c>
      <c r="Z87">
        <v>3</v>
      </c>
      <c r="AA87">
        <v>3</v>
      </c>
      <c r="AB87">
        <v>1</v>
      </c>
      <c r="AC87">
        <v>1</v>
      </c>
      <c r="AD87">
        <v>1</v>
      </c>
      <c r="AE87">
        <v>1</v>
      </c>
      <c r="AF87">
        <v>2</v>
      </c>
      <c r="AG87">
        <v>2</v>
      </c>
      <c r="AH87">
        <v>2</v>
      </c>
      <c r="AI87">
        <v>2</v>
      </c>
      <c r="AJ87">
        <v>1</v>
      </c>
      <c r="AK87">
        <v>2</v>
      </c>
      <c r="AL87">
        <v>1</v>
      </c>
      <c r="AM87">
        <v>1</v>
      </c>
      <c r="AN87">
        <v>1</v>
      </c>
      <c r="AO87">
        <v>1</v>
      </c>
      <c r="AP87">
        <v>1</v>
      </c>
      <c r="AQ87">
        <v>1</v>
      </c>
      <c r="AR87">
        <v>1</v>
      </c>
      <c r="AS87">
        <v>2</v>
      </c>
      <c r="AT87">
        <v>2</v>
      </c>
      <c r="AU87">
        <v>2</v>
      </c>
      <c r="AV87">
        <v>2</v>
      </c>
      <c r="AW87">
        <v>2</v>
      </c>
      <c r="AX87">
        <v>3</v>
      </c>
      <c r="AY87">
        <v>3</v>
      </c>
      <c r="AZ87">
        <v>2</v>
      </c>
      <c r="BA87">
        <v>2</v>
      </c>
      <c r="BB87">
        <v>2</v>
      </c>
      <c r="BC87">
        <v>2</v>
      </c>
      <c r="BD87">
        <v>3</v>
      </c>
      <c r="BE87">
        <v>2</v>
      </c>
      <c r="BF87">
        <v>1</v>
      </c>
      <c r="BG87">
        <v>1</v>
      </c>
      <c r="BH87">
        <v>2</v>
      </c>
      <c r="BI87">
        <v>2</v>
      </c>
      <c r="BJ87">
        <v>3</v>
      </c>
      <c r="BK87">
        <v>1</v>
      </c>
      <c r="BL87">
        <v>2</v>
      </c>
      <c r="BM87">
        <v>2</v>
      </c>
      <c r="BN87">
        <v>1</v>
      </c>
      <c r="BO87">
        <v>1</v>
      </c>
      <c r="BP87">
        <v>1</v>
      </c>
      <c r="BQ87">
        <v>1</v>
      </c>
      <c r="BR87">
        <v>4</v>
      </c>
      <c r="BS87">
        <v>3</v>
      </c>
      <c r="BT87">
        <v>3</v>
      </c>
      <c r="BU87">
        <v>4</v>
      </c>
      <c r="BV87">
        <v>4</v>
      </c>
      <c r="BW87">
        <v>4</v>
      </c>
      <c r="BX87">
        <v>4</v>
      </c>
      <c r="BY87">
        <v>5</v>
      </c>
      <c r="BZ87">
        <v>5</v>
      </c>
      <c r="CA87">
        <v>6</v>
      </c>
      <c r="CB87">
        <v>6</v>
      </c>
      <c r="CC87">
        <v>5</v>
      </c>
      <c r="CD87">
        <v>6</v>
      </c>
      <c r="CE87">
        <v>5</v>
      </c>
      <c r="CF87">
        <v>5</v>
      </c>
      <c r="CG87">
        <v>5</v>
      </c>
      <c r="CH87">
        <v>5</v>
      </c>
      <c r="CI87">
        <v>167</v>
      </c>
      <c r="CJ87" s="9">
        <f t="shared" si="27"/>
        <v>2</v>
      </c>
      <c r="CK87" s="9">
        <f t="shared" si="28"/>
        <v>2</v>
      </c>
      <c r="CL87" s="9">
        <f t="shared" si="29"/>
        <v>2</v>
      </c>
      <c r="CM87" s="9">
        <f t="shared" si="30"/>
        <v>1</v>
      </c>
      <c r="CN87" s="9">
        <f t="shared" si="31"/>
        <v>2</v>
      </c>
      <c r="CO87" s="9">
        <f t="shared" si="32"/>
        <v>2</v>
      </c>
      <c r="CP87" s="9">
        <f t="shared" si="33"/>
        <v>2</v>
      </c>
      <c r="CQ87" s="9">
        <f t="shared" si="34"/>
        <v>2</v>
      </c>
      <c r="CR87" s="9">
        <f t="shared" si="35"/>
        <v>2</v>
      </c>
      <c r="CS87" s="10">
        <f t="shared" si="36"/>
        <v>17</v>
      </c>
      <c r="CT87" s="3">
        <f t="shared" si="37"/>
        <v>14</v>
      </c>
      <c r="CU87" s="3">
        <f t="shared" si="38"/>
        <v>6.9577108332910011E-3</v>
      </c>
      <c r="CX87" s="5">
        <f t="shared" si="39"/>
        <v>18</v>
      </c>
      <c r="CY87" s="115">
        <f t="shared" si="40"/>
        <v>4</v>
      </c>
      <c r="CZ87" s="11">
        <f t="shared" si="41"/>
        <v>80</v>
      </c>
    </row>
    <row r="88" spans="1:104">
      <c r="A88">
        <v>89</v>
      </c>
      <c r="B88" t="s">
        <v>2017</v>
      </c>
      <c r="C88" t="s">
        <v>2018</v>
      </c>
      <c r="D88" t="s">
        <v>77</v>
      </c>
      <c r="E88" t="s">
        <v>78</v>
      </c>
      <c r="F88" t="s">
        <v>1747</v>
      </c>
      <c r="G88" t="s">
        <v>1798</v>
      </c>
      <c r="H88">
        <v>4</v>
      </c>
      <c r="I88">
        <v>2</v>
      </c>
      <c r="J88">
        <v>2</v>
      </c>
      <c r="K88">
        <v>2</v>
      </c>
      <c r="L88">
        <v>3</v>
      </c>
      <c r="M88">
        <v>2</v>
      </c>
      <c r="N88">
        <v>1</v>
      </c>
      <c r="O88">
        <v>3</v>
      </c>
      <c r="P88">
        <v>3</v>
      </c>
      <c r="Q88">
        <v>3</v>
      </c>
      <c r="R88">
        <v>3</v>
      </c>
      <c r="S88">
        <v>2</v>
      </c>
      <c r="T88">
        <v>3</v>
      </c>
      <c r="U88">
        <v>3</v>
      </c>
      <c r="V88">
        <v>3</v>
      </c>
      <c r="W88">
        <v>3</v>
      </c>
      <c r="X88">
        <v>3</v>
      </c>
      <c r="Y88">
        <v>3</v>
      </c>
      <c r="Z88">
        <v>3</v>
      </c>
      <c r="AA88">
        <v>3</v>
      </c>
      <c r="AB88">
        <v>1</v>
      </c>
      <c r="AC88">
        <v>1</v>
      </c>
      <c r="AD88">
        <v>1</v>
      </c>
      <c r="AE88">
        <v>1</v>
      </c>
      <c r="AF88">
        <v>1</v>
      </c>
      <c r="AG88">
        <v>1</v>
      </c>
      <c r="AH88">
        <v>1</v>
      </c>
      <c r="AI88">
        <v>1</v>
      </c>
      <c r="AJ88">
        <v>1</v>
      </c>
      <c r="AK88">
        <v>1</v>
      </c>
      <c r="AL88">
        <v>1</v>
      </c>
      <c r="AM88">
        <v>1</v>
      </c>
      <c r="AN88">
        <v>1</v>
      </c>
      <c r="AO88">
        <v>1</v>
      </c>
      <c r="AP88">
        <v>1</v>
      </c>
      <c r="AQ88">
        <v>1</v>
      </c>
      <c r="AR88">
        <v>1</v>
      </c>
      <c r="AS88">
        <v>2</v>
      </c>
      <c r="AT88">
        <v>1</v>
      </c>
      <c r="AU88">
        <v>1</v>
      </c>
      <c r="AV88">
        <v>2</v>
      </c>
      <c r="AW88">
        <v>1</v>
      </c>
      <c r="AX88">
        <v>1</v>
      </c>
      <c r="AY88">
        <v>2</v>
      </c>
      <c r="AZ88">
        <v>1</v>
      </c>
      <c r="BA88">
        <v>2</v>
      </c>
      <c r="BB88">
        <v>1</v>
      </c>
      <c r="BC88">
        <v>2</v>
      </c>
      <c r="BD88">
        <v>1</v>
      </c>
      <c r="BE88">
        <v>1</v>
      </c>
      <c r="BF88">
        <v>1</v>
      </c>
      <c r="BG88">
        <v>1</v>
      </c>
      <c r="BH88">
        <v>1</v>
      </c>
      <c r="BI88">
        <v>1</v>
      </c>
      <c r="BJ88">
        <v>1</v>
      </c>
      <c r="BK88">
        <v>1</v>
      </c>
      <c r="BL88">
        <v>1</v>
      </c>
      <c r="BM88">
        <v>1</v>
      </c>
      <c r="BN88">
        <v>1</v>
      </c>
      <c r="BO88">
        <v>1</v>
      </c>
      <c r="BP88">
        <v>1</v>
      </c>
      <c r="BQ88">
        <v>1</v>
      </c>
      <c r="BR88">
        <v>6</v>
      </c>
      <c r="BS88">
        <v>4</v>
      </c>
      <c r="BT88">
        <v>3</v>
      </c>
      <c r="BU88">
        <v>5</v>
      </c>
      <c r="BV88">
        <v>5</v>
      </c>
      <c r="BW88">
        <v>5</v>
      </c>
      <c r="BX88">
        <v>5</v>
      </c>
      <c r="BY88">
        <v>6</v>
      </c>
      <c r="BZ88">
        <v>4</v>
      </c>
      <c r="CA88">
        <v>6</v>
      </c>
      <c r="CB88">
        <v>6</v>
      </c>
      <c r="CC88">
        <v>6</v>
      </c>
      <c r="CD88">
        <v>6</v>
      </c>
      <c r="CE88">
        <v>5</v>
      </c>
      <c r="CF88">
        <v>5</v>
      </c>
      <c r="CG88">
        <v>3</v>
      </c>
      <c r="CH88">
        <v>5</v>
      </c>
      <c r="CI88">
        <v>162</v>
      </c>
      <c r="CJ88" s="9">
        <f t="shared" si="27"/>
        <v>1</v>
      </c>
      <c r="CK88" s="9">
        <f t="shared" si="28"/>
        <v>2</v>
      </c>
      <c r="CL88" s="9">
        <f t="shared" si="29"/>
        <v>3</v>
      </c>
      <c r="CM88" s="9">
        <f t="shared" si="30"/>
        <v>2</v>
      </c>
      <c r="CN88" s="9">
        <f t="shared" si="31"/>
        <v>2</v>
      </c>
      <c r="CO88" s="9">
        <f t="shared" si="32"/>
        <v>2</v>
      </c>
      <c r="CP88" s="9">
        <f t="shared" si="33"/>
        <v>2</v>
      </c>
      <c r="CQ88" s="9">
        <f t="shared" si="34"/>
        <v>2</v>
      </c>
      <c r="CR88" s="9">
        <f t="shared" si="35"/>
        <v>2</v>
      </c>
      <c r="CS88" s="10">
        <f t="shared" si="36"/>
        <v>18</v>
      </c>
      <c r="CT88" s="3">
        <f t="shared" si="37"/>
        <v>6</v>
      </c>
      <c r="CU88" s="3">
        <f t="shared" si="38"/>
        <v>-1.2175993958259381</v>
      </c>
      <c r="CX88" s="5">
        <f t="shared" si="39"/>
        <v>3</v>
      </c>
      <c r="CY88" s="115">
        <f t="shared" si="40"/>
        <v>4</v>
      </c>
      <c r="CZ88" s="11">
        <f t="shared" si="41"/>
        <v>86</v>
      </c>
    </row>
    <row r="89" spans="1:104">
      <c r="A89">
        <v>91</v>
      </c>
      <c r="B89" t="s">
        <v>2019</v>
      </c>
      <c r="C89" t="s">
        <v>2020</v>
      </c>
      <c r="D89" t="s">
        <v>77</v>
      </c>
      <c r="E89" t="s">
        <v>78</v>
      </c>
      <c r="F89" t="s">
        <v>1747</v>
      </c>
      <c r="G89" t="s">
        <v>1808</v>
      </c>
      <c r="H89">
        <v>3</v>
      </c>
      <c r="I89">
        <v>2</v>
      </c>
      <c r="J89">
        <v>2</v>
      </c>
      <c r="K89">
        <v>3</v>
      </c>
      <c r="L89">
        <v>3</v>
      </c>
      <c r="M89">
        <v>3</v>
      </c>
      <c r="N89">
        <v>4</v>
      </c>
      <c r="O89">
        <v>3</v>
      </c>
      <c r="P89">
        <v>2</v>
      </c>
      <c r="Q89">
        <v>3</v>
      </c>
      <c r="R89">
        <v>2</v>
      </c>
      <c r="S89">
        <v>2</v>
      </c>
      <c r="T89">
        <v>2</v>
      </c>
      <c r="U89">
        <v>3</v>
      </c>
      <c r="V89">
        <v>3</v>
      </c>
      <c r="W89">
        <v>4</v>
      </c>
      <c r="X89">
        <v>3</v>
      </c>
      <c r="Y89">
        <v>3</v>
      </c>
      <c r="Z89">
        <v>3</v>
      </c>
      <c r="AA89">
        <v>3</v>
      </c>
      <c r="AB89">
        <v>2</v>
      </c>
      <c r="AC89">
        <v>2</v>
      </c>
      <c r="AD89">
        <v>2</v>
      </c>
      <c r="AE89">
        <v>2</v>
      </c>
      <c r="AF89">
        <v>1</v>
      </c>
      <c r="AG89">
        <v>3</v>
      </c>
      <c r="AH89">
        <v>2</v>
      </c>
      <c r="AI89">
        <v>2</v>
      </c>
      <c r="AJ89">
        <v>3</v>
      </c>
      <c r="AK89">
        <v>2</v>
      </c>
      <c r="AL89">
        <v>1</v>
      </c>
      <c r="AM89">
        <v>2</v>
      </c>
      <c r="AN89">
        <v>2</v>
      </c>
      <c r="AO89">
        <v>1</v>
      </c>
      <c r="AP89">
        <v>1</v>
      </c>
      <c r="AQ89">
        <v>1</v>
      </c>
      <c r="AR89">
        <v>1</v>
      </c>
      <c r="AS89">
        <v>3</v>
      </c>
      <c r="AT89">
        <v>1</v>
      </c>
      <c r="AU89">
        <v>1</v>
      </c>
      <c r="AV89">
        <v>1</v>
      </c>
      <c r="AW89">
        <v>2</v>
      </c>
      <c r="AX89">
        <v>3</v>
      </c>
      <c r="AY89">
        <v>1</v>
      </c>
      <c r="AZ89">
        <v>4</v>
      </c>
      <c r="BA89">
        <v>2</v>
      </c>
      <c r="BB89">
        <v>4</v>
      </c>
      <c r="BC89">
        <v>1</v>
      </c>
      <c r="BD89">
        <v>2</v>
      </c>
      <c r="BE89">
        <v>1</v>
      </c>
      <c r="BF89">
        <v>1</v>
      </c>
      <c r="BG89">
        <v>1</v>
      </c>
      <c r="BH89">
        <v>2</v>
      </c>
      <c r="BI89">
        <v>1</v>
      </c>
      <c r="BJ89">
        <v>1</v>
      </c>
      <c r="BK89">
        <v>1</v>
      </c>
      <c r="BL89">
        <v>2</v>
      </c>
      <c r="BM89">
        <v>2</v>
      </c>
      <c r="BN89">
        <v>1</v>
      </c>
      <c r="BO89">
        <v>1</v>
      </c>
      <c r="BP89">
        <v>2</v>
      </c>
      <c r="BQ89">
        <v>1</v>
      </c>
      <c r="BR89">
        <v>3</v>
      </c>
      <c r="BS89">
        <v>5</v>
      </c>
      <c r="BT89">
        <v>4</v>
      </c>
      <c r="BU89">
        <v>5</v>
      </c>
      <c r="BV89">
        <v>5</v>
      </c>
      <c r="BW89">
        <v>2</v>
      </c>
      <c r="BX89">
        <v>4</v>
      </c>
      <c r="BY89">
        <v>5</v>
      </c>
      <c r="BZ89">
        <v>3</v>
      </c>
      <c r="CA89">
        <v>6</v>
      </c>
      <c r="CB89">
        <v>6</v>
      </c>
      <c r="CC89">
        <v>5</v>
      </c>
      <c r="CD89">
        <v>4</v>
      </c>
      <c r="CE89">
        <v>5</v>
      </c>
      <c r="CF89">
        <v>5</v>
      </c>
      <c r="CG89">
        <v>5</v>
      </c>
      <c r="CH89">
        <v>6</v>
      </c>
      <c r="CI89">
        <v>170</v>
      </c>
      <c r="CJ89" s="9">
        <f t="shared" si="27"/>
        <v>2</v>
      </c>
      <c r="CK89" s="9">
        <f t="shared" si="28"/>
        <v>2</v>
      </c>
      <c r="CL89" s="9">
        <f t="shared" si="29"/>
        <v>2</v>
      </c>
      <c r="CM89" s="9">
        <f t="shared" si="30"/>
        <v>3</v>
      </c>
      <c r="CN89" s="9">
        <f t="shared" si="31"/>
        <v>2</v>
      </c>
      <c r="CO89" s="9">
        <f t="shared" si="32"/>
        <v>2</v>
      </c>
      <c r="CP89" s="9">
        <f t="shared" si="33"/>
        <v>1</v>
      </c>
      <c r="CQ89" s="9">
        <f t="shared" si="34"/>
        <v>2</v>
      </c>
      <c r="CR89" s="9">
        <f t="shared" si="35"/>
        <v>2</v>
      </c>
      <c r="CS89" s="10">
        <f t="shared" si="36"/>
        <v>18</v>
      </c>
      <c r="CT89" s="3">
        <f t="shared" si="37"/>
        <v>21</v>
      </c>
      <c r="CU89" s="3">
        <f t="shared" si="38"/>
        <v>1.0784451791601166</v>
      </c>
      <c r="CX89" s="5">
        <f t="shared" si="39"/>
        <v>15</v>
      </c>
      <c r="CY89" s="115">
        <f t="shared" si="40"/>
        <v>3</v>
      </c>
      <c r="CZ89" s="11">
        <f t="shared" si="41"/>
        <v>77</v>
      </c>
    </row>
    <row r="90" spans="1:104">
      <c r="A90">
        <v>93</v>
      </c>
      <c r="B90" t="s">
        <v>2070</v>
      </c>
      <c r="C90" t="s">
        <v>2071</v>
      </c>
      <c r="D90" t="s">
        <v>77</v>
      </c>
      <c r="E90" t="s">
        <v>78</v>
      </c>
      <c r="F90" t="s">
        <v>1747</v>
      </c>
      <c r="G90" t="s">
        <v>2051</v>
      </c>
      <c r="H90">
        <v>3</v>
      </c>
      <c r="I90">
        <v>3</v>
      </c>
      <c r="J90">
        <v>1</v>
      </c>
      <c r="K90">
        <v>3</v>
      </c>
      <c r="L90">
        <v>2</v>
      </c>
      <c r="M90">
        <v>2</v>
      </c>
      <c r="N90">
        <v>3</v>
      </c>
      <c r="O90">
        <v>4</v>
      </c>
      <c r="P90">
        <v>3</v>
      </c>
      <c r="Q90">
        <v>3</v>
      </c>
      <c r="R90">
        <v>4</v>
      </c>
      <c r="S90">
        <v>3</v>
      </c>
      <c r="T90">
        <v>3</v>
      </c>
      <c r="U90">
        <v>3</v>
      </c>
      <c r="V90">
        <v>4</v>
      </c>
      <c r="W90">
        <v>1</v>
      </c>
      <c r="X90">
        <v>3</v>
      </c>
      <c r="Y90">
        <v>3</v>
      </c>
      <c r="Z90">
        <v>3</v>
      </c>
      <c r="AA90">
        <v>2</v>
      </c>
      <c r="AB90">
        <v>3</v>
      </c>
      <c r="AC90">
        <v>1</v>
      </c>
      <c r="AD90">
        <v>1</v>
      </c>
      <c r="AE90">
        <v>4</v>
      </c>
      <c r="AF90">
        <v>4</v>
      </c>
      <c r="AG90">
        <v>3</v>
      </c>
      <c r="AH90">
        <v>2</v>
      </c>
      <c r="AI90">
        <v>3</v>
      </c>
      <c r="AJ90">
        <v>2</v>
      </c>
      <c r="AK90">
        <v>3</v>
      </c>
      <c r="AL90">
        <v>3</v>
      </c>
      <c r="AM90">
        <v>1</v>
      </c>
      <c r="AN90">
        <v>1</v>
      </c>
      <c r="AO90">
        <v>3</v>
      </c>
      <c r="AP90">
        <v>3</v>
      </c>
      <c r="AQ90">
        <v>4</v>
      </c>
      <c r="AR90">
        <v>3</v>
      </c>
      <c r="AS90">
        <v>3</v>
      </c>
      <c r="AT90">
        <v>1</v>
      </c>
      <c r="AU90">
        <v>3</v>
      </c>
      <c r="AV90">
        <v>1</v>
      </c>
      <c r="AW90">
        <v>3</v>
      </c>
      <c r="AX90">
        <v>4</v>
      </c>
      <c r="AY90">
        <v>4</v>
      </c>
      <c r="AZ90">
        <v>2</v>
      </c>
      <c r="BA90">
        <v>2</v>
      </c>
      <c r="BB90">
        <v>4</v>
      </c>
      <c r="BC90">
        <v>1</v>
      </c>
      <c r="BD90">
        <v>3</v>
      </c>
      <c r="BE90">
        <v>1</v>
      </c>
      <c r="BF90">
        <v>2</v>
      </c>
      <c r="BG90">
        <v>1</v>
      </c>
      <c r="BH90">
        <v>1</v>
      </c>
      <c r="BI90">
        <v>1</v>
      </c>
      <c r="BJ90">
        <v>2</v>
      </c>
      <c r="BK90">
        <v>2</v>
      </c>
      <c r="BL90">
        <v>2</v>
      </c>
      <c r="BM90">
        <v>4</v>
      </c>
      <c r="BN90">
        <v>2</v>
      </c>
      <c r="BO90">
        <v>1</v>
      </c>
      <c r="BP90">
        <v>2</v>
      </c>
      <c r="BQ90">
        <v>1</v>
      </c>
      <c r="BR90">
        <v>5</v>
      </c>
      <c r="BS90">
        <v>1</v>
      </c>
      <c r="BT90">
        <v>4</v>
      </c>
      <c r="BU90">
        <v>4</v>
      </c>
      <c r="BV90">
        <v>5</v>
      </c>
      <c r="BW90">
        <v>5</v>
      </c>
      <c r="BX90">
        <v>5</v>
      </c>
      <c r="BY90">
        <v>6</v>
      </c>
      <c r="BZ90">
        <v>6</v>
      </c>
      <c r="CA90">
        <v>6</v>
      </c>
      <c r="CB90">
        <v>6</v>
      </c>
      <c r="CC90">
        <v>5</v>
      </c>
      <c r="CD90">
        <v>5</v>
      </c>
      <c r="CE90">
        <v>5</v>
      </c>
      <c r="CF90">
        <v>5</v>
      </c>
      <c r="CG90">
        <v>2</v>
      </c>
      <c r="CH90">
        <v>5</v>
      </c>
      <c r="CI90">
        <v>188</v>
      </c>
      <c r="CJ90" s="9">
        <f t="shared" ref="CJ90:CJ91" si="42">IF(H90=1,4,IF(H90=2,3,IF(H90=3,2,IF(H90=4,1))))</f>
        <v>2</v>
      </c>
      <c r="CK90" s="9">
        <f t="shared" ref="CK90:CK91" si="43">IF(L90=1,4,IF(L90=2,3,IF(L90=3,2,IF(L90=4,1))))</f>
        <v>3</v>
      </c>
      <c r="CL90" s="9">
        <f t="shared" ref="CL90:CL91" si="44">IF(M90=1,4,IF(M90=2,3,IF(M90=3,2,IF(M90=4,1))))</f>
        <v>3</v>
      </c>
      <c r="CM90" s="9">
        <f t="shared" ref="CM90:CM91" si="45">IF(P90=1,4,IF(P90=2,3,IF(P90=3,2,IF(P90=4,1))))</f>
        <v>2</v>
      </c>
      <c r="CN90" s="9">
        <f t="shared" ref="CN90:CN91" si="46">IF(Q90=1,4,IF(Q90=2,3,IF(Q90=3,2,IF(Q90=4,1))))</f>
        <v>2</v>
      </c>
      <c r="CO90" s="9">
        <f t="shared" ref="CO90:CO91" si="47">IF(V90=1,4,IF(V90=2,3,IF(V90=3,2,IF(V90=4,1))))</f>
        <v>1</v>
      </c>
      <c r="CP90" s="9">
        <f t="shared" ref="CP90:CP91" si="48">IF(W90=1,4,IF(W90=2,3,IF(W90=3,2,IF(W90=4,1))))</f>
        <v>4</v>
      </c>
      <c r="CQ90" s="9">
        <f t="shared" ref="CQ90:CQ91" si="49">IF(Z90=1,4,IF(Z90=2,3,IF(Z90=3,2,IF(Z90=4,1))))</f>
        <v>2</v>
      </c>
      <c r="CR90" s="9">
        <f t="shared" ref="CR90:CR91" si="50">IF(AA90=1,4,IF(AA90=2,3,IF(AA90=3,2,IF(AA90=4,1))))</f>
        <v>3</v>
      </c>
      <c r="CS90" s="10">
        <f t="shared" ref="CS90:CS91" si="51">SUM(CJ90:CR90)</f>
        <v>22</v>
      </c>
      <c r="CT90" s="3">
        <f t="shared" ref="CT90:CT91" si="52">INT(SUM(AB90:AV90)*1.19)-21</f>
        <v>40</v>
      </c>
      <c r="CU90" s="3">
        <f t="shared" ref="CU90:CU91" si="53">STANDARDIZE(CT90,$CV$2,$CW$2)</f>
        <v>3.9867683074757863</v>
      </c>
      <c r="CX90" s="5">
        <f t="shared" ref="CX90:CX91" si="54">SUM(AW90:BQ90)-21</f>
        <v>24</v>
      </c>
      <c r="CY90" s="115">
        <f t="shared" ref="CY90:CY91" si="55">IF(BT90=1,6,IF(BT90=2,5,IF(BT90=3,4,IF(BT90=4,3,IF(BT90=5,2,IF(BT90=6,1))))))</f>
        <v>3</v>
      </c>
      <c r="CZ90" s="11">
        <f t="shared" ref="CZ90:CZ91" si="56">SUM(BR90:BS90,BU90:CH90,CY90)</f>
        <v>79</v>
      </c>
    </row>
    <row r="91" spans="1:104">
      <c r="A91">
        <v>92</v>
      </c>
      <c r="B91" t="s">
        <v>2072</v>
      </c>
      <c r="C91" t="s">
        <v>2073</v>
      </c>
      <c r="D91" t="s">
        <v>77</v>
      </c>
      <c r="E91" t="s">
        <v>78</v>
      </c>
      <c r="F91" t="s">
        <v>1747</v>
      </c>
      <c r="G91" t="s">
        <v>2046</v>
      </c>
      <c r="H91">
        <v>3</v>
      </c>
      <c r="I91">
        <v>2</v>
      </c>
      <c r="J91">
        <v>2</v>
      </c>
      <c r="K91">
        <v>2</v>
      </c>
      <c r="L91">
        <v>4</v>
      </c>
      <c r="M91">
        <v>3</v>
      </c>
      <c r="N91">
        <v>2</v>
      </c>
      <c r="O91">
        <v>3</v>
      </c>
      <c r="P91">
        <v>3</v>
      </c>
      <c r="Q91">
        <v>3</v>
      </c>
      <c r="R91">
        <v>2</v>
      </c>
      <c r="S91">
        <v>2</v>
      </c>
      <c r="T91">
        <v>3</v>
      </c>
      <c r="U91">
        <v>1</v>
      </c>
      <c r="V91">
        <v>3</v>
      </c>
      <c r="W91">
        <v>2</v>
      </c>
      <c r="X91">
        <v>3</v>
      </c>
      <c r="Y91">
        <v>2</v>
      </c>
      <c r="Z91">
        <v>3</v>
      </c>
      <c r="AA91">
        <v>2</v>
      </c>
      <c r="AB91">
        <v>1</v>
      </c>
      <c r="AC91">
        <v>1</v>
      </c>
      <c r="AD91">
        <v>1</v>
      </c>
      <c r="AE91">
        <v>1</v>
      </c>
      <c r="AF91">
        <v>1</v>
      </c>
      <c r="AG91">
        <v>1</v>
      </c>
      <c r="AH91">
        <v>1</v>
      </c>
      <c r="AI91">
        <v>1</v>
      </c>
      <c r="AJ91">
        <v>1</v>
      </c>
      <c r="AK91">
        <v>2</v>
      </c>
      <c r="AL91">
        <v>1</v>
      </c>
      <c r="AM91">
        <v>1</v>
      </c>
      <c r="AN91">
        <v>1</v>
      </c>
      <c r="AO91">
        <v>1</v>
      </c>
      <c r="AP91">
        <v>1</v>
      </c>
      <c r="AQ91">
        <v>1</v>
      </c>
      <c r="AR91">
        <v>1</v>
      </c>
      <c r="AS91">
        <v>1</v>
      </c>
      <c r="AT91">
        <v>1</v>
      </c>
      <c r="AU91">
        <v>1</v>
      </c>
      <c r="AV91">
        <v>1</v>
      </c>
      <c r="AW91">
        <v>2</v>
      </c>
      <c r="AX91">
        <v>2</v>
      </c>
      <c r="AY91">
        <v>1</v>
      </c>
      <c r="AZ91">
        <v>1</v>
      </c>
      <c r="BA91">
        <v>1</v>
      </c>
      <c r="BB91">
        <v>2</v>
      </c>
      <c r="BC91">
        <v>2</v>
      </c>
      <c r="BD91">
        <v>2</v>
      </c>
      <c r="BE91">
        <v>1</v>
      </c>
      <c r="BF91">
        <v>1</v>
      </c>
      <c r="BG91">
        <v>1</v>
      </c>
      <c r="BH91">
        <v>2</v>
      </c>
      <c r="BI91">
        <v>1</v>
      </c>
      <c r="BJ91">
        <v>1</v>
      </c>
      <c r="BK91">
        <v>2</v>
      </c>
      <c r="BL91">
        <v>2</v>
      </c>
      <c r="BM91">
        <v>2</v>
      </c>
      <c r="BN91">
        <v>1</v>
      </c>
      <c r="BO91">
        <v>1</v>
      </c>
      <c r="BP91">
        <v>1</v>
      </c>
      <c r="BQ91">
        <v>1</v>
      </c>
      <c r="BR91">
        <v>5</v>
      </c>
      <c r="BS91">
        <v>4</v>
      </c>
      <c r="BT91">
        <v>2</v>
      </c>
      <c r="BU91">
        <v>5</v>
      </c>
      <c r="BV91">
        <v>5</v>
      </c>
      <c r="BW91">
        <v>5</v>
      </c>
      <c r="BX91">
        <v>4</v>
      </c>
      <c r="BY91">
        <v>6</v>
      </c>
      <c r="BZ91">
        <v>5</v>
      </c>
      <c r="CA91">
        <v>6</v>
      </c>
      <c r="CB91">
        <v>6</v>
      </c>
      <c r="CC91">
        <v>6</v>
      </c>
      <c r="CD91">
        <v>6</v>
      </c>
      <c r="CE91">
        <v>6</v>
      </c>
      <c r="CF91">
        <v>6</v>
      </c>
      <c r="CG91">
        <v>4</v>
      </c>
      <c r="CH91">
        <v>4</v>
      </c>
      <c r="CI91">
        <v>157</v>
      </c>
      <c r="CJ91" s="9">
        <f t="shared" si="42"/>
        <v>2</v>
      </c>
      <c r="CK91" s="9">
        <f t="shared" si="43"/>
        <v>1</v>
      </c>
      <c r="CL91" s="9">
        <f t="shared" si="44"/>
        <v>2</v>
      </c>
      <c r="CM91" s="9">
        <f t="shared" si="45"/>
        <v>2</v>
      </c>
      <c r="CN91" s="9">
        <f t="shared" si="46"/>
        <v>2</v>
      </c>
      <c r="CO91" s="9">
        <f t="shared" si="47"/>
        <v>2</v>
      </c>
      <c r="CP91" s="9">
        <f t="shared" si="48"/>
        <v>3</v>
      </c>
      <c r="CQ91" s="9">
        <f t="shared" si="49"/>
        <v>2</v>
      </c>
      <c r="CR91" s="9">
        <f t="shared" si="50"/>
        <v>3</v>
      </c>
      <c r="CS91" s="10">
        <f t="shared" si="51"/>
        <v>19</v>
      </c>
      <c r="CT91" s="3">
        <f t="shared" si="52"/>
        <v>5</v>
      </c>
      <c r="CU91" s="3">
        <f t="shared" si="53"/>
        <v>-1.3706690341583418</v>
      </c>
      <c r="CX91" s="5">
        <f t="shared" si="54"/>
        <v>9</v>
      </c>
      <c r="CY91" s="115">
        <f t="shared" si="55"/>
        <v>5</v>
      </c>
      <c r="CZ91" s="11">
        <f t="shared" si="56"/>
        <v>88</v>
      </c>
    </row>
    <row r="92" spans="1:104" ht="13" thickBot="1">
      <c r="A92">
        <v>109</v>
      </c>
      <c r="B92" t="s">
        <v>2305</v>
      </c>
      <c r="C92" t="s">
        <v>2306</v>
      </c>
      <c r="D92" t="s">
        <v>77</v>
      </c>
      <c r="E92" t="s">
        <v>78</v>
      </c>
      <c r="F92" t="s">
        <v>1747</v>
      </c>
      <c r="G92" s="16" t="s">
        <v>2294</v>
      </c>
      <c r="H92">
        <v>4</v>
      </c>
      <c r="I92">
        <v>4</v>
      </c>
      <c r="J92">
        <v>4</v>
      </c>
      <c r="K92">
        <v>4</v>
      </c>
      <c r="L92">
        <v>1</v>
      </c>
      <c r="M92">
        <v>1</v>
      </c>
      <c r="N92">
        <v>4</v>
      </c>
      <c r="O92">
        <v>4</v>
      </c>
      <c r="P92">
        <v>4</v>
      </c>
      <c r="Q92">
        <v>1</v>
      </c>
      <c r="R92">
        <v>4</v>
      </c>
      <c r="S92">
        <v>4</v>
      </c>
      <c r="T92">
        <v>4</v>
      </c>
      <c r="U92">
        <v>4</v>
      </c>
      <c r="V92">
        <v>1</v>
      </c>
      <c r="W92">
        <v>1</v>
      </c>
      <c r="X92">
        <v>1</v>
      </c>
      <c r="Y92">
        <v>4</v>
      </c>
      <c r="Z92">
        <v>1</v>
      </c>
      <c r="AA92">
        <v>1</v>
      </c>
      <c r="AB92">
        <v>1</v>
      </c>
      <c r="AC92">
        <v>1</v>
      </c>
      <c r="AD92">
        <v>1</v>
      </c>
      <c r="AE92">
        <v>4</v>
      </c>
      <c r="AF92">
        <v>1</v>
      </c>
      <c r="AG92">
        <v>1</v>
      </c>
      <c r="AH92">
        <v>1</v>
      </c>
      <c r="AI92">
        <v>4</v>
      </c>
      <c r="AJ92">
        <v>4</v>
      </c>
      <c r="AK92">
        <v>4</v>
      </c>
      <c r="AL92">
        <v>1</v>
      </c>
      <c r="AM92">
        <v>1</v>
      </c>
      <c r="AN92">
        <v>1</v>
      </c>
      <c r="AO92">
        <v>1</v>
      </c>
      <c r="AP92">
        <v>1</v>
      </c>
      <c r="AQ92">
        <v>1</v>
      </c>
      <c r="AR92">
        <v>1</v>
      </c>
      <c r="AS92">
        <v>1</v>
      </c>
      <c r="AT92">
        <v>1</v>
      </c>
      <c r="AU92">
        <v>1</v>
      </c>
      <c r="AV92">
        <v>1</v>
      </c>
      <c r="AW92">
        <v>4</v>
      </c>
      <c r="AX92">
        <v>1</v>
      </c>
      <c r="AY92">
        <v>1</v>
      </c>
      <c r="AZ92">
        <v>3</v>
      </c>
      <c r="BA92">
        <v>1</v>
      </c>
      <c r="BB92">
        <v>1</v>
      </c>
      <c r="BC92">
        <v>4</v>
      </c>
      <c r="BD92">
        <v>2</v>
      </c>
      <c r="BE92">
        <v>2</v>
      </c>
      <c r="BF92">
        <v>1</v>
      </c>
      <c r="BG92">
        <v>2</v>
      </c>
      <c r="BH92">
        <v>1</v>
      </c>
      <c r="BI92">
        <v>1</v>
      </c>
      <c r="BJ92">
        <v>4</v>
      </c>
      <c r="BK92">
        <v>4</v>
      </c>
      <c r="BL92">
        <v>2</v>
      </c>
      <c r="BM92">
        <v>4</v>
      </c>
      <c r="BN92">
        <v>4</v>
      </c>
      <c r="BO92">
        <v>1</v>
      </c>
      <c r="BP92">
        <v>1</v>
      </c>
      <c r="BQ92">
        <v>1</v>
      </c>
      <c r="BR92">
        <v>1</v>
      </c>
      <c r="BS92">
        <v>6</v>
      </c>
      <c r="BT92">
        <v>1</v>
      </c>
      <c r="BU92">
        <v>6</v>
      </c>
      <c r="BV92">
        <v>6</v>
      </c>
      <c r="BW92">
        <v>6</v>
      </c>
      <c r="BX92">
        <v>6</v>
      </c>
      <c r="BY92">
        <v>6</v>
      </c>
      <c r="BZ92">
        <v>6</v>
      </c>
      <c r="CA92">
        <v>6</v>
      </c>
      <c r="CB92">
        <v>6</v>
      </c>
      <c r="CC92">
        <v>6</v>
      </c>
      <c r="CD92">
        <v>6</v>
      </c>
      <c r="CE92">
        <v>6</v>
      </c>
      <c r="CF92">
        <v>6</v>
      </c>
      <c r="CG92">
        <v>6</v>
      </c>
      <c r="CH92">
        <v>6</v>
      </c>
      <c r="CI92">
        <v>181</v>
      </c>
      <c r="CJ92" s="9">
        <f t="shared" ref="CJ92" si="57">IF(H92=1,4,IF(H92=2,3,IF(H92=3,2,IF(H92=4,1))))</f>
        <v>1</v>
      </c>
      <c r="CK92" s="9">
        <f t="shared" ref="CK92" si="58">IF(L92=1,4,IF(L92=2,3,IF(L92=3,2,IF(L92=4,1))))</f>
        <v>4</v>
      </c>
      <c r="CL92" s="9">
        <f t="shared" ref="CL92" si="59">IF(M92=1,4,IF(M92=2,3,IF(M92=3,2,IF(M92=4,1))))</f>
        <v>4</v>
      </c>
      <c r="CM92" s="9">
        <f t="shared" ref="CM92" si="60">IF(P92=1,4,IF(P92=2,3,IF(P92=3,2,IF(P92=4,1))))</f>
        <v>1</v>
      </c>
      <c r="CN92" s="9">
        <f t="shared" ref="CN92" si="61">IF(Q92=1,4,IF(Q92=2,3,IF(Q92=3,2,IF(Q92=4,1))))</f>
        <v>4</v>
      </c>
      <c r="CO92" s="9">
        <f t="shared" ref="CO92" si="62">IF(V92=1,4,IF(V92=2,3,IF(V92=3,2,IF(V92=4,1))))</f>
        <v>4</v>
      </c>
      <c r="CP92" s="9">
        <f t="shared" ref="CP92" si="63">IF(W92=1,4,IF(W92=2,3,IF(W92=3,2,IF(W92=4,1))))</f>
        <v>4</v>
      </c>
      <c r="CQ92" s="9">
        <f t="shared" ref="CQ92" si="64">IF(Z92=1,4,IF(Z92=2,3,IF(Z92=3,2,IF(Z92=4,1))))</f>
        <v>4</v>
      </c>
      <c r="CR92" s="9">
        <f t="shared" ref="CR92" si="65">IF(AA92=1,4,IF(AA92=2,3,IF(AA92=3,2,IF(AA92=4,1))))</f>
        <v>4</v>
      </c>
      <c r="CS92" s="10">
        <f t="shared" ref="CS92" si="66">SUM(CJ92:CR92)</f>
        <v>30</v>
      </c>
      <c r="CT92" s="3">
        <f t="shared" ref="CT92" si="67">INT(SUM(AB92:AV92)*1.19)-21</f>
        <v>18</v>
      </c>
      <c r="CU92" s="3">
        <f t="shared" ref="CU92" si="68">STANDARDIZE(CT92,$CV$2,$CW$2)</f>
        <v>0.61923626416290556</v>
      </c>
      <c r="CX92" s="5">
        <f t="shared" ref="CX92" si="69">SUM(AW92:BQ92)-21</f>
        <v>24</v>
      </c>
      <c r="CY92" s="115">
        <f t="shared" ref="CY92" si="70">IF(BT92=1,6,IF(BT92=2,5,IF(BT92=3,4,IF(BT92=4,3,IF(BT92=5,2,IF(BT92=6,1))))))</f>
        <v>6</v>
      </c>
      <c r="CZ92" s="11">
        <f t="shared" ref="CZ92" si="71">SUM(BR92:BS92,BU92:CH92,CY92)</f>
        <v>97</v>
      </c>
    </row>
    <row r="93" spans="1:104" s="109" customFormat="1" ht="13" thickTop="1">
      <c r="A93">
        <v>96</v>
      </c>
      <c r="B93" t="s">
        <v>2264</v>
      </c>
      <c r="C93" t="s">
        <v>2265</v>
      </c>
      <c r="D93" t="s">
        <v>77</v>
      </c>
      <c r="E93" t="s">
        <v>78</v>
      </c>
      <c r="F93" t="s">
        <v>1747</v>
      </c>
      <c r="G93" s="16" t="s">
        <v>2088</v>
      </c>
      <c r="H93">
        <v>3</v>
      </c>
      <c r="I93">
        <v>2</v>
      </c>
      <c r="J93">
        <v>3</v>
      </c>
      <c r="K93">
        <v>3</v>
      </c>
      <c r="L93">
        <v>3</v>
      </c>
      <c r="M93">
        <v>3</v>
      </c>
      <c r="N93">
        <v>2</v>
      </c>
      <c r="O93">
        <v>3</v>
      </c>
      <c r="P93">
        <v>4</v>
      </c>
      <c r="Q93">
        <v>4</v>
      </c>
      <c r="R93">
        <v>2</v>
      </c>
      <c r="S93">
        <v>3</v>
      </c>
      <c r="T93">
        <v>3</v>
      </c>
      <c r="U93">
        <v>3</v>
      </c>
      <c r="V93">
        <v>2</v>
      </c>
      <c r="W93">
        <v>2</v>
      </c>
      <c r="X93">
        <v>1</v>
      </c>
      <c r="Y93">
        <v>2</v>
      </c>
      <c r="Z93">
        <v>3</v>
      </c>
      <c r="AA93">
        <v>3</v>
      </c>
      <c r="AB93">
        <v>1</v>
      </c>
      <c r="AC93">
        <v>1</v>
      </c>
      <c r="AD93">
        <v>1</v>
      </c>
      <c r="AE93">
        <v>1</v>
      </c>
      <c r="AF93">
        <v>2</v>
      </c>
      <c r="AG93">
        <v>1</v>
      </c>
      <c r="AH93">
        <v>1</v>
      </c>
      <c r="AI93">
        <v>1</v>
      </c>
      <c r="AJ93">
        <v>1</v>
      </c>
      <c r="AK93">
        <v>2</v>
      </c>
      <c r="AL93">
        <v>1</v>
      </c>
      <c r="AM93">
        <v>1</v>
      </c>
      <c r="AN93">
        <v>1</v>
      </c>
      <c r="AO93">
        <v>1</v>
      </c>
      <c r="AP93">
        <v>1</v>
      </c>
      <c r="AQ93">
        <v>1</v>
      </c>
      <c r="AR93">
        <v>1</v>
      </c>
      <c r="AS93">
        <v>1</v>
      </c>
      <c r="AT93">
        <v>1</v>
      </c>
      <c r="AU93">
        <v>1</v>
      </c>
      <c r="AV93">
        <v>1</v>
      </c>
      <c r="AW93">
        <v>1</v>
      </c>
      <c r="AX93">
        <v>1</v>
      </c>
      <c r="AY93">
        <v>1</v>
      </c>
      <c r="AZ93">
        <v>1</v>
      </c>
      <c r="BA93">
        <v>1</v>
      </c>
      <c r="BB93">
        <v>1</v>
      </c>
      <c r="BC93">
        <v>1</v>
      </c>
      <c r="BD93">
        <v>1</v>
      </c>
      <c r="BE93">
        <v>1</v>
      </c>
      <c r="BF93">
        <v>1</v>
      </c>
      <c r="BG93">
        <v>1</v>
      </c>
      <c r="BH93">
        <v>2</v>
      </c>
      <c r="BI93">
        <v>1</v>
      </c>
      <c r="BJ93">
        <v>1</v>
      </c>
      <c r="BK93">
        <v>1</v>
      </c>
      <c r="BL93">
        <v>1</v>
      </c>
      <c r="BM93">
        <v>2</v>
      </c>
      <c r="BN93">
        <v>1</v>
      </c>
      <c r="BO93">
        <v>1</v>
      </c>
      <c r="BP93">
        <v>1</v>
      </c>
      <c r="BQ93">
        <v>1</v>
      </c>
      <c r="BR93">
        <v>1</v>
      </c>
      <c r="BS93">
        <v>4</v>
      </c>
      <c r="BT93">
        <v>3</v>
      </c>
      <c r="BU93">
        <v>5</v>
      </c>
      <c r="BV93">
        <v>4</v>
      </c>
      <c r="BW93">
        <v>2</v>
      </c>
      <c r="BX93">
        <v>3</v>
      </c>
      <c r="BY93">
        <v>5</v>
      </c>
      <c r="BZ93">
        <v>4</v>
      </c>
      <c r="CA93">
        <v>6</v>
      </c>
      <c r="CB93">
        <v>5</v>
      </c>
      <c r="CC93">
        <v>5</v>
      </c>
      <c r="CD93">
        <v>4</v>
      </c>
      <c r="CE93">
        <v>4</v>
      </c>
      <c r="CF93">
        <v>2</v>
      </c>
      <c r="CG93">
        <v>2</v>
      </c>
      <c r="CH93">
        <v>4</v>
      </c>
      <c r="CI93">
        <v>140</v>
      </c>
      <c r="CJ93" s="9">
        <f t="shared" ref="CJ93" si="72">IF(H93=1,4,IF(H93=2,3,IF(H93=3,2,IF(H93=4,1))))</f>
        <v>2</v>
      </c>
      <c r="CK93" s="9">
        <f t="shared" ref="CK93" si="73">IF(L93=1,4,IF(L93=2,3,IF(L93=3,2,IF(L93=4,1))))</f>
        <v>2</v>
      </c>
      <c r="CL93" s="9">
        <f t="shared" ref="CL93" si="74">IF(M93=1,4,IF(M93=2,3,IF(M93=3,2,IF(M93=4,1))))</f>
        <v>2</v>
      </c>
      <c r="CM93" s="9">
        <f t="shared" ref="CM93" si="75">IF(P93=1,4,IF(P93=2,3,IF(P93=3,2,IF(P93=4,1))))</f>
        <v>1</v>
      </c>
      <c r="CN93" s="9">
        <f t="shared" ref="CN93" si="76">IF(Q93=1,4,IF(Q93=2,3,IF(Q93=3,2,IF(Q93=4,1))))</f>
        <v>1</v>
      </c>
      <c r="CO93" s="9">
        <f t="shared" ref="CO93" si="77">IF(V93=1,4,IF(V93=2,3,IF(V93=3,2,IF(V93=4,1))))</f>
        <v>3</v>
      </c>
      <c r="CP93" s="9">
        <f t="shared" ref="CP93" si="78">IF(W93=1,4,IF(W93=2,3,IF(W93=3,2,IF(W93=4,1))))</f>
        <v>3</v>
      </c>
      <c r="CQ93" s="9">
        <f t="shared" ref="CQ93" si="79">IF(Z93=1,4,IF(Z93=2,3,IF(Z93=3,2,IF(Z93=4,1))))</f>
        <v>2</v>
      </c>
      <c r="CR93" s="9">
        <f t="shared" ref="CR93" si="80">IF(AA93=1,4,IF(AA93=2,3,IF(AA93=3,2,IF(AA93=4,1))))</f>
        <v>2</v>
      </c>
      <c r="CS93" s="10">
        <f t="shared" ref="CS93" si="81">SUM(CJ93:CR93)</f>
        <v>18</v>
      </c>
      <c r="CT93" s="3">
        <f t="shared" ref="CT93" si="82">INT(SUM(AB93:AV93)*1.19)-21</f>
        <v>6</v>
      </c>
      <c r="CU93" s="3">
        <f t="shared" ref="CU93" si="83">STANDARDIZE(CT93,$CV$2,$CW$2)</f>
        <v>-1.2175993958259381</v>
      </c>
      <c r="CV93"/>
      <c r="CW93"/>
      <c r="CX93" s="5">
        <f t="shared" ref="CX93" si="84">SUM(AW93:BQ93)-21</f>
        <v>2</v>
      </c>
      <c r="CY93" s="115">
        <f t="shared" ref="CY93" si="85">IF(BT93=1,6,IF(BT93=2,5,IF(BT93=3,4,IF(BT93=4,3,IF(BT93=5,2,IF(BT93=6,1))))))</f>
        <v>4</v>
      </c>
      <c r="CZ93" s="11">
        <f t="shared" ref="CZ93" si="86">SUM(BR93:BS93,BU93:CH93,CY93)</f>
        <v>64</v>
      </c>
    </row>
    <row r="94" spans="1:104">
      <c r="A94">
        <v>98</v>
      </c>
      <c r="B94" t="s">
        <v>2268</v>
      </c>
      <c r="C94" t="s">
        <v>2269</v>
      </c>
      <c r="D94" t="s">
        <v>77</v>
      </c>
      <c r="E94" t="s">
        <v>78</v>
      </c>
      <c r="F94" t="s">
        <v>1747</v>
      </c>
      <c r="G94" s="16" t="s">
        <v>2097</v>
      </c>
      <c r="H94">
        <v>3</v>
      </c>
      <c r="I94">
        <v>2</v>
      </c>
      <c r="J94">
        <v>4</v>
      </c>
      <c r="K94">
        <v>4</v>
      </c>
      <c r="L94">
        <v>2</v>
      </c>
      <c r="M94">
        <v>2</v>
      </c>
      <c r="N94">
        <v>1</v>
      </c>
      <c r="O94">
        <v>3</v>
      </c>
      <c r="P94">
        <v>2</v>
      </c>
      <c r="Q94">
        <v>3</v>
      </c>
      <c r="R94">
        <v>3</v>
      </c>
      <c r="S94">
        <v>2</v>
      </c>
      <c r="T94">
        <v>4</v>
      </c>
      <c r="U94">
        <v>3</v>
      </c>
      <c r="V94">
        <v>1</v>
      </c>
      <c r="W94">
        <v>2</v>
      </c>
      <c r="X94">
        <v>4</v>
      </c>
      <c r="Y94">
        <v>2</v>
      </c>
      <c r="Z94">
        <v>3</v>
      </c>
      <c r="AA94">
        <v>2</v>
      </c>
      <c r="AB94">
        <v>1</v>
      </c>
      <c r="AC94">
        <v>1</v>
      </c>
      <c r="AD94">
        <v>1</v>
      </c>
      <c r="AE94">
        <v>1</v>
      </c>
      <c r="AF94">
        <v>1</v>
      </c>
      <c r="AG94">
        <v>2</v>
      </c>
      <c r="AH94">
        <v>1</v>
      </c>
      <c r="AI94">
        <v>1</v>
      </c>
      <c r="AJ94">
        <v>1</v>
      </c>
      <c r="AK94">
        <v>1</v>
      </c>
      <c r="AL94">
        <v>1</v>
      </c>
      <c r="AM94">
        <v>1</v>
      </c>
      <c r="AN94">
        <v>1</v>
      </c>
      <c r="AO94">
        <v>1</v>
      </c>
      <c r="AP94">
        <v>1</v>
      </c>
      <c r="AQ94">
        <v>1</v>
      </c>
      <c r="AR94">
        <v>1</v>
      </c>
      <c r="AS94">
        <v>1</v>
      </c>
      <c r="AT94">
        <v>1</v>
      </c>
      <c r="AU94">
        <v>1</v>
      </c>
      <c r="AV94">
        <v>1</v>
      </c>
      <c r="AW94">
        <v>1</v>
      </c>
      <c r="AX94">
        <v>1</v>
      </c>
      <c r="AY94">
        <v>1</v>
      </c>
      <c r="AZ94">
        <v>1</v>
      </c>
      <c r="BA94">
        <v>1</v>
      </c>
      <c r="BB94">
        <v>1</v>
      </c>
      <c r="BC94">
        <v>1</v>
      </c>
      <c r="BD94">
        <v>1</v>
      </c>
      <c r="BE94">
        <v>1</v>
      </c>
      <c r="BF94">
        <v>1</v>
      </c>
      <c r="BG94">
        <v>2</v>
      </c>
      <c r="BH94">
        <v>3</v>
      </c>
      <c r="BI94">
        <v>2</v>
      </c>
      <c r="BJ94">
        <v>1</v>
      </c>
      <c r="BK94">
        <v>2</v>
      </c>
      <c r="BL94">
        <v>1</v>
      </c>
      <c r="BM94">
        <v>2</v>
      </c>
      <c r="BN94">
        <v>1</v>
      </c>
      <c r="BO94">
        <v>1</v>
      </c>
      <c r="BP94">
        <v>1</v>
      </c>
      <c r="BQ94">
        <v>1</v>
      </c>
      <c r="BR94">
        <v>3</v>
      </c>
      <c r="BS94">
        <v>5</v>
      </c>
      <c r="BT94">
        <v>3</v>
      </c>
      <c r="BU94">
        <v>3</v>
      </c>
      <c r="BV94">
        <v>3</v>
      </c>
      <c r="BW94">
        <v>4</v>
      </c>
      <c r="BX94">
        <v>4</v>
      </c>
      <c r="BY94">
        <v>4</v>
      </c>
      <c r="BZ94">
        <v>5</v>
      </c>
      <c r="CA94">
        <v>5</v>
      </c>
      <c r="CB94">
        <v>4</v>
      </c>
      <c r="CC94">
        <v>5</v>
      </c>
      <c r="CD94">
        <v>5</v>
      </c>
      <c r="CE94">
        <v>5</v>
      </c>
      <c r="CF94">
        <v>4</v>
      </c>
      <c r="CG94">
        <v>2</v>
      </c>
      <c r="CH94">
        <v>3</v>
      </c>
      <c r="CI94">
        <v>141</v>
      </c>
      <c r="CJ94" s="9">
        <f t="shared" ref="CJ94:CJ110" si="87">IF(H94=1,4,IF(H94=2,3,IF(H94=3,2,IF(H94=4,1))))</f>
        <v>2</v>
      </c>
      <c r="CK94" s="9">
        <f t="shared" ref="CK94:CK110" si="88">IF(L94=1,4,IF(L94=2,3,IF(L94=3,2,IF(L94=4,1))))</f>
        <v>3</v>
      </c>
      <c r="CL94" s="9">
        <f t="shared" ref="CL94:CL110" si="89">IF(M94=1,4,IF(M94=2,3,IF(M94=3,2,IF(M94=4,1))))</f>
        <v>3</v>
      </c>
      <c r="CM94" s="9">
        <f t="shared" ref="CM94:CM110" si="90">IF(P94=1,4,IF(P94=2,3,IF(P94=3,2,IF(P94=4,1))))</f>
        <v>3</v>
      </c>
      <c r="CN94" s="9">
        <f t="shared" ref="CN94:CN110" si="91">IF(Q94=1,4,IF(Q94=2,3,IF(Q94=3,2,IF(Q94=4,1))))</f>
        <v>2</v>
      </c>
      <c r="CO94" s="9">
        <f t="shared" ref="CO94:CO110" si="92">IF(V94=1,4,IF(V94=2,3,IF(V94=3,2,IF(V94=4,1))))</f>
        <v>4</v>
      </c>
      <c r="CP94" s="9">
        <f t="shared" ref="CP94:CP110" si="93">IF(W94=1,4,IF(W94=2,3,IF(W94=3,2,IF(W94=4,1))))</f>
        <v>3</v>
      </c>
      <c r="CQ94" s="9">
        <f t="shared" ref="CQ94:CQ110" si="94">IF(Z94=1,4,IF(Z94=2,3,IF(Z94=3,2,IF(Z94=4,1))))</f>
        <v>2</v>
      </c>
      <c r="CR94" s="9">
        <f t="shared" ref="CR94:CR110" si="95">IF(AA94=1,4,IF(AA94=2,3,IF(AA94=3,2,IF(AA94=4,1))))</f>
        <v>3</v>
      </c>
      <c r="CS94" s="10">
        <f t="shared" ref="CS94:CS110" si="96">SUM(CJ94:CR94)</f>
        <v>25</v>
      </c>
      <c r="CT94" s="3">
        <f t="shared" ref="CT94:CT110" si="97">INT(SUM(AB94:AV94)*1.19)-21</f>
        <v>5</v>
      </c>
      <c r="CU94" s="3">
        <f t="shared" ref="CU94:CU110" si="98">STANDARDIZE(CT94,$CV$2,$CW$2)</f>
        <v>-1.3706690341583418</v>
      </c>
      <c r="CX94" s="5">
        <f t="shared" ref="CX94:CX110" si="99">SUM(AW94:BQ94)-21</f>
        <v>6</v>
      </c>
      <c r="CY94" s="115">
        <f t="shared" ref="CY94:CY110" si="100">IF(BT94=1,6,IF(BT94=2,5,IF(BT94=3,4,IF(BT94=4,3,IF(BT94=5,2,IF(BT94=6,1))))))</f>
        <v>4</v>
      </c>
      <c r="CZ94" s="11">
        <f t="shared" ref="CZ94:CZ110" si="101">SUM(BR94:BS94,BU94:CH94,CY94)</f>
        <v>68</v>
      </c>
    </row>
    <row r="95" spans="1:104">
      <c r="A95">
        <v>111</v>
      </c>
      <c r="B95" t="s">
        <v>2342</v>
      </c>
      <c r="C95" t="s">
        <v>2343</v>
      </c>
      <c r="D95" t="s">
        <v>1058</v>
      </c>
      <c r="E95" t="s">
        <v>1059</v>
      </c>
      <c r="F95" t="s">
        <v>2313</v>
      </c>
      <c r="G95" s="16" t="s">
        <v>2314</v>
      </c>
      <c r="H95">
        <v>4</v>
      </c>
      <c r="I95">
        <v>2</v>
      </c>
      <c r="J95">
        <v>2</v>
      </c>
      <c r="K95">
        <v>3</v>
      </c>
      <c r="L95">
        <v>3</v>
      </c>
      <c r="M95">
        <v>3</v>
      </c>
      <c r="N95">
        <v>2</v>
      </c>
      <c r="O95">
        <v>2</v>
      </c>
      <c r="P95">
        <v>4</v>
      </c>
      <c r="Q95">
        <v>4</v>
      </c>
      <c r="R95">
        <v>2</v>
      </c>
      <c r="S95">
        <v>1</v>
      </c>
      <c r="T95">
        <v>2</v>
      </c>
      <c r="U95">
        <v>2</v>
      </c>
      <c r="V95">
        <v>3</v>
      </c>
      <c r="W95">
        <v>2</v>
      </c>
      <c r="X95">
        <v>2</v>
      </c>
      <c r="Y95">
        <v>2</v>
      </c>
      <c r="Z95">
        <v>3</v>
      </c>
      <c r="AA95">
        <v>3</v>
      </c>
      <c r="AB95">
        <v>1</v>
      </c>
      <c r="AC95">
        <v>1</v>
      </c>
      <c r="AD95">
        <v>1</v>
      </c>
      <c r="AE95">
        <v>1</v>
      </c>
      <c r="AF95">
        <v>1</v>
      </c>
      <c r="AG95">
        <v>1</v>
      </c>
      <c r="AH95">
        <v>1</v>
      </c>
      <c r="AI95">
        <v>1</v>
      </c>
      <c r="AJ95">
        <v>1</v>
      </c>
      <c r="AK95">
        <v>1</v>
      </c>
      <c r="AL95">
        <v>1</v>
      </c>
      <c r="AM95">
        <v>1</v>
      </c>
      <c r="AN95">
        <v>1</v>
      </c>
      <c r="AO95">
        <v>1</v>
      </c>
      <c r="AP95">
        <v>1</v>
      </c>
      <c r="AQ95">
        <v>2</v>
      </c>
      <c r="AR95">
        <v>2</v>
      </c>
      <c r="AS95">
        <v>1</v>
      </c>
      <c r="AT95">
        <v>1</v>
      </c>
      <c r="AU95">
        <v>1</v>
      </c>
      <c r="AV95">
        <v>1</v>
      </c>
      <c r="AW95">
        <v>2</v>
      </c>
      <c r="AX95">
        <v>1</v>
      </c>
      <c r="AY95">
        <v>1</v>
      </c>
      <c r="AZ95">
        <v>1</v>
      </c>
      <c r="BA95">
        <v>1</v>
      </c>
      <c r="BB95">
        <v>1</v>
      </c>
      <c r="BC95">
        <v>1</v>
      </c>
      <c r="BD95">
        <v>1</v>
      </c>
      <c r="BE95">
        <v>1</v>
      </c>
      <c r="BF95">
        <v>1</v>
      </c>
      <c r="BG95">
        <v>1</v>
      </c>
      <c r="BH95">
        <v>1</v>
      </c>
      <c r="BI95">
        <v>1</v>
      </c>
      <c r="BJ95">
        <v>1</v>
      </c>
      <c r="BK95">
        <v>1</v>
      </c>
      <c r="BL95">
        <v>2</v>
      </c>
      <c r="BM95">
        <v>1</v>
      </c>
      <c r="BN95">
        <v>1</v>
      </c>
      <c r="BO95">
        <v>1</v>
      </c>
      <c r="BP95">
        <v>1</v>
      </c>
      <c r="BQ95">
        <v>1</v>
      </c>
      <c r="BR95">
        <v>6</v>
      </c>
      <c r="BS95">
        <v>5</v>
      </c>
      <c r="BT95">
        <v>4</v>
      </c>
      <c r="BU95">
        <v>6</v>
      </c>
      <c r="BV95">
        <v>5</v>
      </c>
      <c r="BW95">
        <v>6</v>
      </c>
      <c r="BX95">
        <v>6</v>
      </c>
      <c r="BY95">
        <v>6</v>
      </c>
      <c r="BZ95">
        <v>5</v>
      </c>
      <c r="CA95">
        <v>6</v>
      </c>
      <c r="CB95">
        <v>6</v>
      </c>
      <c r="CC95">
        <v>6</v>
      </c>
      <c r="CD95">
        <v>4</v>
      </c>
      <c r="CE95">
        <v>5</v>
      </c>
      <c r="CF95">
        <v>6</v>
      </c>
      <c r="CG95">
        <v>6</v>
      </c>
      <c r="CH95">
        <v>6</v>
      </c>
      <c r="CI95">
        <v>168</v>
      </c>
      <c r="CJ95" s="9">
        <f t="shared" ref="CJ95:CJ109" si="102">IF(H95=1,4,IF(H95=2,3,IF(H95=3,2,IF(H95=4,1))))</f>
        <v>1</v>
      </c>
      <c r="CK95" s="9">
        <f t="shared" ref="CK95:CK109" si="103">IF(L95=1,4,IF(L95=2,3,IF(L95=3,2,IF(L95=4,1))))</f>
        <v>2</v>
      </c>
      <c r="CL95" s="9">
        <f t="shared" ref="CL95:CL109" si="104">IF(M95=1,4,IF(M95=2,3,IF(M95=3,2,IF(M95=4,1))))</f>
        <v>2</v>
      </c>
      <c r="CM95" s="9">
        <f t="shared" ref="CM95:CM109" si="105">IF(P95=1,4,IF(P95=2,3,IF(P95=3,2,IF(P95=4,1))))</f>
        <v>1</v>
      </c>
      <c r="CN95" s="9">
        <f t="shared" ref="CN95:CN109" si="106">IF(Q95=1,4,IF(Q95=2,3,IF(Q95=3,2,IF(Q95=4,1))))</f>
        <v>1</v>
      </c>
      <c r="CO95" s="9">
        <f t="shared" ref="CO95:CO109" si="107">IF(V95=1,4,IF(V95=2,3,IF(V95=3,2,IF(V95=4,1))))</f>
        <v>2</v>
      </c>
      <c r="CP95" s="9">
        <f t="shared" ref="CP95:CP109" si="108">IF(W95=1,4,IF(W95=2,3,IF(W95=3,2,IF(W95=4,1))))</f>
        <v>3</v>
      </c>
      <c r="CQ95" s="9">
        <f t="shared" ref="CQ95:CQ109" si="109">IF(Z95=1,4,IF(Z95=2,3,IF(Z95=3,2,IF(Z95=4,1))))</f>
        <v>2</v>
      </c>
      <c r="CR95" s="9">
        <f t="shared" ref="CR95:CR109" si="110">IF(AA95=1,4,IF(AA95=2,3,IF(AA95=3,2,IF(AA95=4,1))))</f>
        <v>2</v>
      </c>
      <c r="CS95" s="10">
        <f t="shared" ref="CS95:CS109" si="111">SUM(CJ95:CR95)</f>
        <v>16</v>
      </c>
      <c r="CT95" s="3">
        <f t="shared" ref="CT95:CT109" si="112">INT(SUM(AB95:AV95)*1.19)-21</f>
        <v>6</v>
      </c>
      <c r="CU95" s="3">
        <f t="shared" ref="CU95:CU109" si="113">STANDARDIZE(CT95,$CV$2,$CW$2)</f>
        <v>-1.2175993958259381</v>
      </c>
      <c r="CX95" s="5">
        <f t="shared" ref="CX95:CX109" si="114">SUM(AW95:BQ95)-21</f>
        <v>2</v>
      </c>
      <c r="CY95" s="115">
        <f t="shared" ref="CY95:CY109" si="115">IF(BT95=1,6,IF(BT95=2,5,IF(BT95=3,4,IF(BT95=4,3,IF(BT95=5,2,IF(BT95=6,1))))))</f>
        <v>3</v>
      </c>
      <c r="CZ95" s="11">
        <f t="shared" ref="CZ95:CZ109" si="116">SUM(BR95:BS95,BU95:CH95,CY95)</f>
        <v>93</v>
      </c>
    </row>
    <row r="96" spans="1:104">
      <c r="A96">
        <v>103</v>
      </c>
      <c r="B96" t="s">
        <v>2278</v>
      </c>
      <c r="C96" t="s">
        <v>2279</v>
      </c>
      <c r="D96" t="s">
        <v>77</v>
      </c>
      <c r="E96" t="s">
        <v>78</v>
      </c>
      <c r="F96" t="s">
        <v>1747</v>
      </c>
      <c r="G96" s="16" t="s">
        <v>2118</v>
      </c>
      <c r="H96">
        <v>3</v>
      </c>
      <c r="I96">
        <v>2</v>
      </c>
      <c r="J96">
        <v>4</v>
      </c>
      <c r="K96">
        <v>2</v>
      </c>
      <c r="L96">
        <v>2</v>
      </c>
      <c r="M96">
        <v>3</v>
      </c>
      <c r="N96">
        <v>3</v>
      </c>
      <c r="O96">
        <v>3</v>
      </c>
      <c r="P96">
        <v>1</v>
      </c>
      <c r="Q96">
        <v>2</v>
      </c>
      <c r="R96">
        <v>2</v>
      </c>
      <c r="S96">
        <v>4</v>
      </c>
      <c r="T96">
        <v>3</v>
      </c>
      <c r="U96">
        <v>3</v>
      </c>
      <c r="V96">
        <v>3</v>
      </c>
      <c r="W96">
        <v>2</v>
      </c>
      <c r="X96">
        <v>4</v>
      </c>
      <c r="Y96">
        <v>4</v>
      </c>
      <c r="Z96">
        <v>2</v>
      </c>
      <c r="AA96">
        <v>2</v>
      </c>
      <c r="AB96">
        <v>2</v>
      </c>
      <c r="AC96">
        <v>1</v>
      </c>
      <c r="AD96">
        <v>1</v>
      </c>
      <c r="AE96">
        <v>2</v>
      </c>
      <c r="AF96">
        <v>2</v>
      </c>
      <c r="AG96">
        <v>1</v>
      </c>
      <c r="AH96">
        <v>1</v>
      </c>
      <c r="AI96">
        <v>2</v>
      </c>
      <c r="AJ96">
        <v>1</v>
      </c>
      <c r="AK96">
        <v>2</v>
      </c>
      <c r="AL96">
        <v>1</v>
      </c>
      <c r="AM96">
        <v>1</v>
      </c>
      <c r="AN96">
        <v>1</v>
      </c>
      <c r="AO96">
        <v>1</v>
      </c>
      <c r="AP96">
        <v>1</v>
      </c>
      <c r="AQ96">
        <v>1</v>
      </c>
      <c r="AR96">
        <v>1</v>
      </c>
      <c r="AS96">
        <v>2</v>
      </c>
      <c r="AT96">
        <v>1</v>
      </c>
      <c r="AU96">
        <v>1</v>
      </c>
      <c r="AV96">
        <v>1</v>
      </c>
      <c r="AW96">
        <v>2</v>
      </c>
      <c r="AX96">
        <v>2</v>
      </c>
      <c r="AY96">
        <v>3</v>
      </c>
      <c r="AZ96">
        <v>1</v>
      </c>
      <c r="BA96">
        <v>2</v>
      </c>
      <c r="BB96">
        <v>3</v>
      </c>
      <c r="BC96">
        <v>3</v>
      </c>
      <c r="BD96">
        <v>2</v>
      </c>
      <c r="BE96">
        <v>2</v>
      </c>
      <c r="BF96">
        <v>1</v>
      </c>
      <c r="BG96">
        <v>1</v>
      </c>
      <c r="BH96">
        <v>1</v>
      </c>
      <c r="BI96">
        <v>2</v>
      </c>
      <c r="BJ96">
        <v>3</v>
      </c>
      <c r="BK96">
        <v>3</v>
      </c>
      <c r="BL96">
        <v>1</v>
      </c>
      <c r="BM96">
        <v>2</v>
      </c>
      <c r="BN96">
        <v>2</v>
      </c>
      <c r="BO96">
        <v>1</v>
      </c>
      <c r="BP96">
        <v>2</v>
      </c>
      <c r="BQ96">
        <v>1</v>
      </c>
      <c r="BR96">
        <v>2</v>
      </c>
      <c r="BS96">
        <v>5</v>
      </c>
      <c r="BT96">
        <v>4</v>
      </c>
      <c r="BU96">
        <v>2</v>
      </c>
      <c r="BV96">
        <v>4</v>
      </c>
      <c r="BW96">
        <v>2</v>
      </c>
      <c r="BX96">
        <v>4</v>
      </c>
      <c r="BY96">
        <v>4</v>
      </c>
      <c r="BZ96">
        <v>2</v>
      </c>
      <c r="CA96">
        <v>3</v>
      </c>
      <c r="CB96">
        <v>4</v>
      </c>
      <c r="CC96">
        <v>5</v>
      </c>
      <c r="CD96">
        <v>2</v>
      </c>
      <c r="CE96">
        <v>5</v>
      </c>
      <c r="CF96">
        <v>4</v>
      </c>
      <c r="CG96">
        <v>1</v>
      </c>
      <c r="CH96">
        <v>3</v>
      </c>
      <c r="CI96">
        <v>137</v>
      </c>
      <c r="CJ96" s="9">
        <f t="shared" si="102"/>
        <v>2</v>
      </c>
      <c r="CK96" s="9">
        <f t="shared" si="103"/>
        <v>3</v>
      </c>
      <c r="CL96" s="9">
        <f t="shared" si="104"/>
        <v>2</v>
      </c>
      <c r="CM96" s="9">
        <f t="shared" si="105"/>
        <v>4</v>
      </c>
      <c r="CN96" s="9">
        <f t="shared" si="106"/>
        <v>3</v>
      </c>
      <c r="CO96" s="9">
        <f t="shared" si="107"/>
        <v>2</v>
      </c>
      <c r="CP96" s="9">
        <f t="shared" si="108"/>
        <v>3</v>
      </c>
      <c r="CQ96" s="9">
        <f t="shared" si="109"/>
        <v>3</v>
      </c>
      <c r="CR96" s="9">
        <f t="shared" si="110"/>
        <v>3</v>
      </c>
      <c r="CS96" s="10">
        <f t="shared" si="111"/>
        <v>25</v>
      </c>
      <c r="CT96" s="3">
        <f t="shared" si="112"/>
        <v>11</v>
      </c>
      <c r="CU96" s="3">
        <f t="shared" si="113"/>
        <v>-0.45225120416391995</v>
      </c>
      <c r="CX96" s="5">
        <f t="shared" si="114"/>
        <v>19</v>
      </c>
      <c r="CY96" s="115">
        <f t="shared" si="115"/>
        <v>3</v>
      </c>
      <c r="CZ96" s="11">
        <f t="shared" si="116"/>
        <v>55</v>
      </c>
    </row>
    <row r="97" spans="1:104">
      <c r="A97">
        <v>108</v>
      </c>
      <c r="B97" t="s">
        <v>2288</v>
      </c>
      <c r="C97" t="s">
        <v>2289</v>
      </c>
      <c r="D97" t="s">
        <v>77</v>
      </c>
      <c r="E97" t="s">
        <v>78</v>
      </c>
      <c r="F97" t="s">
        <v>1747</v>
      </c>
      <c r="G97" s="16" t="s">
        <v>2140</v>
      </c>
      <c r="H97">
        <v>3</v>
      </c>
      <c r="I97">
        <v>3</v>
      </c>
      <c r="J97">
        <v>2</v>
      </c>
      <c r="K97">
        <v>3</v>
      </c>
      <c r="L97">
        <v>3</v>
      </c>
      <c r="M97">
        <v>2</v>
      </c>
      <c r="N97">
        <v>2</v>
      </c>
      <c r="O97">
        <v>3</v>
      </c>
      <c r="P97">
        <v>3</v>
      </c>
      <c r="Q97">
        <v>3</v>
      </c>
      <c r="R97">
        <v>2</v>
      </c>
      <c r="S97">
        <v>2</v>
      </c>
      <c r="T97">
        <v>4</v>
      </c>
      <c r="U97">
        <v>2</v>
      </c>
      <c r="V97">
        <v>3</v>
      </c>
      <c r="W97">
        <v>2</v>
      </c>
      <c r="X97">
        <v>3</v>
      </c>
      <c r="Y97">
        <v>2</v>
      </c>
      <c r="Z97">
        <v>3</v>
      </c>
      <c r="AA97">
        <v>3</v>
      </c>
      <c r="AB97">
        <v>2</v>
      </c>
      <c r="AC97">
        <v>2</v>
      </c>
      <c r="AD97">
        <v>1</v>
      </c>
      <c r="AE97">
        <v>4</v>
      </c>
      <c r="AF97">
        <v>3</v>
      </c>
      <c r="AG97">
        <v>3</v>
      </c>
      <c r="AH97">
        <v>2</v>
      </c>
      <c r="AI97">
        <v>3</v>
      </c>
      <c r="AJ97">
        <v>2</v>
      </c>
      <c r="AK97">
        <v>3</v>
      </c>
      <c r="AL97">
        <v>2</v>
      </c>
      <c r="AM97">
        <v>1</v>
      </c>
      <c r="AN97">
        <v>2</v>
      </c>
      <c r="AO97">
        <v>3</v>
      </c>
      <c r="AP97">
        <v>2</v>
      </c>
      <c r="AQ97">
        <v>2</v>
      </c>
      <c r="AR97">
        <v>3</v>
      </c>
      <c r="AS97">
        <v>2</v>
      </c>
      <c r="AT97">
        <v>1</v>
      </c>
      <c r="AU97">
        <v>2</v>
      </c>
      <c r="AV97">
        <v>2</v>
      </c>
      <c r="AW97">
        <v>4</v>
      </c>
      <c r="AX97">
        <v>2</v>
      </c>
      <c r="AY97">
        <v>3</v>
      </c>
      <c r="AZ97">
        <v>2</v>
      </c>
      <c r="BA97">
        <v>3</v>
      </c>
      <c r="BB97">
        <v>3</v>
      </c>
      <c r="BC97">
        <v>3</v>
      </c>
      <c r="BD97">
        <v>3</v>
      </c>
      <c r="BE97">
        <v>2</v>
      </c>
      <c r="BF97">
        <v>3</v>
      </c>
      <c r="BG97">
        <v>2</v>
      </c>
      <c r="BH97">
        <v>3</v>
      </c>
      <c r="BI97">
        <v>3</v>
      </c>
      <c r="BJ97">
        <v>3</v>
      </c>
      <c r="BK97">
        <v>3</v>
      </c>
      <c r="BL97">
        <v>2</v>
      </c>
      <c r="BM97">
        <v>2</v>
      </c>
      <c r="BN97">
        <v>3</v>
      </c>
      <c r="BO97">
        <v>1</v>
      </c>
      <c r="BP97">
        <v>2</v>
      </c>
      <c r="BQ97">
        <v>3</v>
      </c>
      <c r="BR97">
        <v>4</v>
      </c>
      <c r="BS97">
        <v>5</v>
      </c>
      <c r="BT97">
        <v>3</v>
      </c>
      <c r="BU97">
        <v>4</v>
      </c>
      <c r="BV97">
        <v>6</v>
      </c>
      <c r="BW97">
        <v>4</v>
      </c>
      <c r="BX97">
        <v>4</v>
      </c>
      <c r="BY97">
        <v>5</v>
      </c>
      <c r="BZ97">
        <v>4</v>
      </c>
      <c r="CA97">
        <v>6</v>
      </c>
      <c r="CB97">
        <v>5</v>
      </c>
      <c r="CC97">
        <v>6</v>
      </c>
      <c r="CD97">
        <v>3</v>
      </c>
      <c r="CE97">
        <v>5</v>
      </c>
      <c r="CF97">
        <v>4</v>
      </c>
      <c r="CG97">
        <v>4</v>
      </c>
      <c r="CH97">
        <v>6</v>
      </c>
      <c r="CI97">
        <v>178</v>
      </c>
      <c r="CJ97" s="9">
        <f t="shared" si="102"/>
        <v>2</v>
      </c>
      <c r="CK97" s="9">
        <f t="shared" si="103"/>
        <v>2</v>
      </c>
      <c r="CL97" s="9">
        <f t="shared" si="104"/>
        <v>3</v>
      </c>
      <c r="CM97" s="9">
        <f t="shared" si="105"/>
        <v>2</v>
      </c>
      <c r="CN97" s="9">
        <f t="shared" si="106"/>
        <v>2</v>
      </c>
      <c r="CO97" s="9">
        <f t="shared" si="107"/>
        <v>2</v>
      </c>
      <c r="CP97" s="9">
        <f t="shared" si="108"/>
        <v>3</v>
      </c>
      <c r="CQ97" s="9">
        <f t="shared" si="109"/>
        <v>2</v>
      </c>
      <c r="CR97" s="9">
        <f t="shared" si="110"/>
        <v>2</v>
      </c>
      <c r="CS97" s="10">
        <f t="shared" si="111"/>
        <v>20</v>
      </c>
      <c r="CT97" s="3">
        <f t="shared" si="112"/>
        <v>34</v>
      </c>
      <c r="CU97" s="3">
        <f t="shared" si="113"/>
        <v>3.0683504774813644</v>
      </c>
      <c r="CX97" s="5">
        <f t="shared" si="114"/>
        <v>34</v>
      </c>
      <c r="CY97" s="115">
        <f t="shared" si="115"/>
        <v>4</v>
      </c>
      <c r="CZ97" s="11">
        <f t="shared" si="116"/>
        <v>79</v>
      </c>
    </row>
    <row r="98" spans="1:104">
      <c r="A98">
        <v>99</v>
      </c>
      <c r="B98" t="s">
        <v>2270</v>
      </c>
      <c r="C98" t="s">
        <v>2271</v>
      </c>
      <c r="D98" t="s">
        <v>77</v>
      </c>
      <c r="E98" t="s">
        <v>78</v>
      </c>
      <c r="F98" t="s">
        <v>1747</v>
      </c>
      <c r="G98" s="16" t="s">
        <v>2102</v>
      </c>
      <c r="H98">
        <v>4</v>
      </c>
      <c r="I98">
        <v>2</v>
      </c>
      <c r="J98">
        <v>2</v>
      </c>
      <c r="K98">
        <v>3</v>
      </c>
      <c r="L98">
        <v>4</v>
      </c>
      <c r="M98">
        <v>2</v>
      </c>
      <c r="N98">
        <v>1</v>
      </c>
      <c r="O98">
        <v>3</v>
      </c>
      <c r="P98">
        <v>2</v>
      </c>
      <c r="Q98">
        <v>3</v>
      </c>
      <c r="R98">
        <v>1</v>
      </c>
      <c r="S98">
        <v>1</v>
      </c>
      <c r="T98">
        <v>1</v>
      </c>
      <c r="U98">
        <v>2</v>
      </c>
      <c r="V98">
        <v>3</v>
      </c>
      <c r="W98">
        <v>3</v>
      </c>
      <c r="X98">
        <v>3</v>
      </c>
      <c r="Y98">
        <v>3</v>
      </c>
      <c r="Z98">
        <v>4</v>
      </c>
      <c r="AA98">
        <v>4</v>
      </c>
      <c r="AB98">
        <v>1</v>
      </c>
      <c r="AC98">
        <v>1</v>
      </c>
      <c r="AD98">
        <v>1</v>
      </c>
      <c r="AE98">
        <v>1</v>
      </c>
      <c r="AF98">
        <v>1</v>
      </c>
      <c r="AG98">
        <v>2</v>
      </c>
      <c r="AH98">
        <v>1</v>
      </c>
      <c r="AI98">
        <v>1</v>
      </c>
      <c r="AJ98">
        <v>1</v>
      </c>
      <c r="AK98">
        <v>1</v>
      </c>
      <c r="AL98">
        <v>1</v>
      </c>
      <c r="AM98">
        <v>1</v>
      </c>
      <c r="AN98">
        <v>1</v>
      </c>
      <c r="AO98">
        <v>1</v>
      </c>
      <c r="AP98">
        <v>1</v>
      </c>
      <c r="AQ98">
        <v>1</v>
      </c>
      <c r="AR98">
        <v>1</v>
      </c>
      <c r="AS98">
        <v>1</v>
      </c>
      <c r="AT98">
        <v>1</v>
      </c>
      <c r="AU98">
        <v>1</v>
      </c>
      <c r="AV98">
        <v>1</v>
      </c>
      <c r="AW98">
        <v>1</v>
      </c>
      <c r="AX98">
        <v>1</v>
      </c>
      <c r="AY98">
        <v>1</v>
      </c>
      <c r="AZ98">
        <v>1</v>
      </c>
      <c r="BA98">
        <v>1</v>
      </c>
      <c r="BB98">
        <v>1</v>
      </c>
      <c r="BC98">
        <v>1</v>
      </c>
      <c r="BD98">
        <v>2</v>
      </c>
      <c r="BE98">
        <v>1</v>
      </c>
      <c r="BF98">
        <v>1</v>
      </c>
      <c r="BG98">
        <v>4</v>
      </c>
      <c r="BH98">
        <v>1</v>
      </c>
      <c r="BI98">
        <v>1</v>
      </c>
      <c r="BJ98">
        <v>1</v>
      </c>
      <c r="BK98">
        <v>1</v>
      </c>
      <c r="BL98">
        <v>1</v>
      </c>
      <c r="BM98">
        <v>1</v>
      </c>
      <c r="BN98">
        <v>1</v>
      </c>
      <c r="BO98">
        <v>1</v>
      </c>
      <c r="BP98">
        <v>1</v>
      </c>
      <c r="BQ98">
        <v>2</v>
      </c>
      <c r="BR98">
        <v>1</v>
      </c>
      <c r="BS98">
        <v>1</v>
      </c>
      <c r="BT98">
        <v>1</v>
      </c>
      <c r="BU98">
        <v>3</v>
      </c>
      <c r="BV98">
        <v>5</v>
      </c>
      <c r="BW98">
        <v>6</v>
      </c>
      <c r="BX98">
        <v>6</v>
      </c>
      <c r="BY98">
        <v>4</v>
      </c>
      <c r="BZ98">
        <v>3</v>
      </c>
      <c r="CA98">
        <v>6</v>
      </c>
      <c r="CB98">
        <v>6</v>
      </c>
      <c r="CC98">
        <v>4</v>
      </c>
      <c r="CD98">
        <v>4</v>
      </c>
      <c r="CE98">
        <v>6</v>
      </c>
      <c r="CF98">
        <v>4</v>
      </c>
      <c r="CG98">
        <v>6</v>
      </c>
      <c r="CH98">
        <v>6</v>
      </c>
      <c r="CI98">
        <v>145</v>
      </c>
      <c r="CJ98" s="9">
        <f t="shared" si="102"/>
        <v>1</v>
      </c>
      <c r="CK98" s="9">
        <f t="shared" si="103"/>
        <v>1</v>
      </c>
      <c r="CL98" s="9">
        <f t="shared" si="104"/>
        <v>3</v>
      </c>
      <c r="CM98" s="9">
        <f t="shared" si="105"/>
        <v>3</v>
      </c>
      <c r="CN98" s="9">
        <f t="shared" si="106"/>
        <v>2</v>
      </c>
      <c r="CO98" s="9">
        <f t="shared" si="107"/>
        <v>2</v>
      </c>
      <c r="CP98" s="9">
        <f t="shared" si="108"/>
        <v>2</v>
      </c>
      <c r="CQ98" s="9">
        <f t="shared" si="109"/>
        <v>1</v>
      </c>
      <c r="CR98" s="9">
        <f t="shared" si="110"/>
        <v>1</v>
      </c>
      <c r="CS98" s="10">
        <f t="shared" si="111"/>
        <v>16</v>
      </c>
      <c r="CT98" s="3">
        <f t="shared" si="112"/>
        <v>5</v>
      </c>
      <c r="CU98" s="3">
        <f t="shared" si="113"/>
        <v>-1.3706690341583418</v>
      </c>
      <c r="CX98" s="5">
        <f t="shared" si="114"/>
        <v>5</v>
      </c>
      <c r="CY98" s="115">
        <f t="shared" si="115"/>
        <v>6</v>
      </c>
      <c r="CZ98" s="11">
        <f t="shared" si="116"/>
        <v>77</v>
      </c>
    </row>
    <row r="99" spans="1:104">
      <c r="A99">
        <v>105</v>
      </c>
      <c r="B99" t="s">
        <v>2282</v>
      </c>
      <c r="C99" t="s">
        <v>2283</v>
      </c>
      <c r="D99" t="s">
        <v>77</v>
      </c>
      <c r="E99" t="s">
        <v>78</v>
      </c>
      <c r="F99" t="s">
        <v>1747</v>
      </c>
      <c r="G99" s="16" t="s">
        <v>2127</v>
      </c>
      <c r="H99">
        <v>4</v>
      </c>
      <c r="I99">
        <v>3</v>
      </c>
      <c r="J99">
        <v>4</v>
      </c>
      <c r="K99">
        <v>2</v>
      </c>
      <c r="L99">
        <v>3</v>
      </c>
      <c r="M99">
        <v>3</v>
      </c>
      <c r="N99">
        <v>3</v>
      </c>
      <c r="O99">
        <v>3</v>
      </c>
      <c r="P99">
        <v>2</v>
      </c>
      <c r="Q99">
        <v>3</v>
      </c>
      <c r="R99">
        <v>3</v>
      </c>
      <c r="S99">
        <v>3</v>
      </c>
      <c r="T99">
        <v>4</v>
      </c>
      <c r="U99">
        <v>4</v>
      </c>
      <c r="V99">
        <v>3</v>
      </c>
      <c r="W99">
        <v>1</v>
      </c>
      <c r="X99">
        <v>3</v>
      </c>
      <c r="Y99">
        <v>3</v>
      </c>
      <c r="Z99">
        <v>3</v>
      </c>
      <c r="AA99">
        <v>2</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3</v>
      </c>
      <c r="AX99">
        <v>3</v>
      </c>
      <c r="AY99">
        <v>3</v>
      </c>
      <c r="AZ99">
        <v>3</v>
      </c>
      <c r="BA99">
        <v>4</v>
      </c>
      <c r="BB99">
        <v>3</v>
      </c>
      <c r="BC99">
        <v>3</v>
      </c>
      <c r="BD99">
        <v>3</v>
      </c>
      <c r="BE99">
        <v>2</v>
      </c>
      <c r="BF99">
        <v>1</v>
      </c>
      <c r="BG99">
        <v>1</v>
      </c>
      <c r="BH99">
        <v>2</v>
      </c>
      <c r="BI99">
        <v>4</v>
      </c>
      <c r="BJ99">
        <v>3</v>
      </c>
      <c r="BK99">
        <v>3</v>
      </c>
      <c r="BL99">
        <v>2</v>
      </c>
      <c r="BM99">
        <v>2</v>
      </c>
      <c r="BN99">
        <v>1</v>
      </c>
      <c r="BO99">
        <v>1</v>
      </c>
      <c r="BP99">
        <v>2</v>
      </c>
      <c r="BQ99">
        <v>1</v>
      </c>
      <c r="BR99">
        <v>4</v>
      </c>
      <c r="BS99">
        <v>6</v>
      </c>
      <c r="BT99">
        <v>5</v>
      </c>
      <c r="BU99">
        <v>4</v>
      </c>
      <c r="BV99">
        <v>4</v>
      </c>
      <c r="BW99">
        <v>1</v>
      </c>
      <c r="BX99">
        <v>4</v>
      </c>
      <c r="BY99">
        <v>4</v>
      </c>
      <c r="BZ99">
        <v>2</v>
      </c>
      <c r="CA99">
        <v>3</v>
      </c>
      <c r="CB99">
        <v>2</v>
      </c>
      <c r="CC99">
        <v>4</v>
      </c>
      <c r="CD99">
        <v>4</v>
      </c>
      <c r="CE99">
        <v>4</v>
      </c>
      <c r="CF99">
        <v>4</v>
      </c>
      <c r="CG99">
        <v>5</v>
      </c>
      <c r="CH99">
        <v>4</v>
      </c>
      <c r="CI99">
        <v>144</v>
      </c>
      <c r="CJ99" s="9">
        <f t="shared" si="102"/>
        <v>1</v>
      </c>
      <c r="CK99" s="9">
        <f t="shared" si="103"/>
        <v>2</v>
      </c>
      <c r="CL99" s="9">
        <f t="shared" si="104"/>
        <v>2</v>
      </c>
      <c r="CM99" s="9">
        <f t="shared" si="105"/>
        <v>3</v>
      </c>
      <c r="CN99" s="9">
        <f t="shared" si="106"/>
        <v>2</v>
      </c>
      <c r="CO99" s="9">
        <f t="shared" si="107"/>
        <v>2</v>
      </c>
      <c r="CP99" s="9">
        <f t="shared" si="108"/>
        <v>4</v>
      </c>
      <c r="CQ99" s="9">
        <f t="shared" si="109"/>
        <v>2</v>
      </c>
      <c r="CR99" s="9">
        <f t="shared" si="110"/>
        <v>3</v>
      </c>
      <c r="CS99" s="10">
        <f t="shared" si="111"/>
        <v>21</v>
      </c>
      <c r="CT99" s="3">
        <f t="shared" si="112"/>
        <v>3</v>
      </c>
      <c r="CU99" s="3">
        <f t="shared" si="113"/>
        <v>-1.6768083108231491</v>
      </c>
      <c r="CX99" s="5">
        <f t="shared" si="114"/>
        <v>29</v>
      </c>
      <c r="CY99" s="115">
        <f t="shared" si="115"/>
        <v>2</v>
      </c>
      <c r="CZ99" s="11">
        <f t="shared" si="116"/>
        <v>61</v>
      </c>
    </row>
    <row r="100" spans="1:104">
      <c r="A100">
        <v>102</v>
      </c>
      <c r="B100" t="s">
        <v>2276</v>
      </c>
      <c r="C100" t="s">
        <v>2277</v>
      </c>
      <c r="D100" t="s">
        <v>77</v>
      </c>
      <c r="E100" t="s">
        <v>78</v>
      </c>
      <c r="F100" t="s">
        <v>1747</v>
      </c>
      <c r="G100" s="16" t="s">
        <v>2114</v>
      </c>
      <c r="H100">
        <v>3</v>
      </c>
      <c r="I100">
        <v>2</v>
      </c>
      <c r="J100">
        <v>2</v>
      </c>
      <c r="K100">
        <v>2</v>
      </c>
      <c r="L100">
        <v>4</v>
      </c>
      <c r="M100">
        <v>3</v>
      </c>
      <c r="N100">
        <v>1</v>
      </c>
      <c r="O100">
        <v>2</v>
      </c>
      <c r="P100">
        <v>3</v>
      </c>
      <c r="Q100">
        <v>4</v>
      </c>
      <c r="R100">
        <v>2</v>
      </c>
      <c r="S100">
        <v>3</v>
      </c>
      <c r="T100">
        <v>2</v>
      </c>
      <c r="U100">
        <v>2</v>
      </c>
      <c r="V100">
        <v>3</v>
      </c>
      <c r="W100">
        <v>3</v>
      </c>
      <c r="X100">
        <v>2</v>
      </c>
      <c r="Y100">
        <v>2</v>
      </c>
      <c r="Z100">
        <v>3</v>
      </c>
      <c r="AA100">
        <v>3</v>
      </c>
      <c r="AB100">
        <v>1</v>
      </c>
      <c r="AC100">
        <v>2</v>
      </c>
      <c r="AD100">
        <v>1</v>
      </c>
      <c r="AE100">
        <v>1</v>
      </c>
      <c r="AF100">
        <v>1</v>
      </c>
      <c r="AG100">
        <v>1</v>
      </c>
      <c r="AH100">
        <v>1</v>
      </c>
      <c r="AI100">
        <v>1</v>
      </c>
      <c r="AJ100">
        <v>1</v>
      </c>
      <c r="AK100">
        <v>1</v>
      </c>
      <c r="AL100">
        <v>2</v>
      </c>
      <c r="AM100">
        <v>1</v>
      </c>
      <c r="AN100">
        <v>1</v>
      </c>
      <c r="AO100">
        <v>1</v>
      </c>
      <c r="AP100">
        <v>2</v>
      </c>
      <c r="AQ100">
        <v>2</v>
      </c>
      <c r="AR100">
        <v>1</v>
      </c>
      <c r="AS100">
        <v>2</v>
      </c>
      <c r="AT100">
        <v>1</v>
      </c>
      <c r="AU100">
        <v>1</v>
      </c>
      <c r="AV100">
        <v>1</v>
      </c>
      <c r="AW100">
        <v>2</v>
      </c>
      <c r="AX100">
        <v>2</v>
      </c>
      <c r="AY100">
        <v>1</v>
      </c>
      <c r="AZ100">
        <v>1</v>
      </c>
      <c r="BA100">
        <v>1</v>
      </c>
      <c r="BB100">
        <v>1</v>
      </c>
      <c r="BC100">
        <v>2</v>
      </c>
      <c r="BD100">
        <v>2</v>
      </c>
      <c r="BE100">
        <v>1</v>
      </c>
      <c r="BF100">
        <v>1</v>
      </c>
      <c r="BG100">
        <v>1</v>
      </c>
      <c r="BH100">
        <v>1</v>
      </c>
      <c r="BI100">
        <v>2</v>
      </c>
      <c r="BJ100">
        <v>1</v>
      </c>
      <c r="BK100">
        <v>1</v>
      </c>
      <c r="BL100">
        <v>2</v>
      </c>
      <c r="BM100">
        <v>1</v>
      </c>
      <c r="BN100">
        <v>1</v>
      </c>
      <c r="BO100">
        <v>1</v>
      </c>
      <c r="BP100">
        <v>2</v>
      </c>
      <c r="BQ100">
        <v>1</v>
      </c>
      <c r="BR100">
        <v>5</v>
      </c>
      <c r="BS100">
        <v>2</v>
      </c>
      <c r="BT100">
        <v>4</v>
      </c>
      <c r="BU100">
        <v>6</v>
      </c>
      <c r="BV100">
        <v>5</v>
      </c>
      <c r="BW100">
        <v>5</v>
      </c>
      <c r="BX100">
        <v>4</v>
      </c>
      <c r="BY100">
        <v>5</v>
      </c>
      <c r="BZ100">
        <v>4</v>
      </c>
      <c r="CA100">
        <v>6</v>
      </c>
      <c r="CB100">
        <v>6</v>
      </c>
      <c r="CC100">
        <v>4</v>
      </c>
      <c r="CD100">
        <v>4</v>
      </c>
      <c r="CE100">
        <v>4</v>
      </c>
      <c r="CF100">
        <v>4</v>
      </c>
      <c r="CG100">
        <v>2</v>
      </c>
      <c r="CH100">
        <v>4</v>
      </c>
      <c r="CI100">
        <v>151</v>
      </c>
      <c r="CJ100" s="9">
        <f t="shared" si="102"/>
        <v>2</v>
      </c>
      <c r="CK100" s="9">
        <f t="shared" si="103"/>
        <v>1</v>
      </c>
      <c r="CL100" s="9">
        <f t="shared" si="104"/>
        <v>2</v>
      </c>
      <c r="CM100" s="9">
        <f t="shared" si="105"/>
        <v>2</v>
      </c>
      <c r="CN100" s="9">
        <f t="shared" si="106"/>
        <v>1</v>
      </c>
      <c r="CO100" s="9">
        <f t="shared" si="107"/>
        <v>2</v>
      </c>
      <c r="CP100" s="9">
        <f t="shared" si="108"/>
        <v>2</v>
      </c>
      <c r="CQ100" s="9">
        <f t="shared" si="109"/>
        <v>2</v>
      </c>
      <c r="CR100" s="9">
        <f t="shared" si="110"/>
        <v>2</v>
      </c>
      <c r="CS100" s="10">
        <f t="shared" si="111"/>
        <v>16</v>
      </c>
      <c r="CT100" s="3">
        <f t="shared" si="112"/>
        <v>9</v>
      </c>
      <c r="CU100" s="3">
        <f t="shared" si="113"/>
        <v>-0.75839048082872729</v>
      </c>
      <c r="CX100" s="5">
        <f t="shared" si="114"/>
        <v>7</v>
      </c>
      <c r="CY100" s="115">
        <f t="shared" si="115"/>
        <v>3</v>
      </c>
      <c r="CZ100" s="11">
        <f t="shared" si="116"/>
        <v>73</v>
      </c>
    </row>
    <row r="101" spans="1:104">
      <c r="A101">
        <v>94</v>
      </c>
      <c r="B101" t="s">
        <v>2260</v>
      </c>
      <c r="C101" t="s">
        <v>2261</v>
      </c>
      <c r="D101" t="s">
        <v>77</v>
      </c>
      <c r="E101" t="s">
        <v>83</v>
      </c>
      <c r="F101" t="s">
        <v>1747</v>
      </c>
      <c r="G101" s="16" t="s">
        <v>2078</v>
      </c>
      <c r="H101">
        <v>4</v>
      </c>
      <c r="I101">
        <v>1</v>
      </c>
      <c r="J101">
        <v>1</v>
      </c>
      <c r="K101">
        <v>1</v>
      </c>
      <c r="L101">
        <v>4</v>
      </c>
      <c r="M101">
        <v>3</v>
      </c>
      <c r="N101">
        <v>1</v>
      </c>
      <c r="O101">
        <v>2</v>
      </c>
      <c r="P101">
        <v>2</v>
      </c>
      <c r="Q101">
        <v>3</v>
      </c>
      <c r="R101">
        <v>3</v>
      </c>
      <c r="S101">
        <v>3</v>
      </c>
      <c r="T101">
        <v>3</v>
      </c>
      <c r="U101">
        <v>3</v>
      </c>
      <c r="V101">
        <v>4</v>
      </c>
      <c r="W101">
        <v>2</v>
      </c>
      <c r="X101">
        <v>3</v>
      </c>
      <c r="Y101">
        <v>3</v>
      </c>
      <c r="Z101">
        <v>4</v>
      </c>
      <c r="AA101">
        <v>3</v>
      </c>
      <c r="AB101">
        <v>1</v>
      </c>
      <c r="AC101">
        <v>1</v>
      </c>
      <c r="AD101">
        <v>1</v>
      </c>
      <c r="AE101">
        <v>2</v>
      </c>
      <c r="AF101">
        <v>1</v>
      </c>
      <c r="AG101">
        <v>1</v>
      </c>
      <c r="AH101">
        <v>1</v>
      </c>
      <c r="AI101">
        <v>1</v>
      </c>
      <c r="AJ101">
        <v>1</v>
      </c>
      <c r="AK101">
        <v>2</v>
      </c>
      <c r="AL101">
        <v>1</v>
      </c>
      <c r="AM101">
        <v>1</v>
      </c>
      <c r="AN101">
        <v>1</v>
      </c>
      <c r="AO101">
        <v>1</v>
      </c>
      <c r="AP101">
        <v>1</v>
      </c>
      <c r="AQ101">
        <v>1</v>
      </c>
      <c r="AR101">
        <v>1</v>
      </c>
      <c r="AS101">
        <v>1</v>
      </c>
      <c r="AT101">
        <v>1</v>
      </c>
      <c r="AU101">
        <v>1</v>
      </c>
      <c r="AV101">
        <v>1</v>
      </c>
      <c r="AW101">
        <v>2</v>
      </c>
      <c r="AX101">
        <v>1</v>
      </c>
      <c r="AY101">
        <v>1</v>
      </c>
      <c r="AZ101">
        <v>1</v>
      </c>
      <c r="BA101">
        <v>1</v>
      </c>
      <c r="BB101">
        <v>1</v>
      </c>
      <c r="BC101">
        <v>1</v>
      </c>
      <c r="BD101">
        <v>1</v>
      </c>
      <c r="BE101">
        <v>1</v>
      </c>
      <c r="BF101">
        <v>1</v>
      </c>
      <c r="BG101">
        <v>1</v>
      </c>
      <c r="BH101">
        <v>1</v>
      </c>
      <c r="BI101">
        <v>1</v>
      </c>
      <c r="BJ101">
        <v>2</v>
      </c>
      <c r="BK101">
        <v>1</v>
      </c>
      <c r="BL101">
        <v>1</v>
      </c>
      <c r="BM101">
        <v>1</v>
      </c>
      <c r="BN101">
        <v>1</v>
      </c>
      <c r="BO101">
        <v>1</v>
      </c>
      <c r="BP101">
        <v>1</v>
      </c>
      <c r="BQ101">
        <v>1</v>
      </c>
      <c r="BR101">
        <v>5</v>
      </c>
      <c r="BS101">
        <v>2</v>
      </c>
      <c r="BT101">
        <v>5</v>
      </c>
      <c r="BU101">
        <v>5</v>
      </c>
      <c r="BV101">
        <v>5</v>
      </c>
      <c r="BW101">
        <v>2</v>
      </c>
      <c r="BX101">
        <v>5</v>
      </c>
      <c r="BY101">
        <v>5</v>
      </c>
      <c r="BZ101">
        <v>4</v>
      </c>
      <c r="CA101">
        <v>6</v>
      </c>
      <c r="CB101">
        <v>6</v>
      </c>
      <c r="CC101">
        <v>6</v>
      </c>
      <c r="CD101">
        <v>5</v>
      </c>
      <c r="CE101">
        <v>5</v>
      </c>
      <c r="CF101">
        <v>6</v>
      </c>
      <c r="CG101">
        <v>5</v>
      </c>
      <c r="CH101">
        <v>5</v>
      </c>
      <c r="CI101">
        <v>158</v>
      </c>
      <c r="CJ101" s="9">
        <f t="shared" si="102"/>
        <v>1</v>
      </c>
      <c r="CK101" s="9">
        <f t="shared" si="103"/>
        <v>1</v>
      </c>
      <c r="CL101" s="9">
        <f t="shared" si="104"/>
        <v>2</v>
      </c>
      <c r="CM101" s="9">
        <f t="shared" si="105"/>
        <v>3</v>
      </c>
      <c r="CN101" s="9">
        <f t="shared" si="106"/>
        <v>2</v>
      </c>
      <c r="CO101" s="9">
        <f t="shared" si="107"/>
        <v>1</v>
      </c>
      <c r="CP101" s="9">
        <f t="shared" si="108"/>
        <v>3</v>
      </c>
      <c r="CQ101" s="9">
        <f t="shared" si="109"/>
        <v>1</v>
      </c>
      <c r="CR101" s="9">
        <f t="shared" si="110"/>
        <v>2</v>
      </c>
      <c r="CS101" s="10">
        <f t="shared" si="111"/>
        <v>16</v>
      </c>
      <c r="CT101" s="3">
        <f t="shared" si="112"/>
        <v>6</v>
      </c>
      <c r="CU101" s="3">
        <f t="shared" si="113"/>
        <v>-1.2175993958259381</v>
      </c>
      <c r="CX101" s="5">
        <f t="shared" si="114"/>
        <v>2</v>
      </c>
      <c r="CY101" s="115">
        <f t="shared" si="115"/>
        <v>2</v>
      </c>
      <c r="CZ101" s="11">
        <f t="shared" si="116"/>
        <v>79</v>
      </c>
    </row>
    <row r="102" spans="1:104">
      <c r="A102">
        <v>97</v>
      </c>
      <c r="B102" t="s">
        <v>2266</v>
      </c>
      <c r="C102" t="s">
        <v>2267</v>
      </c>
      <c r="D102" t="s">
        <v>77</v>
      </c>
      <c r="E102" t="s">
        <v>78</v>
      </c>
      <c r="F102" t="s">
        <v>1747</v>
      </c>
      <c r="G102" s="16" t="s">
        <v>2093</v>
      </c>
      <c r="H102">
        <v>4</v>
      </c>
      <c r="I102">
        <v>2</v>
      </c>
      <c r="J102">
        <v>3</v>
      </c>
      <c r="K102">
        <v>2</v>
      </c>
      <c r="L102">
        <v>3</v>
      </c>
      <c r="M102">
        <v>2</v>
      </c>
      <c r="N102">
        <v>3</v>
      </c>
      <c r="O102">
        <v>4</v>
      </c>
      <c r="P102">
        <v>2</v>
      </c>
      <c r="Q102">
        <v>3</v>
      </c>
      <c r="R102">
        <v>2</v>
      </c>
      <c r="S102">
        <v>1</v>
      </c>
      <c r="T102">
        <v>4</v>
      </c>
      <c r="U102">
        <v>3</v>
      </c>
      <c r="V102">
        <v>2</v>
      </c>
      <c r="W102">
        <v>2</v>
      </c>
      <c r="X102">
        <v>1</v>
      </c>
      <c r="Y102">
        <v>1</v>
      </c>
      <c r="Z102">
        <v>3</v>
      </c>
      <c r="AA102">
        <v>3</v>
      </c>
      <c r="AB102">
        <v>1</v>
      </c>
      <c r="AC102">
        <v>1</v>
      </c>
      <c r="AD102">
        <v>1</v>
      </c>
      <c r="AE102">
        <v>2</v>
      </c>
      <c r="AF102">
        <v>3</v>
      </c>
      <c r="AG102">
        <v>1</v>
      </c>
      <c r="AH102">
        <v>1</v>
      </c>
      <c r="AI102">
        <v>1</v>
      </c>
      <c r="AJ102">
        <v>1</v>
      </c>
      <c r="AK102">
        <v>2</v>
      </c>
      <c r="AL102">
        <v>1</v>
      </c>
      <c r="AM102">
        <v>1</v>
      </c>
      <c r="AN102">
        <v>2</v>
      </c>
      <c r="AO102">
        <v>1</v>
      </c>
      <c r="AP102">
        <v>1</v>
      </c>
      <c r="AQ102">
        <v>1</v>
      </c>
      <c r="AR102">
        <v>2</v>
      </c>
      <c r="AS102">
        <v>1</v>
      </c>
      <c r="AT102">
        <v>1</v>
      </c>
      <c r="AU102">
        <v>2</v>
      </c>
      <c r="AV102">
        <v>1</v>
      </c>
      <c r="AW102">
        <v>1</v>
      </c>
      <c r="AX102">
        <v>1</v>
      </c>
      <c r="AY102">
        <v>2</v>
      </c>
      <c r="AZ102">
        <v>1</v>
      </c>
      <c r="BA102">
        <v>1</v>
      </c>
      <c r="BB102">
        <v>1</v>
      </c>
      <c r="BC102">
        <v>2</v>
      </c>
      <c r="BD102">
        <v>1</v>
      </c>
      <c r="BE102">
        <v>2</v>
      </c>
      <c r="BF102">
        <v>1</v>
      </c>
      <c r="BG102">
        <v>1</v>
      </c>
      <c r="BH102">
        <v>1</v>
      </c>
      <c r="BI102">
        <v>1</v>
      </c>
      <c r="BJ102">
        <v>1</v>
      </c>
      <c r="BK102">
        <v>1</v>
      </c>
      <c r="BL102">
        <v>1</v>
      </c>
      <c r="BM102">
        <v>1</v>
      </c>
      <c r="BN102">
        <v>2</v>
      </c>
      <c r="BO102">
        <v>1</v>
      </c>
      <c r="BP102">
        <v>1</v>
      </c>
      <c r="BQ102">
        <v>1</v>
      </c>
      <c r="BR102">
        <v>5</v>
      </c>
      <c r="BS102">
        <v>3</v>
      </c>
      <c r="BT102">
        <v>4</v>
      </c>
      <c r="BU102">
        <v>6</v>
      </c>
      <c r="BV102">
        <v>6</v>
      </c>
      <c r="BW102">
        <v>6</v>
      </c>
      <c r="BX102">
        <v>5</v>
      </c>
      <c r="BY102">
        <v>5</v>
      </c>
      <c r="BZ102">
        <v>3</v>
      </c>
      <c r="CA102">
        <v>6</v>
      </c>
      <c r="CB102">
        <v>5</v>
      </c>
      <c r="CC102">
        <v>4</v>
      </c>
      <c r="CD102">
        <v>4</v>
      </c>
      <c r="CE102">
        <v>3</v>
      </c>
      <c r="CF102">
        <v>4</v>
      </c>
      <c r="CG102">
        <v>2</v>
      </c>
      <c r="CH102">
        <v>5</v>
      </c>
      <c r="CI102">
        <v>154</v>
      </c>
      <c r="CJ102" s="9">
        <f t="shared" si="102"/>
        <v>1</v>
      </c>
      <c r="CK102" s="9">
        <f t="shared" si="103"/>
        <v>2</v>
      </c>
      <c r="CL102" s="9">
        <f t="shared" si="104"/>
        <v>3</v>
      </c>
      <c r="CM102" s="9">
        <f t="shared" si="105"/>
        <v>3</v>
      </c>
      <c r="CN102" s="9">
        <f t="shared" si="106"/>
        <v>2</v>
      </c>
      <c r="CO102" s="9">
        <f t="shared" si="107"/>
        <v>3</v>
      </c>
      <c r="CP102" s="9">
        <f t="shared" si="108"/>
        <v>3</v>
      </c>
      <c r="CQ102" s="9">
        <f t="shared" si="109"/>
        <v>2</v>
      </c>
      <c r="CR102" s="9">
        <f t="shared" si="110"/>
        <v>2</v>
      </c>
      <c r="CS102" s="10">
        <f t="shared" si="111"/>
        <v>21</v>
      </c>
      <c r="CT102" s="3">
        <f t="shared" si="112"/>
        <v>12</v>
      </c>
      <c r="CU102" s="3">
        <f t="shared" si="113"/>
        <v>-0.29918156583151628</v>
      </c>
      <c r="CX102" s="5">
        <f t="shared" si="114"/>
        <v>4</v>
      </c>
      <c r="CY102" s="115">
        <f t="shared" si="115"/>
        <v>3</v>
      </c>
      <c r="CZ102" s="11">
        <f t="shared" si="116"/>
        <v>75</v>
      </c>
    </row>
    <row r="103" spans="1:104">
      <c r="A103">
        <v>101</v>
      </c>
      <c r="B103" t="s">
        <v>2274</v>
      </c>
      <c r="C103" t="s">
        <v>2275</v>
      </c>
      <c r="D103" t="s">
        <v>77</v>
      </c>
      <c r="E103" t="s">
        <v>78</v>
      </c>
      <c r="F103" t="s">
        <v>1747</v>
      </c>
      <c r="G103" s="16" t="s">
        <v>2110</v>
      </c>
      <c r="H103">
        <v>3</v>
      </c>
      <c r="I103">
        <v>2</v>
      </c>
      <c r="J103">
        <v>3</v>
      </c>
      <c r="K103">
        <v>3</v>
      </c>
      <c r="L103">
        <v>3</v>
      </c>
      <c r="M103">
        <v>2</v>
      </c>
      <c r="N103">
        <v>3</v>
      </c>
      <c r="O103">
        <v>2</v>
      </c>
      <c r="P103">
        <v>3</v>
      </c>
      <c r="Q103">
        <v>2</v>
      </c>
      <c r="R103">
        <v>3</v>
      </c>
      <c r="S103">
        <v>3</v>
      </c>
      <c r="T103">
        <v>2</v>
      </c>
      <c r="U103">
        <v>2</v>
      </c>
      <c r="V103">
        <v>4</v>
      </c>
      <c r="W103">
        <v>3</v>
      </c>
      <c r="X103">
        <v>2</v>
      </c>
      <c r="Y103">
        <v>2</v>
      </c>
      <c r="Z103">
        <v>3</v>
      </c>
      <c r="AA103">
        <v>3</v>
      </c>
      <c r="AB103">
        <v>1</v>
      </c>
      <c r="AC103">
        <v>1</v>
      </c>
      <c r="AD103">
        <v>1</v>
      </c>
      <c r="AE103">
        <v>1</v>
      </c>
      <c r="AF103">
        <v>1</v>
      </c>
      <c r="AG103">
        <v>1</v>
      </c>
      <c r="AH103">
        <v>2</v>
      </c>
      <c r="AI103">
        <v>1</v>
      </c>
      <c r="AJ103">
        <v>1</v>
      </c>
      <c r="AK103">
        <v>2</v>
      </c>
      <c r="AL103">
        <v>1</v>
      </c>
      <c r="AM103">
        <v>2</v>
      </c>
      <c r="AN103">
        <v>2</v>
      </c>
      <c r="AO103">
        <v>1</v>
      </c>
      <c r="AP103">
        <v>1</v>
      </c>
      <c r="AQ103">
        <v>1</v>
      </c>
      <c r="AR103">
        <v>1</v>
      </c>
      <c r="AS103">
        <v>1</v>
      </c>
      <c r="AT103">
        <v>1</v>
      </c>
      <c r="AU103">
        <v>1</v>
      </c>
      <c r="AV103">
        <v>1</v>
      </c>
      <c r="AW103">
        <v>1</v>
      </c>
      <c r="AX103">
        <v>2</v>
      </c>
      <c r="AY103">
        <v>1</v>
      </c>
      <c r="AZ103">
        <v>2</v>
      </c>
      <c r="BA103">
        <v>1</v>
      </c>
      <c r="BB103">
        <v>1</v>
      </c>
      <c r="BC103">
        <v>1</v>
      </c>
      <c r="BD103">
        <v>1</v>
      </c>
      <c r="BE103">
        <v>1</v>
      </c>
      <c r="BF103">
        <v>1</v>
      </c>
      <c r="BG103">
        <v>1</v>
      </c>
      <c r="BH103">
        <v>1</v>
      </c>
      <c r="BI103">
        <v>1</v>
      </c>
      <c r="BJ103">
        <v>1</v>
      </c>
      <c r="BK103">
        <v>1</v>
      </c>
      <c r="BL103">
        <v>1</v>
      </c>
      <c r="BM103">
        <v>2</v>
      </c>
      <c r="BN103">
        <v>1</v>
      </c>
      <c r="BO103">
        <v>1</v>
      </c>
      <c r="BP103">
        <v>1</v>
      </c>
      <c r="BQ103">
        <v>1</v>
      </c>
      <c r="BR103">
        <v>5</v>
      </c>
      <c r="BS103">
        <v>4</v>
      </c>
      <c r="BT103">
        <v>5</v>
      </c>
      <c r="BU103">
        <v>5</v>
      </c>
      <c r="BV103">
        <v>5</v>
      </c>
      <c r="BW103">
        <v>5</v>
      </c>
      <c r="BX103">
        <v>6</v>
      </c>
      <c r="BY103">
        <v>6</v>
      </c>
      <c r="BZ103">
        <v>5</v>
      </c>
      <c r="CA103">
        <v>6</v>
      </c>
      <c r="CB103">
        <v>6</v>
      </c>
      <c r="CC103">
        <v>6</v>
      </c>
      <c r="CD103">
        <v>6</v>
      </c>
      <c r="CE103">
        <v>6</v>
      </c>
      <c r="CF103">
        <v>6</v>
      </c>
      <c r="CG103">
        <v>5</v>
      </c>
      <c r="CH103">
        <v>6</v>
      </c>
      <c r="CI103">
        <v>171</v>
      </c>
      <c r="CJ103" s="9">
        <f t="shared" si="102"/>
        <v>2</v>
      </c>
      <c r="CK103" s="9">
        <f t="shared" si="103"/>
        <v>2</v>
      </c>
      <c r="CL103" s="9">
        <f t="shared" si="104"/>
        <v>3</v>
      </c>
      <c r="CM103" s="9">
        <f t="shared" si="105"/>
        <v>2</v>
      </c>
      <c r="CN103" s="9">
        <f t="shared" si="106"/>
        <v>3</v>
      </c>
      <c r="CO103" s="9">
        <f t="shared" si="107"/>
        <v>1</v>
      </c>
      <c r="CP103" s="9">
        <f t="shared" si="108"/>
        <v>2</v>
      </c>
      <c r="CQ103" s="9">
        <f t="shared" si="109"/>
        <v>2</v>
      </c>
      <c r="CR103" s="9">
        <f t="shared" si="110"/>
        <v>2</v>
      </c>
      <c r="CS103" s="10">
        <f t="shared" si="111"/>
        <v>19</v>
      </c>
      <c r="CT103" s="3">
        <f t="shared" si="112"/>
        <v>8</v>
      </c>
      <c r="CU103" s="3">
        <f t="shared" si="113"/>
        <v>-0.9114601191611309</v>
      </c>
      <c r="CX103" s="5">
        <f t="shared" si="114"/>
        <v>3</v>
      </c>
      <c r="CY103" s="115">
        <f t="shared" si="115"/>
        <v>2</v>
      </c>
      <c r="CZ103" s="11">
        <f t="shared" si="116"/>
        <v>90</v>
      </c>
    </row>
    <row r="104" spans="1:104">
      <c r="A104">
        <v>106</v>
      </c>
      <c r="B104" t="s">
        <v>2284</v>
      </c>
      <c r="C104" t="s">
        <v>2285</v>
      </c>
      <c r="D104" t="s">
        <v>77</v>
      </c>
      <c r="E104" t="s">
        <v>78</v>
      </c>
      <c r="F104" t="s">
        <v>1747</v>
      </c>
      <c r="G104" s="16" t="s">
        <v>2131</v>
      </c>
      <c r="H104">
        <v>4</v>
      </c>
      <c r="I104">
        <v>2</v>
      </c>
      <c r="J104">
        <v>2</v>
      </c>
      <c r="K104">
        <v>2</v>
      </c>
      <c r="L104">
        <v>3</v>
      </c>
      <c r="M104">
        <v>3</v>
      </c>
      <c r="N104">
        <v>2</v>
      </c>
      <c r="O104">
        <v>2</v>
      </c>
      <c r="P104">
        <v>3</v>
      </c>
      <c r="Q104">
        <v>3</v>
      </c>
      <c r="R104">
        <v>2</v>
      </c>
      <c r="S104">
        <v>2</v>
      </c>
      <c r="T104">
        <v>2</v>
      </c>
      <c r="U104">
        <v>2</v>
      </c>
      <c r="V104">
        <v>3</v>
      </c>
      <c r="W104">
        <v>4</v>
      </c>
      <c r="X104">
        <v>2</v>
      </c>
      <c r="Y104">
        <v>2</v>
      </c>
      <c r="Z104">
        <v>3</v>
      </c>
      <c r="AA104">
        <v>3</v>
      </c>
      <c r="AB104">
        <v>1</v>
      </c>
      <c r="AC104">
        <v>2</v>
      </c>
      <c r="AD104">
        <v>1</v>
      </c>
      <c r="AE104">
        <v>1</v>
      </c>
      <c r="AF104">
        <v>2</v>
      </c>
      <c r="AG104">
        <v>2</v>
      </c>
      <c r="AH104">
        <v>1</v>
      </c>
      <c r="AI104">
        <v>1</v>
      </c>
      <c r="AJ104">
        <v>1</v>
      </c>
      <c r="AK104">
        <v>2</v>
      </c>
      <c r="AL104">
        <v>1</v>
      </c>
      <c r="AM104">
        <v>1</v>
      </c>
      <c r="AN104">
        <v>1</v>
      </c>
      <c r="AO104">
        <v>1</v>
      </c>
      <c r="AP104">
        <v>1</v>
      </c>
      <c r="AQ104">
        <v>1</v>
      </c>
      <c r="AR104">
        <v>1</v>
      </c>
      <c r="AS104">
        <v>2</v>
      </c>
      <c r="AT104">
        <v>1</v>
      </c>
      <c r="AU104">
        <v>2</v>
      </c>
      <c r="AV104">
        <v>1</v>
      </c>
      <c r="AW104">
        <v>1</v>
      </c>
      <c r="AX104">
        <v>1</v>
      </c>
      <c r="AY104">
        <v>1</v>
      </c>
      <c r="AZ104">
        <v>1</v>
      </c>
      <c r="BA104">
        <v>1</v>
      </c>
      <c r="BB104">
        <v>1</v>
      </c>
      <c r="BC104">
        <v>1</v>
      </c>
      <c r="BD104">
        <v>2</v>
      </c>
      <c r="BE104">
        <v>1</v>
      </c>
      <c r="BF104">
        <v>1</v>
      </c>
      <c r="BG104">
        <v>1</v>
      </c>
      <c r="BH104">
        <v>1</v>
      </c>
      <c r="BI104">
        <v>1</v>
      </c>
      <c r="BJ104">
        <v>1</v>
      </c>
      <c r="BK104">
        <v>1</v>
      </c>
      <c r="BL104">
        <v>1</v>
      </c>
      <c r="BM104">
        <v>1</v>
      </c>
      <c r="BN104">
        <v>1</v>
      </c>
      <c r="BO104">
        <v>1</v>
      </c>
      <c r="BP104">
        <v>1</v>
      </c>
      <c r="BQ104">
        <v>1</v>
      </c>
      <c r="BR104">
        <v>5</v>
      </c>
      <c r="BS104">
        <v>5</v>
      </c>
      <c r="BT104">
        <v>2</v>
      </c>
      <c r="BU104">
        <v>4</v>
      </c>
      <c r="BV104">
        <v>5</v>
      </c>
      <c r="BW104">
        <v>5</v>
      </c>
      <c r="BX104">
        <v>5</v>
      </c>
      <c r="BY104">
        <v>4</v>
      </c>
      <c r="BZ104">
        <v>4</v>
      </c>
      <c r="CA104">
        <v>5</v>
      </c>
      <c r="CB104">
        <v>5</v>
      </c>
      <c r="CC104">
        <v>5</v>
      </c>
      <c r="CD104">
        <v>4</v>
      </c>
      <c r="CE104">
        <v>5</v>
      </c>
      <c r="CF104">
        <v>5</v>
      </c>
      <c r="CG104">
        <v>2</v>
      </c>
      <c r="CH104">
        <v>4</v>
      </c>
      <c r="CI104">
        <v>152</v>
      </c>
      <c r="CJ104" s="9">
        <f t="shared" si="102"/>
        <v>1</v>
      </c>
      <c r="CK104" s="9">
        <f t="shared" si="103"/>
        <v>2</v>
      </c>
      <c r="CL104" s="9">
        <f t="shared" si="104"/>
        <v>2</v>
      </c>
      <c r="CM104" s="9">
        <f t="shared" si="105"/>
        <v>2</v>
      </c>
      <c r="CN104" s="9">
        <f t="shared" si="106"/>
        <v>2</v>
      </c>
      <c r="CO104" s="9">
        <f t="shared" si="107"/>
        <v>2</v>
      </c>
      <c r="CP104" s="9">
        <f t="shared" si="108"/>
        <v>1</v>
      </c>
      <c r="CQ104" s="9">
        <f t="shared" si="109"/>
        <v>2</v>
      </c>
      <c r="CR104" s="9">
        <f t="shared" si="110"/>
        <v>2</v>
      </c>
      <c r="CS104" s="10">
        <f t="shared" si="111"/>
        <v>16</v>
      </c>
      <c r="CT104" s="3">
        <f t="shared" si="112"/>
        <v>11</v>
      </c>
      <c r="CU104" s="3">
        <f t="shared" si="113"/>
        <v>-0.45225120416391995</v>
      </c>
      <c r="CX104" s="5">
        <f t="shared" si="114"/>
        <v>1</v>
      </c>
      <c r="CY104" s="115">
        <f t="shared" si="115"/>
        <v>5</v>
      </c>
      <c r="CZ104" s="11">
        <f t="shared" si="116"/>
        <v>77</v>
      </c>
    </row>
    <row r="105" spans="1:104">
      <c r="A105">
        <v>95</v>
      </c>
      <c r="B105" t="s">
        <v>2262</v>
      </c>
      <c r="C105" t="s">
        <v>2263</v>
      </c>
      <c r="D105" t="s">
        <v>77</v>
      </c>
      <c r="E105" t="s">
        <v>78</v>
      </c>
      <c r="F105" t="s">
        <v>1747</v>
      </c>
      <c r="G105" s="16" t="s">
        <v>2083</v>
      </c>
      <c r="H105">
        <v>4</v>
      </c>
      <c r="I105">
        <v>2</v>
      </c>
      <c r="J105">
        <v>1</v>
      </c>
      <c r="K105">
        <v>3</v>
      </c>
      <c r="L105">
        <v>3</v>
      </c>
      <c r="M105">
        <v>4</v>
      </c>
      <c r="N105">
        <v>1</v>
      </c>
      <c r="O105">
        <v>2</v>
      </c>
      <c r="P105">
        <v>3</v>
      </c>
      <c r="Q105">
        <v>4</v>
      </c>
      <c r="R105">
        <v>2</v>
      </c>
      <c r="S105">
        <v>1</v>
      </c>
      <c r="T105">
        <v>2</v>
      </c>
      <c r="U105">
        <v>3</v>
      </c>
      <c r="V105">
        <v>3</v>
      </c>
      <c r="W105">
        <v>3</v>
      </c>
      <c r="X105">
        <v>3</v>
      </c>
      <c r="Y105">
        <v>1</v>
      </c>
      <c r="Z105">
        <v>4</v>
      </c>
      <c r="AA105">
        <v>4</v>
      </c>
      <c r="AB105">
        <v>1</v>
      </c>
      <c r="AC105">
        <v>1</v>
      </c>
      <c r="AD105">
        <v>1</v>
      </c>
      <c r="AE105">
        <v>1</v>
      </c>
      <c r="AF105">
        <v>1</v>
      </c>
      <c r="AG105">
        <v>1</v>
      </c>
      <c r="AH105">
        <v>1</v>
      </c>
      <c r="AI105">
        <v>1</v>
      </c>
      <c r="AJ105">
        <v>1</v>
      </c>
      <c r="AK105">
        <v>2</v>
      </c>
      <c r="AL105">
        <v>1</v>
      </c>
      <c r="AM105">
        <v>1</v>
      </c>
      <c r="AN105">
        <v>1</v>
      </c>
      <c r="AO105">
        <v>1</v>
      </c>
      <c r="AP105">
        <v>1</v>
      </c>
      <c r="AQ105">
        <v>1</v>
      </c>
      <c r="AR105">
        <v>2</v>
      </c>
      <c r="AS105">
        <v>1</v>
      </c>
      <c r="AT105">
        <v>1</v>
      </c>
      <c r="AU105">
        <v>1</v>
      </c>
      <c r="AV105">
        <v>1</v>
      </c>
      <c r="AW105">
        <v>1</v>
      </c>
      <c r="AX105">
        <v>1</v>
      </c>
      <c r="AY105">
        <v>1</v>
      </c>
      <c r="AZ105">
        <v>1</v>
      </c>
      <c r="BA105">
        <v>1</v>
      </c>
      <c r="BB105">
        <v>1</v>
      </c>
      <c r="BC105">
        <v>1</v>
      </c>
      <c r="BD105">
        <v>1</v>
      </c>
      <c r="BE105">
        <v>1</v>
      </c>
      <c r="BF105">
        <v>1</v>
      </c>
      <c r="BG105">
        <v>2</v>
      </c>
      <c r="BH105">
        <v>1</v>
      </c>
      <c r="BI105">
        <v>1</v>
      </c>
      <c r="BJ105">
        <v>1</v>
      </c>
      <c r="BK105">
        <v>1</v>
      </c>
      <c r="BL105">
        <v>1</v>
      </c>
      <c r="BM105">
        <v>1</v>
      </c>
      <c r="BN105">
        <v>1</v>
      </c>
      <c r="BO105">
        <v>2</v>
      </c>
      <c r="BP105">
        <v>1</v>
      </c>
      <c r="BQ105">
        <v>1</v>
      </c>
      <c r="BR105">
        <v>5</v>
      </c>
      <c r="BS105">
        <v>3</v>
      </c>
      <c r="BT105">
        <v>2</v>
      </c>
      <c r="BU105">
        <v>5</v>
      </c>
      <c r="BV105">
        <v>6</v>
      </c>
      <c r="BW105">
        <v>4</v>
      </c>
      <c r="BX105">
        <v>6</v>
      </c>
      <c r="BY105">
        <v>6</v>
      </c>
      <c r="BZ105">
        <v>4</v>
      </c>
      <c r="CA105">
        <v>6</v>
      </c>
      <c r="CB105">
        <v>6</v>
      </c>
      <c r="CC105">
        <v>6</v>
      </c>
      <c r="CD105">
        <v>6</v>
      </c>
      <c r="CE105">
        <v>5</v>
      </c>
      <c r="CF105">
        <v>6</v>
      </c>
      <c r="CG105">
        <v>2</v>
      </c>
      <c r="CH105">
        <v>5</v>
      </c>
      <c r="CI105">
        <v>159</v>
      </c>
      <c r="CJ105" s="9">
        <f t="shared" si="102"/>
        <v>1</v>
      </c>
      <c r="CK105" s="9">
        <f t="shared" si="103"/>
        <v>2</v>
      </c>
      <c r="CL105" s="9">
        <f t="shared" si="104"/>
        <v>1</v>
      </c>
      <c r="CM105" s="9">
        <f t="shared" si="105"/>
        <v>2</v>
      </c>
      <c r="CN105" s="9">
        <f t="shared" si="106"/>
        <v>1</v>
      </c>
      <c r="CO105" s="9">
        <f t="shared" si="107"/>
        <v>2</v>
      </c>
      <c r="CP105" s="9">
        <f t="shared" si="108"/>
        <v>2</v>
      </c>
      <c r="CQ105" s="9">
        <f t="shared" si="109"/>
        <v>1</v>
      </c>
      <c r="CR105" s="9">
        <f t="shared" si="110"/>
        <v>1</v>
      </c>
      <c r="CS105" s="10">
        <f t="shared" si="111"/>
        <v>13</v>
      </c>
      <c r="CT105" s="3">
        <f t="shared" si="112"/>
        <v>6</v>
      </c>
      <c r="CU105" s="3">
        <f t="shared" si="113"/>
        <v>-1.2175993958259381</v>
      </c>
      <c r="CX105" s="5">
        <f t="shared" si="114"/>
        <v>2</v>
      </c>
      <c r="CY105" s="115">
        <f t="shared" si="115"/>
        <v>5</v>
      </c>
      <c r="CZ105" s="11">
        <f t="shared" si="116"/>
        <v>86</v>
      </c>
    </row>
    <row r="106" spans="1:104">
      <c r="A106">
        <v>110</v>
      </c>
      <c r="B106" t="s">
        <v>2340</v>
      </c>
      <c r="C106" t="s">
        <v>2341</v>
      </c>
      <c r="D106" t="s">
        <v>1058</v>
      </c>
      <c r="E106" t="s">
        <v>1059</v>
      </c>
      <c r="F106" t="s">
        <v>2309</v>
      </c>
      <c r="G106" s="16" t="s">
        <v>2310</v>
      </c>
      <c r="H106">
        <v>4</v>
      </c>
      <c r="I106">
        <v>1</v>
      </c>
      <c r="J106">
        <v>1</v>
      </c>
      <c r="K106">
        <v>2</v>
      </c>
      <c r="L106">
        <v>4</v>
      </c>
      <c r="M106">
        <v>3</v>
      </c>
      <c r="N106">
        <v>1</v>
      </c>
      <c r="O106">
        <v>3</v>
      </c>
      <c r="P106">
        <v>4</v>
      </c>
      <c r="Q106">
        <v>4</v>
      </c>
      <c r="R106">
        <v>2</v>
      </c>
      <c r="S106">
        <v>2</v>
      </c>
      <c r="T106">
        <v>2</v>
      </c>
      <c r="U106">
        <v>2</v>
      </c>
      <c r="V106">
        <v>4</v>
      </c>
      <c r="W106">
        <v>4</v>
      </c>
      <c r="X106">
        <v>2</v>
      </c>
      <c r="Y106">
        <v>1</v>
      </c>
      <c r="Z106">
        <v>4</v>
      </c>
      <c r="AA106">
        <v>4</v>
      </c>
      <c r="AB106">
        <v>1</v>
      </c>
      <c r="AC106">
        <v>1</v>
      </c>
      <c r="AD106">
        <v>1</v>
      </c>
      <c r="AE106">
        <v>1</v>
      </c>
      <c r="AF106">
        <v>1</v>
      </c>
      <c r="AG106">
        <v>1</v>
      </c>
      <c r="AH106">
        <v>1</v>
      </c>
      <c r="AI106">
        <v>1</v>
      </c>
      <c r="AJ106">
        <v>1</v>
      </c>
      <c r="AK106">
        <v>1</v>
      </c>
      <c r="AL106">
        <v>1</v>
      </c>
      <c r="AM106">
        <v>1</v>
      </c>
      <c r="AN106">
        <v>1</v>
      </c>
      <c r="AO106">
        <v>1</v>
      </c>
      <c r="AP106">
        <v>1</v>
      </c>
      <c r="AQ106">
        <v>1</v>
      </c>
      <c r="AR106">
        <v>1</v>
      </c>
      <c r="AS106">
        <v>1</v>
      </c>
      <c r="AT106">
        <v>1</v>
      </c>
      <c r="AU106">
        <v>1</v>
      </c>
      <c r="AV106">
        <v>1</v>
      </c>
      <c r="AW106">
        <v>1</v>
      </c>
      <c r="AX106">
        <v>1</v>
      </c>
      <c r="AY106">
        <v>1</v>
      </c>
      <c r="AZ106">
        <v>1</v>
      </c>
      <c r="BA106">
        <v>1</v>
      </c>
      <c r="BB106">
        <v>1</v>
      </c>
      <c r="BC106">
        <v>1</v>
      </c>
      <c r="BD106">
        <v>2</v>
      </c>
      <c r="BE106">
        <v>2</v>
      </c>
      <c r="BF106">
        <v>1</v>
      </c>
      <c r="BG106">
        <v>1</v>
      </c>
      <c r="BH106">
        <v>1</v>
      </c>
      <c r="BI106">
        <v>1</v>
      </c>
      <c r="BJ106">
        <v>1</v>
      </c>
      <c r="BK106">
        <v>1</v>
      </c>
      <c r="BL106">
        <v>1</v>
      </c>
      <c r="BM106">
        <v>2</v>
      </c>
      <c r="BN106">
        <v>1</v>
      </c>
      <c r="BO106">
        <v>1</v>
      </c>
      <c r="BP106">
        <v>1</v>
      </c>
      <c r="BQ106">
        <v>1</v>
      </c>
      <c r="BR106">
        <v>6</v>
      </c>
      <c r="BS106">
        <v>6</v>
      </c>
      <c r="BT106">
        <v>6</v>
      </c>
      <c r="BU106">
        <v>6</v>
      </c>
      <c r="BV106">
        <v>6</v>
      </c>
      <c r="BW106">
        <v>2</v>
      </c>
      <c r="BX106">
        <v>6</v>
      </c>
      <c r="BY106">
        <v>6</v>
      </c>
      <c r="BZ106">
        <v>6</v>
      </c>
      <c r="CA106">
        <v>6</v>
      </c>
      <c r="CB106">
        <v>6</v>
      </c>
      <c r="CC106">
        <v>6</v>
      </c>
      <c r="CD106">
        <v>6</v>
      </c>
      <c r="CE106">
        <v>6</v>
      </c>
      <c r="CF106">
        <v>6</v>
      </c>
      <c r="CG106">
        <v>6</v>
      </c>
      <c r="CH106">
        <v>6</v>
      </c>
      <c r="CI106">
        <v>173</v>
      </c>
      <c r="CJ106" s="9">
        <f t="shared" si="102"/>
        <v>1</v>
      </c>
      <c r="CK106" s="9">
        <f t="shared" si="103"/>
        <v>1</v>
      </c>
      <c r="CL106" s="9">
        <f t="shared" si="104"/>
        <v>2</v>
      </c>
      <c r="CM106" s="9">
        <f t="shared" si="105"/>
        <v>1</v>
      </c>
      <c r="CN106" s="9">
        <f t="shared" si="106"/>
        <v>1</v>
      </c>
      <c r="CO106" s="9">
        <f t="shared" si="107"/>
        <v>1</v>
      </c>
      <c r="CP106" s="9">
        <f t="shared" si="108"/>
        <v>1</v>
      </c>
      <c r="CQ106" s="9">
        <f t="shared" si="109"/>
        <v>1</v>
      </c>
      <c r="CR106" s="9">
        <f t="shared" si="110"/>
        <v>1</v>
      </c>
      <c r="CS106" s="10">
        <f t="shared" si="111"/>
        <v>10</v>
      </c>
      <c r="CT106" s="3">
        <f t="shared" si="112"/>
        <v>3</v>
      </c>
      <c r="CU106" s="3">
        <f t="shared" si="113"/>
        <v>-1.6768083108231491</v>
      </c>
      <c r="CX106" s="5">
        <f t="shared" si="114"/>
        <v>3</v>
      </c>
      <c r="CY106" s="115">
        <f t="shared" si="115"/>
        <v>1</v>
      </c>
      <c r="CZ106" s="11">
        <f t="shared" si="116"/>
        <v>93</v>
      </c>
    </row>
    <row r="107" spans="1:104">
      <c r="A107">
        <v>112</v>
      </c>
      <c r="B107" t="s">
        <v>2344</v>
      </c>
      <c r="C107" t="s">
        <v>1279</v>
      </c>
      <c r="D107" t="s">
        <v>1058</v>
      </c>
      <c r="E107" t="s">
        <v>1059</v>
      </c>
      <c r="F107" t="s">
        <v>2318</v>
      </c>
      <c r="G107" s="16" t="s">
        <v>2319</v>
      </c>
      <c r="H107">
        <v>4</v>
      </c>
      <c r="I107">
        <v>2</v>
      </c>
      <c r="J107">
        <v>3</v>
      </c>
      <c r="K107">
        <v>1</v>
      </c>
      <c r="L107">
        <v>2</v>
      </c>
      <c r="M107">
        <v>2</v>
      </c>
      <c r="N107">
        <v>3</v>
      </c>
      <c r="O107">
        <v>2</v>
      </c>
      <c r="P107">
        <v>2</v>
      </c>
      <c r="Q107">
        <v>2</v>
      </c>
      <c r="R107">
        <v>1</v>
      </c>
      <c r="S107">
        <v>2</v>
      </c>
      <c r="T107">
        <v>3</v>
      </c>
      <c r="U107">
        <v>3</v>
      </c>
      <c r="V107">
        <v>4</v>
      </c>
      <c r="W107">
        <v>3</v>
      </c>
      <c r="X107">
        <v>3</v>
      </c>
      <c r="Y107">
        <v>3</v>
      </c>
      <c r="Z107">
        <v>2</v>
      </c>
      <c r="AA107">
        <v>3</v>
      </c>
      <c r="AB107">
        <v>1</v>
      </c>
      <c r="AC107">
        <v>1</v>
      </c>
      <c r="AD107">
        <v>1</v>
      </c>
      <c r="AE107">
        <v>1</v>
      </c>
      <c r="AF107">
        <v>1</v>
      </c>
      <c r="AG107">
        <v>1</v>
      </c>
      <c r="AH107">
        <v>1</v>
      </c>
      <c r="AI107">
        <v>1</v>
      </c>
      <c r="AJ107">
        <v>1</v>
      </c>
      <c r="AK107">
        <v>1</v>
      </c>
      <c r="AL107">
        <v>1</v>
      </c>
      <c r="AM107">
        <v>1</v>
      </c>
      <c r="AN107">
        <v>1</v>
      </c>
      <c r="AO107">
        <v>1</v>
      </c>
      <c r="AP107">
        <v>1</v>
      </c>
      <c r="AQ107">
        <v>1</v>
      </c>
      <c r="AR107">
        <v>1</v>
      </c>
      <c r="AS107">
        <v>1</v>
      </c>
      <c r="AT107">
        <v>1</v>
      </c>
      <c r="AU107">
        <v>1</v>
      </c>
      <c r="AV107">
        <v>1</v>
      </c>
      <c r="AW107">
        <v>1</v>
      </c>
      <c r="AX107">
        <v>1</v>
      </c>
      <c r="AY107">
        <v>1</v>
      </c>
      <c r="AZ107">
        <v>1</v>
      </c>
      <c r="BA107">
        <v>2</v>
      </c>
      <c r="BB107">
        <v>1</v>
      </c>
      <c r="BC107">
        <v>1</v>
      </c>
      <c r="BD107">
        <v>2</v>
      </c>
      <c r="BE107">
        <v>1</v>
      </c>
      <c r="BF107">
        <v>1</v>
      </c>
      <c r="BG107">
        <v>1</v>
      </c>
      <c r="BH107">
        <v>1</v>
      </c>
      <c r="BI107">
        <v>1</v>
      </c>
      <c r="BJ107">
        <v>1</v>
      </c>
      <c r="BK107">
        <v>1</v>
      </c>
      <c r="BL107">
        <v>1</v>
      </c>
      <c r="BM107">
        <v>1</v>
      </c>
      <c r="BN107">
        <v>1</v>
      </c>
      <c r="BO107">
        <v>1</v>
      </c>
      <c r="BP107">
        <v>1</v>
      </c>
      <c r="BQ107">
        <v>1</v>
      </c>
      <c r="BR107">
        <v>5</v>
      </c>
      <c r="BS107">
        <v>2</v>
      </c>
      <c r="BT107">
        <v>5</v>
      </c>
      <c r="BU107">
        <v>4</v>
      </c>
      <c r="BV107">
        <v>6</v>
      </c>
      <c r="BW107">
        <v>3</v>
      </c>
      <c r="BX107">
        <v>4</v>
      </c>
      <c r="BY107">
        <v>5</v>
      </c>
      <c r="BZ107">
        <v>4</v>
      </c>
      <c r="CA107">
        <v>6</v>
      </c>
      <c r="CB107">
        <v>5</v>
      </c>
      <c r="CC107">
        <v>5</v>
      </c>
      <c r="CD107">
        <v>3</v>
      </c>
      <c r="CE107">
        <v>4</v>
      </c>
      <c r="CF107">
        <v>4</v>
      </c>
      <c r="CG107">
        <v>3</v>
      </c>
      <c r="CH107">
        <v>4</v>
      </c>
      <c r="CI107">
        <v>143</v>
      </c>
      <c r="CJ107" s="9">
        <f t="shared" si="102"/>
        <v>1</v>
      </c>
      <c r="CK107" s="9">
        <f t="shared" si="103"/>
        <v>3</v>
      </c>
      <c r="CL107" s="9">
        <f t="shared" si="104"/>
        <v>3</v>
      </c>
      <c r="CM107" s="9">
        <f t="shared" si="105"/>
        <v>3</v>
      </c>
      <c r="CN107" s="9">
        <f t="shared" si="106"/>
        <v>3</v>
      </c>
      <c r="CO107" s="9">
        <f t="shared" si="107"/>
        <v>1</v>
      </c>
      <c r="CP107" s="9">
        <f t="shared" si="108"/>
        <v>2</v>
      </c>
      <c r="CQ107" s="9">
        <f t="shared" si="109"/>
        <v>3</v>
      </c>
      <c r="CR107" s="9">
        <f t="shared" si="110"/>
        <v>2</v>
      </c>
      <c r="CS107" s="10">
        <f t="shared" si="111"/>
        <v>21</v>
      </c>
      <c r="CT107" s="3">
        <f t="shared" si="112"/>
        <v>3</v>
      </c>
      <c r="CU107" s="3">
        <f t="shared" si="113"/>
        <v>-1.6768083108231491</v>
      </c>
      <c r="CX107" s="5">
        <f t="shared" si="114"/>
        <v>2</v>
      </c>
      <c r="CY107" s="115">
        <f t="shared" si="115"/>
        <v>2</v>
      </c>
      <c r="CZ107" s="11">
        <f t="shared" si="116"/>
        <v>69</v>
      </c>
    </row>
    <row r="108" spans="1:104">
      <c r="A108">
        <v>107</v>
      </c>
      <c r="B108" t="s">
        <v>2286</v>
      </c>
      <c r="C108" t="s">
        <v>2287</v>
      </c>
      <c r="D108" t="s">
        <v>77</v>
      </c>
      <c r="E108" t="s">
        <v>78</v>
      </c>
      <c r="F108" t="s">
        <v>1747</v>
      </c>
      <c r="G108" s="16" t="s">
        <v>2136</v>
      </c>
      <c r="H108">
        <v>4</v>
      </c>
      <c r="I108">
        <v>2</v>
      </c>
      <c r="J108">
        <v>2</v>
      </c>
      <c r="K108">
        <v>2</v>
      </c>
      <c r="L108">
        <v>3</v>
      </c>
      <c r="M108">
        <v>3</v>
      </c>
      <c r="N108">
        <v>3</v>
      </c>
      <c r="O108">
        <v>2</v>
      </c>
      <c r="P108">
        <v>3</v>
      </c>
      <c r="Q108">
        <v>2</v>
      </c>
      <c r="R108">
        <v>2</v>
      </c>
      <c r="S108">
        <v>2</v>
      </c>
      <c r="T108">
        <v>3</v>
      </c>
      <c r="U108">
        <v>2</v>
      </c>
      <c r="V108">
        <v>3</v>
      </c>
      <c r="W108">
        <v>3</v>
      </c>
      <c r="X108">
        <v>2</v>
      </c>
      <c r="Y108">
        <v>2</v>
      </c>
      <c r="Z108">
        <v>3</v>
      </c>
      <c r="AA108">
        <v>3</v>
      </c>
      <c r="AB108">
        <v>1</v>
      </c>
      <c r="AC108">
        <v>2</v>
      </c>
      <c r="AD108">
        <v>1</v>
      </c>
      <c r="AE108">
        <v>2</v>
      </c>
      <c r="AF108">
        <v>1</v>
      </c>
      <c r="AG108">
        <v>3</v>
      </c>
      <c r="AH108">
        <v>1</v>
      </c>
      <c r="AI108">
        <v>1</v>
      </c>
      <c r="AJ108">
        <v>1</v>
      </c>
      <c r="AK108">
        <v>2</v>
      </c>
      <c r="AL108">
        <v>1</v>
      </c>
      <c r="AM108">
        <v>2</v>
      </c>
      <c r="AN108">
        <v>1</v>
      </c>
      <c r="AO108">
        <v>1</v>
      </c>
      <c r="AP108">
        <v>1</v>
      </c>
      <c r="AQ108">
        <v>1</v>
      </c>
      <c r="AR108">
        <v>1</v>
      </c>
      <c r="AS108">
        <v>1</v>
      </c>
      <c r="AT108">
        <v>1</v>
      </c>
      <c r="AU108">
        <v>1</v>
      </c>
      <c r="AV108">
        <v>1</v>
      </c>
      <c r="AW108">
        <v>1</v>
      </c>
      <c r="AX108">
        <v>1</v>
      </c>
      <c r="AY108">
        <v>1</v>
      </c>
      <c r="AZ108">
        <v>1</v>
      </c>
      <c r="BA108">
        <v>1</v>
      </c>
      <c r="BB108">
        <v>1</v>
      </c>
      <c r="BC108">
        <v>1</v>
      </c>
      <c r="BD108">
        <v>2</v>
      </c>
      <c r="BE108">
        <v>1</v>
      </c>
      <c r="BF108">
        <v>1</v>
      </c>
      <c r="BG108">
        <v>1</v>
      </c>
      <c r="BH108">
        <v>2</v>
      </c>
      <c r="BI108">
        <v>1</v>
      </c>
      <c r="BJ108">
        <v>1</v>
      </c>
      <c r="BK108">
        <v>1</v>
      </c>
      <c r="BL108">
        <v>2</v>
      </c>
      <c r="BM108">
        <v>2</v>
      </c>
      <c r="BN108">
        <v>1</v>
      </c>
      <c r="BO108">
        <v>1</v>
      </c>
      <c r="BP108">
        <v>2</v>
      </c>
      <c r="BQ108">
        <v>1</v>
      </c>
      <c r="BR108">
        <v>3</v>
      </c>
      <c r="BS108">
        <v>6</v>
      </c>
      <c r="BT108">
        <v>4</v>
      </c>
      <c r="BU108">
        <v>4</v>
      </c>
      <c r="BV108">
        <v>6</v>
      </c>
      <c r="BW108">
        <v>5</v>
      </c>
      <c r="BX108">
        <v>6</v>
      </c>
      <c r="BY108">
        <v>5</v>
      </c>
      <c r="BZ108">
        <v>3</v>
      </c>
      <c r="CA108">
        <v>6</v>
      </c>
      <c r="CB108">
        <v>6</v>
      </c>
      <c r="CC108">
        <v>6</v>
      </c>
      <c r="CD108">
        <v>5</v>
      </c>
      <c r="CE108">
        <v>5</v>
      </c>
      <c r="CF108">
        <v>6</v>
      </c>
      <c r="CG108">
        <v>6</v>
      </c>
      <c r="CH108">
        <v>6</v>
      </c>
      <c r="CI108">
        <v>166</v>
      </c>
      <c r="CJ108" s="9">
        <f t="shared" si="102"/>
        <v>1</v>
      </c>
      <c r="CK108" s="9">
        <f t="shared" si="103"/>
        <v>2</v>
      </c>
      <c r="CL108" s="9">
        <f t="shared" si="104"/>
        <v>2</v>
      </c>
      <c r="CM108" s="9">
        <f t="shared" si="105"/>
        <v>2</v>
      </c>
      <c r="CN108" s="9">
        <f t="shared" si="106"/>
        <v>3</v>
      </c>
      <c r="CO108" s="9">
        <f t="shared" si="107"/>
        <v>2</v>
      </c>
      <c r="CP108" s="9">
        <f t="shared" si="108"/>
        <v>2</v>
      </c>
      <c r="CQ108" s="9">
        <f t="shared" si="109"/>
        <v>2</v>
      </c>
      <c r="CR108" s="9">
        <f t="shared" si="110"/>
        <v>2</v>
      </c>
      <c r="CS108" s="10">
        <f t="shared" si="111"/>
        <v>18</v>
      </c>
      <c r="CT108" s="3">
        <f t="shared" si="112"/>
        <v>11</v>
      </c>
      <c r="CU108" s="3">
        <f t="shared" si="113"/>
        <v>-0.45225120416391995</v>
      </c>
      <c r="CX108" s="5">
        <f t="shared" si="114"/>
        <v>5</v>
      </c>
      <c r="CY108" s="115">
        <f t="shared" si="115"/>
        <v>3</v>
      </c>
      <c r="CZ108" s="11">
        <f t="shared" si="116"/>
        <v>87</v>
      </c>
    </row>
    <row r="109" spans="1:104">
      <c r="A109">
        <v>104</v>
      </c>
      <c r="B109" t="s">
        <v>2280</v>
      </c>
      <c r="C109" t="s">
        <v>2281</v>
      </c>
      <c r="D109" t="s">
        <v>77</v>
      </c>
      <c r="E109" t="s">
        <v>78</v>
      </c>
      <c r="F109" t="s">
        <v>1747</v>
      </c>
      <c r="G109" s="16" t="s">
        <v>2122</v>
      </c>
      <c r="H109">
        <v>2</v>
      </c>
      <c r="I109">
        <v>3</v>
      </c>
      <c r="J109">
        <v>1</v>
      </c>
      <c r="K109">
        <v>3</v>
      </c>
      <c r="L109">
        <v>2</v>
      </c>
      <c r="M109">
        <v>2</v>
      </c>
      <c r="N109">
        <v>1</v>
      </c>
      <c r="O109">
        <v>3</v>
      </c>
      <c r="P109">
        <v>4</v>
      </c>
      <c r="Q109">
        <v>2</v>
      </c>
      <c r="R109">
        <v>3</v>
      </c>
      <c r="S109">
        <v>2</v>
      </c>
      <c r="T109">
        <v>2</v>
      </c>
      <c r="U109">
        <v>2</v>
      </c>
      <c r="V109">
        <v>4</v>
      </c>
      <c r="W109">
        <v>2</v>
      </c>
      <c r="X109">
        <v>3</v>
      </c>
      <c r="Y109">
        <v>3</v>
      </c>
      <c r="Z109">
        <v>3</v>
      </c>
      <c r="AA109">
        <v>2</v>
      </c>
      <c r="AB109">
        <v>2</v>
      </c>
      <c r="AC109">
        <v>1</v>
      </c>
      <c r="AD109">
        <v>1</v>
      </c>
      <c r="AE109">
        <v>2</v>
      </c>
      <c r="AF109">
        <v>2</v>
      </c>
      <c r="AG109">
        <v>1</v>
      </c>
      <c r="AH109">
        <v>1</v>
      </c>
      <c r="AI109">
        <v>2</v>
      </c>
      <c r="AJ109">
        <v>1</v>
      </c>
      <c r="AK109">
        <v>2</v>
      </c>
      <c r="AL109">
        <v>1</v>
      </c>
      <c r="AM109">
        <v>1</v>
      </c>
      <c r="AN109">
        <v>1</v>
      </c>
      <c r="AO109">
        <v>1</v>
      </c>
      <c r="AP109">
        <v>2</v>
      </c>
      <c r="AQ109">
        <v>1</v>
      </c>
      <c r="AR109">
        <v>1</v>
      </c>
      <c r="AS109">
        <v>1</v>
      </c>
      <c r="AT109">
        <v>1</v>
      </c>
      <c r="AU109">
        <v>1</v>
      </c>
      <c r="AV109">
        <v>1</v>
      </c>
      <c r="AW109">
        <v>1</v>
      </c>
      <c r="AX109">
        <v>1</v>
      </c>
      <c r="AY109">
        <v>1</v>
      </c>
      <c r="AZ109">
        <v>1</v>
      </c>
      <c r="BA109">
        <v>1</v>
      </c>
      <c r="BB109">
        <v>1</v>
      </c>
      <c r="BC109">
        <v>1</v>
      </c>
      <c r="BD109">
        <v>1</v>
      </c>
      <c r="BE109">
        <v>1</v>
      </c>
      <c r="BF109">
        <v>1</v>
      </c>
      <c r="BG109">
        <v>1</v>
      </c>
      <c r="BH109">
        <v>1</v>
      </c>
      <c r="BI109">
        <v>1</v>
      </c>
      <c r="BJ109">
        <v>1</v>
      </c>
      <c r="BK109">
        <v>2</v>
      </c>
      <c r="BL109">
        <v>2</v>
      </c>
      <c r="BM109">
        <v>1</v>
      </c>
      <c r="BN109">
        <v>1</v>
      </c>
      <c r="BO109">
        <v>1</v>
      </c>
      <c r="BP109">
        <v>1</v>
      </c>
      <c r="BQ109">
        <v>2</v>
      </c>
      <c r="BR109">
        <v>4</v>
      </c>
      <c r="BS109">
        <v>1</v>
      </c>
      <c r="BT109">
        <v>2</v>
      </c>
      <c r="BU109">
        <v>4</v>
      </c>
      <c r="BV109">
        <v>5</v>
      </c>
      <c r="BW109">
        <v>4</v>
      </c>
      <c r="BX109">
        <v>5</v>
      </c>
      <c r="BY109">
        <v>6</v>
      </c>
      <c r="BZ109">
        <v>4</v>
      </c>
      <c r="CA109">
        <v>5</v>
      </c>
      <c r="CB109">
        <v>5</v>
      </c>
      <c r="CC109">
        <v>4</v>
      </c>
      <c r="CD109">
        <v>4</v>
      </c>
      <c r="CE109">
        <v>4</v>
      </c>
      <c r="CF109">
        <v>4</v>
      </c>
      <c r="CG109">
        <v>4</v>
      </c>
      <c r="CH109">
        <v>4</v>
      </c>
      <c r="CI109">
        <v>145</v>
      </c>
      <c r="CJ109" s="9">
        <f t="shared" si="102"/>
        <v>3</v>
      </c>
      <c r="CK109" s="9">
        <f t="shared" si="103"/>
        <v>3</v>
      </c>
      <c r="CL109" s="9">
        <f t="shared" si="104"/>
        <v>3</v>
      </c>
      <c r="CM109" s="9">
        <f t="shared" si="105"/>
        <v>1</v>
      </c>
      <c r="CN109" s="9">
        <f t="shared" si="106"/>
        <v>3</v>
      </c>
      <c r="CO109" s="9">
        <f t="shared" si="107"/>
        <v>1</v>
      </c>
      <c r="CP109" s="9">
        <f t="shared" si="108"/>
        <v>3</v>
      </c>
      <c r="CQ109" s="9">
        <f t="shared" si="109"/>
        <v>2</v>
      </c>
      <c r="CR109" s="9">
        <f t="shared" si="110"/>
        <v>3</v>
      </c>
      <c r="CS109" s="10">
        <f t="shared" si="111"/>
        <v>22</v>
      </c>
      <c r="CT109" s="3">
        <f t="shared" si="112"/>
        <v>11</v>
      </c>
      <c r="CU109" s="3">
        <f t="shared" si="113"/>
        <v>-0.45225120416391995</v>
      </c>
      <c r="CX109" s="5">
        <f t="shared" si="114"/>
        <v>3</v>
      </c>
      <c r="CY109" s="115">
        <f t="shared" si="115"/>
        <v>5</v>
      </c>
      <c r="CZ109" s="11">
        <f t="shared" si="116"/>
        <v>72</v>
      </c>
    </row>
    <row r="110" spans="1:104">
      <c r="A110">
        <v>100</v>
      </c>
      <c r="B110" t="s">
        <v>2272</v>
      </c>
      <c r="C110" t="s">
        <v>2273</v>
      </c>
      <c r="D110" t="s">
        <v>77</v>
      </c>
      <c r="E110" t="s">
        <v>78</v>
      </c>
      <c r="F110" t="s">
        <v>1747</v>
      </c>
      <c r="G110" s="16" t="s">
        <v>2106</v>
      </c>
      <c r="H110">
        <v>4</v>
      </c>
      <c r="I110">
        <v>2</v>
      </c>
      <c r="J110">
        <v>2</v>
      </c>
      <c r="K110">
        <v>3</v>
      </c>
      <c r="L110">
        <v>4</v>
      </c>
      <c r="M110">
        <v>3</v>
      </c>
      <c r="N110">
        <v>2</v>
      </c>
      <c r="O110">
        <v>2</v>
      </c>
      <c r="P110">
        <v>4</v>
      </c>
      <c r="Q110">
        <v>4</v>
      </c>
      <c r="R110">
        <v>2</v>
      </c>
      <c r="S110">
        <v>2</v>
      </c>
      <c r="T110">
        <v>3</v>
      </c>
      <c r="U110">
        <v>2</v>
      </c>
      <c r="V110">
        <v>3</v>
      </c>
      <c r="W110">
        <v>2</v>
      </c>
      <c r="X110">
        <v>4</v>
      </c>
      <c r="Y110">
        <v>3</v>
      </c>
      <c r="Z110">
        <v>3</v>
      </c>
      <c r="AA110">
        <v>3</v>
      </c>
      <c r="AB110">
        <v>1</v>
      </c>
      <c r="AC110">
        <v>1</v>
      </c>
      <c r="AD110">
        <v>1</v>
      </c>
      <c r="AE110">
        <v>1</v>
      </c>
      <c r="AF110">
        <v>2</v>
      </c>
      <c r="AG110">
        <v>1</v>
      </c>
      <c r="AH110">
        <v>1</v>
      </c>
      <c r="AI110">
        <v>1</v>
      </c>
      <c r="AJ110">
        <v>1</v>
      </c>
      <c r="AK110">
        <v>2</v>
      </c>
      <c r="AL110">
        <v>1</v>
      </c>
      <c r="AM110">
        <v>1</v>
      </c>
      <c r="AN110">
        <v>1</v>
      </c>
      <c r="AO110">
        <v>1</v>
      </c>
      <c r="AP110">
        <v>1</v>
      </c>
      <c r="AQ110">
        <v>1</v>
      </c>
      <c r="AR110">
        <v>1</v>
      </c>
      <c r="AS110">
        <v>1</v>
      </c>
      <c r="AT110">
        <v>1</v>
      </c>
      <c r="AU110">
        <v>1</v>
      </c>
      <c r="AV110">
        <v>1</v>
      </c>
      <c r="AW110">
        <v>2</v>
      </c>
      <c r="AX110">
        <v>2</v>
      </c>
      <c r="AY110">
        <v>2</v>
      </c>
      <c r="AZ110">
        <v>2</v>
      </c>
      <c r="BA110">
        <v>2</v>
      </c>
      <c r="BB110">
        <v>2</v>
      </c>
      <c r="BC110">
        <v>2</v>
      </c>
      <c r="BD110">
        <v>3</v>
      </c>
      <c r="BE110">
        <v>1</v>
      </c>
      <c r="BF110">
        <v>1</v>
      </c>
      <c r="BG110">
        <v>1</v>
      </c>
      <c r="BH110">
        <v>1</v>
      </c>
      <c r="BI110">
        <v>1</v>
      </c>
      <c r="BJ110">
        <v>1</v>
      </c>
      <c r="BK110">
        <v>1</v>
      </c>
      <c r="BL110">
        <v>2</v>
      </c>
      <c r="BM110">
        <v>2</v>
      </c>
      <c r="BN110">
        <v>1</v>
      </c>
      <c r="BO110">
        <v>1</v>
      </c>
      <c r="BP110">
        <v>1</v>
      </c>
      <c r="BQ110">
        <v>1</v>
      </c>
      <c r="BR110">
        <v>6</v>
      </c>
      <c r="BS110">
        <v>4</v>
      </c>
      <c r="BT110">
        <v>1</v>
      </c>
      <c r="BU110">
        <v>6</v>
      </c>
      <c r="BV110">
        <v>6</v>
      </c>
      <c r="BW110">
        <v>6</v>
      </c>
      <c r="BX110">
        <v>6</v>
      </c>
      <c r="BY110">
        <v>6</v>
      </c>
      <c r="BZ110">
        <v>5</v>
      </c>
      <c r="CA110">
        <v>6</v>
      </c>
      <c r="CB110">
        <v>6</v>
      </c>
      <c r="CC110">
        <v>6</v>
      </c>
      <c r="CD110">
        <v>6</v>
      </c>
      <c r="CE110">
        <v>6</v>
      </c>
      <c r="CF110">
        <v>6</v>
      </c>
      <c r="CG110">
        <v>4</v>
      </c>
      <c r="CH110">
        <v>5</v>
      </c>
      <c r="CI110">
        <v>171</v>
      </c>
      <c r="CJ110" s="9">
        <f t="shared" si="87"/>
        <v>1</v>
      </c>
      <c r="CK110" s="9">
        <f t="shared" si="88"/>
        <v>1</v>
      </c>
      <c r="CL110" s="9">
        <f t="shared" si="89"/>
        <v>2</v>
      </c>
      <c r="CM110" s="9">
        <f t="shared" si="90"/>
        <v>1</v>
      </c>
      <c r="CN110" s="9">
        <f t="shared" si="91"/>
        <v>1</v>
      </c>
      <c r="CO110" s="9">
        <f t="shared" si="92"/>
        <v>2</v>
      </c>
      <c r="CP110" s="9">
        <f t="shared" si="93"/>
        <v>3</v>
      </c>
      <c r="CQ110" s="9">
        <f t="shared" si="94"/>
        <v>2</v>
      </c>
      <c r="CR110" s="9">
        <f t="shared" si="95"/>
        <v>2</v>
      </c>
      <c r="CS110" s="10">
        <f t="shared" si="96"/>
        <v>15</v>
      </c>
      <c r="CT110" s="3">
        <f t="shared" si="97"/>
        <v>6</v>
      </c>
      <c r="CU110" s="3">
        <f t="shared" si="98"/>
        <v>-1.2175993958259381</v>
      </c>
      <c r="CX110" s="5">
        <f t="shared" si="99"/>
        <v>11</v>
      </c>
      <c r="CY110" s="115">
        <f t="shared" si="100"/>
        <v>6</v>
      </c>
      <c r="CZ110" s="11">
        <f t="shared" si="101"/>
        <v>96</v>
      </c>
    </row>
  </sheetData>
  <sortState xmlns:xlrd2="http://schemas.microsoft.com/office/spreadsheetml/2017/richdata2" ref="A38:CW67">
    <sortCondition ref="G38:G67"/>
  </sortState>
  <phoneticPr fontId="3"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工作表</vt:lpstr>
      </vt:variant>
      <vt:variant>
        <vt:i4>9</vt:i4>
      </vt:variant>
    </vt:vector>
  </HeadingPairs>
  <TitlesOfParts>
    <vt:vector size="9" baseType="lpstr">
      <vt:lpstr>rawdata</vt:lpstr>
      <vt:lpstr>Summary</vt:lpstr>
      <vt:lpstr>Describe</vt:lpstr>
      <vt:lpstr>封控问卷(下载分数版)</vt:lpstr>
      <vt:lpstr>跳舞问卷一</vt:lpstr>
      <vt:lpstr>跳舞问卷一_S3</vt:lpstr>
      <vt:lpstr>跳舞问卷二</vt:lpstr>
      <vt:lpstr>跳舞问卷三</vt:lpstr>
      <vt:lpstr>跳舞问卷四</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董维舜</dc:creator>
  <cp:keywords/>
  <dc:description/>
  <cp:lastModifiedBy>董维舜</cp:lastModifiedBy>
  <dcterms:created xsi:type="dcterms:W3CDTF">2022-01-04T13:11:10Z</dcterms:created>
  <dcterms:modified xsi:type="dcterms:W3CDTF">2023-02-26T11:11:50Z</dcterms:modified>
  <cp:category/>
  <cp:contentStatus/>
</cp:coreProperties>
</file>