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mc:AlternateContent xmlns:mc="http://schemas.openxmlformats.org/markup-compatibility/2006">
    <mc:Choice Requires="x15">
      <x15ac:absPath xmlns:x15ac="http://schemas.microsoft.com/office/spreadsheetml/2010/11/ac" url="F:\Library\Documents\Report #3\CRW Report 3\"/>
    </mc:Choice>
  </mc:AlternateContent>
  <bookViews>
    <workbookView xWindow="10230" yWindow="0" windowWidth="3600" windowHeight="2340" tabRatio="821" activeTab="7"/>
  </bookViews>
  <sheets>
    <sheet name="表紙" sheetId="1" r:id="rId1"/>
    <sheet name="テスト項目一覧" sheetId="2" r:id="rId2"/>
    <sheet name="テスト報告" sheetId="5" r:id="rId3"/>
    <sheet name="Calculate" sheetId="12" r:id="rId4"/>
    <sheet name=" メッセージルール" sheetId="11" r:id="rId5"/>
    <sheet name="一般" sheetId="14" r:id="rId6"/>
    <sheet name="User_Module" sheetId="9" r:id="rId7"/>
    <sheet name="Administration_Module" sheetId="10" r:id="rId8"/>
  </sheets>
  <externalReferences>
    <externalReference r:id="rId9"/>
    <externalReference r:id="rId10"/>
  </externalReferences>
  <definedNames>
    <definedName name="ACTION" localSheetId="4">#REF!</definedName>
    <definedName name="ACTION" localSheetId="3">#REF!</definedName>
    <definedName name="ACTION" localSheetId="5">#REF!</definedName>
    <definedName name="ACTION">#REF!</definedName>
    <definedName name="d">'[1]Search grammar'!$C$45</definedName>
    <definedName name="Defect" comment="fsfsdfs" localSheetId="3">#REF!</definedName>
    <definedName name="Defect" comment="fsfsdfs" localSheetId="5">#REF!</definedName>
    <definedName name="Defect" comment="fsfsdfs">#REF!</definedName>
    <definedName name="dfsf" localSheetId="3">#REF!</definedName>
    <definedName name="dfsf" localSheetId="5">#REF!</definedName>
    <definedName name="dfsf">#REF!</definedName>
    <definedName name="Discover" localSheetId="3">#REF!</definedName>
    <definedName name="Discover" localSheetId="5">#REF!</definedName>
    <definedName name="Discover">#REF!</definedName>
    <definedName name="Lỗi" localSheetId="3">#REF!</definedName>
    <definedName name="Lỗi" localSheetId="5">#REF!</definedName>
    <definedName name="Lỗi">#REF!</definedName>
    <definedName name="Pass" localSheetId="3">#REF!</definedName>
    <definedName name="Pass" localSheetId="5">#REF!</definedName>
    <definedName name="Pass">#REF!</definedName>
    <definedName name="Statistic" comment="fsfsdfs" localSheetId="3">#REF!</definedName>
    <definedName name="Statistic" comment="fsfsdfs" localSheetId="5">#REF!</definedName>
    <definedName name="Statistic" comment="fsfsdfs">#REF!</definedName>
  </definedNames>
  <calcPr calcId="162913" iterate="1" iterateCount="10000" iterateDelta="1.0000000000000001E-5"/>
</workbook>
</file>

<file path=xl/calcChain.xml><?xml version="1.0" encoding="utf-8"?>
<calcChain xmlns="http://schemas.openxmlformats.org/spreadsheetml/2006/main">
  <c r="A18" i="10" l="1"/>
  <c r="A44" i="9"/>
  <c r="A13" i="14"/>
  <c r="C8" i="12" l="1"/>
  <c r="C3" i="5"/>
  <c r="N6" i="10" l="1"/>
  <c r="M6" i="10"/>
  <c r="L6" i="10"/>
  <c r="K6" i="10"/>
  <c r="J6" i="10"/>
  <c r="N5" i="10"/>
  <c r="M5" i="10"/>
  <c r="L5" i="10"/>
  <c r="K5" i="10"/>
  <c r="J5" i="10"/>
  <c r="N4" i="10"/>
  <c r="M4" i="10"/>
  <c r="L4" i="10"/>
  <c r="K4" i="10"/>
  <c r="J4" i="10"/>
  <c r="N3" i="10"/>
  <c r="M3" i="10"/>
  <c r="L3" i="10"/>
  <c r="K3" i="10"/>
  <c r="J3" i="10"/>
  <c r="N2" i="10"/>
  <c r="M2" i="10"/>
  <c r="L2" i="10"/>
  <c r="K2" i="10"/>
  <c r="J2" i="10"/>
  <c r="N6" i="9"/>
  <c r="M6" i="9"/>
  <c r="L6" i="9"/>
  <c r="K6" i="9"/>
  <c r="J6" i="9"/>
  <c r="N5" i="9"/>
  <c r="M5" i="9"/>
  <c r="L5" i="9"/>
  <c r="K5" i="9"/>
  <c r="J5" i="9"/>
  <c r="N4" i="9"/>
  <c r="M4" i="9"/>
  <c r="L4" i="9"/>
  <c r="K4" i="9"/>
  <c r="J4" i="9"/>
  <c r="N3" i="9"/>
  <c r="M3" i="9"/>
  <c r="L3" i="9"/>
  <c r="K3" i="9"/>
  <c r="J3" i="9"/>
  <c r="N2" i="9"/>
  <c r="M2" i="9"/>
  <c r="L2" i="9"/>
  <c r="K2" i="9"/>
  <c r="J2" i="9"/>
  <c r="O6" i="9" l="1"/>
  <c r="K7" i="10"/>
  <c r="O6" i="10"/>
  <c r="O4" i="10"/>
  <c r="O2" i="10"/>
  <c r="L7" i="10"/>
  <c r="M7" i="10"/>
  <c r="N7" i="10"/>
  <c r="O3" i="10"/>
  <c r="O5" i="10"/>
  <c r="J7" i="10"/>
  <c r="J7" i="9"/>
  <c r="L7" i="9"/>
  <c r="O4" i="9"/>
  <c r="M7" i="9"/>
  <c r="N7" i="9"/>
  <c r="K7" i="9"/>
  <c r="O5" i="9"/>
  <c r="O3" i="9"/>
  <c r="O2" i="9"/>
  <c r="A32" i="14"/>
  <c r="A33" i="14"/>
  <c r="A34" i="14"/>
  <c r="A35" i="14"/>
  <c r="A36" i="14"/>
  <c r="A37" i="14"/>
  <c r="A38" i="14"/>
  <c r="A39" i="14"/>
  <c r="A40" i="14"/>
  <c r="A41" i="14"/>
  <c r="A42" i="14"/>
  <c r="A43" i="14"/>
  <c r="A31" i="14"/>
  <c r="A12" i="14"/>
  <c r="A29" i="14"/>
  <c r="A28" i="14"/>
  <c r="A27" i="14"/>
  <c r="E6" i="14" s="1"/>
  <c r="A25" i="14"/>
  <c r="A24" i="14"/>
  <c r="A23" i="14"/>
  <c r="A22" i="14"/>
  <c r="A21" i="14"/>
  <c r="A20" i="14"/>
  <c r="A19" i="14"/>
  <c r="A18" i="14"/>
  <c r="A17" i="14"/>
  <c r="A16" i="14"/>
  <c r="N6" i="14"/>
  <c r="M6" i="14"/>
  <c r="E19" i="12" s="1"/>
  <c r="L6" i="14"/>
  <c r="D19" i="12" s="1"/>
  <c r="K6" i="14"/>
  <c r="C19" i="12" s="1"/>
  <c r="J6" i="14"/>
  <c r="B19" i="12" s="1"/>
  <c r="D6" i="14"/>
  <c r="G11" i="5" s="1"/>
  <c r="B6" i="14"/>
  <c r="E11" i="5" s="1"/>
  <c r="A6" i="14"/>
  <c r="D11" i="5" s="1"/>
  <c r="N5" i="14"/>
  <c r="M5" i="14"/>
  <c r="E18" i="12" s="1"/>
  <c r="L5" i="14"/>
  <c r="D18" i="12" s="1"/>
  <c r="K5" i="14"/>
  <c r="C18" i="12" s="1"/>
  <c r="J5" i="14"/>
  <c r="B18" i="12" s="1"/>
  <c r="N4" i="14"/>
  <c r="M4" i="14"/>
  <c r="E17" i="12" s="1"/>
  <c r="L4" i="14"/>
  <c r="D17" i="12" s="1"/>
  <c r="K4" i="14"/>
  <c r="C17" i="12" s="1"/>
  <c r="J4" i="14"/>
  <c r="B17" i="12" s="1"/>
  <c r="N3" i="14"/>
  <c r="M3" i="14"/>
  <c r="E16" i="12" s="1"/>
  <c r="L3" i="14"/>
  <c r="D16" i="12" s="1"/>
  <c r="K3" i="14"/>
  <c r="C16" i="12" s="1"/>
  <c r="J3" i="14"/>
  <c r="B16" i="12" s="1"/>
  <c r="N2" i="14"/>
  <c r="M2" i="14"/>
  <c r="E15" i="12" s="1"/>
  <c r="L2" i="14"/>
  <c r="D15" i="12" s="1"/>
  <c r="K2" i="14"/>
  <c r="C15" i="12" s="1"/>
  <c r="J2" i="14"/>
  <c r="B15" i="12" s="1"/>
  <c r="O7" i="10" l="1"/>
  <c r="O7" i="9"/>
  <c r="N7" i="14"/>
  <c r="O5" i="14"/>
  <c r="L7" i="14"/>
  <c r="O2" i="14"/>
  <c r="M7" i="14"/>
  <c r="K7" i="14"/>
  <c r="O4" i="14"/>
  <c r="O3" i="14"/>
  <c r="O6" i="14"/>
  <c r="J7" i="14"/>
  <c r="C5" i="12" l="1"/>
  <c r="C20" i="12"/>
  <c r="C7" i="12"/>
  <c r="E20" i="12"/>
  <c r="C6" i="12"/>
  <c r="D20" i="12"/>
  <c r="C4" i="12"/>
  <c r="B20" i="12"/>
  <c r="O7" i="14"/>
  <c r="C6" i="14" l="1"/>
  <c r="F11" i="5" s="1"/>
  <c r="H11" i="5"/>
  <c r="A75" i="9"/>
  <c r="A81" i="9"/>
  <c r="A74" i="9" l="1"/>
  <c r="A80" i="9"/>
  <c r="A14" i="10" l="1"/>
  <c r="A15" i="10"/>
  <c r="A16" i="10"/>
  <c r="A17" i="10"/>
  <c r="A20" i="10"/>
  <c r="A21" i="10"/>
  <c r="A22" i="10"/>
  <c r="A23" i="10"/>
  <c r="A24" i="10"/>
  <c r="A26" i="10"/>
  <c r="A27" i="10"/>
  <c r="A29" i="10"/>
  <c r="A30" i="10"/>
  <c r="A32" i="10"/>
  <c r="A33" i="10"/>
  <c r="A34" i="10"/>
  <c r="A36" i="10"/>
  <c r="A37" i="10"/>
  <c r="A39" i="10"/>
  <c r="A40" i="10"/>
  <c r="A41" i="10"/>
  <c r="A42" i="10"/>
  <c r="A44" i="10"/>
  <c r="A45" i="10"/>
  <c r="A46" i="10"/>
  <c r="A47" i="10"/>
  <c r="A49" i="10"/>
  <c r="A51" i="10"/>
  <c r="A52" i="10"/>
  <c r="A53" i="10"/>
  <c r="A54" i="10"/>
  <c r="A12" i="10"/>
  <c r="A78" i="9"/>
  <c r="A77" i="9"/>
  <c r="A73" i="9"/>
  <c r="A72" i="9"/>
  <c r="A71" i="9"/>
  <c r="A50" i="9"/>
  <c r="A51" i="9"/>
  <c r="A70" i="9"/>
  <c r="A68" i="9" l="1"/>
  <c r="A67" i="9"/>
  <c r="A66" i="9"/>
  <c r="A64" i="9"/>
  <c r="A63" i="9" l="1"/>
  <c r="A60" i="9"/>
  <c r="A61" i="9"/>
  <c r="A59" i="9"/>
  <c r="A53" i="9" l="1"/>
  <c r="A57" i="9"/>
  <c r="A55" i="9"/>
  <c r="A33" i="9"/>
  <c r="A27" i="9"/>
  <c r="A28" i="9"/>
  <c r="A29" i="9"/>
  <c r="A30" i="9"/>
  <c r="A31" i="9"/>
  <c r="A26" i="9"/>
  <c r="A14" i="9" l="1"/>
  <c r="A13" i="9"/>
  <c r="A15" i="9"/>
  <c r="A16" i="9"/>
  <c r="A17" i="9"/>
  <c r="A18" i="9"/>
  <c r="A19" i="9"/>
  <c r="A12" i="9"/>
  <c r="A54" i="9"/>
  <c r="A47" i="9"/>
  <c r="A46" i="9"/>
  <c r="A42" i="9"/>
  <c r="A39" i="9"/>
  <c r="A38" i="9"/>
  <c r="A40" i="9"/>
  <c r="A41" i="9"/>
  <c r="A43" i="9"/>
  <c r="A22" i="9" l="1"/>
  <c r="A23" i="9"/>
  <c r="A24" i="9"/>
  <c r="A21" i="9"/>
  <c r="E6" i="9" l="1"/>
  <c r="D6" i="10"/>
  <c r="B6" i="10"/>
  <c r="A6" i="10"/>
  <c r="A49" i="9"/>
  <c r="A35" i="9"/>
  <c r="A37" i="9"/>
  <c r="A6" i="9"/>
  <c r="B6" i="9"/>
  <c r="D6" i="9"/>
  <c r="F16" i="12" l="1"/>
  <c r="F19" i="12"/>
  <c r="F18" i="12"/>
  <c r="F20" i="12"/>
  <c r="F17" i="12"/>
  <c r="F15" i="12"/>
  <c r="E6" i="10"/>
  <c r="C6" i="10" s="1"/>
  <c r="C6" i="1" l="1"/>
  <c r="G13" i="5" l="1"/>
  <c r="E13" i="5"/>
  <c r="D13" i="5"/>
  <c r="G12" i="5"/>
  <c r="E12" i="5"/>
  <c r="D12" i="5"/>
  <c r="C4" i="5"/>
  <c r="C5" i="5" s="1"/>
  <c r="D3" i="2"/>
  <c r="D4" i="2"/>
  <c r="G14" i="5" l="1"/>
  <c r="D14" i="5"/>
  <c r="E14" i="5"/>
  <c r="H13" i="5"/>
  <c r="F13" i="5" l="1"/>
  <c r="H12" i="5" l="1"/>
  <c r="H14" i="5" s="1"/>
  <c r="C6" i="9" l="1"/>
  <c r="F12" i="5" s="1"/>
  <c r="F14" i="5" s="1"/>
  <c r="E16" i="5"/>
  <c r="E17" i="5"/>
</calcChain>
</file>

<file path=xl/comments1.xml><?xml version="1.0" encoding="utf-8"?>
<comments xmlns="http://schemas.openxmlformats.org/spreadsheetml/2006/main">
  <authors>
    <author>Author</author>
  </authors>
  <commentList>
    <comment ref="E11" authorId="0" shape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2.xml><?xml version="1.0" encoding="utf-8"?>
<comments xmlns="http://schemas.openxmlformats.org/spreadsheetml/2006/main">
  <authors>
    <author>Chinh Vu Cong</author>
  </authors>
  <commentList>
    <comment ref="J10" authorId="0" shapeId="0">
      <text>
        <r>
          <rPr>
            <b/>
            <sz val="9"/>
            <color indexed="81"/>
            <rFont val="Tahoma"/>
            <family val="2"/>
          </rPr>
          <t>Chinh Vu Cong:</t>
        </r>
        <r>
          <rPr>
            <sz val="9"/>
            <color indexed="81"/>
            <rFont val="Tahoma"/>
            <family val="2"/>
          </rPr>
          <t xml:space="preserve">
ManhNL
HuyNM
AnhDD
TrungVN
ChinhVC
MaiCTP</t>
        </r>
      </text>
    </comment>
    <comment ref="K10" authorId="0" shapeId="0">
      <text>
        <r>
          <rPr>
            <b/>
            <sz val="9"/>
            <color indexed="81"/>
            <rFont val="Tahoma"/>
            <family val="2"/>
          </rPr>
          <t xml:space="preserve">Tester:
</t>
        </r>
        <r>
          <rPr>
            <sz val="9"/>
            <color indexed="81"/>
            <rFont val="Tahoma"/>
            <family val="2"/>
          </rPr>
          <t>ChinhVC
MaiCTP</t>
        </r>
      </text>
    </comment>
    <comment ref="L10" authorId="0" shape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J10" authorId="0" shapeId="0">
      <text>
        <r>
          <rPr>
            <b/>
            <sz val="9"/>
            <color indexed="81"/>
            <rFont val="Tahoma"/>
            <family val="2"/>
          </rPr>
          <t>Chinh Vu Cong:</t>
        </r>
        <r>
          <rPr>
            <sz val="9"/>
            <color indexed="81"/>
            <rFont val="Tahoma"/>
            <family val="2"/>
          </rPr>
          <t xml:space="preserve">
ManhNL
HuyNM
AnhDD
TrungVN
ChinhVC
MaiCTP</t>
        </r>
      </text>
    </comment>
    <comment ref="K10" authorId="0" shapeId="0">
      <text>
        <r>
          <rPr>
            <b/>
            <sz val="9"/>
            <color indexed="81"/>
            <rFont val="Tahoma"/>
            <family val="2"/>
          </rPr>
          <t xml:space="preserve">Tester:
</t>
        </r>
        <r>
          <rPr>
            <sz val="9"/>
            <color indexed="81"/>
            <rFont val="Tahoma"/>
            <family val="2"/>
          </rPr>
          <t>ChinhVC
MaiCTP</t>
        </r>
      </text>
    </comment>
    <comment ref="L10" authorId="0" shape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J10" authorId="0" shapeId="0">
      <text>
        <r>
          <rPr>
            <b/>
            <sz val="9"/>
            <color indexed="81"/>
            <rFont val="Tahoma"/>
            <family val="2"/>
          </rPr>
          <t>Chinh Vu Cong:</t>
        </r>
        <r>
          <rPr>
            <sz val="9"/>
            <color indexed="81"/>
            <rFont val="Tahoma"/>
            <family val="2"/>
          </rPr>
          <t xml:space="preserve">
ManhNL
HuyNM
AnhDD
TrungVN
ChinhVC
MaiCTP</t>
        </r>
      </text>
    </comment>
    <comment ref="K10" authorId="0" shapeId="0">
      <text>
        <r>
          <rPr>
            <b/>
            <sz val="9"/>
            <color indexed="81"/>
            <rFont val="Tahoma"/>
            <family val="2"/>
          </rPr>
          <t xml:space="preserve">Tester:
</t>
        </r>
        <r>
          <rPr>
            <sz val="9"/>
            <color indexed="81"/>
            <rFont val="Tahoma"/>
            <family val="2"/>
          </rPr>
          <t>ChinhVC
MaiCTP</t>
        </r>
      </text>
    </comment>
    <comment ref="L10" authorId="0" shape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<sst xmlns="http://schemas.openxmlformats.org/spreadsheetml/2006/main" count="897" uniqueCount="482">
  <si>
    <t>TEST CASE</t>
  </si>
  <si>
    <t>No</t>
  </si>
  <si>
    <t>Pass</t>
  </si>
  <si>
    <t>Fail</t>
  </si>
  <si>
    <t>Tester</t>
  </si>
  <si>
    <t>Untested</t>
  </si>
  <si>
    <t>N/A</t>
  </si>
  <si>
    <t>Untesed</t>
  </si>
  <si>
    <t>ID</t>
  </si>
  <si>
    <t>Sub total</t>
  </si>
  <si>
    <t>%</t>
  </si>
  <si>
    <t>1.0</t>
  </si>
  <si>
    <t>A</t>
  </si>
  <si>
    <t>Back to Test Report</t>
  </si>
  <si>
    <t>Admin function</t>
  </si>
  <si>
    <t>Integrating all functions of admin together then execute test</t>
  </si>
  <si>
    <t>This test cases were created to test integration between login with all functions and all functions together</t>
  </si>
  <si>
    <t>Add new</t>
  </si>
  <si>
    <t>Integrating all functions of registered user together then execute test</t>
  </si>
  <si>
    <t>Login</t>
  </si>
  <si>
    <t>Test Login panel view</t>
  </si>
  <si>
    <t>Test Forgot Password hyperlink</t>
  </si>
  <si>
    <t>When user login with Facebook</t>
  </si>
  <si>
    <t>Forgot Password</t>
  </si>
  <si>
    <t xml:space="preserve">When user register account </t>
  </si>
  <si>
    <t>Integration Register with Login</t>
  </si>
  <si>
    <t>When user forgot password and want to get new password</t>
  </si>
  <si>
    <t>Execute all Admin unit test cases
 and passed</t>
  </si>
  <si>
    <t>MS01</t>
  </si>
  <si>
    <t>MS02</t>
  </si>
  <si>
    <t>MS03</t>
  </si>
  <si>
    <t>Back to Check Report</t>
  </si>
  <si>
    <t>This Check cases were created to Check integration between login with all functions and all functions together</t>
  </si>
  <si>
    <t>∑</t>
  </si>
  <si>
    <t>Total</t>
  </si>
  <si>
    <t>Closed</t>
  </si>
  <si>
    <t>Ready for Test</t>
  </si>
  <si>
    <t>Accepted</t>
  </si>
  <si>
    <t>Open</t>
  </si>
  <si>
    <t>Developer</t>
  </si>
  <si>
    <t>STATUS</t>
  </si>
  <si>
    <t>Defects</t>
  </si>
  <si>
    <t>Assignee</t>
  </si>
  <si>
    <t>Status</t>
  </si>
  <si>
    <t>Open Date</t>
  </si>
  <si>
    <t>Close Date</t>
  </si>
  <si>
    <t>Evident</t>
  </si>
  <si>
    <t>Empty</t>
  </si>
  <si>
    <t>1. Go to companyrating.xyz
2. Click on 'Đăng nhập' button in header</t>
  </si>
  <si>
    <t>1. Go to companyrating.xyz
2. Click on Login button in header
3. Click on Forgot Password hyperlink</t>
  </si>
  <si>
    <t>1. Go to companyrating.xyz
2. Click on Login button in header
3. Click on Login with Facebook button
4. Click Accept</t>
  </si>
  <si>
    <t>1.Homepage is displayed 
2. Tab "Công ty" at Search Box is selected
2. "FPT" is displayed in search text box
3. Company Search Result page is displayed</t>
  </si>
  <si>
    <t>When user login with email</t>
  </si>
  <si>
    <t>1. Go to companyrating.xyz
2. Click on Login button in header
3. Enter Email and Password:
 - acctest00@gmail.com
- 1234567890
4. Click on 'Đăng nhập' button</t>
  </si>
  <si>
    <t>1. Homepage is displayed
2. Login page is displayed with:
- "Login with Facebook" button
- "Username" field
- "Password" field
- Remember me button
- "Login" button
- Forgot password hyperlink
- "Register hyperlink"</t>
  </si>
  <si>
    <t>1. Homepage is displayed
2. Login page is displayed
3. Forgot Password page is displayed with:
- Email textbox
- "Send request" button</t>
  </si>
  <si>
    <t>1. Homepage is displayed
2. Login page is displayed
3. 
- "acctest00" is displayed in user name text box
- "••••••••••" is displayed in password text box
4. User is logged in and Homepage is displayed</t>
  </si>
  <si>
    <t>1. Homepage is displayed
2. Login page is displayed
3. Redirect user to Facebook
4. User is logged in and Homepage is displayed</t>
  </si>
  <si>
    <t>1.Homepage is displayed 
2. Tab "Công ty" at Search Box is selected
2. "Lập trình viên" is displayed in search text box
3. Company Search Result page is displayed</t>
  </si>
  <si>
    <t>User_Module</t>
  </si>
  <si>
    <t>Check "Thông tin tài khoản" hyperlink in Account Management Page</t>
  </si>
  <si>
    <t>1. Go to Account Management Page
2. Click on "Thông tin tài khoản" hyperlink at left side menu</t>
  </si>
  <si>
    <t>1.The Account Management Page is displayed
2. Account Info page is displayed</t>
  </si>
  <si>
    <t>Check "Thông báo" hyperlink in Account Management Page</t>
  </si>
  <si>
    <t>1. Go to Account Management Page
2. Click on "Thông báo" hyperlink at left side menu</t>
  </si>
  <si>
    <t>1.The Account Management Page is displayed
2. Notification page is displayed</t>
  </si>
  <si>
    <t>Check "Công ty theo dõi" hyperlink in Account Management Page</t>
  </si>
  <si>
    <t>1. Go to Account Management Page
2. Click on "Công ty theo dõi" hyperlink at left side menu</t>
  </si>
  <si>
    <t>1.The Account Management Page is displayed
2. Followed Company page is displayed</t>
  </si>
  <si>
    <t>1.The Homepage is displayed 
2. The log in page is displayed
3. User info is displayed correctly
4. Logged in successfully
5. Menu is showed
6. The Account Management Page is displayed. Default selected hyperlink is "Thông tin tài khoản"</t>
  </si>
  <si>
    <t>Check "Dấu trang" hyperlink in Account Management Page</t>
  </si>
  <si>
    <t>1. Go to Account Management Page
2. Click on "Dấu trang" hyperlink at left side menu</t>
  </si>
  <si>
    <t>1.The Account Management Page is displayed
2. Bookmark page is displayed</t>
  </si>
  <si>
    <t>Check "Mật khẩu" hyperlink in Account Management Page</t>
  </si>
  <si>
    <t>1. Go to Account Management Page
2. Click on "Mật khẩu" hyperlink at left side menu</t>
  </si>
  <si>
    <t>Check "Đánh giá" hyperlink in Account Management Page</t>
  </si>
  <si>
    <t>1.The Account Management Page is displayed
2. Password page is displayed</t>
  </si>
  <si>
    <t>Go to "Quản lý tài khoản" page</t>
  </si>
  <si>
    <t>1.The Account Management Page is displayed
2. Review List page is displayed</t>
  </si>
  <si>
    <t>1. Go to Account Management Page
2. Click on "Đánh giá" hyperlink at left side menu</t>
  </si>
  <si>
    <t>Check "Thay đổi ảnh" button</t>
  </si>
  <si>
    <t>1. Go to Account Management Page
2. Click on "Thông tin tài khoản" hyperlink at left side menu
3. Click "Thay đổi ảnh" button
4. Select an image from dialogue box, click OK</t>
  </si>
  <si>
    <t>Check "Cập nhật" button</t>
  </si>
  <si>
    <t>1. Go to Account Management Page
2. Click on "Thông tin tài khoản" hyperlink at left side menu
3. Change content at Address Textbox to "Gầm cầu"
4. Click "Cập nhật" button</t>
  </si>
  <si>
    <t>1.The Account Management Page is displayed
2. Account Info page is displayed
3. Dialogue box is displayed
4. Page is refreshed. Avatar in Account Info page is updated correctly</t>
  </si>
  <si>
    <t>1.The Account Management Page is displayed
2. Account Info page is displayed
3. Content in Textbox is displayed correctly
4. Page is refreshed. Content in Textbox is updated correctly</t>
  </si>
  <si>
    <t>Check "Đã đọc" button</t>
  </si>
  <si>
    <t xml:space="preserve">1. Go to Account Management Page
2. Click on "Thông báo" hyperlink at left side menu
3. Click "Đã đọc" button at a notification
</t>
  </si>
  <si>
    <t>Navigation bar</t>
  </si>
  <si>
    <t>Check "Công ty" hyperlink</t>
  </si>
  <si>
    <t>1. Homepage is displayed 
2. Company General page is displayed</t>
  </si>
  <si>
    <t>Check "Nghề nghiệp" hyperlink</t>
  </si>
  <si>
    <t>1. Homepage is displayed 
2. Job General page is displayed</t>
  </si>
  <si>
    <t>1. Homepage is displayed 
2.Login page is displayed</t>
  </si>
  <si>
    <t>1. Homepage is displayed 
2. Register page is displayed</t>
  </si>
  <si>
    <t>1. Login with test account
2. Click at account avatar at right side of navigation bar
3. Click "Thông báo" hyperlink</t>
  </si>
  <si>
    <t>1. Logged in successfully
2. Drop-down menu is displayed with:
+ "Thông báo"
+ "Quản trị tài khoản"
+ "Đăng xuất"
3. Notification page is displayed</t>
  </si>
  <si>
    <t>1. Drop-down menu is displayed
2. Account Management page is displayed</t>
  </si>
  <si>
    <t>1. Click at account avatar at right side of navigation bar
2. Click "Quản trị tài khoản" hyperlink</t>
  </si>
  <si>
    <t>1. Click at account avatar at right side of navigation bar
2. Click "Đăng xuất" hyperlink</t>
  </si>
  <si>
    <t>1. Drop-down menu is displayed
2. Logged out successfully, Home page is displayed</t>
  </si>
  <si>
    <t xml:space="preserve">1. Go to companyrating.xyz
2. Click "Công ty" hyperlink on navigation bar
</t>
  </si>
  <si>
    <t xml:space="preserve">1. Go to companyrating.xyz
2. Click "Nghề nghiệp" hyperlink on navigation bar
</t>
  </si>
  <si>
    <t xml:space="preserve">1. Go to companyrating.xyz
2. Click "Đăng nhập" hyperlink on navigation bar
</t>
  </si>
  <si>
    <t xml:space="preserve">1. Go to companyrating.xyz
2. Click "Đăng ký" hyperlink on navigation bar
</t>
  </si>
  <si>
    <t>1. Go to companyrating.xyz
2. Click to tab "Công ty"
3. Input "FPT" into search text box
4. Press Enter</t>
  </si>
  <si>
    <t>1. Go to companyrating.xyz
2. Click to tab "Nghề nghiệp"
3. Input "Lập trình viên" into search text box
4. Press Enter</t>
  </si>
  <si>
    <t xml:space="preserve">1. Go to companyrating.xyz
2. Click on Login button in header
3. Click Forgot password hyperlink
4. Input "lamnsse03090@fpt.edu.vn"
</t>
  </si>
  <si>
    <t>1. Go to companyrating.xyz
2. Click on Register button in header
3. Enter required information
4. Press Enter</t>
  </si>
  <si>
    <t>1. Go to companyrating.xyz
2. Click on Login button
3. Input:
+ Email: "lamnsse03090@fpt.edu.vn"
+ Password: "123456789"
4. Click on Login button
5. Click on Avatar menu
6. Click on "Quản lý tài khoản" button</t>
  </si>
  <si>
    <t>Check search box</t>
  </si>
  <si>
    <t>1. Go to companyrating.xyz
2. Input "FPT" into search text box on navigation bar
3. Press Enter</t>
  </si>
  <si>
    <t>Homepage</t>
  </si>
  <si>
    <t>Check tab "Công ty" at search section</t>
  </si>
  <si>
    <t>Check tab "Nghề nghiệp" at search section</t>
  </si>
  <si>
    <t>Check company info box at Company section</t>
  </si>
  <si>
    <t xml:space="preserve">1. Go to companyrating.xyz
2. Click to one company box at Company section
</t>
  </si>
  <si>
    <t xml:space="preserve">1.Homepage is displayed 
2. Company detail page of selected company is displayed
</t>
  </si>
  <si>
    <t>Check "Xem thêm" button at Company section</t>
  </si>
  <si>
    <t xml:space="preserve">1. Go to companyrating.xyz
2. Click  "Xem thêm" button at Company section
</t>
  </si>
  <si>
    <t xml:space="preserve">1.Homepage is displayed 
2. Company General page is displayed
</t>
  </si>
  <si>
    <t xml:space="preserve">1.Homepage is displayed 
2. Job detail page of selected job is displayed
</t>
  </si>
  <si>
    <t xml:space="preserve">1.Homepage is displayed 
2. Job General page is displayed
</t>
  </si>
  <si>
    <t>Check job info box at Job section</t>
  </si>
  <si>
    <t>Check "Xem thêm" button at Job section</t>
  </si>
  <si>
    <t xml:space="preserve">1. Go to companyrating.xyz
2. Click  "Xem thêm" button at Job section
</t>
  </si>
  <si>
    <t xml:space="preserve">1. Go to companyrating.xyz
2. Click to one job box at Job section
</t>
  </si>
  <si>
    <t xml:space="preserve">1. Go to Account Management Page
2. Click on "Công ty theo dõi" hyperlink at left side menu
3. Click "Xóa" button (X) at first row of data table
</t>
  </si>
  <si>
    <t>1.The Account Management Page is displayed
2. Notification page is displayed
3. "Đã đọc" button is changed to a tick. State of notification is changed from 'unread' to 'read'</t>
  </si>
  <si>
    <t>Check "Xóa" button</t>
  </si>
  <si>
    <t>1.The Account Management Page is displayed
2. Followed Company page is displayed
3. The row's color of selected button changed to grey, "Xóa" button is replaced by "Khôi phục"</t>
  </si>
  <si>
    <t>Check "Khôi phục" button</t>
  </si>
  <si>
    <t xml:space="preserve">1. Go to Account Management Page
2. Click on "Công ty theo dõi" hyperlink at left side menu
3. Click "Xóa" button (X) at first row of data table
4. Click at "Khôi phục" button
</t>
  </si>
  <si>
    <t>1. Go to Account Management Page
2. Click on "Mật khẩu" hyperlink at left side menu
3. Input:
- "Mật khẩu cũ": 1234567890
- "Mật khẩu mới": 123456
- "Nhập lại mật khẩu mới": 123456
4. Click "Cập nhật" button</t>
  </si>
  <si>
    <t>Check company hyperlink</t>
  </si>
  <si>
    <t xml:space="preserve">1. Go to Account Management Page
2. Click on "Công ty theo dõi" hyperlink at left side menu
3. Click a company hyperlink at data table
</t>
  </si>
  <si>
    <t xml:space="preserve">1. Go to Account Management Page
2. Click on "Dấu trang" hyperlink at left side menu
3. Click "Xóa" button (X) at first row of data table
</t>
  </si>
  <si>
    <t>1.The Account Management Page is displayed
2. Bookmarked review page is displayed
3. The row's color of selected button changed to grey, "Xóa" button is replaced by "Khôi phục"</t>
  </si>
  <si>
    <t>Check bookmarked review hyperlink</t>
  </si>
  <si>
    <t>1.The Account Management Page is displayed
2. Followed Company page is displayed
3. Open that company detail page at new tab</t>
  </si>
  <si>
    <t xml:space="preserve">1. Go to Account Management Page
2. Click on "Dấu trang" hyperlink at left side menu
3. Click a review hyperlink at data table
</t>
  </si>
  <si>
    <t>1.The Account Management Page is displayed
2. Bookmarked review page is displayed
3. Open that review detail page at new tab</t>
  </si>
  <si>
    <t xml:space="preserve">1. Go to Account Management Page
2. Click on "Dấu trang" hyperlink at left side menu
3. Click "Xóa" button (X) at first row of data table
4. Click at "Khôi phục" button
</t>
  </si>
  <si>
    <t>1.The Account Management Page is displayed
2. Followed Company page is displayed
3. The row's color of selected button changed to grey, "Xóa" button is replaced by "Khôi phục"
4. The row's color is back to normal, "Khôi phục" button is replaced by "Xóa" button</t>
  </si>
  <si>
    <t>1.The Account Management Page is displayed
2. Bookmarked review page is displayed
3. The row's color of selected button changed to grey, "Xóa" button is replaced by "Khôi phục"
4. The row's color is back to normal, "Khôi phục" button is replaced by "Xóa" button</t>
  </si>
  <si>
    <t>Integration Login with Logout</t>
  </si>
  <si>
    <t>When Admin click on "Logout" hyperlink</t>
  </si>
  <si>
    <t>1. Login to CRW system by Mod role
2. Click on "Logout" hyperlink on Header</t>
  </si>
  <si>
    <t>1. Admin Page is displayed
2. Log out success and redirect to "Login" Page</t>
  </si>
  <si>
    <t>Integration Login with Admin Page</t>
  </si>
  <si>
    <t xml:space="preserve">1. Login with Admin account
2. Click "Nghề nghiệp" hyperlink on navigation bar
</t>
  </si>
  <si>
    <t>1. Admin page is displayed 
2. Company Management page is displayed</t>
  </si>
  <si>
    <t xml:space="preserve">1. Login with Admin account
2. Click "Công ty" hyperlink on navigation bar
</t>
  </si>
  <si>
    <t>1. Admin page is displayed 
2. Job Management page is displayed</t>
  </si>
  <si>
    <t>Check "Tài khoản" hyperlink</t>
  </si>
  <si>
    <t>1. Admin page is displayed 
2. Review Management page is displayed</t>
  </si>
  <si>
    <t>Check "Thêm công ty" button</t>
  </si>
  <si>
    <t>1. Enter the Company Management Page
2. Click "Thêm công ty" button</t>
  </si>
  <si>
    <t>1. Enter the Company Management Page
2. Click "Hiển thị" dropdown box, select "10"
3. Click "Hiển thị" dropdown box, select "20"</t>
  </si>
  <si>
    <t>Check "Tìm kiếm thêm" search textbox</t>
  </si>
  <si>
    <t>1. Enter the Company Management Page
2. Input "FPT" into search textbox, press Enter</t>
  </si>
  <si>
    <t>Check "Sửa" button</t>
  </si>
  <si>
    <t>1. Enter the Company Management Page
2. Click "Sửa" button at first row of data table</t>
  </si>
  <si>
    <t>1. Enter the Company Management Page
2. Click "Xóa" button at first row of data table
3. Click "Có"</t>
  </si>
  <si>
    <t>Check "Chọn ảnh" button</t>
  </si>
  <si>
    <t>1. Enter Add New Company Page
2. Click "Chọn ảnh" button
3. Select an image from "Pictures" folder, click OK</t>
  </si>
  <si>
    <t>1. Add New Company Page is displayed 
2. Open File Dialog Box is displayed
3. Image file name is displayed</t>
  </si>
  <si>
    <t>Check "Hủy" button</t>
  </si>
  <si>
    <t>1. Enter Add New Company Page
2. Fill random text into all textbox, select an image
3. Click "Hủy" button</t>
  </si>
  <si>
    <t>1. Add New Company Page is displayed 
2. All input content is displayed correctlu
3. All textbox is reset, page is in fresh state</t>
  </si>
  <si>
    <t>Check "Tạo mới" button</t>
  </si>
  <si>
    <t>1. Enter Add New Company Page
2. Fill random text into all textbox, select an image
3. Click "Tạo mới" button</t>
  </si>
  <si>
    <t>1. Add New Company Page is displayed 
2. All input content is displayed correctlu
3. New company is created</t>
  </si>
  <si>
    <t>Check "Thêm nghề nghiệp" button</t>
  </si>
  <si>
    <t>1. Enter the Job Management Page
2. Click "Thêm nghề nghiệp" button</t>
  </si>
  <si>
    <t>1. Enter the Job Management Page
2. Click "Hiển thị" dropdown box, select "10"
3. Click "Hiển thị" dropdown box, select "20"</t>
  </si>
  <si>
    <t>1.Job Management Page is displayed 
2. Data table shows first 10 results
3. Data table shows first 20 results</t>
  </si>
  <si>
    <t>1. Enter the Job Management Page
2. Input "FPT" into search textbox, press Enter</t>
  </si>
  <si>
    <t>1. Enter Add New Job Page
2. Fill random text into all textbox, select an image
3. Click "Hủy" button</t>
  </si>
  <si>
    <t>1. Add New Job Page is displayed 
2. All input content is displayed correctlu
3. All textbox is reset, page is in fresh state</t>
  </si>
  <si>
    <t>Check "Hiển thị" dropdown box</t>
  </si>
  <si>
    <t>1. Enter the Account Management Page
2. Click "Hiển thị" dropdown box, select "10"
3. Click "Hiển thị" dropdown box, select "20"</t>
  </si>
  <si>
    <t>1. Account Management Page is displayed 
2. Data table shows first 10 results
3. Data table shows first 20 results</t>
  </si>
  <si>
    <t>1. Enter the Account Management Page
2. Input "FPT" into search textbox, press Enter</t>
  </si>
  <si>
    <t>1. Account Management Page is displayed 
2. Data table shows search result</t>
  </si>
  <si>
    <t>Check "Khóa" button</t>
  </si>
  <si>
    <t>Check "Mở khóa" button</t>
  </si>
  <si>
    <t>1. Enter the Account Management Page
2. Input "acctest001" into search textbox, press Enter
3. Click "Khóa" button of "acctest001"
4. Input "Spam trong phần comment" into Reson textbox, click OK</t>
  </si>
  <si>
    <t xml:space="preserve">1. Account Management Page is displayed 
2. Data table shows search result
3. Ban popup is displayed
4. Account  "acctest001" is banned, "Khóa" button is replaced by "Mở khóa" button,  status is changed to "Bị khóa". A notification and an email are sent to account owner to inform </t>
  </si>
  <si>
    <t>1. Enter the Account Management Page
2. Input "acctest001" into search textbox, press Enter
3. Click "Khóa" button of "acctest001"
4. Input "Spam trong phần comment" into Reson textbox, click OK
5. Click "Mở khóa"</t>
  </si>
  <si>
    <t>1. Account Management Page is displayed 
2. Data table shows search result
3. Ban popup is displayed
4. Account  "acctest001" is banned, "Khóa" button is replaced by "Mở khóa" button,  status is changed to "Bị khóa". A notification and an email are sent to account owner to inform.
5. Account  "acctest001" is unbanned, "Mở khóa" button is replaced by "Khóa" button,  status is changed to "Đã kích hoạt".</t>
  </si>
  <si>
    <t xml:space="preserve">1. Login with Admin account
2. Click "Đánh giá và Báo cáo" hyperlink on navigation bar
</t>
  </si>
  <si>
    <t>1. Enter the Report Management Page
2. Click "Hiển thị" dropdown box, select "10"
3. Click "Hiển thị" dropdown box, select "20"</t>
  </si>
  <si>
    <t>1. Report Management Page is displayed
2. Data table shows first 10 results
3. Data table shows first 20 results</t>
  </si>
  <si>
    <t>Check company textbox filter</t>
  </si>
  <si>
    <t>1. Report Management Page is displayed
2. All companies have "FPT" in name is displayed</t>
  </si>
  <si>
    <t>1. Enter the Report Management Page
2. Input "FPT" into company textbox filter</t>
  </si>
  <si>
    <t>1. Report successfully
2. Logout successfully
3. Report Management Page is displayed
4. Status of FPT company is changed to "Đã xử lý", all viewed reports is greyed</t>
  </si>
  <si>
    <t>Check "Báo cáo vi phạm" button</t>
  </si>
  <si>
    <t>1. Login as normal user, report FPT company 3 times
2. Logout
3. Login as admin, enter the Report Management Page
4. Select "FPT Company" in data table, click "Đã đọc"</t>
  </si>
  <si>
    <t>1. Login as normal user, report FPT company 3 times
2. Logout
3. Login as admin, enter the Report Management Page
4. Select "FPT Company" in data table, click "Xử lý vi phạm"</t>
  </si>
  <si>
    <t>Check "Gửi cảnh báo" button</t>
  </si>
  <si>
    <t>1. Login as normal user, report FPT company 3 times
2. Logout
3. Login as admin, enter the Report Management Page
4. Select "FPT Company" in data table, click "Xử lý vi phạm"
5. Input "Thông tin bài đánh giá không chính xác", click "Gửi cảnh báo"</t>
  </si>
  <si>
    <t>1. Report successfully
2. Logout successfully
3. Report Management Page is displayed
4. Send Warning page is displayed</t>
  </si>
  <si>
    <t>1. Homepage is displayed 
2. "FPT" is displayed in search text box
3. Company Search Result page is displayed</t>
  </si>
  <si>
    <t>Check review hyperlink</t>
  </si>
  <si>
    <t xml:space="preserve">1. Go to Account Management Page
2. Click on "Đánh giá đã viết" hyperlink at left side menu
3. Click a review hyperlink at data table
</t>
  </si>
  <si>
    <t xml:space="preserve">1. Go to Account Management Page
2. Click on "Đánh giá đã viết" hyperlink at left side menu
3. Click "Sửa" button at first row of data table
</t>
  </si>
  <si>
    <t>1.The Account Management Page is displayed
2. Review Management page is displayed
3. Open that review detail page at new tab</t>
  </si>
  <si>
    <t xml:space="preserve">1. Go to Account Management Page
2. Click on "Đánh giá đã viết" hyperlink at left side menu, then click "Sửa" button of first review of data table
3. Change description of review to "Test tính năng cập nhật bài đánh giá"
4. Click "Cập nhật" button
</t>
  </si>
  <si>
    <t>1.The Account Management Page is displayed
2. Review Management page is displayed
3. Open Edit Review page at new tab</t>
  </si>
  <si>
    <t xml:space="preserve">1. Go to Account Management Page
2. Click on "Đánh giá đã viết" hyperlink at left side menu, then click "Sửa" button of first review of data table
3. Change description of review to "Test tính năng cập nhật bài đánh giá"
4. Click "Hủy" button
</t>
  </si>
  <si>
    <t>1.The Account Management Page is displayed
2. Open Edit Review page at new tab
3. Description textbox content is changed to "Test tính năng cập nhật bài đánh giá"
4. Go back to that review details page</t>
  </si>
  <si>
    <t>1. Enter the Review Management Page
2. Click "Hiển thị" dropdown box, select "10"
3. Click "Hiển thị" dropdown box, select "20"</t>
  </si>
  <si>
    <t>1. Review Management Page is displayed
2. Data table shows first 10 results
3. Data table shows first 20 results</t>
  </si>
  <si>
    <t>1. Review Management Page is displayed
2. All companies have "FPT" in name is displayed</t>
  </si>
  <si>
    <t>1. Enter the REview Management Page
2. Input "FPT" into company textbox filter</t>
  </si>
  <si>
    <t>Check "Duyệt" button</t>
  </si>
  <si>
    <t>Check "Từ chối" button</t>
  </si>
  <si>
    <t xml:space="preserve">1. Login as "acctest001", create a new review
2. Logout
3. Login as admin, enter the Review Management Page
4. Click "Duyệt" button </t>
  </si>
  <si>
    <t xml:space="preserve">Integration Login with Company Management </t>
  </si>
  <si>
    <t xml:space="preserve">Integration Login with Add New Company </t>
  </si>
  <si>
    <t xml:space="preserve">Integration Login with Job Management </t>
  </si>
  <si>
    <t xml:space="preserve">Integration Login with Add New Job </t>
  </si>
  <si>
    <t xml:space="preserve">Integration Login with Account Management </t>
  </si>
  <si>
    <t xml:space="preserve">Integration Login with Report Management </t>
  </si>
  <si>
    <t xml:space="preserve">Integration Login with Send Warning </t>
  </si>
  <si>
    <t xml:space="preserve">Integration Login with Review Management </t>
  </si>
  <si>
    <t>1. Create review successfully
2. Logout successfully
3. Review Management Page is displayed
4. Review status is changed to "Được duyệt". Guest and normal user can view that review on website now</t>
  </si>
  <si>
    <t>Integration Login with Bookmarked Review Management</t>
  </si>
  <si>
    <t xml:space="preserve">Integration Login with Update Password </t>
  </si>
  <si>
    <t>Integration Login with Followed Company Management</t>
  </si>
  <si>
    <t xml:space="preserve">Integration Login with Notification </t>
  </si>
  <si>
    <t>Check "Đăng ký" hyperlink (when user is NOT logged in)</t>
  </si>
  <si>
    <t>Check "Đăng nhập" hyperlink (when user is NOT logged in)</t>
  </si>
  <si>
    <t>Check "Đăng xuất" hyperlink at Account dropdown menu (when user is logged in)</t>
  </si>
  <si>
    <t>Check "Quản trị tài khoản" hyperlink at Account dropdown menu (when user is logged in)</t>
  </si>
  <si>
    <t>Check "Thông báo" hyperlink at Account dropdown menu (when user is logged in)</t>
  </si>
  <si>
    <t>Integration Login with Profile</t>
  </si>
  <si>
    <t xml:space="preserve">Integration Login with Account Info </t>
  </si>
  <si>
    <t>Integration Login with Review Management</t>
  </si>
  <si>
    <t xml:space="preserve">1. Go to Account Management Page
2. Click on "Đánh giá đã viết" hyperlink at left side menu, then click "Sửa" button of first review of data table
3. Click "Xóa" button, click "Đồng ý" at confirmation 
</t>
  </si>
  <si>
    <t>1.The Account Management Page is displayed
2. Open Edit Review page at new tab
3. That review is deleted from database</t>
  </si>
  <si>
    <t>Integration Login with Edit Company</t>
  </si>
  <si>
    <t>Check "Sửa thông tin" button</t>
  </si>
  <si>
    <t>1. Enter the Company Management Page
2. Click "FPT Company" hyperlink
3. Click "Sửa thông tin" button,  change company description to "Test"</t>
  </si>
  <si>
    <t xml:space="preserve">1. Login as "acctest001", create a new review
2. Logout
3. Login as admin, enter the Review Management Page
4. Click "Từ chối" button </t>
  </si>
  <si>
    <t xml:space="preserve">1. Create review successfully
2. Logout successfully
3. Review Management Page is displayed
4. Review status is changed to "Bị từ chối". </t>
  </si>
  <si>
    <t>Check "Thêm ảnh, video" button</t>
  </si>
  <si>
    <t xml:space="preserve">1. Enter the Company Management Page
2. Click "FPT Company" hyperlink
3. Click ""Thêm ảnh, video" button,  choose </t>
  </si>
  <si>
    <t>Check review's author hyperlink</t>
  </si>
  <si>
    <t>Check unread notification view</t>
  </si>
  <si>
    <t>Check read notification view</t>
  </si>
  <si>
    <t>1. Notification is sent successfully
2. Logout successfully
3. Beside "Thông báo" hyperlink is a number to indicate number of notification
4. Unread notification is displayed with blue background and "Đã đọc" button</t>
  </si>
  <si>
    <t xml:space="preserve">1. Login with admin account, send a notification to "acctest001"
2. Logout
3. Login with "acctest001", then click to avatar on navigation bar, see the dropdown menu
4. Click "Thông báo" hyperlink, check Notification page display
</t>
  </si>
  <si>
    <t>1. Login with admin account, send a notification to "acctest001"
2. Logout
3. Login with "acctest001", then click to avatar on navigation bar, see the dropdown menu
4. Click "Thông báo" hyperlink, check Notification page display
5. Click "Đã đọc" button</t>
  </si>
  <si>
    <t>1. Notification is sent successfully
2. Logout successfully
3. Beside "Thông báo" hyperlink is a number to indicate number of notification
4. Unread notification is displayed with blue background and "Đã đọc" button
5. "Đã đọc" button is changed to a tick. State of notification is changed from 'unread' to 'read', background color of line is changed to gray</t>
  </si>
  <si>
    <t xml:space="preserve">1. Search "FPT company", click FPT company hyperlink
2. Click to a review
3. Click to review's author avatar
</t>
  </si>
  <si>
    <t>1.The FPT company details page is displayed
2. Review details page is displayed
3.Author profile is displayed</t>
  </si>
  <si>
    <t>Check review's author hyperlink when user is NOT logged in</t>
  </si>
  <si>
    <t>1.The FPT company details page is displayed
2. Review details page is displayed
3.Login page is displayed</t>
  </si>
  <si>
    <t>Check "Đánh dấu" button</t>
  </si>
  <si>
    <t>1. Search "FPT company", click FPT company hyperlink
2. Click to a review
3. Click "Đánh dấu" button</t>
  </si>
  <si>
    <t>1.The FPT company details page is displayed
2. Review details page is displayed
3.That review is listed into Bookmarked Review list</t>
  </si>
  <si>
    <t xml:space="preserve">1. Search "FPT company", click FPT company hyperlink
2. Click to a review
3. Click  "Báo cáo vi phạm" button
</t>
  </si>
  <si>
    <t>1.The FPT company details page is displayed
2. Review details page is displayed
3. Send Report page is displayed</t>
  </si>
  <si>
    <t>Integration Login with Company Details Page</t>
  </si>
  <si>
    <t>1.The FPT company details page is displayed
2. Review list of FPT company is displayed</t>
  </si>
  <si>
    <t xml:space="preserve">1. Search "FPT company", click FPT company hyperlink
2. Click "Đánh giá" tab
</t>
  </si>
  <si>
    <t>Administration_Module</t>
  </si>
  <si>
    <t>Check "Theo dõi" button</t>
  </si>
  <si>
    <t>Check "Bỏ theo dõi" button</t>
  </si>
  <si>
    <t xml:space="preserve">Integration Login with Edit Review </t>
  </si>
  <si>
    <t xml:space="preserve">Integration Login with Review Details </t>
  </si>
  <si>
    <t xml:space="preserve">1. Search "FPT company", click FPT company hyperlink
2. Click "Theo dõi" button
</t>
  </si>
  <si>
    <t>1.The FPT company details page is displayed
2. FPT company is listed into Followed Company</t>
  </si>
  <si>
    <t>Integration Login with Comment</t>
  </si>
  <si>
    <t>Check "Bình luận" button</t>
  </si>
  <si>
    <t>Check "Ủng hộ" button</t>
  </si>
  <si>
    <t xml:space="preserve">1. Search "FPT company", click FPT company hyperlink
2. Click to a review
3. Input "Test tính năng bình luận" at comment textbox, click "Bình luận"
</t>
  </si>
  <si>
    <t>1.The FPT company details page is displayed
2. Review details page is displayed
3. Comment with basic info (posted time, username, user avatar) is displayed</t>
  </si>
  <si>
    <t xml:space="preserve">1. Search "FPT company", click FPT company hyperlink
2. Click to a review
3. Input "Test tính năng bình luận" at comment textbox, click "Bình luận"
4. Click to "Xóa" hyperlink of the posted comment
5. Click "Yes"
</t>
  </si>
  <si>
    <t>1.The FPT company details page is displayed
2. Review details page is displayed
3. Comment with basic info (posted time, username, user avatar) is displayed
4. A confirmation popup is displayed
5. Comment is deleted from database and comment section</t>
  </si>
  <si>
    <t>1. Search "FPT company", click FPT company hyperlink
2. Click to a review
3. Click "Ủng hộ" button</t>
  </si>
  <si>
    <t xml:space="preserve">1.The FPT company details page is displayed
2. Review details page is displayed
3. Review upvote count increases 1 and marks that user account has upvoted </t>
  </si>
  <si>
    <r>
      <t xml:space="preserve">1.The Homepage is displayed 
2. Register page is displayed with "Register" form
3. Display user's information correctly
4. Message </t>
    </r>
    <r>
      <rPr>
        <b/>
        <sz val="10"/>
        <rFont val="Tahoma"/>
        <family val="2"/>
      </rPr>
      <t>MS01</t>
    </r>
    <r>
      <rPr>
        <sz val="10"/>
        <rFont val="Tahoma"/>
        <family val="2"/>
      </rPr>
      <t xml:space="preserve"> is showed and redirect to Login Page</t>
    </r>
  </si>
  <si>
    <t>Bạn đã đăng ký thành công</t>
  </si>
  <si>
    <r>
      <t xml:space="preserve">1.The Homepage is displayed 
2. Login page is displayed
3. Forgot password form is displayed
4. New password is sent to email "lamnsse03090@fpt.edu.vn". Message </t>
    </r>
    <r>
      <rPr>
        <b/>
        <sz val="10"/>
        <color indexed="8"/>
        <rFont val="Tahoma"/>
        <family val="2"/>
      </rPr>
      <t>MS02</t>
    </r>
    <r>
      <rPr>
        <sz val="10"/>
        <color indexed="8"/>
        <rFont val="Tahoma"/>
        <family val="2"/>
      </rPr>
      <t xml:space="preserve"> is showed.</t>
    </r>
  </si>
  <si>
    <t>Mật khẩu mới đã được gửi vào email của bạn</t>
  </si>
  <si>
    <r>
      <t xml:space="preserve">1.The Account Management Page is displayed
2. Open Edit Review page at new tab
3. Description textbox content is changed to "Test tính năng cập nhật bài đánh giá"
4. Message </t>
    </r>
    <r>
      <rPr>
        <b/>
        <sz val="10"/>
        <color indexed="8"/>
        <rFont val="Tahoma"/>
        <family val="2"/>
      </rPr>
      <t>MS03</t>
    </r>
    <r>
      <rPr>
        <sz val="10"/>
        <color indexed="8"/>
        <rFont val="Tahoma"/>
        <family val="2"/>
      </rPr>
      <t xml:space="preserve"> is displayed. Review status is changed to Pending with updated content</t>
    </r>
  </si>
  <si>
    <t>Cập nhật thành công</t>
  </si>
  <si>
    <r>
      <t xml:space="preserve">1.The Account Management Page is displayed
2. Password page is displayed
3. Content in password textbox is encoded
4. Show message </t>
    </r>
    <r>
      <rPr>
        <b/>
        <sz val="10"/>
        <color indexed="8"/>
        <rFont val="Tahoma"/>
        <family val="2"/>
      </rPr>
      <t>MS03</t>
    </r>
    <r>
      <rPr>
        <sz val="10"/>
        <color indexed="8"/>
        <rFont val="Tahoma"/>
        <family val="2"/>
      </rPr>
      <t>. An email about new password info is sent to account owner's email</t>
    </r>
  </si>
  <si>
    <t>1. Company Management Page is displayed 
2. Data table shows first 10 results
3. Data table shows first 20 results</t>
  </si>
  <si>
    <t>1. Job Management Page is displayed 
2. Add New Job page is displayed</t>
  </si>
  <si>
    <t>1. Company Management Page is displayed 
2. Confirmation popup is displayed
3. That company is deleted from database</t>
  </si>
  <si>
    <t>1. Company Management Page is displayed 
2. Edit ompany detail page is displayed</t>
  </si>
  <si>
    <t>1. Company Management Page is displayed 
2. Data table shows search result</t>
  </si>
  <si>
    <t>1. Company Management Page is displayed 
2. Add New Company page is displayed</t>
  </si>
  <si>
    <t>1. Company Management Page is displayed 
2. FPT company details page is displayed
3. FPT description is changed to "Test"</t>
  </si>
  <si>
    <t>1. Job Management Page is displayed 
2. Data table shows search result</t>
  </si>
  <si>
    <t xml:space="preserve">1. Report successfully
2. Logout successfully
3. Report Management Page is displayed
4. Send Warning page is displayed
5. Status of FPT company is changed to "Đã xử lý", all viewed reports is greyed. The review status is changed to Pending                                                                                                                                                                                                                                                                                                                                                                                                                                                                                                                                                                                                                                                                                                                                                                                                                                                                                                                                                                                                                                                                                                                                                                                                                                                                                                                                                                                                                                                                                                                                                                                                                                                                                                                                                                                                                                                                                                                                                                                                                                                                                                                                                                                                                                                                                                                                                                                                                                                                                                                                                                                                                                                                                                                                                                                                                                                                                                                                                                                                                                                                                                                                                                                                                                                                                                                                                                                                                                                                                                                                                                                                                                                                                                                                                                                                                                                                                                                                                                                                                                                                                                                                                                                                                                                                                                                                                                                                                                                                                                                                                                                                                                                                                                                                                                                                                                                                                                                                                                                                                                                                                                                                                                                                                                                                                                                                                                                                                                                                                                                                                                                                                                                                                                                                                                                                                                                                                                                                                                                                                                                                                                                                                                                                                                                                                                                                                                                                                                                                                                                                                                                                                                                                                                                                                                                                                                                                                                                                                                                                                                                                                                                                                                                                                                                                                                                                                                                                                                                                                                                                                                                                                                                                                                                                                                                                                                                                                                        </t>
  </si>
  <si>
    <t>Result Chorme version 50</t>
  </si>
  <si>
    <t>Result Firefox version 40</t>
  </si>
  <si>
    <t>UI</t>
  </si>
  <si>
    <t>Check displaying language of the system when open website</t>
  </si>
  <si>
    <t>1. Open web page
2. Open all pages and check language</t>
  </si>
  <si>
    <t>Language of system is Vietnamese</t>
  </si>
  <si>
    <t>Check width of browser &lt; 800x600  px</t>
  </si>
  <si>
    <t>Check width of page</t>
  </si>
  <si>
    <t>- Width of page is 800x600
- Scrollbar of browser is displayed</t>
  </si>
  <si>
    <t>Check width of browser &gt;= 800x600  px</t>
  </si>
  <si>
    <t>- Width of page is equal to width of browser
- Scrollbar of browser is not displayed</t>
  </si>
  <si>
    <t>Check display greeting when user login successfully</t>
  </si>
  <si>
    <t>1. Login successfully
2. Confirm display greeting</t>
  </si>
  <si>
    <t xml:space="preserve">Display Homepage with name and avatar of user </t>
  </si>
  <si>
    <t>Check header of screen</t>
  </si>
  <si>
    <t>Confirm header of screen</t>
  </si>
  <si>
    <t xml:space="preserve">Display header that has font, layout &amp; spelling is the same as design    </t>
  </si>
  <si>
    <t>Check footer of screen</t>
  </si>
  <si>
    <t>Confirm footer of screen</t>
  </si>
  <si>
    <t>Display footer that has font, layout &amp; spelling is the same as design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</si>
  <si>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</si>
  <si>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</si>
  <si>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</si>
  <si>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</si>
  <si>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</si>
  <si>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</si>
  <si>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</si>
  <si>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</si>
  <si>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</si>
  <si>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</si>
  <si>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</si>
  <si>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</si>
  <si>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</si>
  <si>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</si>
  <si>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</si>
  <si>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</si>
  <si>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</si>
  <si>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</si>
  <si>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</si>
  <si>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</si>
  <si>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</si>
  <si>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Security</t>
  </si>
  <si>
    <t>HungTQ</t>
  </si>
  <si>
    <t>DangT</t>
  </si>
  <si>
    <t>LamNS</t>
  </si>
  <si>
    <t>HungNN</t>
  </si>
  <si>
    <t>QuangNN</t>
  </si>
  <si>
    <t>Check copy &amp; paste profile-related link to other browser</t>
  </si>
  <si>
    <t>Created Review List</t>
  </si>
  <si>
    <t>1. Login on one browser
2. Click account icon at top right corner
3. Click on 'Quản trị tài khoản'
4. Click on 'Đánh giá'
5. Change to other browser
6. Paste link and press Enter</t>
  </si>
  <si>
    <t>Login screen is displayed.</t>
  </si>
  <si>
    <t>Bookmarked Review List</t>
  </si>
  <si>
    <t>1. Login on one browser
2. Click account icon at top right corner
3. Click on 'Quản trị tài khoản'
4. Click on 'Dấu trang'
5. Copy link
6. Change to other browser
7. Paste link and press Enter</t>
  </si>
  <si>
    <t>Followed Conmpany List</t>
  </si>
  <si>
    <t>1. Login on one browser
2. Click account icon at top right corner
3. Click on 'Quản trị tài khoản'
4. Click on 'Công ty đang theo dõi'
5. Copy link
6. Change to other browser
7. Paste link and press Enter</t>
  </si>
  <si>
    <t>Account info</t>
  </si>
  <si>
    <t>1. Login on one browser
2. Click account icon at top right corner
3. Click on 'Quản trị tài khoản'
4. Click on 'Thông tin tài khoản'
5. Copy link
6. Change to other browser
7. Paste link and press Enter</t>
  </si>
  <si>
    <t>Announcement</t>
  </si>
  <si>
    <t>1. Login on one browser
2. Click account icon at top right corner
3. Click on 'Quản trị tài khoản'
4. Click on 'Thông báo'
5. Copy link
6. Change to other browser
7. Paste link and press Enter</t>
  </si>
  <si>
    <t>Password info</t>
  </si>
  <si>
    <t>1. Login on one browser
2. Click account icon at top right corner
3. Click on 'Quản trị tài khoản'
4. Click on 'Mật khẩu'
5. Copy link
6. Change to other browser
7. Paste link and press Enter</t>
  </si>
  <si>
    <t>Create new review</t>
  </si>
  <si>
    <t>1. Login on one browser
2. Click on IBM logo at Company section
3. Click on 'Đánh giá'
4. Copy link
5. Change to other browser
6. Paste link and press Enter</t>
  </si>
  <si>
    <t>Review screen for guest is dislayed.</t>
  </si>
  <si>
    <t>Company Management</t>
  </si>
  <si>
    <t>1. Login on one browser with admin account
2. Go to Company Management Page
3. Copy link
4. Change to other browser
5. Paste link and press Enter</t>
  </si>
  <si>
    <t>Job Management</t>
  </si>
  <si>
    <t>1. Login on one browser with admin account
2. Go to Job Management Page
3. Copy link
4. Change to other browser
5. Paste link and press Enter</t>
  </si>
  <si>
    <t>Review Management</t>
  </si>
  <si>
    <t>1. Login on one browser with admin account
2. Go to Review Management Page
3. Copy link
4. Change to other browser
5. Paste link and press Enter</t>
  </si>
  <si>
    <t>Edit ID on link</t>
  </si>
  <si>
    <t>Company Detail</t>
  </si>
  <si>
    <t>1. Login on one browser
2. Click on IBM logo at Company section
3. Copy link
4. Change to other browser
5. Paste link and edit ID number on link to number which is not existed on list then press Enter</t>
  </si>
  <si>
    <t>Return to Error page</t>
  </si>
  <si>
    <t>Public profile</t>
  </si>
  <si>
    <t>1. Login on one browser
2. Click account icon at top right corner
3. Click on 'Quản trị tài khoản'
4. Copy link
5. Change to other browser
6. Paste link and edit ID number on link to number which is not existed on list then press Enter</t>
  </si>
  <si>
    <t>Review Detail</t>
  </si>
  <si>
    <t>1. Login on one browser
2. Click on category of a project
3. Copy link
4. Change to other browser
5. Paste link 
6. Edit ID number on link to number which is not existed on list then press Enter</t>
  </si>
  <si>
    <t>Common</t>
  </si>
  <si>
    <t>Check clicking on link at Home page screen</t>
  </si>
  <si>
    <t>1. Go to Home page  
2.1. Click on link 'Nghề nghiệp'
2.2. Click on link 'Công ty'
2.3. Click on Company's Picture link
2.4. Click on Job's Picture link
2.5. Click on 'Hiển thị thêm' at Company introduction box
2.6. Click on 'Hiển thị thêm' at Job introduction box
2.7. Click on 'Xem thêm' at 'Công ty nổi bật nhất' section
2.8. Click on 'Xem thêm' at 'Nghề nghiệp nổi bật nhất' section
2.9. Click on CRW-Company Rating Website at header
2.10. Click on 'Trang chủ' at footer
2.11. Click on 'Về chúng tôi' at footer
2.12. Click on 'Giúp đỡ' at footer
2.13. Click on 'Liên hệ' at footer</t>
  </si>
  <si>
    <t>1. Homepage is displayed 
2.1. Display search section of 'Nghề nghiệp' 
2.2. Display search section of 'Công ty'
2.3. Display Company detail page of that company
2.4. Display Job detail page of that job
2.5. Display Company discover page
2.6. Display Job discover page
2.7. Display Company discover page
2.8. Display Job discover page
2.9. Display Home page
2.10. Display Home page
2.11. Display About me page
2.12. Display Help page
2.13. Display Contact page</t>
  </si>
  <si>
    <t>Check order of pointer when enter Tab</t>
  </si>
  <si>
    <t>1. Go to the page have field need to fill in (Login, register...)
2. From one text field, enter Tab</t>
  </si>
  <si>
    <t>1. This page is displayed
2. Pointer is move to next textfield with order from left to right and up to down</t>
  </si>
  <si>
    <t>LamNSSE03090</t>
  </si>
  <si>
    <t>HungNV</t>
  </si>
  <si>
    <t>CRW</t>
  </si>
  <si>
    <t>Company Rating Website</t>
  </si>
  <si>
    <t>User function</t>
  </si>
  <si>
    <t>Execute all Common unit test cases and passed</t>
  </si>
  <si>
    <t>Execute all User unit test cases and passed</t>
  </si>
  <si>
    <t xml:space="preserve">List enviroment requires in this system
1. Server: AWS
2. Database server: AWS
3. Browser: Google Chrome 50 Mozzila Firefox 40
4. Operation System: Window 10 Professional 64 bit </t>
  </si>
  <si>
    <t>CRW_User Unit Test Case_v1.0_EN</t>
  </si>
  <si>
    <t>[Common-1]</t>
  </si>
  <si>
    <t>[User_Module-12]</t>
  </si>
  <si>
    <t>[User_Module-11]</t>
  </si>
  <si>
    <t>[User_Module-10]</t>
  </si>
  <si>
    <t>[User_Module-28]</t>
  </si>
  <si>
    <t>[User_Module-27]</t>
  </si>
  <si>
    <t>[User_Module-29]</t>
  </si>
  <si>
    <t>[User_Module-30]</t>
  </si>
  <si>
    <t>[User_Module-42]</t>
  </si>
  <si>
    <t>[User_Module-32]</t>
  </si>
  <si>
    <t>[User_Module-31]</t>
  </si>
  <si>
    <t>[User_Module-48]</t>
  </si>
  <si>
    <t>1.The Account Management Page is displayed
2. Report Management page is displayed</t>
  </si>
  <si>
    <t>Check "Báo cáo" hyperlink in Account Management Page</t>
  </si>
  <si>
    <t>1. Go to Account Management Page
2. Click on "Báo cáo" hyperlink at left side menu</t>
  </si>
  <si>
    <t>[User_Module-33]</t>
  </si>
  <si>
    <t>[User_Module-54]</t>
  </si>
  <si>
    <t>Check "Bỏ ủng hộ" button</t>
  </si>
  <si>
    <t>1. Search "FPT company", click FPT company hyperlink
2. Click to a review
3. Click "Ủng hộ" button
4. Click "Bỏ ủng hộ" button</t>
  </si>
  <si>
    <t>1.The FPT company details page is displayed
2. Review details page is displayed
3. Review upvote count increases 1 and marks that user account has upvoted 
4. Review upvote count decreases 1, "Ủng hộ" button is appeared</t>
  </si>
  <si>
    <t>[User_Module-64]</t>
  </si>
  <si>
    <t>[User_Module-68]</t>
  </si>
  <si>
    <t>[User_Module-70]</t>
  </si>
  <si>
    <t>[Administration_Module-3]</t>
  </si>
  <si>
    <t>[Administration_Module-21]</t>
  </si>
  <si>
    <t>[Administration_Module-5]</t>
  </si>
  <si>
    <t>[Administration_Module-30]</t>
  </si>
  <si>
    <t>Check "Đánh giá"  hyperlink</t>
  </si>
  <si>
    <t>Check "Báo cáo"  hyperlink</t>
  </si>
  <si>
    <t xml:space="preserve">1. Login with Admin account
2. Click "Báo cáo" hyperlink on navigation bar
</t>
  </si>
  <si>
    <t>1. Admin page is displayed 
2. Report Management page is displayed</t>
  </si>
  <si>
    <t>[Administration_Module-9]</t>
  </si>
  <si>
    <t>[Administration_Module-12]</t>
  </si>
  <si>
    <t>[Administration_Module-7]</t>
  </si>
  <si>
    <t>Check "Xử lý vi phạm" button</t>
  </si>
  <si>
    <t>[Administration_Module-36]</t>
  </si>
  <si>
    <t>[Administration_Module-6]</t>
  </si>
  <si>
    <t>プロジェクト名</t>
    <rPh sb="6" eb="7">
      <t>めい</t>
    </rPh>
    <phoneticPr fontId="0" type="noConversion"/>
  </si>
  <si>
    <t>プロジェクトコード</t>
  </si>
  <si>
    <t>ドキュメントコード</t>
  </si>
  <si>
    <t>作成者</t>
  </si>
  <si>
    <r>
      <t>レビュー者</t>
    </r>
    <r>
      <rPr>
        <b/>
        <sz val="10"/>
        <color indexed="60"/>
        <rFont val="Tahoma"/>
        <family val="2"/>
      </rPr>
      <t>/</t>
    </r>
    <r>
      <rPr>
        <b/>
        <sz val="10"/>
        <color indexed="60"/>
        <rFont val="ＭＳ Ｐゴシック"/>
        <family val="3"/>
        <charset val="128"/>
      </rPr>
      <t>承認者</t>
    </r>
  </si>
  <si>
    <t>発行日</t>
  </si>
  <si>
    <t>版数</t>
    <rPh sb="0" eb="2">
      <t>はんすう</t>
    </rPh>
    <phoneticPr fontId="0" type="noConversion"/>
  </si>
  <si>
    <t>変更履歴</t>
  </si>
  <si>
    <t>発効日</t>
    <rPh sb="0" eb="2">
      <t>はっこう</t>
    </rPh>
    <rPh sb="2" eb="3">
      <t>ﾆﾁ</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</si>
  <si>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</si>
  <si>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</si>
  <si>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</si>
  <si>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</si>
  <si>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テスト報告</t>
  </si>
  <si>
    <t>プロジェクト名</t>
  </si>
  <si>
    <t>テスト環境の設定内容</t>
  </si>
  <si>
    <t>項番</t>
  </si>
  <si>
    <t>機能名</t>
  </si>
  <si>
    <t>シート名</t>
  </si>
  <si>
    <t>説明</t>
  </si>
  <si>
    <t>前提条件</t>
  </si>
  <si>
    <t>テスト項目一覧</t>
  </si>
  <si>
    <t>モジュールコード</t>
    <phoneticPr fontId="0" type="noConversion"/>
  </si>
  <si>
    <t>合格</t>
  </si>
  <si>
    <t>不合格</t>
    <rPh sb="0" eb="3">
      <t>ふごうかく</t>
    </rPh>
    <phoneticPr fontId="0" type="noConversion"/>
  </si>
  <si>
    <t>未テスト</t>
  </si>
  <si>
    <t>テスト項目数</t>
    <rPh sb="5" eb="6">
      <t>すう</t>
    </rPh>
    <phoneticPr fontId="0" type="noConversion"/>
  </si>
  <si>
    <t>備考</t>
  </si>
  <si>
    <t>レビュー者/承認者</t>
  </si>
  <si>
    <t>テストカバレッジ</t>
  </si>
  <si>
    <t>テスト成功カバレッジ</t>
  </si>
  <si>
    <t xml:space="preserve"> メッセージルール</t>
  </si>
  <si>
    <t>説明 (ベトナム語)</t>
  </si>
  <si>
    <t>説明 (英語)</t>
  </si>
  <si>
    <t>説明 (日本語)</t>
  </si>
  <si>
    <r>
      <t>あなたが</t>
    </r>
    <r>
      <rPr>
        <sz val="11"/>
        <rFont val="ＭＳ Ｐゴシック"/>
        <charset val="128"/>
      </rPr>
      <t>正常にサインアップしています</t>
    </r>
  </si>
  <si>
    <t>新しいパスワードはメールに送信されました</t>
  </si>
  <si>
    <t>更新に成功</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</si>
  <si>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</si>
  <si>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</si>
  <si>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</si>
  <si>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</si>
  <si>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</si>
  <si>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テスト項目数</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</si>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</sst>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409]mmmm\ d\,\ yyyy;@"/>
    <numFmt numFmtId="166" formatCode="[$-409]d\-mmm\-yy;@"/>
  </numFmts>
  <fonts count="4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3"/>
      <charset val="128"/>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0"/>
      <color theme="0"/>
      <name val="Tahoma"/>
      <family val="2"/>
    </font>
    <font>
      <b/>
      <sz val="11"/>
      <color indexed="9"/>
      <name val="Times New Roman"/>
      <family val="1"/>
    </font>
    <font>
      <b/>
      <sz val="11"/>
      <color theme="0"/>
      <name val="Times New Roman"/>
      <family val="1"/>
    </font>
    <font>
      <b/>
      <u/>
      <sz val="10"/>
      <name val="Tahoma"/>
      <family val="2"/>
    </font>
    <font>
      <b/>
      <sz val="10"/>
      <color indexed="60"/>
      <name val="ＭＳ Ｐゴシック"/>
      <family val="3"/>
      <charset val="128"/>
    </font>
    <font>
      <b/>
      <sz val="10"/>
      <color theme="9" tint="-0.499984740745262"/>
      <name val="MS PGothic"/>
      <family val="2"/>
    </font>
    <font>
      <b/>
      <sz val="10"/>
      <color indexed="9"/>
      <name val="ＭＳ Ｐゴシック"/>
      <family val="3"/>
      <charset val="128"/>
    </font>
    <font>
      <sz val="10"/>
      <color indexed="8"/>
      <name val="ＭＳ Ｐ明朝"/>
      <family val="1"/>
      <charset val="128"/>
    </font>
    <font>
      <b/>
      <sz val="12"/>
      <color indexed="9"/>
      <name val="ＭＳ Ｐゴシック"/>
      <family val="3"/>
      <charset val="128"/>
    </font>
    <font>
      <b/>
      <sz val="12"/>
      <color indexed="9"/>
      <name val="Tahoma"/>
      <family val="2"/>
    </font>
    <font>
      <b/>
      <sz val="12"/>
      <name val="ＭＳ Ｐゴシック"/>
      <family val="3"/>
      <charset val="128"/>
    </font>
    <font>
      <b/>
      <sz val="12"/>
      <color indexed="8"/>
      <name val="ＭＳ Ｐゴシック"/>
      <family val="3"/>
      <charset val="128"/>
    </font>
    <font>
      <b/>
      <sz val="12"/>
      <color indexed="8"/>
      <name val="Tahoma"/>
      <family val="2"/>
    </font>
  </fonts>
  <fills count="1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
      <patternFill patternType="solid">
        <fgColor theme="3" tint="0.79998168889431442"/>
        <bgColor indexed="41"/>
      </patternFill>
    </fill>
    <fill>
      <patternFill patternType="solid">
        <fgColor theme="3" tint="0.79998168889431442"/>
        <bgColor indexed="32"/>
      </patternFill>
    </fill>
    <fill>
      <patternFill patternType="solid">
        <fgColor theme="3" tint="0.79998168889431442"/>
        <bgColor indexed="26"/>
      </patternFill>
    </fill>
    <fill>
      <patternFill patternType="solid">
        <fgColor rgb="FF000080"/>
        <bgColor indexed="32"/>
      </patternFill>
    </fill>
    <fill>
      <patternFill patternType="solid">
        <fgColor rgb="FF000080"/>
        <bgColor indexed="56"/>
      </patternFill>
    </fill>
  </fills>
  <borders count="6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medium">
        <color indexed="8"/>
      </right>
      <top/>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style="thick">
        <color indexed="64"/>
      </right>
      <top style="thin">
        <color indexed="64"/>
      </top>
      <bottom style="thick">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medium">
        <color indexed="64"/>
      </left>
      <right style="medium">
        <color indexed="64"/>
      </right>
      <top style="medium">
        <color indexed="64"/>
      </top>
      <bottom style="medium">
        <color indexed="64"/>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thin">
        <color indexed="8"/>
      </right>
      <top style="thin">
        <color indexed="8"/>
      </top>
      <bottom/>
      <diagonal/>
    </border>
  </borders>
  <cellStyleXfs count="11">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xf numFmtId="165" fontId="16" fillId="0" borderId="0" applyNumberFormat="0" applyFill="0" applyBorder="0" applyAlignment="0" applyProtection="0"/>
    <xf numFmtId="165" fontId="21" fillId="0" borderId="0"/>
    <xf numFmtId="165" fontId="21" fillId="0" borderId="0"/>
  </cellStyleXfs>
  <cellXfs count="25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4" xfId="0" applyNumberFormat="1" applyFont="1" applyBorder="1" applyAlignment="1">
      <alignment vertical="top"/>
    </xf>
    <xf numFmtId="0" fontId="3" fillId="0" borderId="4" xfId="0" applyFont="1" applyBorder="1" applyAlignment="1">
      <alignment vertical="top"/>
    </xf>
    <xf numFmtId="0" fontId="8" fillId="0" borderId="5" xfId="0" applyFont="1" applyBorder="1" applyAlignment="1">
      <alignment vertical="top" wrapText="1"/>
    </xf>
    <xf numFmtId="164" fontId="3" fillId="0" borderId="6" xfId="0" applyNumberFormat="1" applyFont="1" applyBorder="1" applyAlignment="1">
      <alignment vertical="top"/>
    </xf>
    <xf numFmtId="0" fontId="3" fillId="0" borderId="5" xfId="0" applyFont="1" applyBorder="1" applyAlignment="1">
      <alignment vertical="top"/>
    </xf>
    <xf numFmtId="164" fontId="3" fillId="0" borderId="7" xfId="0" applyNumberFormat="1" applyFont="1" applyBorder="1" applyAlignment="1">
      <alignment vertical="top"/>
    </xf>
    <xf numFmtId="49" fontId="3" fillId="0" borderId="8" xfId="0" applyNumberFormat="1"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3" fillId="2" borderId="6" xfId="0" applyNumberFormat="1" applyFont="1" applyFill="1" applyBorder="1" applyAlignment="1">
      <alignment vertical="center"/>
    </xf>
    <xf numFmtId="49" fontId="3" fillId="2" borderId="4" xfId="0" applyNumberFormat="1" applyFont="1" applyFill="1" applyBorder="1" applyAlignment="1">
      <alignment horizontal="left" vertical="center"/>
    </xf>
    <xf numFmtId="1" fontId="3" fillId="2" borderId="7" xfId="0" applyNumberFormat="1" applyFont="1" applyFill="1" applyBorder="1" applyAlignment="1">
      <alignment vertical="center"/>
    </xf>
    <xf numFmtId="49" fontId="3" fillId="2" borderId="8" xfId="0" applyNumberFormat="1" applyFont="1" applyFill="1" applyBorder="1" applyAlignment="1">
      <alignment horizontal="left" vertical="center"/>
    </xf>
    <xf numFmtId="0" fontId="18" fillId="2" borderId="0" xfId="0" applyFont="1" applyFill="1" applyBorder="1" applyAlignment="1">
      <alignment horizont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0" xfId="0" applyFont="1" applyFill="1" applyBorder="1" applyAlignment="1"/>
    <xf numFmtId="0" fontId="3" fillId="2" borderId="10" xfId="0" applyFont="1" applyFill="1" applyBorder="1"/>
    <xf numFmtId="0" fontId="3" fillId="2" borderId="4" xfId="0" applyNumberFormat="1" applyFont="1" applyFill="1" applyBorder="1" applyAlignment="1">
      <alignment horizontal="center"/>
    </xf>
    <xf numFmtId="0" fontId="3" fillId="2" borderId="11" xfId="0" applyNumberFormat="1" applyFont="1" applyFill="1" applyBorder="1" applyAlignment="1">
      <alignment horizontal="center"/>
    </xf>
    <xf numFmtId="0" fontId="9" fillId="3" borderId="8" xfId="0" applyFont="1" applyFill="1" applyBorder="1"/>
    <xf numFmtId="0" fontId="19" fillId="3" borderId="8" xfId="0" applyFont="1" applyFill="1" applyBorder="1" applyAlignment="1">
      <alignment horizontal="center"/>
    </xf>
    <xf numFmtId="0" fontId="19" fillId="3" borderId="12"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2" fontId="20" fillId="2" borderId="0" xfId="0" applyNumberFormat="1" applyFont="1" applyFill="1" applyBorder="1" applyAlignment="1">
      <alignment horizontal="right" wrapText="1"/>
    </xf>
    <xf numFmtId="14" fontId="8" fillId="0" borderId="6" xfId="0" applyNumberFormat="1" applyFont="1" applyBorder="1" applyAlignment="1">
      <alignment horizontal="center" vertical="center" wrapText="1"/>
    </xf>
    <xf numFmtId="49" fontId="3" fillId="0" borderId="4" xfId="0" applyNumberFormat="1" applyFont="1" applyBorder="1" applyAlignment="1">
      <alignment horizontal="center" vertical="center"/>
    </xf>
    <xf numFmtId="0" fontId="3" fillId="0" borderId="4" xfId="0" applyFont="1" applyBorder="1" applyAlignment="1">
      <alignment horizontal="center" vertical="center"/>
    </xf>
    <xf numFmtId="0" fontId="18" fillId="2" borderId="13" xfId="2" applyFont="1" applyFill="1" applyBorder="1" applyAlignment="1">
      <alignment wrapText="1"/>
    </xf>
    <xf numFmtId="0" fontId="3" fillId="2" borderId="13"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4" xfId="2" applyFont="1" applyFill="1" applyBorder="1" applyAlignment="1">
      <alignment horizontal="center" vertical="center"/>
    </xf>
    <xf numFmtId="0" fontId="18" fillId="2" borderId="15"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8" fillId="6" borderId="0" xfId="0" applyFont="1" applyFill="1" applyAlignment="1">
      <alignment vertical="top"/>
    </xf>
    <xf numFmtId="0" fontId="3" fillId="2" borderId="5" xfId="0" applyFont="1" applyFill="1" applyBorder="1" applyAlignment="1">
      <alignment horizontal="left" vertical="center" wrapText="1"/>
    </xf>
    <xf numFmtId="0" fontId="3" fillId="2" borderId="4"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4" xfId="0" applyNumberFormat="1" applyFont="1" applyBorder="1" applyAlignment="1">
      <alignment vertical="center"/>
    </xf>
    <xf numFmtId="0" fontId="23" fillId="2" borderId="13" xfId="1" applyNumberFormat="1" applyFont="1" applyFill="1" applyBorder="1" applyAlignment="1"/>
    <xf numFmtId="0" fontId="18" fillId="2" borderId="18" xfId="2" applyNumberFormat="1" applyFont="1" applyFill="1" applyBorder="1" applyAlignment="1">
      <alignment horizontal="center" vertical="center"/>
    </xf>
    <xf numFmtId="0" fontId="18" fillId="2" borderId="0" xfId="2" applyNumberFormat="1" applyFont="1" applyFill="1" applyAlignment="1"/>
    <xf numFmtId="0" fontId="3" fillId="2" borderId="0" xfId="2" applyNumberFormat="1" applyFont="1" applyFill="1"/>
    <xf numFmtId="0" fontId="0" fillId="7" borderId="0" xfId="0" applyFill="1"/>
    <xf numFmtId="0" fontId="23" fillId="6" borderId="13" xfId="1" applyFont="1" applyFill="1" applyBorder="1" applyAlignment="1"/>
    <xf numFmtId="0" fontId="18" fillId="6" borderId="13" xfId="0" applyFont="1" applyFill="1" applyBorder="1" applyAlignment="1">
      <alignment wrapText="1"/>
    </xf>
    <xf numFmtId="0" fontId="3" fillId="6" borderId="13" xfId="0" applyFont="1" applyFill="1" applyBorder="1" applyAlignment="1">
      <alignment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4" xfId="1" applyFont="1" applyBorder="1"/>
    <xf numFmtId="0" fontId="3" fillId="2" borderId="19" xfId="0" applyNumberFormat="1" applyFont="1" applyFill="1" applyBorder="1" applyAlignment="1">
      <alignment horizontal="center"/>
    </xf>
    <xf numFmtId="0" fontId="19" fillId="3" borderId="2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9" fillId="0" borderId="0" xfId="0" applyFont="1"/>
    <xf numFmtId="0" fontId="30" fillId="8" borderId="24" xfId="0" applyFont="1" applyFill="1" applyBorder="1" applyAlignment="1">
      <alignment horizontal="center" vertical="center" wrapText="1"/>
    </xf>
    <xf numFmtId="0" fontId="30" fillId="8" borderId="25" xfId="0" applyFont="1" applyFill="1" applyBorder="1" applyAlignment="1">
      <alignment horizontal="center" vertical="center" wrapText="1"/>
    </xf>
    <xf numFmtId="0" fontId="30" fillId="0" borderId="16" xfId="0" applyFont="1" applyBorder="1" applyAlignment="1">
      <alignment horizontal="left" vertical="center" wrapText="1" indent="1"/>
    </xf>
    <xf numFmtId="0" fontId="29" fillId="0" borderId="16" xfId="0" applyFont="1" applyBorder="1"/>
    <xf numFmtId="0" fontId="30" fillId="0" borderId="16" xfId="0" applyFont="1" applyBorder="1"/>
    <xf numFmtId="0" fontId="29" fillId="0" borderId="16" xfId="0" applyNumberFormat="1" applyFont="1" applyFill="1" applyBorder="1" applyAlignment="1">
      <alignment vertical="center"/>
    </xf>
    <xf numFmtId="1" fontId="30" fillId="9" borderId="16" xfId="0" applyNumberFormat="1" applyFont="1" applyFill="1" applyBorder="1" applyAlignment="1">
      <alignment horizontal="center"/>
    </xf>
    <xf numFmtId="0" fontId="29" fillId="0" borderId="0" xfId="0" applyFont="1" applyFill="1" applyBorder="1"/>
    <xf numFmtId="0" fontId="29" fillId="0" borderId="0" xfId="0" applyNumberFormat="1" applyFont="1" applyFill="1" applyBorder="1" applyAlignment="1">
      <alignment horizontal="center"/>
    </xf>
    <xf numFmtId="0" fontId="29" fillId="0" borderId="0" xfId="0" applyNumberFormat="1" applyFont="1" applyFill="1" applyBorder="1" applyAlignment="1">
      <alignment vertical="center"/>
    </xf>
    <xf numFmtId="1" fontId="29" fillId="0" borderId="0" xfId="0" applyNumberFormat="1" applyFont="1" applyFill="1" applyBorder="1" applyAlignment="1">
      <alignment horizontal="center"/>
    </xf>
    <xf numFmtId="165" fontId="29" fillId="0" borderId="26" xfId="0" applyNumberFormat="1" applyFont="1" applyBorder="1" applyAlignment="1">
      <alignment horizontal="left"/>
    </xf>
    <xf numFmtId="1" fontId="29" fillId="0" borderId="28" xfId="0" applyNumberFormat="1" applyFont="1" applyFill="1" applyBorder="1" applyAlignment="1">
      <alignment horizontal="left"/>
    </xf>
    <xf numFmtId="0" fontId="29" fillId="7" borderId="30" xfId="0" applyNumberFormat="1" applyFont="1" applyFill="1" applyBorder="1" applyAlignment="1">
      <alignment horizontal="center"/>
    </xf>
    <xf numFmtId="1" fontId="29" fillId="0" borderId="31" xfId="0" applyNumberFormat="1" applyFont="1" applyFill="1" applyBorder="1" applyAlignment="1">
      <alignment horizontal="left"/>
    </xf>
    <xf numFmtId="1" fontId="29" fillId="9" borderId="32" xfId="0" applyNumberFormat="1" applyFont="1" applyFill="1" applyBorder="1" applyAlignment="1">
      <alignment horizontal="center"/>
    </xf>
    <xf numFmtId="1" fontId="30" fillId="9" borderId="33"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 fillId="6" borderId="42" xfId="4" applyNumberFormat="1" applyFont="1" applyFill="1" applyBorder="1" applyAlignment="1">
      <alignment vertical="top" wrapText="1"/>
    </xf>
    <xf numFmtId="0" fontId="23" fillId="2" borderId="13" xfId="8" applyNumberFormat="1" applyFont="1" applyFill="1" applyBorder="1" applyAlignment="1"/>
    <xf numFmtId="0" fontId="18" fillId="2" borderId="13" xfId="9" applyNumberFormat="1" applyFont="1" applyFill="1" applyBorder="1" applyAlignment="1">
      <alignment wrapText="1"/>
    </xf>
    <xf numFmtId="0" fontId="3" fillId="2" borderId="13" xfId="9" applyNumberFormat="1" applyFont="1" applyFill="1" applyBorder="1" applyAlignment="1">
      <alignment wrapText="1"/>
    </xf>
    <xf numFmtId="0" fontId="14" fillId="2" borderId="0" xfId="9" applyNumberFormat="1" applyFont="1" applyFill="1" applyAlignment="1" applyProtection="1">
      <alignment wrapText="1"/>
    </xf>
    <xf numFmtId="0" fontId="9" fillId="10" borderId="34" xfId="10" applyNumberFormat="1" applyFont="1" applyFill="1" applyBorder="1" applyAlignment="1">
      <alignment horizontal="center" vertical="center" wrapText="1"/>
    </xf>
    <xf numFmtId="0" fontId="9" fillId="10" borderId="35" xfId="10" applyNumberFormat="1" applyFont="1" applyFill="1" applyBorder="1" applyAlignment="1">
      <alignment horizontal="center" vertical="center" wrapText="1"/>
    </xf>
    <xf numFmtId="0" fontId="9" fillId="10" borderId="36" xfId="10" applyNumberFormat="1" applyFont="1" applyFill="1" applyBorder="1" applyAlignment="1">
      <alignment horizontal="center" vertical="center" wrapText="1"/>
    </xf>
    <xf numFmtId="0" fontId="18" fillId="2" borderId="0" xfId="9" applyNumberFormat="1" applyFont="1" applyFill="1" applyAlignment="1"/>
    <xf numFmtId="0" fontId="3" fillId="2" borderId="0" xfId="9" applyNumberFormat="1" applyFont="1" applyFill="1"/>
    <xf numFmtId="0" fontId="27" fillId="6" borderId="0" xfId="9" applyNumberFormat="1" applyFont="1" applyFill="1" applyAlignment="1" applyProtection="1">
      <alignment wrapText="1"/>
    </xf>
    <xf numFmtId="0" fontId="29" fillId="0" borderId="37" xfId="9" applyNumberFormat="1" applyFont="1" applyFill="1" applyBorder="1" applyAlignment="1">
      <alignment vertical="center"/>
    </xf>
    <xf numFmtId="0" fontId="29" fillId="0" borderId="42" xfId="9" applyNumberFormat="1" applyFont="1" applyFill="1" applyBorder="1" applyAlignment="1">
      <alignment vertical="center"/>
    </xf>
    <xf numFmtId="0" fontId="30" fillId="0" borderId="38" xfId="9" applyNumberFormat="1" applyFont="1" applyFill="1" applyBorder="1" applyAlignment="1">
      <alignment vertical="center"/>
    </xf>
    <xf numFmtId="0" fontId="30" fillId="0" borderId="38" xfId="9" applyNumberFormat="1" applyFont="1" applyBorder="1"/>
    <xf numFmtId="0" fontId="27" fillId="6" borderId="0" xfId="9" applyNumberFormat="1" applyFont="1" applyFill="1" applyBorder="1" applyAlignment="1">
      <alignment horizontal="left" wrapText="1"/>
    </xf>
    <xf numFmtId="0" fontId="18" fillId="2" borderId="46" xfId="9" applyNumberFormat="1" applyFont="1" applyFill="1" applyBorder="1" applyAlignment="1">
      <alignment horizontal="center" vertical="center"/>
    </xf>
    <xf numFmtId="0" fontId="18" fillId="2" borderId="47" xfId="9" applyNumberFormat="1" applyFont="1" applyFill="1" applyBorder="1" applyAlignment="1">
      <alignment horizontal="center" vertical="center"/>
    </xf>
    <xf numFmtId="0" fontId="18" fillId="2" borderId="48" xfId="9" applyNumberFormat="1" applyFont="1" applyFill="1" applyBorder="1" applyAlignment="1">
      <alignment horizontal="center" vertical="center"/>
    </xf>
    <xf numFmtId="0" fontId="3" fillId="2" borderId="0" xfId="9" applyNumberFormat="1" applyFont="1" applyFill="1" applyBorder="1" applyAlignment="1">
      <alignment horizontal="center" wrapText="1"/>
    </xf>
    <xf numFmtId="0" fontId="18" fillId="2" borderId="0" xfId="9" applyNumberFormat="1" applyFont="1" applyFill="1" applyBorder="1" applyAlignment="1">
      <alignment horizontal="center" vertical="center"/>
    </xf>
    <xf numFmtId="0" fontId="18" fillId="2" borderId="0" xfId="9" applyNumberFormat="1" applyFont="1" applyFill="1" applyBorder="1" applyAlignment="1">
      <alignment horizontal="center" vertical="center" wrapText="1"/>
    </xf>
    <xf numFmtId="0" fontId="30" fillId="0" borderId="39" xfId="9" applyNumberFormat="1" applyFont="1" applyBorder="1"/>
    <xf numFmtId="0" fontId="30" fillId="0" borderId="40" xfId="9" applyNumberFormat="1" applyFont="1" applyBorder="1"/>
    <xf numFmtId="0" fontId="30" fillId="0" borderId="50" xfId="9" applyNumberFormat="1" applyFont="1" applyBorder="1"/>
    <xf numFmtId="0" fontId="30" fillId="0" borderId="0" xfId="9" applyNumberFormat="1" applyFont="1" applyBorder="1"/>
    <xf numFmtId="0" fontId="18" fillId="2" borderId="0" xfId="9" applyNumberFormat="1" applyFont="1" applyFill="1" applyBorder="1" applyAlignment="1">
      <alignment horizontal="center" wrapText="1"/>
    </xf>
    <xf numFmtId="0" fontId="17" fillId="2" borderId="0" xfId="9" applyNumberFormat="1" applyFont="1" applyFill="1" applyBorder="1" applyAlignment="1">
      <alignment horizontal="center" wrapText="1"/>
    </xf>
    <xf numFmtId="0" fontId="32" fillId="10" borderId="42" xfId="10" applyNumberFormat="1" applyFont="1" applyFill="1" applyBorder="1" applyAlignment="1">
      <alignment horizontal="center" vertical="center" wrapText="1"/>
    </xf>
    <xf numFmtId="0" fontId="33" fillId="10" borderId="42" xfId="10" applyNumberFormat="1" applyFont="1" applyFill="1" applyBorder="1" applyAlignment="1">
      <alignment horizontal="center" vertical="center" wrapText="1"/>
    </xf>
    <xf numFmtId="0" fontId="33" fillId="11" borderId="42" xfId="10" applyNumberFormat="1" applyFont="1" applyFill="1" applyBorder="1" applyAlignment="1">
      <alignment horizontal="center" vertical="center" wrapText="1"/>
    </xf>
    <xf numFmtId="0" fontId="29" fillId="6" borderId="42" xfId="10" applyNumberFormat="1" applyFont="1" applyFill="1" applyBorder="1" applyAlignment="1">
      <alignment vertical="top" wrapText="1"/>
    </xf>
    <xf numFmtId="166" fontId="29" fillId="6" borderId="42" xfId="10" applyNumberFormat="1" applyFont="1" applyFill="1" applyBorder="1" applyAlignment="1">
      <alignment vertical="top" wrapText="1"/>
    </xf>
    <xf numFmtId="0" fontId="29" fillId="12" borderId="42" xfId="9" applyNumberFormat="1" applyFont="1" applyFill="1" applyBorder="1" applyAlignment="1">
      <alignment vertical="top" wrapText="1"/>
    </xf>
    <xf numFmtId="166" fontId="3" fillId="2" borderId="0" xfId="9" applyNumberFormat="1" applyFont="1" applyFill="1" applyAlignment="1"/>
    <xf numFmtId="0" fontId="17" fillId="6" borderId="0" xfId="9" applyNumberFormat="1" applyFont="1" applyFill="1"/>
    <xf numFmtId="0" fontId="3" fillId="2" borderId="0" xfId="9" applyNumberFormat="1" applyFont="1" applyFill="1" applyAlignment="1"/>
    <xf numFmtId="0" fontId="3" fillId="2" borderId="42" xfId="10" applyNumberFormat="1" applyFont="1" applyFill="1" applyBorder="1" applyAlignment="1">
      <alignment vertical="top" wrapText="1"/>
    </xf>
    <xf numFmtId="0" fontId="3" fillId="6" borderId="42" xfId="10" applyNumberFormat="1" applyFont="1" applyFill="1" applyBorder="1" applyAlignment="1">
      <alignment vertical="top" wrapText="1"/>
    </xf>
    <xf numFmtId="0" fontId="18" fillId="6" borderId="42" xfId="9" applyNumberFormat="1" applyFont="1" applyFill="1" applyBorder="1" applyAlignment="1">
      <alignment horizontal="left" vertical="top" wrapText="1"/>
    </xf>
    <xf numFmtId="166" fontId="3" fillId="6" borderId="42" xfId="10" applyNumberFormat="1" applyFont="1" applyFill="1" applyBorder="1" applyAlignment="1">
      <alignment vertical="top" wrapText="1"/>
    </xf>
    <xf numFmtId="0" fontId="3" fillId="6" borderId="42" xfId="9" applyNumberFormat="1" applyFont="1" applyFill="1" applyBorder="1" applyAlignment="1">
      <alignment vertical="top" wrapText="1"/>
    </xf>
    <xf numFmtId="0" fontId="3" fillId="12" borderId="42" xfId="9" applyNumberFormat="1" applyFont="1" applyFill="1" applyBorder="1" applyAlignment="1">
      <alignment vertical="top" wrapText="1"/>
    </xf>
    <xf numFmtId="0" fontId="32" fillId="3" borderId="42" xfId="10" applyNumberFormat="1" applyFont="1" applyFill="1" applyBorder="1" applyAlignment="1">
      <alignment horizontal="center" vertical="center" wrapText="1"/>
    </xf>
    <xf numFmtId="0" fontId="9" fillId="3" borderId="42" xfId="4" applyNumberFormat="1" applyFont="1" applyFill="1" applyBorder="1" applyAlignment="1">
      <alignment horizontal="center" vertical="center" wrapText="1"/>
    </xf>
    <xf numFmtId="0" fontId="9" fillId="3" borderId="42" xfId="4" applyFont="1" applyFill="1" applyBorder="1" applyAlignment="1">
      <alignment horizontal="center" vertical="center" wrapText="1"/>
    </xf>
    <xf numFmtId="0" fontId="9" fillId="10" borderId="42" xfId="4" applyFont="1" applyFill="1" applyBorder="1" applyAlignment="1">
      <alignment horizontal="center" vertical="center" wrapText="1"/>
    </xf>
    <xf numFmtId="0" fontId="31" fillId="10" borderId="42" xfId="4" applyFont="1" applyFill="1" applyBorder="1" applyAlignment="1">
      <alignment horizontal="center" vertical="center" wrapText="1"/>
    </xf>
    <xf numFmtId="0" fontId="31" fillId="11" borderId="42" xfId="4" applyFont="1" applyFill="1" applyBorder="1" applyAlignment="1">
      <alignment horizontal="center" vertical="center" wrapText="1"/>
    </xf>
    <xf numFmtId="0" fontId="3" fillId="6" borderId="42" xfId="4" applyFont="1" applyFill="1" applyBorder="1" applyAlignment="1">
      <alignment vertical="top" wrapText="1"/>
    </xf>
    <xf numFmtId="0" fontId="18" fillId="6" borderId="42" xfId="2" applyFont="1" applyFill="1" applyBorder="1" applyAlignment="1">
      <alignment horizontal="left" vertical="top" wrapText="1"/>
    </xf>
    <xf numFmtId="14" fontId="3" fillId="6" borderId="42" xfId="4" applyNumberFormat="1" applyFont="1" applyFill="1" applyBorder="1" applyAlignment="1">
      <alignment vertical="top" wrapText="1"/>
    </xf>
    <xf numFmtId="0" fontId="3" fillId="6" borderId="42" xfId="2" applyFont="1" applyFill="1" applyBorder="1" applyAlignment="1">
      <alignment vertical="top" wrapText="1"/>
    </xf>
    <xf numFmtId="0" fontId="3" fillId="12" borderId="42" xfId="2" applyFont="1" applyFill="1" applyBorder="1" applyAlignment="1">
      <alignment vertical="top" wrapText="1"/>
    </xf>
    <xf numFmtId="14" fontId="3" fillId="12" borderId="42" xfId="2" applyNumberFormat="1" applyFont="1" applyFill="1" applyBorder="1" applyAlignment="1">
      <alignment vertical="top" wrapText="1"/>
    </xf>
    <xf numFmtId="0" fontId="3" fillId="2" borderId="42" xfId="2" applyFont="1" applyFill="1" applyBorder="1"/>
    <xf numFmtId="0" fontId="3" fillId="2" borderId="42" xfId="2" applyFont="1" applyFill="1" applyBorder="1" applyAlignment="1"/>
    <xf numFmtId="0" fontId="3" fillId="2" borderId="42" xfId="4" applyFont="1" applyFill="1" applyBorder="1" applyAlignment="1">
      <alignment vertical="top" wrapText="1"/>
    </xf>
    <xf numFmtId="0" fontId="18" fillId="2" borderId="42" xfId="2" applyFont="1" applyFill="1" applyBorder="1" applyAlignment="1">
      <alignment horizontal="left" vertical="top" wrapText="1"/>
    </xf>
    <xf numFmtId="0" fontId="26" fillId="2" borderId="42" xfId="4" applyFont="1" applyFill="1" applyBorder="1" applyAlignment="1">
      <alignment vertical="top" wrapText="1"/>
    </xf>
    <xf numFmtId="0" fontId="3" fillId="2" borderId="42" xfId="2" applyFont="1" applyFill="1" applyBorder="1" applyAlignment="1">
      <alignment vertical="top" wrapText="1"/>
    </xf>
    <xf numFmtId="0" fontId="3" fillId="7" borderId="42" xfId="0" applyFont="1" applyFill="1" applyBorder="1"/>
    <xf numFmtId="0" fontId="3" fillId="7" borderId="42" xfId="0" applyFont="1" applyFill="1" applyBorder="1" applyAlignment="1">
      <alignment vertical="top" wrapText="1"/>
    </xf>
    <xf numFmtId="0" fontId="18" fillId="2" borderId="42" xfId="0" applyFont="1" applyFill="1" applyBorder="1" applyAlignment="1">
      <alignment horizontal="left" vertical="top" wrapText="1"/>
    </xf>
    <xf numFmtId="0" fontId="14" fillId="5" borderId="43" xfId="4" applyFont="1" applyFill="1" applyBorder="1" applyAlignment="1">
      <alignment horizontal="left" vertical="center"/>
    </xf>
    <xf numFmtId="0" fontId="14" fillId="5" borderId="51" xfId="4" applyFont="1" applyFill="1" applyBorder="1" applyAlignment="1">
      <alignment horizontal="left" vertical="center"/>
    </xf>
    <xf numFmtId="0" fontId="14" fillId="5" borderId="52" xfId="4" applyFont="1" applyFill="1" applyBorder="1" applyAlignment="1">
      <alignment horizontal="left" vertical="center"/>
    </xf>
    <xf numFmtId="0" fontId="14" fillId="5" borderId="43" xfId="4" applyNumberFormat="1" applyFont="1" applyFill="1" applyBorder="1" applyAlignment="1">
      <alignment horizontal="left" vertical="center"/>
    </xf>
    <xf numFmtId="0" fontId="3" fillId="6" borderId="43" xfId="4" applyNumberFormat="1" applyFont="1" applyFill="1" applyBorder="1" applyAlignment="1">
      <alignment vertical="top" wrapText="1"/>
    </xf>
    <xf numFmtId="0" fontId="34" fillId="13" borderId="43" xfId="10" applyNumberFormat="1" applyFont="1" applyFill="1" applyBorder="1" applyAlignment="1">
      <alignment horizontal="left" vertical="center" wrapText="1"/>
    </xf>
    <xf numFmtId="0" fontId="34" fillId="13" borderId="51" xfId="10" applyNumberFormat="1" applyFont="1" applyFill="1" applyBorder="1" applyAlignment="1">
      <alignment horizontal="left" vertical="center" wrapText="1"/>
    </xf>
    <xf numFmtId="0" fontId="14" fillId="13" borderId="51" xfId="10" applyNumberFormat="1" applyFont="1" applyFill="1" applyBorder="1" applyAlignment="1">
      <alignment horizontal="left" vertical="center" wrapText="1"/>
    </xf>
    <xf numFmtId="166" fontId="14" fillId="13" borderId="51" xfId="10" applyNumberFormat="1" applyFont="1" applyFill="1" applyBorder="1" applyAlignment="1">
      <alignment horizontal="left" vertical="center" wrapText="1"/>
    </xf>
    <xf numFmtId="0" fontId="32" fillId="14" borderId="51" xfId="10" applyNumberFormat="1" applyFont="1" applyFill="1" applyBorder="1" applyAlignment="1">
      <alignment horizontal="center" vertical="center" wrapText="1"/>
    </xf>
    <xf numFmtId="0" fontId="33" fillId="14" borderId="51" xfId="10" applyNumberFormat="1" applyFont="1" applyFill="1" applyBorder="1" applyAlignment="1">
      <alignment horizontal="center" vertical="center" wrapText="1"/>
    </xf>
    <xf numFmtId="0" fontId="33" fillId="15" borderId="51" xfId="10" applyNumberFormat="1" applyFont="1" applyFill="1" applyBorder="1" applyAlignment="1">
      <alignment horizontal="center" vertical="center" wrapText="1"/>
    </xf>
    <xf numFmtId="0" fontId="33" fillId="15" borderId="52" xfId="10" applyNumberFormat="1" applyFont="1" applyFill="1" applyBorder="1" applyAlignment="1">
      <alignment horizontal="center" vertical="center" wrapText="1"/>
    </xf>
    <xf numFmtId="0" fontId="30" fillId="5" borderId="43" xfId="10" applyNumberFormat="1" applyFont="1" applyFill="1" applyBorder="1" applyAlignment="1">
      <alignment horizontal="left" vertical="center"/>
    </xf>
    <xf numFmtId="0" fontId="30" fillId="5" borderId="51" xfId="10" applyNumberFormat="1" applyFont="1" applyFill="1" applyBorder="1" applyAlignment="1">
      <alignment horizontal="left" vertical="center"/>
    </xf>
    <xf numFmtId="0" fontId="30" fillId="5" borderId="52" xfId="10" applyNumberFormat="1" applyFont="1" applyFill="1" applyBorder="1" applyAlignment="1">
      <alignment horizontal="left" vertical="center"/>
    </xf>
    <xf numFmtId="0" fontId="29" fillId="0" borderId="42" xfId="0" applyNumberFormat="1" applyFont="1" applyFill="1" applyBorder="1" applyAlignment="1">
      <alignment vertical="center"/>
    </xf>
    <xf numFmtId="0" fontId="30" fillId="0" borderId="42" xfId="0" applyNumberFormat="1" applyFont="1" applyBorder="1"/>
    <xf numFmtId="0" fontId="15" fillId="0" borderId="8" xfId="1" applyFont="1" applyBorder="1"/>
    <xf numFmtId="0" fontId="3" fillId="2" borderId="8" xfId="1" applyNumberFormat="1" applyFont="1" applyFill="1" applyBorder="1" applyAlignment="1" applyProtection="1">
      <alignment horizontal="left" vertical="center" wrapText="1"/>
    </xf>
    <xf numFmtId="0" fontId="3" fillId="2" borderId="9" xfId="0" applyFont="1" applyFill="1" applyBorder="1" applyAlignment="1">
      <alignment horizontal="left" vertical="center" wrapText="1"/>
    </xf>
    <xf numFmtId="14" fontId="8" fillId="0" borderId="6" xfId="0" applyNumberFormat="1" applyFont="1" applyBorder="1" applyAlignment="1">
      <alignment horizontal="left" vertical="center" wrapText="1"/>
    </xf>
    <xf numFmtId="0" fontId="29" fillId="7" borderId="58" xfId="0" applyNumberFormat="1" applyFont="1" applyFill="1" applyBorder="1" applyAlignment="1">
      <alignment horizontal="center"/>
    </xf>
    <xf numFmtId="0" fontId="6" fillId="0" borderId="2" xfId="0" applyFont="1" applyBorder="1" applyAlignment="1">
      <alignment horizontal="center" vertical="center"/>
    </xf>
    <xf numFmtId="0" fontId="8" fillId="0" borderId="2" xfId="0" applyFont="1" applyBorder="1" applyAlignment="1">
      <alignment horizontal="left"/>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0" fontId="8"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30" fillId="7" borderId="24" xfId="0" applyNumberFormat="1" applyFont="1" applyFill="1" applyBorder="1" applyAlignment="1">
      <alignment horizontal="center" vertical="center" textRotation="90"/>
    </xf>
    <xf numFmtId="1" fontId="30" fillId="7" borderId="29" xfId="0" applyNumberFormat="1" applyFont="1" applyFill="1" applyBorder="1" applyAlignment="1">
      <alignment horizontal="center" vertical="center" textRotation="90"/>
    </xf>
    <xf numFmtId="1" fontId="30" fillId="7" borderId="27" xfId="0" applyNumberFormat="1" applyFont="1" applyFill="1" applyBorder="1" applyAlignment="1">
      <alignment horizontal="center" vertical="center" textRotation="90"/>
    </xf>
    <xf numFmtId="0" fontId="28" fillId="0" borderId="0" xfId="0" applyFont="1" applyAlignment="1">
      <alignment horizontal="left" vertical="center"/>
    </xf>
    <xf numFmtId="0" fontId="8" fillId="6" borderId="44" xfId="10" applyNumberFormat="1" applyFont="1" applyFill="1" applyBorder="1" applyAlignment="1">
      <alignment horizontal="left" wrapText="1"/>
    </xf>
    <xf numFmtId="0" fontId="8" fillId="6" borderId="22" xfId="4" applyFont="1" applyFill="1" applyBorder="1" applyAlignment="1">
      <alignment horizontal="left" wrapText="1"/>
    </xf>
    <xf numFmtId="0" fontId="18" fillId="2" borderId="49" xfId="9" applyNumberFormat="1" applyFont="1" applyFill="1" applyBorder="1" applyAlignment="1">
      <alignment horizontal="center" vertical="center" wrapText="1"/>
    </xf>
    <xf numFmtId="0" fontId="8" fillId="6" borderId="21" xfId="4" applyFont="1" applyFill="1" applyBorder="1" applyAlignment="1">
      <alignment horizontal="left" wrapText="1"/>
    </xf>
    <xf numFmtId="0" fontId="18" fillId="2" borderId="23" xfId="2" applyFont="1" applyFill="1" applyBorder="1" applyAlignment="1">
      <alignment horizontal="center" vertical="center" wrapText="1"/>
    </xf>
    <xf numFmtId="0" fontId="35" fillId="6" borderId="41" xfId="0" applyFont="1" applyFill="1" applyBorder="1" applyAlignment="1">
      <alignment horizontal="left"/>
    </xf>
    <xf numFmtId="0" fontId="35" fillId="6" borderId="41" xfId="0" applyFont="1" applyFill="1" applyBorder="1" applyAlignment="1">
      <alignment horizontal="left" vertical="center"/>
    </xf>
    <xf numFmtId="0" fontId="7" fillId="6" borderId="41" xfId="0" applyFont="1" applyFill="1" applyBorder="1" applyAlignment="1">
      <alignment horizontal="left" vertical="center"/>
    </xf>
    <xf numFmtId="0" fontId="36" fillId="0" borderId="0" xfId="0" applyFont="1"/>
    <xf numFmtId="164" fontId="37" fillId="16" borderId="53" xfId="0" applyNumberFormat="1" applyFont="1" applyFill="1" applyBorder="1" applyAlignment="1">
      <alignment horizontal="left" vertical="center"/>
    </xf>
    <xf numFmtId="0" fontId="37" fillId="16" borderId="54" xfId="0" applyFont="1" applyFill="1" applyBorder="1" applyAlignment="1">
      <alignment horizontal="left" vertical="center"/>
    </xf>
    <xf numFmtId="0" fontId="9" fillId="16" borderId="54" xfId="0" applyFont="1" applyFill="1" applyBorder="1" applyAlignment="1">
      <alignment horizontal="left" vertical="center"/>
    </xf>
    <xf numFmtId="0" fontId="37" fillId="16" borderId="56" xfId="0" applyFont="1" applyFill="1" applyBorder="1" applyAlignment="1">
      <alignment horizontal="left" vertical="center"/>
    </xf>
    <xf numFmtId="0" fontId="7" fillId="2" borderId="41" xfId="0" applyFont="1" applyFill="1" applyBorder="1" applyAlignment="1">
      <alignment horizontal="left" vertical="center"/>
    </xf>
    <xf numFmtId="1" fontId="37" fillId="17" borderId="53" xfId="0" applyNumberFormat="1" applyFont="1" applyFill="1" applyBorder="1" applyAlignment="1">
      <alignment horizontal="center" vertical="center"/>
    </xf>
    <xf numFmtId="1" fontId="39" fillId="17" borderId="53" xfId="0" applyNumberFormat="1" applyFont="1" applyFill="1" applyBorder="1" applyAlignment="1">
      <alignment horizontal="center" vertical="center"/>
    </xf>
    <xf numFmtId="0" fontId="40" fillId="4" borderId="54" xfId="0" applyFont="1" applyFill="1" applyBorder="1" applyAlignment="1">
      <alignment horizontal="center" vertical="center"/>
    </xf>
    <xf numFmtId="0" fontId="40" fillId="4" borderId="55" xfId="0" applyFont="1" applyFill="1" applyBorder="1" applyAlignment="1">
      <alignment horizontal="center" vertical="center"/>
    </xf>
    <xf numFmtId="0" fontId="40" fillId="4" borderId="56" xfId="0" applyFont="1" applyFill="1" applyBorder="1" applyAlignment="1">
      <alignment horizontal="center" vertical="center"/>
    </xf>
    <xf numFmtId="0" fontId="37" fillId="3" borderId="54" xfId="0" applyNumberFormat="1" applyFont="1" applyFill="1" applyBorder="1" applyAlignment="1">
      <alignment horizontal="center"/>
    </xf>
    <xf numFmtId="0" fontId="37" fillId="3" borderId="54" xfId="0" applyNumberFormat="1" applyFont="1" applyFill="1" applyBorder="1" applyAlignment="1">
      <alignment horizontal="center" wrapText="1"/>
    </xf>
    <xf numFmtId="0" fontId="9" fillId="3" borderId="55" xfId="0" applyNumberFormat="1" applyFont="1" applyFill="1" applyBorder="1" applyAlignment="1">
      <alignment horizontal="center"/>
    </xf>
    <xf numFmtId="0" fontId="37" fillId="3" borderId="57" xfId="0" applyNumberFormat="1" applyFont="1" applyFill="1" applyBorder="1" applyAlignment="1">
      <alignment horizontal="center" wrapText="1"/>
    </xf>
    <xf numFmtId="0" fontId="7" fillId="2" borderId="41" xfId="0" applyFont="1" applyFill="1" applyBorder="1" applyAlignment="1">
      <alignment vertical="center"/>
    </xf>
    <xf numFmtId="0" fontId="7" fillId="2" borderId="45" xfId="0" applyFont="1" applyFill="1" applyBorder="1" applyAlignment="1">
      <alignment horizontal="left"/>
    </xf>
    <xf numFmtId="0" fontId="7" fillId="2" borderId="3" xfId="0" applyFont="1" applyFill="1" applyBorder="1" applyAlignment="1">
      <alignment horizontal="left"/>
    </xf>
    <xf numFmtId="0" fontId="30" fillId="8" borderId="42" xfId="0" applyFont="1" applyFill="1" applyBorder="1" applyAlignment="1">
      <alignment horizontal="center" vertical="center" wrapText="1"/>
    </xf>
    <xf numFmtId="0" fontId="21" fillId="0" borderId="0" xfId="0" applyFont="1"/>
    <xf numFmtId="0" fontId="41" fillId="2" borderId="17" xfId="4" applyFont="1" applyFill="1" applyBorder="1" applyAlignment="1">
      <alignment horizontal="left" wrapText="1"/>
    </xf>
    <xf numFmtId="0" fontId="41" fillId="2" borderId="17" xfId="4" applyFont="1" applyFill="1" applyBorder="1" applyAlignment="1">
      <alignment horizontal="center" wrapText="1"/>
    </xf>
    <xf numFmtId="0" fontId="42" fillId="2" borderId="41" xfId="0" applyFont="1" applyFill="1" applyBorder="1" applyAlignment="1">
      <alignment horizontal="center" vertical="center" wrapText="1"/>
    </xf>
    <xf numFmtId="0" fontId="12" fillId="2" borderId="45" xfId="2" applyFont="1" applyFill="1" applyBorder="1" applyAlignment="1">
      <alignment horizontal="center" vertical="center" wrapText="1"/>
    </xf>
    <xf numFmtId="0" fontId="43" fillId="2" borderId="45" xfId="2" applyFont="1" applyFill="1" applyBorder="1" applyAlignment="1">
      <alignment horizontal="center" vertical="center" wrapText="1"/>
    </xf>
    <xf numFmtId="0" fontId="12" fillId="2" borderId="59" xfId="2" applyFont="1" applyFill="1" applyBorder="1" applyAlignment="1">
      <alignment horizontal="center" vertical="center" wrapText="1"/>
    </xf>
    <xf numFmtId="0" fontId="12" fillId="2" borderId="60" xfId="2" applyFont="1" applyFill="1" applyBorder="1" applyAlignment="1">
      <alignment horizontal="center" vertical="center" wrapText="1"/>
    </xf>
    <xf numFmtId="0" fontId="37" fillId="3" borderId="41" xfId="4" applyFont="1" applyFill="1" applyBorder="1" applyAlignment="1">
      <alignment horizontal="center" vertical="center" wrapText="1"/>
    </xf>
    <xf numFmtId="0" fontId="9" fillId="3" borderId="61" xfId="4" applyFont="1" applyFill="1" applyBorder="1" applyAlignment="1">
      <alignment horizontal="center" vertical="center" wrapText="1"/>
    </xf>
    <xf numFmtId="0" fontId="37" fillId="3" borderId="61" xfId="4" applyFont="1" applyFill="1" applyBorder="1" applyAlignment="1">
      <alignment horizontal="center" vertical="center" wrapText="1"/>
    </xf>
  </cellXfs>
  <cellStyles count="11">
    <cellStyle name="Hyperlink" xfId="1" builtinId="8"/>
    <cellStyle name="Hyperlink 2" xfId="8"/>
    <cellStyle name="Normal" xfId="0" builtinId="0"/>
    <cellStyle name="Normal 2" xfId="2"/>
    <cellStyle name="Normal 2 2" xfId="9"/>
    <cellStyle name="Normal 3" xfId="6"/>
    <cellStyle name="Normal 3 2" xfId="7"/>
    <cellStyle name="Normal_Functional Test Case v1.0" xfId="3"/>
    <cellStyle name="Normal_Sheet1" xfId="4"/>
    <cellStyle name="Normal_Sheet1 2" xfId="10"/>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brary/Documents/Report%20%233/CRW_CommonTest%20Case_v1.0_EN%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Common"/>
      <sheetName val="Security"/>
      <sheetName val="UI"/>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externalLinkPath" Target="/Library/Documents/Report%20%233/CRW_CommonTest%20Case_v1.0_EN%20.xlsx"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D23" sqref="D2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03" t="s">
        <v>0</v>
      </c>
      <c r="D2" s="203"/>
      <c r="E2" s="203"/>
      <c r="F2" s="203"/>
      <c r="G2" s="203"/>
    </row>
    <row r="3" spans="1:7">
      <c r="B3" s="6"/>
      <c r="C3" s="7"/>
      <c r="F3" s="8"/>
    </row>
    <row r="4" spans="1:7" ht="14.25" customHeight="1">
      <c r="B4" s="220" t="s">
        <v>432</v>
      </c>
      <c r="C4" s="204" t="s">
        <v>389</v>
      </c>
      <c r="D4" s="204"/>
      <c r="E4" s="204"/>
      <c r="F4" s="220" t="s">
        <v>435</v>
      </c>
      <c r="G4" s="9" t="s">
        <v>386</v>
      </c>
    </row>
    <row r="5" spans="1:7" ht="14.25" customHeight="1">
      <c r="B5" s="220" t="s">
        <v>433</v>
      </c>
      <c r="C5" s="204" t="s">
        <v>388</v>
      </c>
      <c r="D5" s="204"/>
      <c r="E5" s="204"/>
      <c r="F5" s="220" t="s">
        <v>436</v>
      </c>
      <c r="G5" s="9" t="s">
        <v>347</v>
      </c>
    </row>
    <row r="6" spans="1:7" ht="15.75" customHeight="1">
      <c r="B6" s="221" t="s">
        <v>434</v>
      </c>
      <c r="C6" s="205" t="str">
        <f>C5&amp;"_"&amp;"Integration Test Case"&amp;"_"&amp;"v1.0"</f>
        <v>CRW_Integration Test Case_v1.0</v>
      </c>
      <c r="D6" s="205"/>
      <c r="E6" s="205"/>
      <c r="F6" s="220" t="s">
        <v>437</v>
      </c>
      <c r="G6" s="201">
        <v>42376</v>
      </c>
    </row>
    <row r="7" spans="1:7" ht="13.5" customHeight="1">
      <c r="B7" s="222"/>
      <c r="C7" s="205"/>
      <c r="D7" s="205"/>
      <c r="E7" s="205"/>
      <c r="F7" s="220" t="s">
        <v>438</v>
      </c>
      <c r="G7" s="94" t="s">
        <v>11</v>
      </c>
    </row>
    <row r="8" spans="1:7">
      <c r="A8" s="10"/>
      <c r="B8" s="10"/>
      <c r="C8" s="10"/>
      <c r="D8" s="10"/>
      <c r="E8" s="10"/>
      <c r="F8" s="10"/>
      <c r="G8" s="11"/>
    </row>
    <row r="9" spans="1:7">
      <c r="B9" s="1"/>
    </row>
    <row r="10" spans="1:7">
      <c r="B10" s="223" t="s">
        <v>439</v>
      </c>
    </row>
    <row r="11" spans="1:7" s="12" customFormat="1">
      <c r="B11" s="224" t="s">
        <v>440</v>
      </c>
      <c r="C11" s="225" t="s">
        <v>438</v>
      </c>
      <c r="D11" s="225" t="s">
        <v>441</v>
      </c>
      <c r="E11" s="226" t="s">
        <v>442</v>
      </c>
      <c r="F11" s="225" t="s">
        <v>443</v>
      </c>
      <c r="G11" s="227" t="s">
        <v>444</v>
      </c>
    </row>
    <row r="12" spans="1:7" s="13" customFormat="1">
      <c r="B12" s="60">
        <v>42376</v>
      </c>
      <c r="C12" s="61" t="s">
        <v>11</v>
      </c>
      <c r="D12" s="62"/>
      <c r="E12" s="62" t="s">
        <v>12</v>
      </c>
      <c r="F12" s="80" t="s">
        <v>17</v>
      </c>
      <c r="G12" s="16" t="s">
        <v>394</v>
      </c>
    </row>
    <row r="13" spans="1:7" s="13" customFormat="1" ht="21.75" customHeight="1">
      <c r="B13" s="60"/>
      <c r="C13" s="61"/>
      <c r="D13" s="15"/>
      <c r="E13" s="62"/>
      <c r="F13" s="15"/>
      <c r="G13" s="18"/>
    </row>
    <row r="14" spans="1:7" s="13" customFormat="1" ht="19.5" customHeight="1">
      <c r="B14" s="60"/>
      <c r="C14" s="61"/>
      <c r="D14" s="15"/>
      <c r="E14" s="62"/>
      <c r="F14" s="15"/>
      <c r="G14" s="18"/>
    </row>
    <row r="15" spans="1:7" s="13" customFormat="1" ht="21.75" customHeight="1">
      <c r="B15" s="17"/>
      <c r="C15" s="14"/>
      <c r="D15" s="15"/>
      <c r="E15" s="15"/>
      <c r="F15" s="15"/>
      <c r="G15" s="18"/>
    </row>
    <row r="16" spans="1:7" s="13" customFormat="1" ht="19.5" customHeight="1">
      <c r="B16" s="17"/>
      <c r="C16" s="14"/>
      <c r="D16" s="15"/>
      <c r="E16" s="15"/>
      <c r="F16" s="15"/>
      <c r="G16" s="18"/>
    </row>
    <row r="17" spans="2:7" s="13" customFormat="1" ht="21.75" customHeight="1">
      <c r="B17" s="17"/>
      <c r="C17" s="14"/>
      <c r="D17" s="15"/>
      <c r="E17" s="15"/>
      <c r="F17" s="15"/>
      <c r="G17" s="18"/>
    </row>
    <row r="18" spans="2:7" s="13" customFormat="1" ht="19.5" customHeight="1">
      <c r="B18" s="19"/>
      <c r="C18" s="20"/>
      <c r="D18" s="21"/>
      <c r="E18" s="21"/>
      <c r="F18" s="21"/>
      <c r="G18" s="2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workbookViewId="0">
      <selection activeCell="D22" sqref="D22"/>
    </sheetView>
  </sheetViews>
  <sheetFormatPr defaultRowHeight="12.75"/>
  <cols>
    <col min="1" max="1" width="1.375" style="8" customWidth="1"/>
    <col min="2" max="2" width="11.75" style="23" customWidth="1"/>
    <col min="3" max="3" width="26.5" style="24" customWidth="1"/>
    <col min="4" max="4" width="18.75" style="24" customWidth="1"/>
    <col min="5" max="5" width="28.125" style="24" customWidth="1"/>
    <col min="6" max="6" width="30.625" style="24" customWidth="1"/>
    <col min="7" max="16384" width="9" style="8"/>
  </cols>
  <sheetData>
    <row r="1" spans="2:6" ht="25.5">
      <c r="B1" s="25"/>
      <c r="D1" s="26" t="s">
        <v>453</v>
      </c>
      <c r="E1" s="27"/>
    </row>
    <row r="2" spans="2:6" ht="13.5" customHeight="1">
      <c r="B2" s="25"/>
      <c r="D2" s="28"/>
      <c r="E2" s="28"/>
    </row>
    <row r="3" spans="2:6">
      <c r="B3" s="228" t="s">
        <v>446</v>
      </c>
      <c r="C3" s="228" t="s">
        <v>446</v>
      </c>
      <c r="D3" s="208" t="str">
        <f>表紙!C4</f>
        <v>Company Rating Website</v>
      </c>
      <c r="E3" s="208"/>
      <c r="F3" s="208"/>
    </row>
    <row r="4" spans="2:6">
      <c r="B4" s="228" t="s">
        <v>433</v>
      </c>
      <c r="C4" s="228" t="s">
        <v>433</v>
      </c>
      <c r="D4" s="208" t="str">
        <f>表紙!C5</f>
        <v>CRW</v>
      </c>
      <c r="E4" s="208"/>
      <c r="F4" s="208"/>
    </row>
    <row r="5" spans="2:6" s="29" customFormat="1" ht="72" customHeight="1">
      <c r="B5" s="206" t="s">
        <v>447</v>
      </c>
      <c r="C5" s="206"/>
      <c r="D5" s="207" t="s">
        <v>393</v>
      </c>
      <c r="E5" s="207"/>
      <c r="F5" s="207"/>
    </row>
    <row r="6" spans="2:6">
      <c r="B6" s="30"/>
      <c r="C6" s="31"/>
      <c r="D6" s="31"/>
      <c r="E6" s="31"/>
      <c r="F6" s="31"/>
    </row>
    <row r="7" spans="2:6" s="32" customFormat="1">
      <c r="B7" s="33"/>
      <c r="C7" s="34"/>
      <c r="D7" s="34"/>
      <c r="E7" s="34"/>
      <c r="F7" s="34"/>
    </row>
    <row r="8" spans="2:6" s="35" customFormat="1" ht="21" customHeight="1">
      <c r="B8" s="230" t="s">
        <v>448</v>
      </c>
      <c r="C8" s="231" t="s">
        <v>449</v>
      </c>
      <c r="D8" s="231" t="s">
        <v>450</v>
      </c>
      <c r="E8" s="232" t="s">
        <v>451</v>
      </c>
      <c r="F8" s="233" t="s">
        <v>452</v>
      </c>
    </row>
    <row r="9" spans="2:6" s="35" customFormat="1" ht="25.5" customHeight="1">
      <c r="B9" s="36">
        <v>1</v>
      </c>
      <c r="C9" s="37" t="s">
        <v>379</v>
      </c>
      <c r="D9" s="91" t="s">
        <v>379</v>
      </c>
      <c r="E9" s="78" t="s">
        <v>18</v>
      </c>
      <c r="F9" s="77" t="s">
        <v>391</v>
      </c>
    </row>
    <row r="10" spans="2:6" ht="25.5">
      <c r="B10" s="36">
        <v>2</v>
      </c>
      <c r="C10" s="37" t="s">
        <v>390</v>
      </c>
      <c r="D10" s="91" t="s">
        <v>59</v>
      </c>
      <c r="E10" s="78" t="s">
        <v>18</v>
      </c>
      <c r="F10" s="77" t="s">
        <v>392</v>
      </c>
    </row>
    <row r="11" spans="2:6" ht="25.5">
      <c r="B11" s="38">
        <v>3</v>
      </c>
      <c r="C11" s="39" t="s">
        <v>14</v>
      </c>
      <c r="D11" s="198" t="s">
        <v>269</v>
      </c>
      <c r="E11" s="199" t="s">
        <v>15</v>
      </c>
      <c r="F11" s="200" t="s">
        <v>27</v>
      </c>
    </row>
  </sheetData>
  <mergeCells count="4">
    <mergeCell ref="B5:C5"/>
    <mergeCell ref="D5:F5"/>
    <mergeCell ref="D3:F3"/>
    <mergeCell ref="D4:F4"/>
  </mergeCells>
  <phoneticPr fontId="0" type="noConversion"/>
  <hyperlinks>
    <hyperlink ref="D11" location="Administration_Module!A1" display="Administration_Module"/>
    <hyperlink ref="D10" location="User_Module!A1" display="User_Module"/>
    <hyperlink ref="D9" location="Comm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24" sqref="H24"/>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10" t="s">
        <v>445</v>
      </c>
      <c r="C1" s="210"/>
      <c r="D1" s="210"/>
      <c r="E1" s="210"/>
      <c r="F1" s="210"/>
      <c r="G1" s="210"/>
      <c r="H1" s="210"/>
    </row>
    <row r="2" spans="1:8" ht="14.25" customHeight="1">
      <c r="A2" s="41"/>
      <c r="B2" s="41"/>
      <c r="C2" s="42"/>
      <c r="D2" s="42"/>
      <c r="E2" s="42"/>
      <c r="F2" s="42"/>
      <c r="G2" s="42"/>
      <c r="H2" s="43"/>
    </row>
    <row r="3" spans="1:8" ht="12" customHeight="1">
      <c r="B3" s="228" t="s">
        <v>446</v>
      </c>
      <c r="C3" s="208" t="str">
        <f>表紙!C4</f>
        <v>Company Rating Website</v>
      </c>
      <c r="D3" s="208"/>
      <c r="E3" s="239" t="s">
        <v>435</v>
      </c>
      <c r="F3" s="240"/>
      <c r="G3" s="9" t="s">
        <v>386</v>
      </c>
      <c r="H3" s="44"/>
    </row>
    <row r="4" spans="1:8" ht="12" customHeight="1">
      <c r="B4" s="228" t="s">
        <v>433</v>
      </c>
      <c r="C4" s="208" t="str">
        <f>表紙!C5</f>
        <v>CRW</v>
      </c>
      <c r="D4" s="208"/>
      <c r="E4" s="239" t="s">
        <v>460</v>
      </c>
      <c r="F4" s="240"/>
      <c r="G4" s="9" t="s">
        <v>347</v>
      </c>
      <c r="H4" s="44"/>
    </row>
    <row r="5" spans="1:8" ht="12" customHeight="1">
      <c r="B5" s="238" t="s">
        <v>434</v>
      </c>
      <c r="C5" s="208" t="str">
        <f>C4&amp;"_"&amp;"Integration Test Report"&amp;"_"&amp;"v1.0"</f>
        <v>CRW_Integration Test Report_v1.0</v>
      </c>
      <c r="D5" s="208"/>
      <c r="E5" s="239" t="s">
        <v>437</v>
      </c>
      <c r="F5" s="240"/>
      <c r="G5" s="79"/>
      <c r="H5" s="45"/>
    </row>
    <row r="6" spans="1:8" ht="21.75" customHeight="1">
      <c r="A6" s="41"/>
      <c r="B6" s="238" t="s">
        <v>459</v>
      </c>
      <c r="C6" s="209"/>
      <c r="D6" s="209"/>
      <c r="E6" s="209"/>
      <c r="F6" s="209"/>
      <c r="G6" s="209"/>
      <c r="H6" s="209"/>
    </row>
    <row r="7" spans="1:8" ht="14.25" customHeight="1">
      <c r="A7" s="41"/>
      <c r="B7" s="46"/>
      <c r="C7" s="47"/>
      <c r="D7" s="42"/>
      <c r="E7" s="42"/>
      <c r="F7" s="42"/>
      <c r="G7" s="42"/>
      <c r="H7" s="43"/>
    </row>
    <row r="8" spans="1:8">
      <c r="B8" s="46"/>
      <c r="C8" s="47"/>
      <c r="D8" s="42"/>
      <c r="E8" s="42"/>
      <c r="F8" s="42"/>
      <c r="G8" s="42"/>
      <c r="H8" s="43"/>
    </row>
    <row r="9" spans="1:8">
      <c r="A9" s="48"/>
      <c r="B9" s="48"/>
      <c r="C9" s="48"/>
      <c r="D9" s="48"/>
      <c r="E9" s="48"/>
      <c r="F9" s="48"/>
      <c r="G9" s="48"/>
      <c r="H9" s="48"/>
    </row>
    <row r="10" spans="1:8">
      <c r="A10" s="49"/>
      <c r="B10" s="229" t="s">
        <v>448</v>
      </c>
      <c r="C10" s="234" t="s">
        <v>454</v>
      </c>
      <c r="D10" s="235" t="s">
        <v>455</v>
      </c>
      <c r="E10" s="234" t="s">
        <v>456</v>
      </c>
      <c r="F10" s="234" t="s">
        <v>457</v>
      </c>
      <c r="G10" s="236" t="s">
        <v>6</v>
      </c>
      <c r="H10" s="237" t="s">
        <v>458</v>
      </c>
    </row>
    <row r="11" spans="1:8">
      <c r="A11" s="49"/>
      <c r="B11" s="92">
        <v>1</v>
      </c>
      <c r="C11" s="91" t="s">
        <v>379</v>
      </c>
      <c r="D11" s="51">
        <f>一般!A6</f>
        <v>0</v>
      </c>
      <c r="E11" s="51">
        <f>一般!B6</f>
        <v>0</v>
      </c>
      <c r="F11" s="51">
        <f>一般!C6</f>
        <v>56</v>
      </c>
      <c r="G11" s="51">
        <f>一般!D6</f>
        <v>0</v>
      </c>
      <c r="H11" s="52">
        <f>一般!E6</f>
        <v>56</v>
      </c>
    </row>
    <row r="12" spans="1:8">
      <c r="A12" s="49"/>
      <c r="B12" s="92">
        <v>2</v>
      </c>
      <c r="C12" s="91" t="s">
        <v>59</v>
      </c>
      <c r="D12" s="51">
        <f>User_Module!A6</f>
        <v>0</v>
      </c>
      <c r="E12" s="51">
        <f>User_Module!B6</f>
        <v>0</v>
      </c>
      <c r="F12" s="51">
        <f>User_Module!C6</f>
        <v>110</v>
      </c>
      <c r="G12" s="51">
        <f>User_Module!D6</f>
        <v>0</v>
      </c>
      <c r="H12" s="52">
        <f>User_Module!E6</f>
        <v>110</v>
      </c>
    </row>
    <row r="13" spans="1:8">
      <c r="A13" s="50"/>
      <c r="B13" s="92">
        <v>3</v>
      </c>
      <c r="C13" s="91" t="s">
        <v>269</v>
      </c>
      <c r="D13" s="51">
        <f>Administration_Module!A6</f>
        <v>0</v>
      </c>
      <c r="E13" s="51">
        <f>Administration_Module!B6</f>
        <v>0</v>
      </c>
      <c r="F13" s="51">
        <f>Administration_Module!C6</f>
        <v>66</v>
      </c>
      <c r="G13" s="51">
        <f>Administration_Module!D6</f>
        <v>0</v>
      </c>
      <c r="H13" s="52">
        <f>Administration_Module!E6</f>
        <v>66</v>
      </c>
    </row>
    <row r="14" spans="1:8">
      <c r="A14" s="50"/>
      <c r="B14" s="93"/>
      <c r="C14" s="53" t="s">
        <v>9</v>
      </c>
      <c r="D14" s="54">
        <f>SUM(D9:D13)</f>
        <v>0</v>
      </c>
      <c r="E14" s="54">
        <f>SUM(E9:E13)</f>
        <v>0</v>
      </c>
      <c r="F14" s="54">
        <f>SUM(F9:F13)</f>
        <v>232</v>
      </c>
      <c r="G14" s="54">
        <f>SUM(G9:G13)</f>
        <v>0</v>
      </c>
      <c r="H14" s="55">
        <f>SUM(H11:H13)</f>
        <v>232</v>
      </c>
    </row>
    <row r="15" spans="1:8">
      <c r="A15" s="48"/>
      <c r="B15" s="56"/>
      <c r="C15" s="48"/>
      <c r="D15" s="57"/>
      <c r="E15" s="58"/>
      <c r="F15" s="58"/>
      <c r="G15" s="58"/>
      <c r="H15" s="58"/>
    </row>
    <row r="16" spans="1:8">
      <c r="A16" s="48"/>
      <c r="B16" s="228"/>
      <c r="C16" s="228" t="s">
        <v>461</v>
      </c>
      <c r="D16" s="48"/>
      <c r="E16" s="59">
        <f>(D14+E14)*100/(H14-G14)</f>
        <v>0</v>
      </c>
      <c r="F16" s="48" t="s">
        <v>10</v>
      </c>
      <c r="G16" s="48"/>
      <c r="H16" s="40"/>
    </row>
    <row r="17" spans="1:8">
      <c r="A17" s="48"/>
      <c r="B17" s="228"/>
      <c r="C17" s="228" t="s">
        <v>462</v>
      </c>
      <c r="D17" s="48"/>
      <c r="E17" s="59">
        <f>D14*100/(H14-G14)</f>
        <v>0</v>
      </c>
      <c r="F17" s="48" t="s">
        <v>10</v>
      </c>
      <c r="G17" s="48"/>
      <c r="H17" s="40"/>
    </row>
    <row r="18" spans="1:8">
      <c r="C18" s="48"/>
      <c r="D18" s="48"/>
    </row>
  </sheetData>
  <mergeCells count="8">
    <mergeCell ref="C5:D5"/>
    <mergeCell ref="E5:F5"/>
    <mergeCell ref="C6:H6"/>
    <mergeCell ref="B1:H1"/>
    <mergeCell ref="C3:D3"/>
    <mergeCell ref="E3:F3"/>
    <mergeCell ref="C4:D4"/>
    <mergeCell ref="E4:F4"/>
  </mergeCells>
  <phoneticPr fontId="0" type="noConversion"/>
  <hyperlinks>
    <hyperlink ref="C13" location="Administration_Module!A1" display="Administration_Module"/>
    <hyperlink ref="C12" location="User_Module!A1" display="User_Module"/>
    <hyperlink ref="C11" location="Common!A1" display="Comm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zoomScaleNormal="100" workbookViewId="0">
      <selection activeCell="H23" sqref="H23"/>
    </sheetView>
  </sheetViews>
  <sheetFormatPr defaultRowHeight="15"/>
  <cols>
    <col min="1" max="1" width="9" style="95"/>
    <col min="2" max="2" width="12.375" style="95" customWidth="1"/>
    <col min="3" max="3" width="9" style="95" customWidth="1"/>
    <col min="4" max="4" width="13.375" style="95" customWidth="1"/>
    <col min="5" max="6" width="9" style="95" customWidth="1"/>
    <col min="7" max="7" width="13" style="95" customWidth="1"/>
    <col min="8" max="8" width="14.25" style="95" customWidth="1"/>
    <col min="9" max="16384" width="9" style="95"/>
  </cols>
  <sheetData>
    <row r="2" spans="1:6" ht="15.75" thickBot="1"/>
    <row r="3" spans="1:6" ht="15.75" thickBot="1">
      <c r="B3" s="112" t="s">
        <v>41</v>
      </c>
      <c r="C3" s="111" t="s">
        <v>34</v>
      </c>
    </row>
    <row r="4" spans="1:6" ht="15" customHeight="1" thickBot="1">
      <c r="A4" s="211" t="s">
        <v>40</v>
      </c>
      <c r="B4" s="110" t="s">
        <v>38</v>
      </c>
      <c r="C4" s="109">
        <f>一般!J7 + User_Module!J7 + Administration_Module!J7</f>
        <v>0</v>
      </c>
    </row>
    <row r="5" spans="1:6" ht="15.75" thickBot="1">
      <c r="A5" s="212"/>
      <c r="B5" s="108" t="s">
        <v>37</v>
      </c>
      <c r="C5" s="109">
        <f>一般!K7 + User_Module!K7 + Administration_Module!K7</f>
        <v>0</v>
      </c>
    </row>
    <row r="6" spans="1:6" ht="15.75" thickBot="1">
      <c r="A6" s="212"/>
      <c r="B6" s="108" t="s">
        <v>36</v>
      </c>
      <c r="C6" s="109">
        <f>一般!L7 + User_Module!L7 + Administration_Module!L7</f>
        <v>0</v>
      </c>
    </row>
    <row r="7" spans="1:6" ht="15.75" thickBot="1">
      <c r="A7" s="212"/>
      <c r="B7" s="108" t="s">
        <v>35</v>
      </c>
      <c r="C7" s="109">
        <f>一般!M7 + User_Module!M7 + Administration_Module!M7</f>
        <v>0</v>
      </c>
    </row>
    <row r="8" spans="1:6" ht="15.75" thickBot="1">
      <c r="A8" s="213"/>
      <c r="B8" s="107" t="s">
        <v>33</v>
      </c>
      <c r="C8" s="202">
        <f>一般!O11 + User_Module!O11 + Administration_Module!O11</f>
        <v>0</v>
      </c>
    </row>
    <row r="9" spans="1:6">
      <c r="A9" s="103"/>
      <c r="B9" s="103"/>
      <c r="C9" s="103"/>
      <c r="D9" s="103"/>
      <c r="E9" s="103"/>
    </row>
    <row r="10" spans="1:6">
      <c r="A10" s="102" t="s">
        <v>4</v>
      </c>
      <c r="B10" s="105"/>
      <c r="C10" s="105"/>
      <c r="D10" s="106"/>
      <c r="E10" s="103"/>
    </row>
    <row r="11" spans="1:6">
      <c r="A11" s="101" t="s">
        <v>345</v>
      </c>
      <c r="B11" s="105"/>
      <c r="C11" s="105"/>
      <c r="D11" s="104"/>
      <c r="E11" s="103"/>
    </row>
    <row r="12" spans="1:6">
      <c r="A12" s="101" t="s">
        <v>347</v>
      </c>
      <c r="B12" s="105"/>
      <c r="C12" s="105"/>
      <c r="D12" s="104"/>
      <c r="E12" s="103"/>
    </row>
    <row r="13" spans="1:6">
      <c r="B13" s="105"/>
      <c r="C13" s="105"/>
      <c r="D13" s="104"/>
      <c r="E13" s="103"/>
    </row>
    <row r="14" spans="1:6">
      <c r="A14" s="102" t="s">
        <v>39</v>
      </c>
      <c r="B14" s="102" t="s">
        <v>38</v>
      </c>
      <c r="C14" s="102" t="s">
        <v>37</v>
      </c>
      <c r="D14" s="102" t="s">
        <v>36</v>
      </c>
      <c r="E14" s="102" t="s">
        <v>35</v>
      </c>
      <c r="F14" s="102" t="s">
        <v>34</v>
      </c>
    </row>
    <row r="15" spans="1:6">
      <c r="A15" s="196" t="s">
        <v>343</v>
      </c>
      <c r="B15" s="101">
        <f>一般!J2 + User_Module!J2 + Administration_Module!J2</f>
        <v>0</v>
      </c>
      <c r="C15" s="101">
        <f>一般!K2 + User_Module!K2 + Administration_Module!K2</f>
        <v>0</v>
      </c>
      <c r="D15" s="101">
        <f>一般!L2 + User_Module!L2 + Administration_Module!L2</f>
        <v>0</v>
      </c>
      <c r="E15" s="101">
        <f>一般!M2 + User_Module!M2 + Administration_Module!M2</f>
        <v>0</v>
      </c>
      <c r="F15" s="100">
        <f t="shared" ref="F15:F20" si="0">SUM(B15:E15)</f>
        <v>0</v>
      </c>
    </row>
    <row r="16" spans="1:6">
      <c r="A16" s="196" t="s">
        <v>344</v>
      </c>
      <c r="B16" s="101">
        <f>一般!J3 + User_Module!J3 + Administration_Module!J3</f>
        <v>0</v>
      </c>
      <c r="C16" s="101">
        <f>一般!K3 + User_Module!K3 + Administration_Module!K3</f>
        <v>0</v>
      </c>
      <c r="D16" s="101">
        <f>一般!L3 + User_Module!L3 + Administration_Module!L3</f>
        <v>0</v>
      </c>
      <c r="E16" s="101">
        <f>一般!M3 + User_Module!M3 + Administration_Module!M3</f>
        <v>0</v>
      </c>
      <c r="F16" s="100">
        <f t="shared" si="0"/>
        <v>0</v>
      </c>
    </row>
    <row r="17" spans="1:6">
      <c r="A17" s="196" t="s">
        <v>387</v>
      </c>
      <c r="B17" s="101">
        <f>一般!J4 + User_Module!J4 + Administration_Module!J4</f>
        <v>0</v>
      </c>
      <c r="C17" s="101">
        <f>一般!K4 + User_Module!K4 + Administration_Module!K4</f>
        <v>0</v>
      </c>
      <c r="D17" s="101">
        <f>一般!L4 + User_Module!L4 + Administration_Module!L4</f>
        <v>0</v>
      </c>
      <c r="E17" s="101">
        <f>一般!M4 + User_Module!M4 + Administration_Module!M4</f>
        <v>0</v>
      </c>
      <c r="F17" s="100">
        <f t="shared" si="0"/>
        <v>0</v>
      </c>
    </row>
    <row r="18" spans="1:6">
      <c r="A18" s="196" t="s">
        <v>347</v>
      </c>
      <c r="B18" s="101">
        <f>一般!J5 + User_Module!J5 + Administration_Module!J5</f>
        <v>0</v>
      </c>
      <c r="C18" s="101">
        <f>一般!K5 + User_Module!K5 + Administration_Module!K5</f>
        <v>0</v>
      </c>
      <c r="D18" s="101">
        <f>一般!L5 + User_Module!L5 + Administration_Module!L5</f>
        <v>0</v>
      </c>
      <c r="E18" s="101">
        <f>一般!M5 + User_Module!M5 + Administration_Module!M5</f>
        <v>0</v>
      </c>
      <c r="F18" s="100">
        <f t="shared" si="0"/>
        <v>0</v>
      </c>
    </row>
    <row r="19" spans="1:6">
      <c r="A19" s="196" t="s">
        <v>345</v>
      </c>
      <c r="B19" s="101">
        <f>一般!J6 + User_Module!J6 + Administration_Module!J6</f>
        <v>0</v>
      </c>
      <c r="C19" s="101">
        <f>一般!K6 + User_Module!K6 + Administration_Module!K6</f>
        <v>0</v>
      </c>
      <c r="D19" s="101">
        <f>一般!L6 + User_Module!L6 + Administration_Module!L6</f>
        <v>0</v>
      </c>
      <c r="E19" s="101">
        <f>一般!M6 + User_Module!M6 + Administration_Module!M6</f>
        <v>0</v>
      </c>
      <c r="F19" s="100">
        <f t="shared" si="0"/>
        <v>0</v>
      </c>
    </row>
    <row r="20" spans="1:6">
      <c r="A20" s="197" t="s">
        <v>33</v>
      </c>
      <c r="B20" s="101">
        <f>一般!J7 + User_Module!J7 + Administration_Module!J7</f>
        <v>0</v>
      </c>
      <c r="C20" s="101">
        <f>一般!K7 + User_Module!K7 + Administration_Module!K7</f>
        <v>0</v>
      </c>
      <c r="D20" s="101">
        <f>一般!L7 + User_Module!L7 + Administration_Module!L7</f>
        <v>0</v>
      </c>
      <c r="E20" s="101">
        <f>一般!M7 + User_Module!M7 + Administration_Module!M7</f>
        <v>0</v>
      </c>
      <c r="F20" s="100">
        <f t="shared" si="0"/>
        <v>0</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18" sqref="C18"/>
    </sheetView>
  </sheetViews>
  <sheetFormatPr defaultRowHeight="14.25" customHeight="1"/>
  <cols>
    <col min="1" max="1" width="14.25" style="95" customWidth="1"/>
    <col min="2" max="2" width="52.875" style="95" customWidth="1"/>
    <col min="3" max="3" width="37.5" style="95" customWidth="1"/>
    <col min="4" max="4" width="37.25" style="95" customWidth="1"/>
    <col min="5" max="16384" width="9" style="95"/>
  </cols>
  <sheetData>
    <row r="1" spans="1:4" ht="14.25" customHeight="1">
      <c r="A1" s="214" t="s">
        <v>463</v>
      </c>
      <c r="B1" s="214"/>
      <c r="C1" s="214"/>
    </row>
    <row r="2" spans="1:4" ht="14.25" customHeight="1" thickBot="1"/>
    <row r="3" spans="1:4" ht="18" customHeight="1">
      <c r="A3" s="96" t="s">
        <v>1</v>
      </c>
      <c r="B3" s="97" t="s">
        <v>464</v>
      </c>
      <c r="C3" s="241" t="s">
        <v>465</v>
      </c>
      <c r="D3" s="241" t="s">
        <v>466</v>
      </c>
    </row>
    <row r="4" spans="1:4" ht="15">
      <c r="A4" s="98" t="s">
        <v>28</v>
      </c>
      <c r="B4" s="99" t="s">
        <v>286</v>
      </c>
      <c r="C4" s="99"/>
      <c r="D4" s="242" t="s">
        <v>467</v>
      </c>
    </row>
    <row r="5" spans="1:4" ht="15">
      <c r="A5" s="98" t="s">
        <v>29</v>
      </c>
      <c r="B5" s="99" t="s">
        <v>288</v>
      </c>
      <c r="C5" s="99"/>
      <c r="D5" t="s">
        <v>468</v>
      </c>
    </row>
    <row r="6" spans="1:4" ht="15">
      <c r="A6" s="98" t="s">
        <v>30</v>
      </c>
      <c r="B6" s="99" t="s">
        <v>290</v>
      </c>
      <c r="C6" s="99"/>
      <c r="D6" t="s">
        <v>469</v>
      </c>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0"/>
  <sheetViews>
    <sheetView zoomScale="85" zoomScaleNormal="85" workbookViewId="0">
      <selection activeCell="F10" sqref="F10"/>
    </sheetView>
  </sheetViews>
  <sheetFormatPr defaultColWidth="15.25" defaultRowHeight="13.5" customHeight="1"/>
  <cols>
    <col min="1" max="1" width="15.125" style="125" customWidth="1"/>
    <col min="2" max="2" width="42.125" style="125" customWidth="1"/>
    <col min="3" max="3" width="33" style="125" customWidth="1"/>
    <col min="4" max="4" width="30.625" style="125" customWidth="1"/>
    <col min="5" max="5" width="15.25" style="125" customWidth="1"/>
    <col min="6" max="6" width="12.875" style="125" customWidth="1"/>
    <col min="7" max="7" width="13.25" style="125" customWidth="1"/>
    <col min="8" max="8" width="15.25" style="152" customWidth="1"/>
    <col min="9" max="9" width="15.25" style="125" customWidth="1"/>
    <col min="10" max="10" width="13.875" style="151" customWidth="1"/>
    <col min="11" max="11" width="15.25" style="125" customWidth="1"/>
    <col min="12" max="16" width="15.25" style="125"/>
    <col min="17" max="17" width="0" style="125" hidden="1" customWidth="1"/>
    <col min="18" max="16384" width="15.25" style="125"/>
  </cols>
  <sheetData>
    <row r="1" spans="1:257" ht="13.5" customHeight="1" thickTop="1" thickBot="1">
      <c r="A1" s="117" t="s">
        <v>13</v>
      </c>
      <c r="B1" s="118"/>
      <c r="C1" s="118"/>
      <c r="D1" s="118"/>
      <c r="E1" s="118"/>
      <c r="F1" s="118"/>
      <c r="G1" s="119"/>
      <c r="H1" s="120"/>
      <c r="I1" s="121" t="s">
        <v>39</v>
      </c>
      <c r="J1" s="122" t="s">
        <v>38</v>
      </c>
      <c r="K1" s="122" t="s">
        <v>37</v>
      </c>
      <c r="L1" s="122" t="s">
        <v>36</v>
      </c>
      <c r="M1" s="122" t="s">
        <v>35</v>
      </c>
      <c r="N1" s="122" t="s">
        <v>47</v>
      </c>
      <c r="O1" s="123" t="s">
        <v>34</v>
      </c>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4"/>
      <c r="EU1" s="124"/>
      <c r="EV1" s="124"/>
      <c r="EW1" s="124"/>
      <c r="EX1" s="124"/>
      <c r="EY1" s="124"/>
      <c r="EZ1" s="124"/>
      <c r="FA1" s="124"/>
      <c r="FB1" s="124"/>
      <c r="FC1" s="124"/>
      <c r="FD1" s="124"/>
      <c r="FE1" s="124"/>
      <c r="FF1" s="124"/>
      <c r="FG1" s="124"/>
      <c r="FH1" s="124"/>
      <c r="FI1" s="124"/>
      <c r="FJ1" s="124"/>
      <c r="FK1" s="124"/>
      <c r="FL1" s="124"/>
      <c r="FM1" s="124"/>
      <c r="FN1" s="124"/>
      <c r="FO1" s="124"/>
      <c r="FP1" s="124"/>
      <c r="FQ1" s="124"/>
      <c r="FR1" s="124"/>
      <c r="FS1" s="124"/>
      <c r="FT1" s="124"/>
      <c r="FU1" s="124"/>
      <c r="FV1" s="124"/>
      <c r="FW1" s="124"/>
      <c r="FX1" s="124"/>
      <c r="FY1" s="124"/>
      <c r="FZ1" s="124"/>
      <c r="GA1" s="124"/>
      <c r="GB1" s="124"/>
      <c r="GC1" s="124"/>
      <c r="GD1" s="124"/>
      <c r="GE1" s="124"/>
      <c r="GF1" s="124"/>
      <c r="GG1" s="124"/>
      <c r="GH1" s="124"/>
      <c r="GI1" s="124"/>
      <c r="GJ1" s="124"/>
      <c r="GK1" s="124"/>
      <c r="GL1" s="124"/>
      <c r="GM1" s="124"/>
      <c r="GN1" s="124"/>
      <c r="GO1" s="124"/>
      <c r="GP1" s="124"/>
      <c r="GQ1" s="124"/>
      <c r="GR1" s="124"/>
      <c r="GS1" s="124"/>
      <c r="GT1" s="124"/>
      <c r="GU1" s="124"/>
      <c r="GV1" s="124"/>
      <c r="GW1" s="124"/>
      <c r="GX1" s="124"/>
      <c r="GY1" s="124"/>
      <c r="GZ1" s="124"/>
      <c r="HA1" s="124"/>
      <c r="HB1" s="124"/>
      <c r="HC1" s="124"/>
      <c r="HD1" s="124"/>
      <c r="HE1" s="124"/>
      <c r="HF1" s="124"/>
      <c r="HG1" s="124"/>
      <c r="HH1" s="124"/>
      <c r="HI1" s="124"/>
      <c r="HJ1" s="124"/>
      <c r="HK1" s="124"/>
      <c r="HL1" s="124"/>
      <c r="HM1" s="124"/>
      <c r="HN1" s="124"/>
      <c r="HO1" s="124"/>
      <c r="HP1" s="124"/>
      <c r="HQ1" s="124"/>
      <c r="HR1" s="124"/>
      <c r="HS1" s="124"/>
      <c r="HT1" s="124"/>
      <c r="HU1" s="124"/>
      <c r="HV1" s="124"/>
      <c r="HW1" s="124"/>
      <c r="HX1" s="124"/>
      <c r="HY1" s="124"/>
      <c r="HZ1" s="124"/>
      <c r="IA1" s="124"/>
      <c r="IB1" s="124"/>
      <c r="IC1" s="124"/>
      <c r="ID1" s="124"/>
      <c r="IE1" s="124"/>
      <c r="IF1" s="124"/>
      <c r="IG1" s="124"/>
      <c r="IH1" s="124"/>
      <c r="II1" s="124"/>
      <c r="IJ1" s="124"/>
      <c r="IK1" s="124"/>
      <c r="IL1" s="124"/>
      <c r="IM1" s="124"/>
      <c r="IN1" s="124"/>
      <c r="IO1" s="124"/>
      <c r="IP1" s="124"/>
    </row>
    <row r="2" spans="1:257" ht="13.5" customHeight="1">
      <c r="A2" s="243" t="s">
        <v>470</v>
      </c>
      <c r="B2" s="215" t="s">
        <v>379</v>
      </c>
      <c r="C2" s="215"/>
      <c r="D2" s="215"/>
      <c r="E2" s="215"/>
      <c r="F2" s="215"/>
      <c r="G2" s="215"/>
      <c r="H2" s="126" t="s">
        <v>2</v>
      </c>
      <c r="I2" s="127" t="s">
        <v>343</v>
      </c>
      <c r="J2" s="128">
        <f>COUNTIFS(J13:J139,"HungTQ",L13:L139,"Open")</f>
        <v>0</v>
      </c>
      <c r="K2" s="128">
        <f>COUNTIFS(J13:J139,"HungTQ",L13:L139,"Accepted")</f>
        <v>0</v>
      </c>
      <c r="L2" s="128">
        <f>COUNTIFS(J13:J139,"HungTQ",L13:L139,"Ready for test")</f>
        <v>0</v>
      </c>
      <c r="M2" s="128">
        <f>COUNTIFS(J13:J139,"HungTQ",L13:L139,"Closed")</f>
        <v>0</v>
      </c>
      <c r="N2" s="128">
        <f>COUNTIFS(J13:J139,"HungTQ",L13:L139,"")</f>
        <v>0</v>
      </c>
      <c r="O2" s="129">
        <f t="shared" ref="O2:O6" si="0">SUM(J2:N2)</f>
        <v>0</v>
      </c>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4"/>
      <c r="EI2" s="124"/>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4"/>
      <c r="FJ2" s="124"/>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4"/>
      <c r="GK2" s="124"/>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4"/>
      <c r="HL2" s="124"/>
      <c r="HM2" s="124"/>
      <c r="HN2" s="124"/>
      <c r="HO2" s="124"/>
      <c r="HP2" s="124"/>
      <c r="HQ2" s="124"/>
      <c r="HR2" s="124"/>
      <c r="HS2" s="124"/>
      <c r="HT2" s="124"/>
      <c r="HU2" s="124"/>
      <c r="HV2" s="124"/>
      <c r="HW2" s="124"/>
      <c r="HX2" s="124"/>
      <c r="HY2" s="124"/>
      <c r="HZ2" s="124"/>
      <c r="IA2" s="124"/>
      <c r="IB2" s="124"/>
      <c r="IC2" s="124"/>
      <c r="ID2" s="124"/>
      <c r="IE2" s="124"/>
      <c r="IF2" s="124"/>
      <c r="IG2" s="124"/>
      <c r="IH2" s="124"/>
      <c r="II2" s="124"/>
      <c r="IJ2" s="124"/>
      <c r="IK2" s="124"/>
      <c r="IL2" s="124"/>
      <c r="IM2" s="124"/>
      <c r="IN2" s="124"/>
      <c r="IO2" s="124"/>
      <c r="IP2" s="124"/>
    </row>
    <row r="3" spans="1:257" ht="13.5" customHeight="1">
      <c r="A3" s="243" t="s">
        <v>471</v>
      </c>
      <c r="B3" s="215" t="s">
        <v>16</v>
      </c>
      <c r="C3" s="215"/>
      <c r="D3" s="215"/>
      <c r="E3" s="215"/>
      <c r="F3" s="215"/>
      <c r="G3" s="215"/>
      <c r="H3" s="126" t="s">
        <v>3</v>
      </c>
      <c r="I3" s="127" t="s">
        <v>344</v>
      </c>
      <c r="J3" s="128">
        <f>COUNTIFS(J13:J139,"DangT",L13:L139,"Open")</f>
        <v>0</v>
      </c>
      <c r="K3" s="128">
        <f>COUNTIFS(J13:J139,"DangT",L13:L139,"Accepted")</f>
        <v>0</v>
      </c>
      <c r="L3" s="128">
        <f>COUNTIFS(J13:J139,"DangT",L13:L139,"Ready for test")</f>
        <v>0</v>
      </c>
      <c r="M3" s="128">
        <f>COUNTIFS(J13:J139,"DangT",L13:L139,"Closed")</f>
        <v>0</v>
      </c>
      <c r="N3" s="128">
        <f>COUNTIFS(J13:J139,"DangT",L13:L139,"")</f>
        <v>0</v>
      </c>
      <c r="O3" s="130">
        <f t="shared" si="0"/>
        <v>0</v>
      </c>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B3" s="124"/>
      <c r="HC3" s="124"/>
      <c r="HD3" s="124"/>
      <c r="HE3" s="124"/>
      <c r="HF3" s="124"/>
      <c r="HG3" s="124"/>
      <c r="HH3" s="124"/>
      <c r="HI3" s="124"/>
      <c r="HJ3" s="124"/>
      <c r="HK3" s="124"/>
      <c r="HL3" s="124"/>
      <c r="HM3" s="124"/>
      <c r="HN3" s="124"/>
      <c r="HO3" s="124"/>
      <c r="HP3" s="124"/>
      <c r="HQ3" s="124"/>
      <c r="HR3" s="124"/>
      <c r="HS3" s="124"/>
      <c r="HT3" s="124"/>
      <c r="HU3" s="124"/>
      <c r="HV3" s="124"/>
      <c r="HW3" s="124"/>
      <c r="HX3" s="124"/>
      <c r="HY3" s="124"/>
      <c r="HZ3" s="124"/>
      <c r="IA3" s="124"/>
      <c r="IB3" s="124"/>
      <c r="IC3" s="124"/>
      <c r="ID3" s="124"/>
      <c r="IE3" s="124"/>
      <c r="IF3" s="124"/>
      <c r="IG3" s="124"/>
      <c r="IH3" s="124"/>
      <c r="II3" s="124"/>
      <c r="IJ3" s="124"/>
      <c r="IK3" s="124"/>
      <c r="IL3" s="124"/>
      <c r="IM3" s="124"/>
      <c r="IN3" s="124"/>
      <c r="IO3" s="124"/>
      <c r="IP3" s="124"/>
    </row>
    <row r="4" spans="1:257" ht="13.5" customHeight="1">
      <c r="A4" s="243" t="s">
        <v>472</v>
      </c>
      <c r="B4" s="216" t="s">
        <v>386</v>
      </c>
      <c r="C4" s="216"/>
      <c r="D4" s="216"/>
      <c r="E4" s="216"/>
      <c r="F4" s="216"/>
      <c r="G4" s="216"/>
      <c r="H4" s="126" t="s">
        <v>6</v>
      </c>
      <c r="I4" s="127" t="s">
        <v>346</v>
      </c>
      <c r="J4" s="128">
        <f>COUNTIFS(J13:J139,"HungNN",L13:L139,"Open")</f>
        <v>0</v>
      </c>
      <c r="K4" s="128">
        <f>COUNTIFS(J13:J139,"HungNN",L13:L139,"Accepted")</f>
        <v>0</v>
      </c>
      <c r="L4" s="128">
        <f>COUNTIFS(J13:J139,"HungNN",L13:L139,"Ready for test")</f>
        <v>0</v>
      </c>
      <c r="M4" s="128">
        <f>COUNTIFS(J13:J139,"HungNN",L13:L139,"Closed")</f>
        <v>0</v>
      </c>
      <c r="N4" s="128">
        <f>COUNTIFS(J13:J139,"HungNN",L13:L139,"")</f>
        <v>0</v>
      </c>
      <c r="O4" s="130">
        <f t="shared" si="0"/>
        <v>0</v>
      </c>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c r="CX4" s="124"/>
      <c r="CY4" s="124"/>
      <c r="CZ4" s="124"/>
      <c r="DA4" s="124"/>
      <c r="DB4" s="124"/>
      <c r="DC4" s="124"/>
      <c r="DD4" s="124"/>
      <c r="DE4" s="124"/>
      <c r="DF4" s="124"/>
      <c r="DG4" s="124"/>
      <c r="DH4" s="124"/>
      <c r="DI4" s="124"/>
      <c r="DJ4" s="124"/>
      <c r="DK4" s="124"/>
      <c r="DL4" s="124"/>
      <c r="DM4" s="124"/>
      <c r="DN4" s="124"/>
      <c r="DO4" s="124"/>
      <c r="DP4" s="124"/>
      <c r="DQ4" s="124"/>
      <c r="DR4" s="124"/>
      <c r="DS4" s="124"/>
      <c r="DT4" s="124"/>
      <c r="DU4" s="124"/>
      <c r="DV4" s="124"/>
      <c r="DW4" s="124"/>
      <c r="DX4" s="124"/>
      <c r="DY4" s="124"/>
      <c r="DZ4" s="124"/>
      <c r="EA4" s="124"/>
      <c r="EB4" s="124"/>
      <c r="EC4" s="124"/>
      <c r="ED4" s="124"/>
      <c r="EE4" s="124"/>
      <c r="EF4" s="124"/>
      <c r="EG4" s="124"/>
      <c r="EH4" s="124"/>
      <c r="EI4" s="124"/>
      <c r="EJ4" s="124"/>
      <c r="EK4" s="124"/>
      <c r="EL4" s="124"/>
      <c r="EM4" s="124"/>
      <c r="EN4" s="124"/>
      <c r="EO4" s="124"/>
      <c r="EP4" s="124"/>
      <c r="EQ4" s="124"/>
      <c r="ER4" s="124"/>
      <c r="ES4" s="124"/>
      <c r="ET4" s="124"/>
      <c r="EU4" s="124"/>
      <c r="EV4" s="124"/>
      <c r="EW4" s="124"/>
      <c r="EX4" s="124"/>
      <c r="EY4" s="124"/>
      <c r="EZ4" s="124"/>
      <c r="FA4" s="124"/>
      <c r="FB4" s="124"/>
      <c r="FC4" s="124"/>
      <c r="FD4" s="124"/>
      <c r="FE4" s="124"/>
      <c r="FF4" s="124"/>
      <c r="FG4" s="124"/>
      <c r="FH4" s="124"/>
      <c r="FI4" s="124"/>
      <c r="FJ4" s="124"/>
      <c r="FK4" s="124"/>
      <c r="FL4" s="124"/>
      <c r="FM4" s="124"/>
      <c r="FN4" s="124"/>
      <c r="FO4" s="124"/>
      <c r="FP4" s="124"/>
      <c r="FQ4" s="124"/>
      <c r="FR4" s="124"/>
      <c r="FS4" s="124"/>
      <c r="FT4" s="124"/>
      <c r="FU4" s="124"/>
      <c r="FV4" s="124"/>
      <c r="FW4" s="124"/>
      <c r="FX4" s="124"/>
      <c r="FY4" s="124"/>
      <c r="FZ4" s="124"/>
      <c r="GA4" s="124"/>
      <c r="GB4" s="124"/>
      <c r="GC4" s="124"/>
      <c r="GD4" s="124"/>
      <c r="GE4" s="124"/>
      <c r="GF4" s="124"/>
      <c r="GG4" s="124"/>
      <c r="GH4" s="124"/>
      <c r="GI4" s="124"/>
      <c r="GJ4" s="124"/>
      <c r="GK4" s="124"/>
      <c r="GL4" s="124"/>
      <c r="GM4" s="124"/>
      <c r="GN4" s="124"/>
      <c r="GO4" s="124"/>
      <c r="GP4" s="124"/>
      <c r="GQ4" s="124"/>
      <c r="GR4" s="124"/>
      <c r="GS4" s="124"/>
      <c r="GT4" s="124"/>
      <c r="GU4" s="124"/>
      <c r="GV4" s="124"/>
      <c r="GW4" s="124"/>
      <c r="GX4" s="124"/>
      <c r="GY4" s="124"/>
      <c r="GZ4" s="124"/>
      <c r="HA4" s="124"/>
      <c r="HB4" s="124"/>
      <c r="HC4" s="124"/>
      <c r="HD4" s="124"/>
      <c r="HE4" s="124"/>
      <c r="HF4" s="124"/>
      <c r="HG4" s="124"/>
      <c r="HH4" s="124"/>
      <c r="HI4" s="124"/>
      <c r="HJ4" s="124"/>
      <c r="HK4" s="124"/>
      <c r="HL4" s="124"/>
      <c r="HM4" s="124"/>
      <c r="HN4" s="124"/>
      <c r="HO4" s="124"/>
      <c r="HP4" s="124"/>
      <c r="HQ4" s="124"/>
      <c r="HR4" s="124"/>
      <c r="HS4" s="124"/>
      <c r="HT4" s="124"/>
      <c r="HU4" s="124"/>
      <c r="HV4" s="124"/>
      <c r="HW4" s="124"/>
      <c r="HX4" s="124"/>
      <c r="HY4" s="124"/>
      <c r="HZ4" s="124"/>
      <c r="IA4" s="124"/>
      <c r="IB4" s="124"/>
      <c r="IC4" s="124"/>
      <c r="ID4" s="124"/>
      <c r="IE4" s="124"/>
      <c r="IF4" s="124"/>
      <c r="IG4" s="124"/>
      <c r="IH4" s="124"/>
      <c r="II4" s="124"/>
      <c r="IJ4" s="124"/>
      <c r="IK4" s="124"/>
      <c r="IL4" s="124"/>
      <c r="IM4" s="124"/>
      <c r="IN4" s="124"/>
      <c r="IO4" s="124"/>
      <c r="IP4" s="124"/>
    </row>
    <row r="5" spans="1:257" ht="13.5" customHeight="1">
      <c r="A5" s="244" t="s">
        <v>473</v>
      </c>
      <c r="B5" s="245" t="s">
        <v>456</v>
      </c>
      <c r="C5" s="245" t="s">
        <v>474</v>
      </c>
      <c r="D5" s="246" t="s">
        <v>6</v>
      </c>
      <c r="E5" s="247" t="s">
        <v>475</v>
      </c>
      <c r="F5" s="248"/>
      <c r="G5" s="249"/>
      <c r="H5" s="131" t="s">
        <v>5</v>
      </c>
      <c r="I5" s="127" t="s">
        <v>347</v>
      </c>
      <c r="J5" s="128">
        <f>COUNTIFS(J13:J139,"QuangNN",L13:L139,"Open")</f>
        <v>0</v>
      </c>
      <c r="K5" s="128">
        <f>COUNTIFS(J13:J139,"QuangNN",L13:L139,"Accepted")</f>
        <v>0</v>
      </c>
      <c r="L5" s="128">
        <f>COUNTIFS(J13:J139,"QuangNN",L13:L139,"Ready for test")</f>
        <v>0</v>
      </c>
      <c r="M5" s="128">
        <f>COUNTIFS(J13:J139,"QuangNN",L13:L139,"Closed")</f>
        <v>0</v>
      </c>
      <c r="N5" s="128">
        <f>COUNTIFS(J13:J139,"QuangNN",L13:L139,"")</f>
        <v>0</v>
      </c>
      <c r="O5" s="130">
        <f t="shared" si="0"/>
        <v>0</v>
      </c>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c r="CZ5" s="124"/>
      <c r="DA5" s="124"/>
      <c r="DB5" s="124"/>
      <c r="DC5" s="124"/>
      <c r="DD5" s="124"/>
      <c r="DE5" s="124"/>
      <c r="DF5" s="124"/>
      <c r="DG5" s="124"/>
      <c r="DH5" s="124"/>
      <c r="DI5" s="124"/>
      <c r="DJ5" s="124"/>
      <c r="DK5" s="124"/>
      <c r="DL5" s="124"/>
      <c r="DM5" s="124"/>
      <c r="DN5" s="124"/>
      <c r="DO5" s="124"/>
      <c r="DP5" s="124"/>
      <c r="DQ5" s="124"/>
      <c r="DR5" s="124"/>
      <c r="DS5" s="124"/>
      <c r="DT5" s="124"/>
      <c r="DU5" s="124"/>
      <c r="DV5" s="124"/>
      <c r="DW5" s="124"/>
      <c r="DX5" s="124"/>
      <c r="DY5" s="124"/>
      <c r="DZ5" s="124"/>
      <c r="EA5" s="124"/>
      <c r="EB5" s="124"/>
      <c r="EC5" s="124"/>
      <c r="ED5" s="124"/>
      <c r="EE5" s="124"/>
      <c r="EF5" s="124"/>
      <c r="EG5" s="124"/>
      <c r="EH5" s="124"/>
      <c r="EI5" s="124"/>
      <c r="EJ5" s="124"/>
      <c r="EK5" s="124"/>
      <c r="EL5" s="124"/>
      <c r="EM5" s="124"/>
      <c r="EN5" s="124"/>
      <c r="EO5" s="124"/>
      <c r="EP5" s="124"/>
      <c r="EQ5" s="124"/>
      <c r="ER5" s="124"/>
      <c r="ES5" s="124"/>
      <c r="ET5" s="124"/>
      <c r="EU5" s="124"/>
      <c r="EV5" s="124"/>
      <c r="EW5" s="124"/>
      <c r="EX5" s="124"/>
      <c r="EY5" s="124"/>
      <c r="EZ5" s="124"/>
      <c r="FA5" s="124"/>
      <c r="FB5" s="124"/>
      <c r="FC5" s="124"/>
      <c r="FD5" s="124"/>
      <c r="FE5" s="124"/>
      <c r="FF5" s="124"/>
      <c r="FG5" s="124"/>
      <c r="FH5" s="124"/>
      <c r="FI5" s="124"/>
      <c r="FJ5" s="124"/>
      <c r="FK5" s="124"/>
      <c r="FL5" s="124"/>
      <c r="FM5" s="124"/>
      <c r="FN5" s="124"/>
      <c r="FO5" s="124"/>
      <c r="FP5" s="124"/>
      <c r="FQ5" s="124"/>
      <c r="FR5" s="124"/>
      <c r="FS5" s="124"/>
      <c r="FT5" s="124"/>
      <c r="FU5" s="124"/>
      <c r="FV5" s="124"/>
      <c r="FW5" s="124"/>
      <c r="FX5" s="124"/>
      <c r="FY5" s="124"/>
      <c r="FZ5" s="124"/>
      <c r="GA5" s="124"/>
      <c r="GB5" s="124"/>
      <c r="GC5" s="124"/>
      <c r="GD5" s="124"/>
      <c r="GE5" s="124"/>
      <c r="GF5" s="124"/>
      <c r="GG5" s="124"/>
      <c r="GH5" s="124"/>
      <c r="GI5" s="124"/>
      <c r="GJ5" s="124"/>
      <c r="GK5" s="124"/>
      <c r="GL5" s="124"/>
      <c r="GM5" s="124"/>
      <c r="GN5" s="124"/>
      <c r="GO5" s="124"/>
      <c r="GP5" s="124"/>
      <c r="GQ5" s="124"/>
      <c r="GR5" s="124"/>
      <c r="GS5" s="124"/>
      <c r="GT5" s="124"/>
      <c r="GU5" s="124"/>
      <c r="GV5" s="124"/>
      <c r="GW5" s="124"/>
      <c r="GX5" s="124"/>
      <c r="GY5" s="124"/>
      <c r="GZ5" s="124"/>
      <c r="HA5" s="124"/>
      <c r="HB5" s="124"/>
      <c r="HC5" s="124"/>
      <c r="HD5" s="124"/>
      <c r="HE5" s="124"/>
      <c r="HF5" s="124"/>
      <c r="HG5" s="124"/>
      <c r="HH5" s="124"/>
      <c r="HI5" s="124"/>
      <c r="HJ5" s="124"/>
      <c r="HK5" s="124"/>
      <c r="HL5" s="124"/>
      <c r="HM5" s="124"/>
      <c r="HN5" s="124"/>
      <c r="HO5" s="124"/>
      <c r="HP5" s="124"/>
      <c r="HQ5" s="124"/>
      <c r="HR5" s="124"/>
      <c r="HS5" s="124"/>
      <c r="HT5" s="124"/>
      <c r="HU5" s="124"/>
      <c r="HV5" s="124"/>
      <c r="HW5" s="124"/>
      <c r="HX5" s="124"/>
      <c r="HY5" s="124"/>
      <c r="HZ5" s="124"/>
      <c r="IA5" s="124"/>
      <c r="IB5" s="124"/>
      <c r="IC5" s="124"/>
      <c r="ID5" s="124"/>
      <c r="IE5" s="124"/>
      <c r="IF5" s="124"/>
      <c r="IG5" s="124"/>
      <c r="IH5" s="124"/>
      <c r="II5" s="124"/>
      <c r="IJ5" s="124"/>
      <c r="IK5" s="124"/>
      <c r="IL5" s="124"/>
      <c r="IM5" s="124"/>
      <c r="IN5" s="124"/>
      <c r="IO5" s="124"/>
      <c r="IP5" s="124"/>
    </row>
    <row r="6" spans="1:257" ht="13.5" customHeight="1" thickBot="1">
      <c r="A6" s="132">
        <f>COUNTIF(F15:G190,"Pass")</f>
        <v>0</v>
      </c>
      <c r="B6" s="133">
        <f>COUNTIF(F15:G637,"Fail")</f>
        <v>0</v>
      </c>
      <c r="C6" s="133">
        <f>E6-D6-B6-A6</f>
        <v>56</v>
      </c>
      <c r="D6" s="134">
        <f>COUNTIF(F15:G637,"N/A")</f>
        <v>0</v>
      </c>
      <c r="E6" s="217">
        <f>COUNTA(A11:A194)*2</f>
        <v>56</v>
      </c>
      <c r="F6" s="217"/>
      <c r="G6" s="217"/>
      <c r="H6" s="135"/>
      <c r="I6" s="127" t="s">
        <v>345</v>
      </c>
      <c r="J6" s="128">
        <f>COUNTIFS(J13:J139,"LamNS",L13:L139,"Open")</f>
        <v>0</v>
      </c>
      <c r="K6" s="128">
        <f>COUNTIFS(J13:J139,"LamNS",L13:L139,"Accepted")</f>
        <v>0</v>
      </c>
      <c r="L6" s="128">
        <f>COUNTIFS(J13:J139,"LamNS",L13:L139,"Ready for test")</f>
        <v>0</v>
      </c>
      <c r="M6" s="128">
        <f>COUNTIFS(J13:J139,"LamNS",L13:L139,"Closed")</f>
        <v>0</v>
      </c>
      <c r="N6" s="128">
        <f>COUNTIFS(J13:J139,"LamNS",L13:L139,"")</f>
        <v>0</v>
      </c>
      <c r="O6" s="130">
        <f t="shared" si="0"/>
        <v>0</v>
      </c>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c r="CZ6" s="124"/>
      <c r="DA6" s="124"/>
      <c r="DB6" s="124"/>
      <c r="DC6" s="124"/>
      <c r="DD6" s="124"/>
      <c r="DE6" s="124"/>
      <c r="DF6" s="124"/>
      <c r="DG6" s="124"/>
      <c r="DH6" s="124"/>
      <c r="DI6" s="124"/>
      <c r="DJ6" s="124"/>
      <c r="DK6" s="124"/>
      <c r="DL6" s="124"/>
      <c r="DM6" s="124"/>
      <c r="DN6" s="124"/>
      <c r="DO6" s="124"/>
      <c r="DP6" s="124"/>
      <c r="DQ6" s="124"/>
      <c r="DR6" s="124"/>
      <c r="DS6" s="124"/>
      <c r="DT6" s="124"/>
      <c r="DU6" s="124"/>
      <c r="DV6" s="124"/>
      <c r="DW6" s="124"/>
      <c r="DX6" s="124"/>
      <c r="DY6" s="124"/>
      <c r="DZ6" s="124"/>
      <c r="EA6" s="124"/>
      <c r="EB6" s="124"/>
      <c r="EC6" s="124"/>
      <c r="ED6" s="124"/>
      <c r="EE6" s="124"/>
      <c r="EF6" s="124"/>
      <c r="EG6" s="124"/>
      <c r="EH6" s="124"/>
      <c r="EI6" s="124"/>
      <c r="EJ6" s="124"/>
      <c r="EK6" s="124"/>
      <c r="EL6" s="124"/>
      <c r="EM6" s="124"/>
      <c r="EN6" s="124"/>
      <c r="EO6" s="124"/>
      <c r="EP6" s="124"/>
      <c r="EQ6" s="124"/>
      <c r="ER6" s="124"/>
      <c r="ES6" s="124"/>
      <c r="ET6" s="124"/>
      <c r="EU6" s="124"/>
      <c r="EV6" s="124"/>
      <c r="EW6" s="124"/>
      <c r="EX6" s="124"/>
      <c r="EY6" s="124"/>
      <c r="EZ6" s="124"/>
      <c r="FA6" s="124"/>
      <c r="FB6" s="124"/>
      <c r="FC6" s="124"/>
      <c r="FD6" s="124"/>
      <c r="FE6" s="124"/>
      <c r="FF6" s="124"/>
      <c r="FG6" s="124"/>
      <c r="FH6" s="124"/>
      <c r="FI6" s="124"/>
      <c r="FJ6" s="124"/>
      <c r="FK6" s="124"/>
      <c r="FL6" s="124"/>
      <c r="FM6" s="124"/>
      <c r="FN6" s="124"/>
      <c r="FO6" s="124"/>
      <c r="FP6" s="124"/>
      <c r="FQ6" s="124"/>
      <c r="FR6" s="124"/>
      <c r="FS6" s="124"/>
      <c r="FT6" s="124"/>
      <c r="FU6" s="124"/>
      <c r="FV6" s="124"/>
      <c r="FW6" s="124"/>
      <c r="FX6" s="124"/>
      <c r="FY6" s="124"/>
      <c r="FZ6" s="124"/>
      <c r="GA6" s="124"/>
      <c r="GB6" s="124"/>
      <c r="GC6" s="124"/>
      <c r="GD6" s="124"/>
      <c r="GE6" s="124"/>
      <c r="GF6" s="124"/>
      <c r="GG6" s="124"/>
      <c r="GH6" s="124"/>
      <c r="GI6" s="124"/>
      <c r="GJ6" s="124"/>
      <c r="GK6" s="124"/>
      <c r="GL6" s="124"/>
      <c r="GM6" s="124"/>
      <c r="GN6" s="124"/>
      <c r="GO6" s="124"/>
      <c r="GP6" s="124"/>
      <c r="GQ6" s="124"/>
      <c r="GR6" s="124"/>
      <c r="GS6" s="124"/>
      <c r="GT6" s="124"/>
      <c r="GU6" s="124"/>
      <c r="GV6" s="124"/>
      <c r="GW6" s="124"/>
      <c r="GX6" s="124"/>
      <c r="GY6" s="124"/>
      <c r="GZ6" s="124"/>
      <c r="HA6" s="124"/>
      <c r="HB6" s="124"/>
      <c r="HC6" s="124"/>
      <c r="HD6" s="124"/>
      <c r="HE6" s="124"/>
      <c r="HF6" s="124"/>
      <c r="HG6" s="124"/>
      <c r="HH6" s="124"/>
      <c r="HI6" s="124"/>
      <c r="HJ6" s="124"/>
      <c r="HK6" s="124"/>
      <c r="HL6" s="124"/>
      <c r="HM6" s="124"/>
      <c r="HN6" s="124"/>
      <c r="HO6" s="124"/>
      <c r="HP6" s="124"/>
      <c r="HQ6" s="124"/>
      <c r="HR6" s="124"/>
      <c r="HS6" s="124"/>
      <c r="HT6" s="124"/>
      <c r="HU6" s="124"/>
      <c r="HV6" s="124"/>
      <c r="HW6" s="124"/>
      <c r="HX6" s="124"/>
      <c r="HY6" s="124"/>
      <c r="HZ6" s="124"/>
      <c r="IA6" s="124"/>
      <c r="IB6" s="124"/>
      <c r="IC6" s="124"/>
      <c r="ID6" s="124"/>
      <c r="IE6" s="124"/>
      <c r="IF6" s="124"/>
      <c r="IG6" s="124"/>
      <c r="IH6" s="124"/>
      <c r="II6" s="124"/>
      <c r="IJ6" s="124"/>
      <c r="IK6" s="124"/>
      <c r="IL6" s="124"/>
      <c r="IM6" s="124"/>
      <c r="IN6" s="124"/>
      <c r="IO6" s="124"/>
      <c r="IP6" s="124"/>
    </row>
    <row r="7" spans="1:257" ht="13.5" customHeight="1" thickBot="1">
      <c r="A7" s="136"/>
      <c r="B7" s="136"/>
      <c r="C7" s="136"/>
      <c r="D7" s="136"/>
      <c r="E7" s="137"/>
      <c r="F7" s="137"/>
      <c r="G7" s="137"/>
      <c r="H7" s="135"/>
      <c r="I7" s="138" t="s">
        <v>33</v>
      </c>
      <c r="J7" s="139">
        <f>SUM(J2:J6)</f>
        <v>0</v>
      </c>
      <c r="K7" s="139">
        <f t="shared" ref="K7:N7" si="1">SUM(K2:K6)</f>
        <v>0</v>
      </c>
      <c r="L7" s="139">
        <f t="shared" si="1"/>
        <v>0</v>
      </c>
      <c r="M7" s="139">
        <f t="shared" si="1"/>
        <v>0</v>
      </c>
      <c r="N7" s="139">
        <f t="shared" si="1"/>
        <v>0</v>
      </c>
      <c r="O7" s="140">
        <f>SUM(O2:O6)</f>
        <v>0</v>
      </c>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c r="CZ7" s="124"/>
      <c r="DA7" s="124"/>
      <c r="DB7" s="124"/>
      <c r="DC7" s="124"/>
      <c r="DD7" s="124"/>
      <c r="DE7" s="124"/>
      <c r="DF7" s="124"/>
      <c r="DG7" s="124"/>
      <c r="DH7" s="124"/>
      <c r="DI7" s="124"/>
      <c r="DJ7" s="124"/>
      <c r="DK7" s="124"/>
      <c r="DL7" s="124"/>
      <c r="DM7" s="124"/>
      <c r="DN7" s="124"/>
      <c r="DO7" s="124"/>
      <c r="DP7" s="124"/>
      <c r="DQ7" s="124"/>
      <c r="DR7" s="124"/>
      <c r="DS7" s="124"/>
      <c r="DT7" s="124"/>
      <c r="DU7" s="124"/>
      <c r="DV7" s="124"/>
      <c r="DW7" s="124"/>
      <c r="DX7" s="124"/>
      <c r="DY7" s="124"/>
      <c r="DZ7" s="124"/>
      <c r="EA7" s="124"/>
      <c r="EB7" s="124"/>
      <c r="EC7" s="124"/>
      <c r="ED7" s="124"/>
      <c r="EE7" s="124"/>
      <c r="EF7" s="124"/>
      <c r="EG7" s="124"/>
      <c r="EH7" s="124"/>
      <c r="EI7" s="124"/>
      <c r="EJ7" s="124"/>
      <c r="EK7" s="124"/>
      <c r="EL7" s="124"/>
      <c r="EM7" s="124"/>
      <c r="EN7" s="124"/>
      <c r="EO7" s="124"/>
      <c r="EP7" s="124"/>
      <c r="EQ7" s="124"/>
      <c r="ER7" s="124"/>
      <c r="ES7" s="124"/>
      <c r="ET7" s="124"/>
      <c r="EU7" s="124"/>
      <c r="EV7" s="124"/>
      <c r="EW7" s="124"/>
      <c r="EX7" s="124"/>
      <c r="EY7" s="124"/>
      <c r="EZ7" s="124"/>
      <c r="FA7" s="124"/>
      <c r="FB7" s="124"/>
      <c r="FC7" s="124"/>
      <c r="FD7" s="124"/>
      <c r="FE7" s="124"/>
      <c r="FF7" s="124"/>
      <c r="FG7" s="124"/>
      <c r="FH7" s="124"/>
      <c r="FI7" s="124"/>
      <c r="FJ7" s="124"/>
      <c r="FK7" s="124"/>
      <c r="FL7" s="124"/>
      <c r="FM7" s="124"/>
      <c r="FN7" s="124"/>
      <c r="FO7" s="124"/>
      <c r="FP7" s="124"/>
      <c r="FQ7" s="124"/>
      <c r="FR7" s="124"/>
      <c r="FS7" s="124"/>
      <c r="FT7" s="124"/>
      <c r="FU7" s="124"/>
      <c r="FV7" s="124"/>
      <c r="FW7" s="124"/>
      <c r="FX7" s="124"/>
      <c r="FY7" s="124"/>
      <c r="FZ7" s="124"/>
      <c r="GA7" s="124"/>
      <c r="GB7" s="124"/>
      <c r="GC7" s="124"/>
      <c r="GD7" s="124"/>
      <c r="GE7" s="124"/>
      <c r="GF7" s="124"/>
      <c r="GG7" s="124"/>
      <c r="GH7" s="124"/>
      <c r="GI7" s="124"/>
      <c r="GJ7" s="124"/>
      <c r="GK7" s="124"/>
      <c r="GL7" s="124"/>
      <c r="GM7" s="124"/>
      <c r="GN7" s="124"/>
      <c r="GO7" s="124"/>
      <c r="GP7" s="124"/>
      <c r="GQ7" s="124"/>
      <c r="GR7" s="124"/>
      <c r="GS7" s="124"/>
      <c r="GT7" s="124"/>
      <c r="GU7" s="124"/>
      <c r="GV7" s="124"/>
      <c r="GW7" s="124"/>
      <c r="GX7" s="124"/>
      <c r="GY7" s="124"/>
      <c r="GZ7" s="124"/>
      <c r="HA7" s="124"/>
      <c r="HB7" s="124"/>
      <c r="HC7" s="124"/>
      <c r="HD7" s="124"/>
      <c r="HE7" s="124"/>
      <c r="HF7" s="124"/>
      <c r="HG7" s="124"/>
      <c r="HH7" s="124"/>
      <c r="HI7" s="124"/>
      <c r="HJ7" s="124"/>
      <c r="HK7" s="124"/>
      <c r="HL7" s="124"/>
      <c r="HM7" s="124"/>
      <c r="HN7" s="124"/>
      <c r="HO7" s="124"/>
      <c r="HP7" s="124"/>
      <c r="HQ7" s="124"/>
      <c r="HR7" s="124"/>
      <c r="HS7" s="124"/>
      <c r="HT7" s="124"/>
      <c r="HU7" s="124"/>
      <c r="HV7" s="124"/>
      <c r="HW7" s="124"/>
      <c r="HX7" s="124"/>
      <c r="HY7" s="124"/>
      <c r="HZ7" s="124"/>
      <c r="IA7" s="124"/>
      <c r="IB7" s="124"/>
      <c r="IC7" s="124"/>
      <c r="ID7" s="124"/>
      <c r="IE7" s="124"/>
      <c r="IF7" s="124"/>
      <c r="IG7" s="124"/>
      <c r="IH7" s="124"/>
      <c r="II7" s="124"/>
      <c r="IJ7" s="124"/>
      <c r="IK7" s="124"/>
      <c r="IL7" s="124"/>
      <c r="IM7" s="124"/>
      <c r="IN7" s="124"/>
      <c r="IO7" s="124"/>
      <c r="IP7" s="124"/>
    </row>
    <row r="8" spans="1:257" ht="13.5" customHeight="1" thickTop="1">
      <c r="A8" s="136"/>
      <c r="B8" s="136"/>
      <c r="C8" s="136"/>
      <c r="D8" s="136"/>
      <c r="E8" s="137"/>
      <c r="F8" s="137"/>
      <c r="G8" s="137"/>
      <c r="H8" s="135"/>
      <c r="I8" s="141"/>
      <c r="J8" s="141"/>
      <c r="K8" s="141"/>
      <c r="L8" s="141"/>
      <c r="M8" s="141"/>
      <c r="N8" s="141"/>
      <c r="O8" s="141"/>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4"/>
      <c r="ER8" s="124"/>
      <c r="ES8" s="124"/>
      <c r="ET8" s="124"/>
      <c r="EU8" s="124"/>
      <c r="EV8" s="124"/>
      <c r="EW8" s="124"/>
      <c r="EX8" s="124"/>
      <c r="EY8" s="124"/>
      <c r="EZ8" s="124"/>
      <c r="FA8" s="124"/>
      <c r="FB8" s="124"/>
      <c r="FC8" s="124"/>
      <c r="FD8" s="124"/>
      <c r="FE8" s="124"/>
      <c r="FF8" s="124"/>
      <c r="FG8" s="124"/>
      <c r="FH8" s="124"/>
      <c r="FI8" s="124"/>
      <c r="FJ8" s="124"/>
      <c r="FK8" s="124"/>
      <c r="FL8" s="124"/>
      <c r="FM8" s="124"/>
      <c r="FN8" s="124"/>
      <c r="FO8" s="124"/>
      <c r="FP8" s="124"/>
      <c r="FQ8" s="124"/>
      <c r="FR8" s="124"/>
      <c r="FS8" s="124"/>
      <c r="FT8" s="124"/>
      <c r="FU8" s="124"/>
      <c r="FV8" s="124"/>
      <c r="FW8" s="124"/>
      <c r="FX8" s="124"/>
      <c r="FY8" s="124"/>
      <c r="FZ8" s="124"/>
      <c r="GA8" s="124"/>
      <c r="GB8" s="124"/>
      <c r="GC8" s="124"/>
      <c r="GD8" s="124"/>
      <c r="GE8" s="124"/>
      <c r="GF8" s="124"/>
      <c r="GG8" s="124"/>
      <c r="GH8" s="124"/>
      <c r="GI8" s="124"/>
      <c r="GJ8" s="124"/>
      <c r="GK8" s="124"/>
      <c r="GL8" s="124"/>
      <c r="GM8" s="124"/>
      <c r="GN8" s="124"/>
      <c r="GO8" s="124"/>
      <c r="GP8" s="124"/>
      <c r="GQ8" s="124"/>
      <c r="GR8" s="124"/>
      <c r="GS8" s="124"/>
      <c r="GT8" s="124"/>
      <c r="GU8" s="124"/>
      <c r="GV8" s="124"/>
      <c r="GW8" s="124"/>
      <c r="GX8" s="124"/>
      <c r="GY8" s="124"/>
      <c r="GZ8" s="124"/>
      <c r="HA8" s="124"/>
      <c r="HB8" s="124"/>
      <c r="HC8" s="124"/>
      <c r="HD8" s="124"/>
      <c r="HE8" s="124"/>
      <c r="HF8" s="124"/>
      <c r="HG8" s="124"/>
      <c r="HH8" s="124"/>
      <c r="HI8" s="124"/>
      <c r="HJ8" s="124"/>
      <c r="HK8" s="124"/>
      <c r="HL8" s="124"/>
      <c r="HM8" s="124"/>
      <c r="HN8" s="124"/>
      <c r="HO8" s="124"/>
      <c r="HP8" s="124"/>
      <c r="HQ8" s="124"/>
      <c r="HR8" s="124"/>
      <c r="HS8" s="124"/>
      <c r="HT8" s="124"/>
      <c r="HU8" s="124"/>
      <c r="HV8" s="124"/>
      <c r="HW8" s="124"/>
      <c r="HX8" s="124"/>
      <c r="HY8" s="124"/>
      <c r="HZ8" s="124"/>
      <c r="IA8" s="124"/>
      <c r="IB8" s="124"/>
      <c r="IC8" s="124"/>
      <c r="ID8" s="124"/>
      <c r="IE8" s="124"/>
      <c r="IF8" s="124"/>
      <c r="IG8" s="124"/>
      <c r="IH8" s="124"/>
      <c r="II8" s="124"/>
      <c r="IJ8" s="124"/>
      <c r="IK8" s="124"/>
      <c r="IL8" s="124"/>
      <c r="IM8" s="124"/>
      <c r="IN8" s="124"/>
      <c r="IO8" s="124"/>
      <c r="IP8" s="124"/>
    </row>
    <row r="9" spans="1:257" ht="13.5" customHeight="1">
      <c r="A9" s="124"/>
      <c r="B9" s="124"/>
      <c r="C9" s="124"/>
      <c r="D9" s="142"/>
      <c r="E9" s="142"/>
      <c r="F9" s="142"/>
      <c r="G9" s="135"/>
      <c r="H9" s="135"/>
      <c r="I9" s="135"/>
      <c r="J9" s="143"/>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c r="IR9" s="124"/>
      <c r="IS9" s="124"/>
      <c r="IT9" s="124"/>
      <c r="IU9" s="124"/>
      <c r="IV9" s="124"/>
      <c r="IW9" s="124"/>
    </row>
    <row r="10" spans="1:257" ht="39.75" customHeight="1">
      <c r="A10" s="159" t="s">
        <v>8</v>
      </c>
      <c r="B10" s="250" t="s">
        <v>476</v>
      </c>
      <c r="C10" s="250" t="s">
        <v>477</v>
      </c>
      <c r="D10" s="250" t="s">
        <v>478</v>
      </c>
      <c r="E10" s="251" t="s">
        <v>479</v>
      </c>
      <c r="F10" s="251" t="s">
        <v>301</v>
      </c>
      <c r="G10" s="251" t="s">
        <v>302</v>
      </c>
      <c r="H10" s="252" t="s">
        <v>480</v>
      </c>
      <c r="I10" s="250" t="s">
        <v>481</v>
      </c>
      <c r="J10" s="144" t="s">
        <v>42</v>
      </c>
      <c r="K10" s="145" t="s">
        <v>4</v>
      </c>
      <c r="L10" s="146" t="s">
        <v>43</v>
      </c>
      <c r="M10" s="146" t="s">
        <v>44</v>
      </c>
      <c r="N10" s="144" t="s">
        <v>45</v>
      </c>
      <c r="O10" s="146" t="s">
        <v>46</v>
      </c>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4"/>
      <c r="EC10" s="124"/>
      <c r="ED10" s="124"/>
      <c r="EE10" s="124"/>
      <c r="EF10" s="124"/>
      <c r="EG10" s="124"/>
      <c r="EH10" s="124"/>
      <c r="EI10" s="124"/>
      <c r="EJ10" s="124"/>
      <c r="EK10" s="124"/>
      <c r="EL10" s="124"/>
      <c r="EM10" s="124"/>
      <c r="EN10" s="124"/>
      <c r="EO10" s="124"/>
      <c r="EP10" s="124"/>
      <c r="EQ10" s="124"/>
      <c r="ER10" s="124"/>
      <c r="ES10" s="124"/>
      <c r="ET10" s="124"/>
      <c r="EU10" s="124"/>
      <c r="EV10" s="124"/>
      <c r="EW10" s="124"/>
      <c r="EX10" s="124"/>
      <c r="EY10" s="124"/>
      <c r="EZ10" s="124"/>
      <c r="FA10" s="124"/>
      <c r="FB10" s="124"/>
      <c r="FC10" s="124"/>
      <c r="FD10" s="124"/>
      <c r="FE10" s="124"/>
      <c r="FF10" s="124"/>
      <c r="FG10" s="124"/>
      <c r="FH10" s="124"/>
      <c r="FI10" s="124"/>
      <c r="FJ10" s="124"/>
      <c r="FK10" s="124"/>
      <c r="FL10" s="124"/>
      <c r="FM10" s="124"/>
      <c r="FN10" s="124"/>
      <c r="FO10" s="124"/>
      <c r="FP10" s="124"/>
      <c r="FQ10" s="124"/>
      <c r="FR10" s="124"/>
      <c r="FS10" s="124"/>
      <c r="FT10" s="124"/>
      <c r="FU10" s="124"/>
      <c r="FV10" s="124"/>
      <c r="FW10" s="124"/>
      <c r="FX10" s="124"/>
      <c r="FY10" s="124"/>
      <c r="FZ10" s="124"/>
      <c r="GA10" s="124"/>
      <c r="GB10" s="124"/>
      <c r="GC10" s="124"/>
      <c r="GD10" s="124"/>
      <c r="GE10" s="124"/>
      <c r="GF10" s="124"/>
      <c r="GG10" s="124"/>
      <c r="GH10" s="124"/>
      <c r="GI10" s="124"/>
      <c r="GJ10" s="124"/>
      <c r="GK10" s="124"/>
      <c r="GL10" s="124"/>
      <c r="GM10" s="124"/>
      <c r="GN10" s="124"/>
      <c r="GO10" s="124"/>
      <c r="GP10" s="124"/>
      <c r="GQ10" s="124"/>
      <c r="GR10" s="124"/>
      <c r="GS10" s="124"/>
      <c r="GT10" s="124"/>
      <c r="GU10" s="124"/>
      <c r="GV10" s="124"/>
      <c r="GW10" s="124"/>
      <c r="GX10" s="124"/>
      <c r="GY10" s="124"/>
      <c r="GZ10" s="124"/>
      <c r="HA10" s="124"/>
      <c r="HB10" s="124"/>
      <c r="HC10" s="124"/>
      <c r="HD10" s="124"/>
      <c r="HE10" s="124"/>
      <c r="HF10" s="124"/>
      <c r="HG10" s="124"/>
      <c r="HH10" s="124"/>
      <c r="HI10" s="124"/>
      <c r="HJ10" s="124"/>
      <c r="HK10" s="124"/>
      <c r="HL10" s="124"/>
      <c r="HM10" s="124"/>
      <c r="HN10" s="124"/>
      <c r="HO10" s="124"/>
      <c r="HP10" s="124"/>
      <c r="HQ10" s="124"/>
      <c r="HR10" s="124"/>
      <c r="HS10" s="124"/>
      <c r="HT10" s="124"/>
      <c r="HU10" s="124"/>
      <c r="HV10" s="124"/>
      <c r="HW10" s="124"/>
      <c r="HX10" s="124"/>
      <c r="HY10" s="124"/>
      <c r="HZ10" s="124"/>
      <c r="IA10" s="124"/>
      <c r="IB10" s="124"/>
      <c r="IC10" s="124"/>
      <c r="ID10" s="124"/>
      <c r="IE10" s="124"/>
      <c r="IF10" s="124"/>
      <c r="IG10" s="124"/>
      <c r="IH10" s="124"/>
      <c r="II10" s="124"/>
      <c r="IJ10" s="124"/>
      <c r="IK10" s="124"/>
      <c r="IL10" s="124"/>
      <c r="IM10" s="124"/>
      <c r="IN10" s="124"/>
      <c r="IO10" s="124"/>
      <c r="IP10" s="124"/>
      <c r="IQ10" s="124"/>
    </row>
    <row r="11" spans="1:257" ht="14.25">
      <c r="A11" s="185"/>
      <c r="B11" s="186" t="s">
        <v>379</v>
      </c>
      <c r="C11" s="187"/>
      <c r="D11" s="187"/>
      <c r="E11" s="187"/>
      <c r="F11" s="187"/>
      <c r="G11" s="187"/>
      <c r="H11" s="188"/>
      <c r="I11" s="187"/>
      <c r="J11" s="189"/>
      <c r="K11" s="190"/>
      <c r="L11" s="191"/>
      <c r="M11" s="191"/>
      <c r="N11" s="189"/>
      <c r="O11" s="192"/>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c r="CX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c r="IL11" s="124"/>
      <c r="IM11" s="124"/>
      <c r="IN11" s="124"/>
      <c r="IO11" s="124"/>
      <c r="IP11" s="124"/>
      <c r="IQ11" s="124"/>
    </row>
    <row r="12" spans="1:257" s="124" customFormat="1" ht="242.25">
      <c r="A12" s="153" t="str">
        <f>IF(OR(B12&lt;&gt;"",D12&lt;E11&gt;""),"["&amp;TEXT($B$2,"##")&amp;"-"&amp;TEXT(ROW()-11,"##")&amp;"]","")</f>
        <v>[Common-1]</v>
      </c>
      <c r="B12" s="154" t="s">
        <v>380</v>
      </c>
      <c r="C12" s="154" t="s">
        <v>381</v>
      </c>
      <c r="D12" s="154" t="s">
        <v>382</v>
      </c>
      <c r="E12" s="153"/>
      <c r="F12" s="154"/>
      <c r="G12" s="154"/>
      <c r="H12" s="156"/>
      <c r="I12" s="157"/>
      <c r="J12" s="149"/>
      <c r="K12" s="149"/>
      <c r="L12" s="149"/>
      <c r="M12" s="149"/>
      <c r="N12" s="149"/>
      <c r="O12" s="149"/>
    </row>
    <row r="13" spans="1:257" s="124" customFormat="1" ht="38.25">
      <c r="A13" s="153" t="str">
        <f>IF(OR(B13&lt;&gt;"",D13&lt;E12&gt;""),"["&amp;TEXT($B$2,"##")&amp;"-"&amp;TEXT(ROW()-11,"##")&amp;"]","")</f>
        <v>[Common-2]</v>
      </c>
      <c r="B13" s="154" t="s">
        <v>383</v>
      </c>
      <c r="C13" s="154" t="s">
        <v>384</v>
      </c>
      <c r="D13" s="154" t="s">
        <v>385</v>
      </c>
      <c r="E13" s="155" t="s">
        <v>395</v>
      </c>
      <c r="F13" s="154"/>
      <c r="G13" s="154"/>
      <c r="H13" s="156"/>
      <c r="I13" s="157"/>
      <c r="J13" s="149"/>
      <c r="K13" s="149"/>
      <c r="L13" s="149"/>
      <c r="M13" s="149"/>
      <c r="N13" s="149"/>
      <c r="O13" s="149"/>
    </row>
    <row r="14" spans="1:257" ht="14.25">
      <c r="A14" s="185"/>
      <c r="B14" s="186" t="s">
        <v>342</v>
      </c>
      <c r="C14" s="187"/>
      <c r="D14" s="187"/>
      <c r="E14" s="187"/>
      <c r="F14" s="187"/>
      <c r="G14" s="187"/>
      <c r="H14" s="188"/>
      <c r="I14" s="187"/>
      <c r="J14" s="189"/>
      <c r="K14" s="190"/>
      <c r="L14" s="191"/>
      <c r="M14" s="191"/>
      <c r="N14" s="189"/>
      <c r="O14" s="192"/>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c r="CX14" s="124"/>
      <c r="CY14" s="124"/>
      <c r="CZ14" s="124"/>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4"/>
      <c r="EC14" s="124"/>
      <c r="ED14" s="124"/>
      <c r="EE14" s="124"/>
      <c r="EF14" s="124"/>
      <c r="EG14" s="124"/>
      <c r="EH14" s="124"/>
      <c r="EI14" s="124"/>
      <c r="EJ14" s="124"/>
      <c r="EK14" s="124"/>
      <c r="EL14" s="124"/>
      <c r="EM14" s="124"/>
      <c r="EN14" s="124"/>
      <c r="EO14" s="124"/>
      <c r="EP14" s="124"/>
      <c r="EQ14" s="124"/>
      <c r="ER14" s="124"/>
      <c r="ES14" s="124"/>
      <c r="ET14" s="124"/>
      <c r="EU14" s="124"/>
      <c r="EV14" s="124"/>
      <c r="EW14" s="124"/>
      <c r="EX14" s="124"/>
      <c r="EY14" s="124"/>
      <c r="EZ14" s="124"/>
      <c r="FA14" s="124"/>
      <c r="FB14" s="124"/>
      <c r="FC14" s="124"/>
      <c r="FD14" s="124"/>
      <c r="FE14" s="124"/>
      <c r="FF14" s="124"/>
      <c r="FG14" s="124"/>
      <c r="FH14" s="124"/>
      <c r="FI14" s="124"/>
      <c r="FJ14" s="124"/>
      <c r="FK14" s="124"/>
      <c r="FL14" s="124"/>
      <c r="FM14" s="124"/>
      <c r="FN14" s="124"/>
      <c r="FO14" s="124"/>
      <c r="FP14" s="124"/>
      <c r="FQ14" s="124"/>
      <c r="FR14" s="124"/>
      <c r="FS14" s="124"/>
      <c r="FT14" s="124"/>
      <c r="FU14" s="124"/>
      <c r="FV14" s="124"/>
      <c r="FW14" s="124"/>
      <c r="FX14" s="124"/>
      <c r="FY14" s="124"/>
      <c r="FZ14" s="124"/>
      <c r="GA14" s="124"/>
      <c r="GB14" s="124"/>
      <c r="GC14" s="124"/>
      <c r="GD14" s="124"/>
      <c r="GE14" s="124"/>
      <c r="GF14" s="124"/>
      <c r="GG14" s="124"/>
      <c r="GH14" s="124"/>
      <c r="GI14" s="124"/>
      <c r="GJ14" s="124"/>
      <c r="GK14" s="124"/>
      <c r="GL14" s="124"/>
      <c r="GM14" s="124"/>
      <c r="GN14" s="124"/>
      <c r="GO14" s="124"/>
      <c r="GP14" s="124"/>
      <c r="GQ14" s="124"/>
      <c r="GR14" s="124"/>
      <c r="GS14" s="124"/>
      <c r="GT14" s="124"/>
      <c r="GU14" s="124"/>
      <c r="GV14" s="124"/>
      <c r="GW14" s="124"/>
      <c r="GX14" s="124"/>
      <c r="GY14" s="124"/>
      <c r="GZ14" s="124"/>
      <c r="HA14" s="124"/>
      <c r="HB14" s="124"/>
      <c r="HC14" s="124"/>
      <c r="HD14" s="124"/>
      <c r="HE14" s="124"/>
      <c r="HF14" s="124"/>
      <c r="HG14" s="124"/>
      <c r="HH14" s="124"/>
      <c r="HI14" s="124"/>
      <c r="HJ14" s="124"/>
      <c r="HK14" s="124"/>
      <c r="HL14" s="124"/>
      <c r="HM14" s="124"/>
      <c r="HN14" s="124"/>
      <c r="HO14" s="124"/>
      <c r="HP14" s="124"/>
      <c r="HQ14" s="124"/>
      <c r="HR14" s="124"/>
      <c r="HS14" s="124"/>
      <c r="HT14" s="124"/>
      <c r="HU14" s="124"/>
      <c r="HV14" s="124"/>
      <c r="HW14" s="124"/>
      <c r="HX14" s="124"/>
      <c r="HY14" s="124"/>
      <c r="HZ14" s="124"/>
      <c r="IA14" s="124"/>
      <c r="IB14" s="124"/>
      <c r="IC14" s="124"/>
      <c r="ID14" s="124"/>
      <c r="IE14" s="124"/>
      <c r="IF14" s="124"/>
      <c r="IG14" s="124"/>
      <c r="IH14" s="124"/>
      <c r="II14" s="124"/>
      <c r="IJ14" s="124"/>
      <c r="IK14" s="124"/>
      <c r="IL14" s="124"/>
      <c r="IM14" s="124"/>
      <c r="IN14" s="124"/>
      <c r="IO14" s="124"/>
      <c r="IP14" s="124"/>
      <c r="IQ14" s="124"/>
    </row>
    <row r="15" spans="1:257" s="124" customFormat="1" ht="14.25">
      <c r="A15" s="193"/>
      <c r="B15" s="194" t="s">
        <v>348</v>
      </c>
      <c r="C15" s="194"/>
      <c r="D15" s="194"/>
      <c r="E15" s="194"/>
      <c r="F15" s="194"/>
      <c r="G15" s="194"/>
      <c r="H15" s="194"/>
      <c r="I15" s="194"/>
      <c r="J15" s="194"/>
      <c r="K15" s="194"/>
      <c r="L15" s="194"/>
      <c r="M15" s="194"/>
      <c r="N15" s="194"/>
      <c r="O15" s="195"/>
    </row>
    <row r="16" spans="1:257" s="124" customFormat="1" ht="90">
      <c r="A16" s="147" t="str">
        <f>IF(OR(B16&lt;&gt;"",D16&lt;E15&gt;""),"["&amp;TEXT($B$2,"##")&amp;"-"&amp;TEXT(ROW()-11,"##")&amp;"]","")</f>
        <v>[Common-5]</v>
      </c>
      <c r="B16" s="147" t="s">
        <v>349</v>
      </c>
      <c r="C16" s="147" t="s">
        <v>350</v>
      </c>
      <c r="D16" s="147" t="s">
        <v>351</v>
      </c>
      <c r="E16" s="147" t="s">
        <v>396</v>
      </c>
      <c r="F16" s="147"/>
      <c r="G16" s="147"/>
      <c r="H16" s="148"/>
      <c r="I16" s="147"/>
      <c r="J16" s="149"/>
      <c r="K16" s="149"/>
      <c r="L16" s="149"/>
      <c r="M16" s="149"/>
      <c r="N16" s="149"/>
      <c r="O16" s="149"/>
    </row>
    <row r="17" spans="1:251" s="124" customFormat="1" ht="105">
      <c r="A17" s="147" t="str">
        <f t="shared" ref="A17:A18" si="2">IF(OR(B17&lt;&gt;"",D17&lt;E16&gt;""),"["&amp;TEXT($B$2,"##")&amp;"-"&amp;TEXT(ROW()-11,"##")&amp;"]","")</f>
        <v>[Common-6]</v>
      </c>
      <c r="B17" s="147" t="s">
        <v>352</v>
      </c>
      <c r="C17" s="147" t="s">
        <v>353</v>
      </c>
      <c r="D17" s="147" t="s">
        <v>351</v>
      </c>
      <c r="E17" s="147" t="s">
        <v>396</v>
      </c>
      <c r="F17" s="147"/>
      <c r="G17" s="147"/>
      <c r="H17" s="148"/>
      <c r="I17" s="147"/>
      <c r="J17" s="149"/>
      <c r="K17" s="149"/>
      <c r="L17" s="149"/>
      <c r="M17" s="149"/>
      <c r="N17" s="149"/>
      <c r="O17" s="149"/>
    </row>
    <row r="18" spans="1:251" s="124" customFormat="1" ht="105">
      <c r="A18" s="147" t="str">
        <f t="shared" si="2"/>
        <v>[Common-7]</v>
      </c>
      <c r="B18" s="147" t="s">
        <v>354</v>
      </c>
      <c r="C18" s="147" t="s">
        <v>355</v>
      </c>
      <c r="D18" s="147" t="s">
        <v>351</v>
      </c>
      <c r="E18" s="147" t="s">
        <v>396</v>
      </c>
      <c r="F18" s="147"/>
      <c r="G18" s="147"/>
      <c r="H18" s="148"/>
      <c r="I18" s="147"/>
      <c r="J18" s="149"/>
      <c r="K18" s="149"/>
      <c r="L18" s="149"/>
      <c r="M18" s="149"/>
      <c r="N18" s="149"/>
      <c r="O18" s="149"/>
    </row>
    <row r="19" spans="1:251" ht="105">
      <c r="A19" s="147" t="str">
        <f>IF(OR(B19&lt;&gt;"",D19&lt;E18&gt;""),"["&amp;TEXT($B$2,"##")&amp;"-"&amp;TEXT(ROW()-11,"##")&amp;"]","")</f>
        <v>[Common-8]</v>
      </c>
      <c r="B19" s="147" t="s">
        <v>356</v>
      </c>
      <c r="C19" s="147" t="s">
        <v>357</v>
      </c>
      <c r="D19" s="147" t="s">
        <v>351</v>
      </c>
      <c r="E19" s="147" t="s">
        <v>396</v>
      </c>
      <c r="F19" s="147"/>
      <c r="G19" s="147"/>
      <c r="H19" s="148"/>
      <c r="I19" s="147"/>
      <c r="J19" s="149"/>
      <c r="K19" s="149"/>
      <c r="L19" s="149"/>
      <c r="M19" s="149"/>
      <c r="N19" s="149"/>
      <c r="O19" s="149"/>
    </row>
    <row r="20" spans="1:251" ht="105">
      <c r="A20" s="147" t="str">
        <f>IF(OR(B20&lt;&gt;"",D20&lt;E19&gt;""),"["&amp;TEXT($B$2,"##")&amp;"-"&amp;TEXT(ROW()-11,"##")&amp;"]","")</f>
        <v>[Common-9]</v>
      </c>
      <c r="B20" s="147" t="s">
        <v>358</v>
      </c>
      <c r="C20" s="147" t="s">
        <v>359</v>
      </c>
      <c r="D20" s="147" t="s">
        <v>351</v>
      </c>
      <c r="E20" s="147" t="s">
        <v>396</v>
      </c>
      <c r="F20" s="147"/>
      <c r="G20" s="147"/>
      <c r="H20" s="148"/>
      <c r="I20" s="147"/>
      <c r="J20" s="149"/>
      <c r="K20" s="149"/>
      <c r="L20" s="149"/>
      <c r="M20" s="149"/>
      <c r="N20" s="149"/>
      <c r="O20" s="149"/>
    </row>
    <row r="21" spans="1:251" ht="105">
      <c r="A21" s="147" t="str">
        <f>IF(OR(B21&lt;&gt;"",D21&lt;E20&gt;""),"["&amp;TEXT($B$2,"##")&amp;"-"&amp;TEXT(ROW()-11,"##")&amp;"]","")</f>
        <v>[Common-10]</v>
      </c>
      <c r="B21" s="147" t="s">
        <v>360</v>
      </c>
      <c r="C21" s="147" t="s">
        <v>361</v>
      </c>
      <c r="D21" s="147" t="s">
        <v>351</v>
      </c>
      <c r="E21" s="147" t="s">
        <v>396</v>
      </c>
      <c r="F21" s="147"/>
      <c r="G21" s="147"/>
      <c r="H21" s="148"/>
      <c r="I21" s="147"/>
      <c r="J21" s="149"/>
      <c r="K21" s="149"/>
      <c r="L21" s="149"/>
      <c r="M21" s="149"/>
      <c r="N21" s="149"/>
      <c r="O21" s="149"/>
    </row>
    <row r="22" spans="1:251" ht="90">
      <c r="A22" s="147" t="str">
        <f>IF(OR(B22&lt;&gt;"",D22&lt;E19&gt;""),"["&amp;TEXT($B$2,"##")&amp;"-"&amp;TEXT(ROW()-11,"##")&amp;"]","")</f>
        <v>[Common-11]</v>
      </c>
      <c r="B22" s="147" t="s">
        <v>362</v>
      </c>
      <c r="C22" s="147" t="s">
        <v>363</v>
      </c>
      <c r="D22" s="147" t="s">
        <v>364</v>
      </c>
      <c r="E22" s="147" t="s">
        <v>396</v>
      </c>
      <c r="F22" s="147"/>
      <c r="G22" s="147"/>
      <c r="H22" s="148"/>
      <c r="I22" s="147"/>
      <c r="J22" s="149"/>
      <c r="K22" s="149"/>
      <c r="L22" s="149"/>
      <c r="M22" s="149"/>
      <c r="N22" s="149"/>
      <c r="O22" s="149"/>
    </row>
    <row r="23" spans="1:251" ht="90">
      <c r="A23" s="147" t="str">
        <f>IF(OR(B23&lt;&gt;"",D23&lt;E22&gt;""),"["&amp;TEXT($B$2,"##")&amp;"-"&amp;TEXT(ROW()-11,"##")&amp;"]","")</f>
        <v>[Common-12]</v>
      </c>
      <c r="B23" s="147" t="s">
        <v>365</v>
      </c>
      <c r="C23" s="147" t="s">
        <v>366</v>
      </c>
      <c r="D23" s="147" t="s">
        <v>351</v>
      </c>
      <c r="E23" s="147" t="s">
        <v>396</v>
      </c>
      <c r="F23" s="147"/>
      <c r="G23" s="147"/>
      <c r="H23" s="148"/>
      <c r="I23" s="147"/>
      <c r="J23" s="149"/>
      <c r="K23" s="149"/>
      <c r="L23" s="149"/>
      <c r="M23" s="149"/>
      <c r="N23" s="149"/>
      <c r="O23" s="149"/>
    </row>
    <row r="24" spans="1:251" ht="90">
      <c r="A24" s="147" t="str">
        <f>IF(OR(B24&lt;&gt;"",D24&lt;E23&gt;""),"["&amp;TEXT($B$2,"##")&amp;"-"&amp;TEXT(ROW()-11,"##")&amp;"]","")</f>
        <v>[Common-13]</v>
      </c>
      <c r="B24" s="147" t="s">
        <v>367</v>
      </c>
      <c r="C24" s="147" t="s">
        <v>368</v>
      </c>
      <c r="D24" s="147" t="s">
        <v>351</v>
      </c>
      <c r="E24" s="147" t="s">
        <v>396</v>
      </c>
      <c r="F24" s="147"/>
      <c r="G24" s="147"/>
      <c r="H24" s="148"/>
      <c r="I24" s="147"/>
      <c r="J24" s="149"/>
      <c r="K24" s="149"/>
      <c r="L24" s="149"/>
      <c r="M24" s="149"/>
      <c r="N24" s="149"/>
      <c r="O24" s="149"/>
    </row>
    <row r="25" spans="1:251" ht="90">
      <c r="A25" s="147" t="str">
        <f>IF(OR(B25&lt;&gt;"",D25&lt;E22&gt;""),"["&amp;TEXT($B$2,"##")&amp;"-"&amp;TEXT(ROW()-11,"##")&amp;"]","")</f>
        <v>[Common-14]</v>
      </c>
      <c r="B25" s="147" t="s">
        <v>369</v>
      </c>
      <c r="C25" s="147" t="s">
        <v>370</v>
      </c>
      <c r="D25" s="147" t="s">
        <v>351</v>
      </c>
      <c r="E25" s="147" t="s">
        <v>396</v>
      </c>
      <c r="F25" s="147"/>
      <c r="G25" s="147"/>
      <c r="H25" s="148"/>
      <c r="I25" s="147"/>
      <c r="J25" s="149"/>
      <c r="K25" s="149"/>
      <c r="L25" s="149"/>
      <c r="M25" s="149"/>
      <c r="N25" s="149"/>
      <c r="O25" s="149"/>
    </row>
    <row r="26" spans="1:251" ht="15">
      <c r="A26" s="193"/>
      <c r="B26" s="194" t="s">
        <v>371</v>
      </c>
      <c r="C26" s="194"/>
      <c r="D26" s="194"/>
      <c r="E26" s="147"/>
      <c r="F26" s="194"/>
      <c r="G26" s="194"/>
      <c r="H26" s="194"/>
      <c r="I26" s="194"/>
      <c r="J26" s="194"/>
      <c r="K26" s="194"/>
      <c r="L26" s="194"/>
      <c r="M26" s="194"/>
      <c r="N26" s="194"/>
      <c r="O26" s="195"/>
    </row>
    <row r="27" spans="1:251" ht="105">
      <c r="A27" s="147" t="str">
        <f>IF(OR(B27&lt;&gt;"",D27&lt;E26&gt;""),"["&amp;TEXT($B$2,"##")&amp;"-"&amp;TEXT(ROW()-12,"##")&amp;"]","")</f>
        <v>[Common-15]</v>
      </c>
      <c r="B27" s="147" t="s">
        <v>372</v>
      </c>
      <c r="C27" s="147" t="s">
        <v>373</v>
      </c>
      <c r="D27" s="147" t="s">
        <v>374</v>
      </c>
      <c r="E27" s="147" t="s">
        <v>396</v>
      </c>
      <c r="F27" s="147"/>
      <c r="G27" s="147"/>
      <c r="H27" s="148"/>
      <c r="I27" s="147"/>
      <c r="J27" s="149"/>
      <c r="K27" s="149"/>
      <c r="L27" s="149"/>
      <c r="M27" s="149"/>
      <c r="N27" s="149"/>
      <c r="O27" s="149"/>
    </row>
    <row r="28" spans="1:251" ht="120">
      <c r="A28" s="147" t="str">
        <f t="shared" ref="A28" si="3">IF(OR(B28&lt;&gt;"",D28&lt;E27&gt;""),"["&amp;TEXT($B$2,"##")&amp;"-"&amp;TEXT(ROW()-12,"##")&amp;"]","")</f>
        <v>[Common-16]</v>
      </c>
      <c r="B28" s="147" t="s">
        <v>375</v>
      </c>
      <c r="C28" s="147" t="s">
        <v>376</v>
      </c>
      <c r="D28" s="147" t="s">
        <v>374</v>
      </c>
      <c r="E28" s="147" t="s">
        <v>396</v>
      </c>
      <c r="F28" s="147"/>
      <c r="G28" s="147"/>
      <c r="H28" s="148"/>
      <c r="I28" s="147"/>
      <c r="J28" s="149"/>
      <c r="K28" s="149"/>
      <c r="L28" s="149"/>
      <c r="M28" s="149"/>
      <c r="N28" s="149"/>
      <c r="O28" s="149"/>
    </row>
    <row r="29" spans="1:251" ht="120">
      <c r="A29" s="147" t="str">
        <f>IF(OR(B29&lt;&gt;"",D29&lt;E28&gt;""),"["&amp;TEXT($B$2,"##")&amp;"-"&amp;TEXT(ROW()-12,"##")&amp;"]","")</f>
        <v>[Common-17]</v>
      </c>
      <c r="B29" s="147" t="s">
        <v>377</v>
      </c>
      <c r="C29" s="147" t="s">
        <v>378</v>
      </c>
      <c r="D29" s="147" t="s">
        <v>374</v>
      </c>
      <c r="E29" s="147" t="s">
        <v>396</v>
      </c>
      <c r="F29" s="147"/>
      <c r="G29" s="147"/>
      <c r="H29" s="148"/>
      <c r="I29" s="147"/>
      <c r="J29" s="149"/>
      <c r="K29" s="149"/>
      <c r="L29" s="149"/>
      <c r="M29" s="149"/>
      <c r="N29" s="149"/>
      <c r="O29" s="149"/>
    </row>
    <row r="30" spans="1:251" ht="14.25">
      <c r="A30" s="185"/>
      <c r="B30" s="186" t="s">
        <v>303</v>
      </c>
      <c r="C30" s="187"/>
      <c r="D30" s="187"/>
      <c r="E30" s="187"/>
      <c r="F30" s="187"/>
      <c r="G30" s="187"/>
      <c r="H30" s="188"/>
      <c r="I30" s="187"/>
      <c r="J30" s="189"/>
      <c r="K30" s="190"/>
      <c r="L30" s="191"/>
      <c r="M30" s="191"/>
      <c r="N30" s="189"/>
      <c r="O30" s="192"/>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c r="CX30" s="124"/>
      <c r="CY30" s="124"/>
      <c r="CZ30" s="124"/>
      <c r="DA30" s="124"/>
      <c r="DB30" s="124"/>
      <c r="DC30" s="124"/>
      <c r="DD30" s="124"/>
      <c r="DE30" s="124"/>
      <c r="DF30" s="124"/>
      <c r="DG30" s="124"/>
      <c r="DH30" s="124"/>
      <c r="DI30" s="124"/>
      <c r="DJ30" s="124"/>
      <c r="DK30" s="124"/>
      <c r="DL30" s="124"/>
      <c r="DM30" s="124"/>
      <c r="DN30" s="124"/>
      <c r="DO30" s="124"/>
      <c r="DP30" s="124"/>
      <c r="DQ30" s="124"/>
      <c r="DR30" s="124"/>
      <c r="DS30" s="124"/>
      <c r="DT30" s="124"/>
      <c r="DU30" s="124"/>
      <c r="DV30" s="124"/>
      <c r="DW30" s="124"/>
      <c r="DX30" s="124"/>
      <c r="DY30" s="124"/>
      <c r="DZ30" s="124"/>
      <c r="EA30" s="124"/>
      <c r="EB30" s="124"/>
      <c r="EC30" s="124"/>
      <c r="ED30" s="124"/>
      <c r="EE30" s="124"/>
      <c r="EF30" s="124"/>
      <c r="EG30" s="124"/>
      <c r="EH30" s="124"/>
      <c r="EI30" s="124"/>
      <c r="EJ30" s="124"/>
      <c r="EK30" s="124"/>
      <c r="EL30" s="124"/>
      <c r="EM30" s="124"/>
      <c r="EN30" s="124"/>
      <c r="EO30" s="124"/>
      <c r="EP30" s="124"/>
      <c r="EQ30" s="124"/>
      <c r="ER30" s="124"/>
      <c r="ES30" s="124"/>
      <c r="ET30" s="124"/>
      <c r="EU30" s="124"/>
      <c r="EV30" s="124"/>
      <c r="EW30" s="124"/>
      <c r="EX30" s="124"/>
      <c r="EY30" s="124"/>
      <c r="EZ30" s="124"/>
      <c r="FA30" s="124"/>
      <c r="FB30" s="124"/>
      <c r="FC30" s="124"/>
      <c r="FD30" s="124"/>
      <c r="FE30" s="124"/>
      <c r="FF30" s="124"/>
      <c r="FG30" s="124"/>
      <c r="FH30" s="124"/>
      <c r="FI30" s="124"/>
      <c r="FJ30" s="124"/>
      <c r="FK30" s="124"/>
      <c r="FL30" s="124"/>
      <c r="FM30" s="124"/>
      <c r="FN30" s="124"/>
      <c r="FO30" s="124"/>
      <c r="FP30" s="124"/>
      <c r="FQ30" s="124"/>
      <c r="FR30" s="124"/>
      <c r="FS30" s="124"/>
      <c r="FT30" s="124"/>
      <c r="FU30" s="124"/>
      <c r="FV30" s="124"/>
      <c r="FW30" s="124"/>
      <c r="FX30" s="124"/>
      <c r="FY30" s="124"/>
      <c r="FZ30" s="124"/>
      <c r="GA30" s="124"/>
      <c r="GB30" s="124"/>
      <c r="GC30" s="124"/>
      <c r="GD30" s="124"/>
      <c r="GE30" s="124"/>
      <c r="GF30" s="124"/>
      <c r="GG30" s="124"/>
      <c r="GH30" s="124"/>
      <c r="GI30" s="124"/>
      <c r="GJ30" s="124"/>
      <c r="GK30" s="124"/>
      <c r="GL30" s="124"/>
      <c r="GM30" s="124"/>
      <c r="GN30" s="124"/>
      <c r="GO30" s="124"/>
      <c r="GP30" s="124"/>
      <c r="GQ30" s="124"/>
      <c r="GR30" s="124"/>
      <c r="GS30" s="124"/>
      <c r="GT30" s="124"/>
      <c r="GU30" s="124"/>
      <c r="GV30" s="124"/>
      <c r="GW30" s="124"/>
      <c r="GX30" s="124"/>
      <c r="GY30" s="124"/>
      <c r="GZ30" s="124"/>
      <c r="HA30" s="124"/>
      <c r="HB30" s="124"/>
      <c r="HC30" s="124"/>
      <c r="HD30" s="124"/>
      <c r="HE30" s="124"/>
      <c r="HF30" s="124"/>
      <c r="HG30" s="124"/>
      <c r="HH30" s="124"/>
      <c r="HI30" s="124"/>
      <c r="HJ30" s="124"/>
      <c r="HK30" s="124"/>
      <c r="HL30" s="124"/>
      <c r="HM30" s="124"/>
      <c r="HN30" s="124"/>
      <c r="HO30" s="124"/>
      <c r="HP30" s="124"/>
      <c r="HQ30" s="124"/>
      <c r="HR30" s="124"/>
      <c r="HS30" s="124"/>
      <c r="HT30" s="124"/>
      <c r="HU30" s="124"/>
      <c r="HV30" s="124"/>
      <c r="HW30" s="124"/>
      <c r="HX30" s="124"/>
      <c r="HY30" s="124"/>
      <c r="HZ30" s="124"/>
      <c r="IA30" s="124"/>
      <c r="IB30" s="124"/>
      <c r="IC30" s="124"/>
      <c r="ID30" s="124"/>
      <c r="IE30" s="124"/>
      <c r="IF30" s="124"/>
      <c r="IG30" s="124"/>
      <c r="IH30" s="124"/>
      <c r="II30" s="124"/>
      <c r="IJ30" s="124"/>
      <c r="IK30" s="124"/>
      <c r="IL30" s="124"/>
      <c r="IM30" s="124"/>
      <c r="IN30" s="124"/>
      <c r="IO30" s="124"/>
      <c r="IP30" s="124"/>
      <c r="IQ30" s="124"/>
    </row>
    <row r="31" spans="1:251" s="124" customFormat="1" ht="25.5">
      <c r="A31" s="147" t="str">
        <f>IF(OR(B31&lt;&gt;"",D31&lt;E30&gt;""),"["&amp;TEXT($B$2,"##")&amp;"-"&amp;TEXT(ROW()-12,"##")&amp;"]","")</f>
        <v>[Common-19]</v>
      </c>
      <c r="B31" s="154" t="s">
        <v>304</v>
      </c>
      <c r="C31" s="154" t="s">
        <v>305</v>
      </c>
      <c r="D31" s="154" t="s">
        <v>306</v>
      </c>
      <c r="E31" s="147"/>
      <c r="F31" s="147"/>
      <c r="G31" s="147"/>
      <c r="H31" s="148"/>
      <c r="I31" s="147"/>
      <c r="J31" s="158"/>
      <c r="K31" s="158"/>
      <c r="L31" s="158"/>
      <c r="M31" s="158"/>
      <c r="N31" s="158"/>
      <c r="O31" s="158"/>
    </row>
    <row r="32" spans="1:251" s="124" customFormat="1" ht="25.5">
      <c r="A32" s="147" t="str">
        <f t="shared" ref="A32:A43" si="4">IF(OR(B32&lt;&gt;"",D32&lt;E31&gt;""),"["&amp;TEXT($B$2,"##")&amp;"-"&amp;TEXT(ROW()-12,"##")&amp;"]","")</f>
        <v>[Common-20]</v>
      </c>
      <c r="B32" s="154" t="s">
        <v>307</v>
      </c>
      <c r="C32" s="154" t="s">
        <v>308</v>
      </c>
      <c r="D32" s="154" t="s">
        <v>309</v>
      </c>
      <c r="E32" s="147"/>
      <c r="F32" s="147"/>
      <c r="G32" s="147"/>
      <c r="H32" s="148"/>
      <c r="I32" s="147"/>
      <c r="J32" s="158"/>
      <c r="K32" s="158"/>
      <c r="L32" s="158"/>
      <c r="M32" s="158"/>
      <c r="N32" s="158"/>
      <c r="O32" s="158"/>
    </row>
    <row r="33" spans="1:15" s="124" customFormat="1" ht="38.25">
      <c r="A33" s="147" t="str">
        <f t="shared" si="4"/>
        <v>[Common-21]</v>
      </c>
      <c r="B33" s="154" t="s">
        <v>310</v>
      </c>
      <c r="C33" s="154" t="s">
        <v>308</v>
      </c>
      <c r="D33" s="154" t="s">
        <v>311</v>
      </c>
      <c r="E33" s="147"/>
      <c r="F33" s="147"/>
      <c r="G33" s="147"/>
      <c r="H33" s="148"/>
      <c r="I33" s="147"/>
      <c r="J33" s="158"/>
      <c r="K33" s="158"/>
      <c r="L33" s="158"/>
      <c r="M33" s="158"/>
      <c r="N33" s="158"/>
      <c r="O33" s="158"/>
    </row>
    <row r="34" spans="1:15" s="124" customFormat="1" ht="25.5">
      <c r="A34" s="147" t="str">
        <f t="shared" si="4"/>
        <v>[Common-22]</v>
      </c>
      <c r="B34" s="154" t="s">
        <v>312</v>
      </c>
      <c r="C34" s="154" t="s">
        <v>313</v>
      </c>
      <c r="D34" s="154" t="s">
        <v>314</v>
      </c>
      <c r="E34" s="147" t="s">
        <v>396</v>
      </c>
      <c r="F34" s="147"/>
      <c r="G34" s="147"/>
      <c r="H34" s="148"/>
      <c r="I34" s="147"/>
      <c r="J34" s="158"/>
      <c r="K34" s="158"/>
      <c r="L34" s="158"/>
      <c r="M34" s="158"/>
      <c r="N34" s="158"/>
      <c r="O34" s="158"/>
    </row>
    <row r="35" spans="1:15" s="124" customFormat="1" ht="25.5">
      <c r="A35" s="147" t="str">
        <f t="shared" si="4"/>
        <v>[Common-23]</v>
      </c>
      <c r="B35" s="154" t="s">
        <v>315</v>
      </c>
      <c r="C35" s="154" t="s">
        <v>316</v>
      </c>
      <c r="D35" s="154" t="s">
        <v>317</v>
      </c>
      <c r="E35" s="147"/>
      <c r="F35" s="147"/>
      <c r="G35" s="147"/>
      <c r="H35" s="148"/>
      <c r="I35" s="147"/>
      <c r="J35" s="158"/>
      <c r="K35" s="158"/>
      <c r="L35" s="158"/>
      <c r="M35" s="158"/>
      <c r="N35" s="158"/>
      <c r="O35" s="158"/>
    </row>
    <row r="36" spans="1:15" s="124" customFormat="1" ht="25.5">
      <c r="A36" s="147" t="str">
        <f t="shared" si="4"/>
        <v>[Common-24]</v>
      </c>
      <c r="B36" s="154" t="s">
        <v>318</v>
      </c>
      <c r="C36" s="154" t="s">
        <v>319</v>
      </c>
      <c r="D36" s="154" t="s">
        <v>320</v>
      </c>
      <c r="E36" s="147"/>
      <c r="F36" s="147"/>
      <c r="G36" s="147"/>
      <c r="H36" s="148"/>
      <c r="I36" s="147"/>
      <c r="J36" s="158"/>
      <c r="K36" s="158"/>
      <c r="L36" s="158"/>
      <c r="M36" s="158"/>
      <c r="N36" s="158"/>
      <c r="O36" s="158"/>
    </row>
    <row r="37" spans="1:15" s="124" customFormat="1" ht="25.5">
      <c r="A37" s="147" t="str">
        <f t="shared" si="4"/>
        <v>[Common-25]</v>
      </c>
      <c r="B37" s="154" t="s">
        <v>321</v>
      </c>
      <c r="C37" s="154" t="s">
        <v>322</v>
      </c>
      <c r="D37" s="154" t="s">
        <v>323</v>
      </c>
      <c r="E37" s="147"/>
      <c r="F37" s="147"/>
      <c r="G37" s="147"/>
      <c r="H37" s="148"/>
      <c r="I37" s="147"/>
      <c r="J37" s="158"/>
      <c r="K37" s="158"/>
      <c r="L37" s="158"/>
      <c r="M37" s="158"/>
      <c r="N37" s="158"/>
      <c r="O37" s="158"/>
    </row>
    <row r="38" spans="1:15" s="124" customFormat="1" ht="25.5">
      <c r="A38" s="147" t="str">
        <f t="shared" si="4"/>
        <v>[Common-26]</v>
      </c>
      <c r="B38" s="154" t="s">
        <v>324</v>
      </c>
      <c r="C38" s="154" t="s">
        <v>325</v>
      </c>
      <c r="D38" s="154" t="s">
        <v>326</v>
      </c>
      <c r="E38" s="147"/>
      <c r="F38" s="147"/>
      <c r="G38" s="147"/>
      <c r="H38" s="148"/>
      <c r="I38" s="147"/>
      <c r="J38" s="158"/>
      <c r="K38" s="158"/>
      <c r="L38" s="158"/>
      <c r="M38" s="158"/>
      <c r="N38" s="158"/>
      <c r="O38" s="158"/>
    </row>
    <row r="39" spans="1:15" s="124" customFormat="1" ht="25.5">
      <c r="A39" s="147" t="str">
        <f t="shared" si="4"/>
        <v>[Common-27]</v>
      </c>
      <c r="B39" s="154" t="s">
        <v>327</v>
      </c>
      <c r="C39" s="154" t="s">
        <v>328</v>
      </c>
      <c r="D39" s="154" t="s">
        <v>329</v>
      </c>
      <c r="E39" s="147"/>
      <c r="F39" s="147"/>
      <c r="G39" s="147"/>
      <c r="H39" s="148"/>
      <c r="I39" s="147"/>
      <c r="J39" s="158"/>
      <c r="K39" s="158"/>
      <c r="L39" s="158"/>
      <c r="M39" s="158"/>
      <c r="N39" s="158"/>
      <c r="O39" s="158"/>
    </row>
    <row r="40" spans="1:15" s="124" customFormat="1" ht="25.5">
      <c r="A40" s="147" t="str">
        <f t="shared" si="4"/>
        <v>[Common-28]</v>
      </c>
      <c r="B40" s="154" t="s">
        <v>330</v>
      </c>
      <c r="C40" s="154" t="s">
        <v>331</v>
      </c>
      <c r="D40" s="154" t="s">
        <v>332</v>
      </c>
      <c r="E40" s="147"/>
      <c r="F40" s="147"/>
      <c r="G40" s="147"/>
      <c r="H40" s="148"/>
      <c r="I40" s="147"/>
      <c r="J40" s="158"/>
      <c r="K40" s="158"/>
      <c r="L40" s="158"/>
      <c r="M40" s="158"/>
      <c r="N40" s="158"/>
      <c r="O40" s="158"/>
    </row>
    <row r="41" spans="1:15" s="124" customFormat="1" ht="15">
      <c r="A41" s="147" t="str">
        <f t="shared" si="4"/>
        <v>[Common-29]</v>
      </c>
      <c r="B41" s="154" t="s">
        <v>333</v>
      </c>
      <c r="C41" s="154" t="s">
        <v>334</v>
      </c>
      <c r="D41" s="154" t="s">
        <v>335</v>
      </c>
      <c r="E41" s="147"/>
      <c r="F41" s="147"/>
      <c r="G41" s="147"/>
      <c r="H41" s="148"/>
      <c r="I41" s="147"/>
      <c r="J41" s="158"/>
      <c r="K41" s="158"/>
      <c r="L41" s="158"/>
      <c r="M41" s="158"/>
      <c r="N41" s="158"/>
      <c r="O41" s="158"/>
    </row>
    <row r="42" spans="1:15" s="124" customFormat="1" ht="15">
      <c r="A42" s="147" t="str">
        <f t="shared" si="4"/>
        <v>[Common-30]</v>
      </c>
      <c r="B42" s="154" t="s">
        <v>336</v>
      </c>
      <c r="C42" s="154" t="s">
        <v>337</v>
      </c>
      <c r="D42" s="154" t="s">
        <v>338</v>
      </c>
      <c r="E42" s="147"/>
      <c r="F42" s="147"/>
      <c r="G42" s="147"/>
      <c r="H42" s="148"/>
      <c r="I42" s="147"/>
      <c r="J42" s="158"/>
      <c r="K42" s="158"/>
      <c r="L42" s="158"/>
      <c r="M42" s="158"/>
      <c r="N42" s="158"/>
      <c r="O42" s="158"/>
    </row>
    <row r="43" spans="1:15" s="124" customFormat="1" ht="25.5">
      <c r="A43" s="147" t="str">
        <f t="shared" si="4"/>
        <v>[Common-31]</v>
      </c>
      <c r="B43" s="154" t="s">
        <v>339</v>
      </c>
      <c r="C43" s="154" t="s">
        <v>340</v>
      </c>
      <c r="D43" s="154" t="s">
        <v>341</v>
      </c>
      <c r="E43" s="147"/>
      <c r="F43" s="147"/>
      <c r="G43" s="147"/>
      <c r="H43" s="148"/>
      <c r="I43" s="147"/>
      <c r="J43" s="158"/>
      <c r="K43" s="158"/>
      <c r="L43" s="158"/>
      <c r="M43" s="158"/>
      <c r="N43" s="158"/>
      <c r="O43" s="158"/>
    </row>
    <row r="44" spans="1:15" ht="13.5" customHeight="1">
      <c r="H44" s="150"/>
    </row>
    <row r="45" spans="1:15" ht="13.5" customHeight="1">
      <c r="H45" s="150"/>
    </row>
    <row r="46" spans="1:15" ht="13.5" customHeight="1">
      <c r="H46" s="150"/>
    </row>
    <row r="47" spans="1:15" ht="13.5" customHeight="1">
      <c r="H47" s="150"/>
    </row>
    <row r="48" spans="1:15" ht="13.5" customHeight="1">
      <c r="H48" s="150"/>
    </row>
    <row r="49" spans="8:8" ht="13.5" customHeight="1">
      <c r="H49" s="150"/>
    </row>
    <row r="50" spans="8:8" ht="13.5" customHeight="1">
      <c r="H50" s="150"/>
    </row>
    <row r="51" spans="8:8" ht="13.5" customHeight="1">
      <c r="H51" s="150"/>
    </row>
    <row r="52" spans="8:8" ht="13.5" customHeight="1">
      <c r="H52" s="150"/>
    </row>
    <row r="53" spans="8:8" ht="13.5" customHeight="1">
      <c r="H53" s="150"/>
    </row>
    <row r="54" spans="8:8" ht="13.5" customHeight="1">
      <c r="H54" s="150"/>
    </row>
    <row r="55" spans="8:8" ht="13.5" customHeight="1">
      <c r="H55" s="150"/>
    </row>
    <row r="56" spans="8:8" ht="13.5" customHeight="1">
      <c r="H56" s="150"/>
    </row>
    <row r="57" spans="8:8" ht="13.5" customHeight="1">
      <c r="H57" s="150"/>
    </row>
    <row r="58" spans="8:8" ht="13.5" customHeight="1">
      <c r="H58" s="150"/>
    </row>
    <row r="59" spans="8:8" ht="13.5" customHeight="1">
      <c r="H59" s="150"/>
    </row>
    <row r="60" spans="8:8" ht="13.5" customHeight="1">
      <c r="H60" s="150"/>
    </row>
    <row r="61" spans="8:8" ht="13.5" customHeight="1">
      <c r="H61" s="150"/>
    </row>
    <row r="62" spans="8:8" ht="13.5" customHeight="1">
      <c r="H62" s="150"/>
    </row>
    <row r="63" spans="8:8" ht="13.5" customHeight="1">
      <c r="H63" s="150"/>
    </row>
    <row r="64" spans="8:8" ht="13.5" customHeight="1">
      <c r="H64" s="150"/>
    </row>
    <row r="65" spans="8:8" ht="13.5" customHeight="1">
      <c r="H65" s="150"/>
    </row>
    <row r="66" spans="8:8" ht="13.5" customHeight="1">
      <c r="H66" s="150"/>
    </row>
    <row r="67" spans="8:8" ht="13.5" customHeight="1">
      <c r="H67" s="150"/>
    </row>
    <row r="68" spans="8:8" ht="13.5" customHeight="1">
      <c r="H68" s="150"/>
    </row>
    <row r="69" spans="8:8" ht="13.5" customHeight="1">
      <c r="H69" s="150"/>
    </row>
    <row r="70" spans="8:8" ht="13.5" customHeight="1">
      <c r="H70" s="150"/>
    </row>
  </sheetData>
  <dataConsolidate>
    <dataRefs count="1">
      <dataRef ref="K2:K6" sheet="UI" r:id="rId1"/>
    </dataRefs>
  </dataConsolidate>
  <mergeCells count="5">
    <mergeCell ref="B2:G2"/>
    <mergeCell ref="B3:G3"/>
    <mergeCell ref="B4:G4"/>
    <mergeCell ref="E5:G5"/>
    <mergeCell ref="E6:G6"/>
  </mergeCells>
  <dataValidations count="4">
    <dataValidation type="list" allowBlank="1" showInputMessage="1" showErrorMessage="1" sqref="F27:G29 WLJ31:WLQ43 WBN31:WBU43 VRR31:VRY43 VHV31:VIC43 UXZ31:UYG43 UOD31:UOK43 UEH31:UEO43 TUL31:TUS43 TKP31:TKW43 TAT31:TBA43 SQX31:SRE43 SHB31:SHI43 RXF31:RXM43 RNJ31:RNQ43 RDN31:RDU43 QTR31:QTY43 QJV31:QKC43 PZZ31:QAG43 PQD31:PQK43 PGH31:PGO43 OWL31:OWS43 OMP31:OMW43 OCT31:ODA43 NSX31:NTE43 NJB31:NJI43 MZF31:MZM43 MPJ31:MPQ43 MFN31:MFU43 LVR31:LVY43 LLV31:LMC43 LBZ31:LCG43 KSD31:KSK43 KIH31:KIO43 JYL31:JYS43 JOP31:JOW43 JET31:JFA43 IUX31:IVE43 ILB31:ILI43 IBF31:IBM43 HRJ31:HRQ43 HHN31:HHU43 GXR31:GXY43 GNV31:GOC43 GDZ31:GEG43 FUD31:FUK43 FKH31:FKO43 FAL31:FAS43 EQP31:EQW43 EGT31:EHA43 DWX31:DXE43 DNB31:DNI43 DDF31:DDM43 CTJ31:CTQ43 CJN31:CJU43 BZR31:BZY43 BPV31:BQC43 BFZ31:BGG43 AWD31:AWK43 AMH31:AMO43 ACL31:ACS43 SP31:SW43 IT31:JA43 JD31:JD43 WVF31:WVM43 WVP31:WVP43 WLT31:WLT43 WBX31:WBX43 VSB31:VSB43 VIF31:VIF43 UYJ31:UYJ43 UON31:UON43 UER31:UER43 TUV31:TUV43 TKZ31:TKZ43 TBD31:TBD43 SRH31:SRH43 SHL31:SHL43 RXP31:RXP43 RNT31:RNT43 RDX31:RDX43 QUB31:QUB43 QKF31:QKF43 QAJ31:QAJ43 PQN31:PQN43 PGR31:PGR43 OWV31:OWV43 OMZ31:OMZ43 ODD31:ODD43 NTH31:NTH43 NJL31:NJL43 MZP31:MZP43 MPT31:MPT43 MFX31:MFX43 LWB31:LWB43 LMF31:LMF43 LCJ31:LCJ43 KSN31:KSN43 KIR31:KIR43 JYV31:JYV43 JOZ31:JOZ43 JFD31:JFD43 IVH31:IVH43 ILL31:ILL43 IBP31:IBP43 HRT31:HRT43 HHX31:HHX43 GYB31:GYB43 GOF31:GOF43 GEJ31:GEJ43 FUN31:FUN43 FKR31:FKR43 FAV31:FAV43 EQZ31:EQZ43 EHD31:EHD43 DXH31:DXH43 DNL31:DNL43 DDP31:DDP43 CTT31:CTT43 CJX31:CJX43 CAB31:CAB43 BQF31:BQF43 BGJ31:BGJ43 AWN31:AWN43 AMR31:AMR43 ACV31:ACV43 SZ31:SZ43 F16:G25 F31:G43">
      <formula1>$A$5:$D$5</formula1>
    </dataValidation>
    <dataValidation type="list" allowBlank="1" showInputMessage="1" showErrorMessage="1" sqref="G44:G65262 G1:G3 G6:G9">
      <formula1>$H$2:$H$5</formula1>
    </dataValidation>
    <dataValidation type="list" allowBlank="1" showInputMessage="1" showErrorMessage="1" sqref="WVG20:WVN24 WLK20:WLR24 WBO20:WBV24 VRS20:VRZ24 VHW20:VID24 UYA20:UYH24 UOE20:UOL24 UEI20:UEP24 TUM20:TUT24 TKQ20:TKX24 TAU20:TBB24 SQY20:SRF24 SHC20:SHJ24 RXG20:RXN24 RNK20:RNR24 RDO20:RDV24 QTS20:QTZ24 QJW20:QKD24 QAA20:QAH24 PQE20:PQL24 PGI20:PGP24 OWM20:OWT24 OMQ20:OMX24 OCU20:ODB24 NSY20:NTF24 NJC20:NJJ24 MZG20:MZN24 MPK20:MPR24 MFO20:MFV24 LVS20:LVZ24 LLW20:LMD24 LCA20:LCH24 KSE20:KSL24 KII20:KIP24 JYM20:JYT24 JOQ20:JOX24 JEU20:JFB24 IUY20:IVF24 ILC20:ILJ24 IBG20:IBN24 HRK20:HRR24 HHO20:HHV24 GXS20:GXZ24 GNW20:GOD24 GEA20:GEH24 FUE20:FUL24 FKI20:FKP24 FAM20:FAT24 EQQ20:EQX24 EGU20:EHB24 DWY20:DXF24 DNC20:DNJ24 DDG20:DDN24 CTK20:CTR24 CJO20:CJV24 BZS20:BZZ24 BPW20:BQD24 BGA20:BGH24 AWE20:AWL24 AMI20:AMP24 ACM20:ACT24 SQ20:SX24 IU20:JB24 VSC15:VSC24 WVQ15:WVQ24 WBY15:WBY24 JE15:JE24 TA15:TA24 ACW15:ACW24 AMS15:AMS24 AWO15:AWO24 BGK15:BGK24 BQG15:BQG24 CAC15:CAC24 CJY15:CJY24 CTU15:CTU24 DDQ15:DDQ24 DNM15:DNM24 DXI15:DXI24 EHE15:EHE24 ERA15:ERA24 FAW15:FAW24 FKS15:FKS24 FUO15:FUO24 GEK15:GEK24 GOG15:GOG24 GYC15:GYC24 HHY15:HHY24 HRU15:HRU24 IBQ15:IBQ24 ILM15:ILM24 IVI15:IVI24 JFE15:JFE24 JPA15:JPA24 JYW15:JYW24 KIS15:KIS24 KSO15:KSO24 LCK15:LCK24 LMG15:LMG24 LWC15:LWC24 MFY15:MFY24 MPU15:MPU24 MZQ15:MZQ24 NJM15:NJM24 NTI15:NTI24 ODE15:ODE24 ONA15:ONA24 OWW15:OWW24 PGS15:PGS24 PQO15:PQO24 QAK15:QAK24 QKG15:QKG24 QUC15:QUC24 RDY15:RDY24 RNU15:RNU24 RXQ15:RXQ24 SHM15:SHM24 SRI15:SRI24 TBE15:TBE24 TLA15:TLA24 TUW15:TUW24 UES15:UES24 UOO15:UOO24 UYK15:UYK24 VIG15:VIG24 IU15:JB18 SQ15:SX18 ACM15:ACT18 AMI15:AMP18 AWE15:AWL18 BGA15:BGH18 BPW15:BQD18 BZS15:BZZ18 CJO15:CJV18 CTK15:CTR18 DDG15:DDN18 DNC15:DNJ18 DWY15:DXF18 EGU15:EHB18 EQQ15:EQX18 FAM15:FAT18 FKI15:FKP18 FUE15:FUL18 GEA15:GEH18 GNW15:GOD18 GXS15:GXZ18 HHO15:HHV18 HRK15:HRR18 IBG15:IBN18 ILC15:ILJ18 IUY15:IVF18 JEU15:JFB18 JOQ15:JOX18 JYM15:JYT18 KII15:KIP18 KSE15:KSL18 LCA15:LCH18 LLW15:LMD18 LVS15:LVZ18 MFO15:MFV18 MPK15:MPR18 MZG15:MZN18 NJC15:NJJ18 NSY15:NTF18 OCU15:ODB18 OMQ15:OMX18 OWM15:OWT18 PGI15:PGP18 PQE15:PQL18 QAA15:QAH18 QJW15:QKD18 QTS15:QTZ18 RDO15:RDV18 RNK15:RNR18 RXG15:RXN18 SHC15:SHJ18 SQY15:SRF18 TAU15:TBB18 TKQ15:TKX18 TUM15:TUT18 UEI15:UEP18 UOE15:UOL18 UYA15:UYH18 VHW15:VID18 VRS15:VRZ18 WBO15:WBV18 WLK15:WLR18 WVG15:WVN18 WLU15:WLU24 WLU12:WLU13 VSC12:VSC13 WVQ12:WVQ13 WBY12:WBY13 JE12:JE13 TA12:TA13 ACW12:ACW13 AMS12:AMS13 AWO12:AWO13 BGK12:BGK13 BQG12:BQG13 CAC12:CAC13 CJY12:CJY13 CTU12:CTU13 DDQ12:DDQ13 DNM12:DNM13 DXI12:DXI13 EHE12:EHE13 ERA12:ERA13 FAW12:FAW13 FKS12:FKS13 FUO12:FUO13 GEK12:GEK13 GOG12:GOG13 GYC12:GYC13 HHY12:HHY13 HRU12:HRU13 IBQ12:IBQ13 ILM12:ILM13 IVI12:IVI13 JFE12:JFE13 JPA12:JPA13 JYW12:JYW13 KIS12:KIS13 KSO12:KSO13 LCK12:LCK13 LMG12:LMG13 LWC12:LWC13 MFY12:MFY13 MPU12:MPU13 MZQ12:MZQ13 NJM12:NJM13 NTI12:NTI13 ODE12:ODE13 ONA12:ONA13 OWW12:OWW13 PGS12:PGS13 PQO12:PQO13 QAK12:QAK13 QKG12:QKG13 QUC12:QUC13 RDY12:RDY13 RNU12:RNU13 RXQ12:RXQ13 SHM12:SHM13 SRI12:SRI13 TBE12:TBE13 TLA12:TLA13 TUW12:TUW13 UES12:UES13 UOO12:UOO13 UYK12:UYK13 VIG12:VIG13 IU13:JB13 SQ13:SX13 ACM13:ACT13 AMI13:AMP13 AWE13:AWL13 BGA13:BGH13 BPW13:BQD13 BZS13:BZZ13 CJO13:CJV13 CTK13:CTR13 DDG13:DDN13 DNC13:DNJ13 DWY13:DXF13 EGU13:EHB13 EQQ13:EQX13 FAM13:FAT13 FKI13:FKP13 FUE13:FUL13 GEA13:GEH13 GNW13:GOD13 GXS13:GXZ13 HHO13:HHV13 HRK13:HRR13 IBG13:IBN13 ILC13:ILJ13 IUY13:IVF13 JEU13:JFB13 JOQ13:JOX13 JYM13:JYT13 KII13:KIP13 KSE13:KSL13 LCA13:LCH13 LLW13:LMD13 LVS13:LVZ13 MFO13:MFV13 MPK13:MPR13 MZG13:MZN13 NJC13:NJJ13 NSY13:NTF13 OCU13:ODB13 OMQ13:OMX13 OWM13:OWT13 PGI13:PGP13 PQE13:PQL13 QAA13:QAH13 QJW13:QKD13 QTS13:QTZ13 RDO13:RDV13 RNK13:RNR13 RXG13:RXN13 SHC13:SHJ13 SQY13:SRF13 TAU13:TBB13 TKQ13:TKX13 TUM13:TUT13 UEI13:UEP13 UOE13:UOL13 UYA13:UYH13 VHW13:VID13 VRS13:VRZ13 WBO13:WBV13 WLK13:WLR13 WVG13:WVN13">
      <formula1>"OK,NG,N/A"</formula1>
    </dataValidation>
    <dataValidation type="list" allowBlank="1" showErrorMessage="1" sqref="F12:G13">
      <formula1>$J$2:$J$6</formula1>
    </dataValidation>
  </dataValidations>
  <hyperlinks>
    <hyperlink ref="A1" location="'Test Report'!A1" display="Back to Test Report"/>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'F:\Library\Documents\Report #3\[CRW_CommonTest Case_v1.0_EN .xlsx]Calculate'!#REF!</xm:f>
          </x14:formula1>
          <xm:sqref>J12:L13 J31:L43 J16:L25 J27:L29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zoomScale="85" zoomScaleNormal="85" workbookViewId="0">
      <selection activeCell="A5" sqref="A5:G5"/>
    </sheetView>
  </sheetViews>
  <sheetFormatPr defaultColWidth="15.25" defaultRowHeight="13.5" customHeight="1"/>
  <cols>
    <col min="1" max="1" width="15.125" style="84" customWidth="1"/>
    <col min="2" max="2" width="32.25" style="73" customWidth="1"/>
    <col min="3" max="3" width="33" style="73" customWidth="1"/>
    <col min="4" max="4" width="30.625" style="73" customWidth="1"/>
    <col min="5" max="5" width="15.25" style="73" customWidth="1"/>
    <col min="6" max="6" width="8.25" style="73" customWidth="1"/>
    <col min="7" max="7" width="7.375" style="73" customWidth="1"/>
    <col min="8" max="8" width="15.25" style="75" customWidth="1"/>
    <col min="9" max="9" width="15.25" style="73" customWidth="1"/>
    <col min="10" max="10" width="13.875" style="74" customWidth="1"/>
    <col min="11" max="11" width="15.25" style="73" customWidth="1"/>
    <col min="12" max="16" width="15.25" style="73"/>
    <col min="17" max="17" width="0" style="73" hidden="1" customWidth="1"/>
    <col min="18" max="16384" width="15.25" style="73"/>
  </cols>
  <sheetData>
    <row r="1" spans="1:257" ht="13.5" customHeight="1" thickTop="1" thickBot="1">
      <c r="A1" s="81" t="s">
        <v>13</v>
      </c>
      <c r="B1" s="63"/>
      <c r="C1" s="63"/>
      <c r="D1" s="63"/>
      <c r="E1" s="63"/>
      <c r="F1" s="63"/>
      <c r="G1" s="64"/>
      <c r="H1" s="65"/>
      <c r="I1" s="121" t="s">
        <v>39</v>
      </c>
      <c r="J1" s="122" t="s">
        <v>38</v>
      </c>
      <c r="K1" s="122" t="s">
        <v>37</v>
      </c>
      <c r="L1" s="122" t="s">
        <v>36</v>
      </c>
      <c r="M1" s="122" t="s">
        <v>35</v>
      </c>
      <c r="N1" s="122" t="s">
        <v>47</v>
      </c>
      <c r="O1" s="123" t="s">
        <v>34</v>
      </c>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c r="DI1" s="66"/>
      <c r="DJ1" s="66"/>
      <c r="DK1" s="66"/>
      <c r="DL1" s="66"/>
      <c r="DM1" s="66"/>
      <c r="DN1" s="66"/>
      <c r="DO1" s="66"/>
      <c r="DP1" s="66"/>
      <c r="DQ1" s="66"/>
      <c r="DR1" s="66"/>
      <c r="DS1" s="66"/>
      <c r="DT1" s="66"/>
      <c r="DU1" s="66"/>
      <c r="DV1" s="66"/>
      <c r="DW1" s="66"/>
      <c r="DX1" s="66"/>
      <c r="DY1" s="66"/>
      <c r="DZ1" s="66"/>
      <c r="EA1" s="66"/>
      <c r="EB1" s="66"/>
      <c r="EC1" s="66"/>
      <c r="ED1" s="66"/>
      <c r="EE1" s="66"/>
      <c r="EF1" s="66"/>
      <c r="EG1" s="66"/>
      <c r="EH1" s="66"/>
      <c r="EI1" s="66"/>
      <c r="EJ1" s="66"/>
      <c r="EK1" s="66"/>
      <c r="EL1" s="66"/>
      <c r="EM1" s="66"/>
      <c r="EN1" s="66"/>
      <c r="EO1" s="66"/>
      <c r="EP1" s="66"/>
      <c r="EQ1" s="66"/>
      <c r="ER1" s="66"/>
      <c r="ES1" s="66"/>
      <c r="ET1" s="66"/>
      <c r="EU1" s="66"/>
      <c r="EV1" s="66"/>
      <c r="EW1" s="66"/>
      <c r="EX1" s="66"/>
      <c r="EY1" s="66"/>
      <c r="EZ1" s="66"/>
      <c r="FA1" s="66"/>
      <c r="FB1" s="66"/>
      <c r="FC1" s="66"/>
      <c r="FD1" s="66"/>
      <c r="FE1" s="66"/>
      <c r="FF1" s="66"/>
      <c r="FG1" s="66"/>
      <c r="FH1" s="66"/>
      <c r="FI1" s="66"/>
      <c r="FJ1" s="66"/>
      <c r="FK1" s="66"/>
      <c r="FL1" s="66"/>
      <c r="FM1" s="66"/>
      <c r="FN1" s="66"/>
      <c r="FO1" s="66"/>
      <c r="FP1" s="66"/>
      <c r="FQ1" s="66"/>
      <c r="FR1" s="66"/>
      <c r="FS1" s="66"/>
      <c r="FT1" s="66"/>
      <c r="FU1" s="66"/>
      <c r="FV1" s="66"/>
      <c r="FW1" s="66"/>
      <c r="FX1" s="66"/>
      <c r="FY1" s="66"/>
      <c r="FZ1" s="66"/>
      <c r="GA1" s="66"/>
      <c r="GB1" s="66"/>
      <c r="GC1" s="66"/>
      <c r="GD1" s="66"/>
      <c r="GE1" s="66"/>
      <c r="GF1" s="66"/>
      <c r="GG1" s="66"/>
      <c r="GH1" s="66"/>
      <c r="GI1" s="66"/>
      <c r="GJ1" s="66"/>
      <c r="GK1" s="66"/>
      <c r="GL1" s="66"/>
      <c r="GM1" s="66"/>
      <c r="GN1" s="66"/>
      <c r="GO1" s="66"/>
      <c r="GP1" s="66"/>
      <c r="GQ1" s="66"/>
      <c r="GR1" s="66"/>
      <c r="GS1" s="66"/>
      <c r="GT1" s="66"/>
      <c r="GU1" s="66"/>
      <c r="GV1" s="66"/>
      <c r="GW1" s="66"/>
      <c r="GX1" s="66"/>
      <c r="GY1" s="66"/>
      <c r="GZ1" s="66"/>
      <c r="HA1" s="66"/>
      <c r="HB1" s="66"/>
      <c r="HC1" s="66"/>
      <c r="HD1" s="66"/>
      <c r="HE1" s="66"/>
      <c r="HF1" s="66"/>
      <c r="HG1" s="66"/>
      <c r="HH1" s="66"/>
      <c r="HI1" s="66"/>
      <c r="HJ1" s="66"/>
      <c r="HK1" s="66"/>
      <c r="HL1" s="66"/>
      <c r="HM1" s="66"/>
      <c r="HN1" s="66"/>
      <c r="HO1" s="66"/>
      <c r="HP1" s="66"/>
      <c r="HQ1" s="66"/>
      <c r="HR1" s="66"/>
      <c r="HS1" s="66"/>
      <c r="HT1" s="66"/>
      <c r="HU1" s="66"/>
      <c r="HV1" s="66"/>
      <c r="HW1" s="66"/>
      <c r="HX1" s="66"/>
      <c r="HY1" s="66"/>
      <c r="HZ1" s="66"/>
      <c r="IA1" s="66"/>
      <c r="IB1" s="66"/>
      <c r="IC1" s="66"/>
      <c r="ID1" s="66"/>
      <c r="IE1" s="66"/>
      <c r="IF1" s="66"/>
      <c r="IG1" s="66"/>
      <c r="IH1" s="66"/>
      <c r="II1" s="66"/>
      <c r="IJ1" s="66"/>
      <c r="IK1" s="66"/>
      <c r="IL1" s="66"/>
      <c r="IM1" s="66"/>
      <c r="IN1" s="66"/>
      <c r="IO1" s="66"/>
      <c r="IP1" s="66"/>
      <c r="IQ1" s="66"/>
      <c r="IR1" s="66"/>
      <c r="IS1" s="66"/>
      <c r="IT1" s="66"/>
      <c r="IU1" s="66"/>
      <c r="IV1" s="66"/>
      <c r="IW1" s="66"/>
    </row>
    <row r="2" spans="1:257" ht="13.5" customHeight="1">
      <c r="A2" s="243" t="s">
        <v>470</v>
      </c>
      <c r="B2" s="218" t="s">
        <v>59</v>
      </c>
      <c r="C2" s="218"/>
      <c r="D2" s="218"/>
      <c r="E2" s="218"/>
      <c r="F2" s="218"/>
      <c r="G2" s="218"/>
      <c r="H2" s="89" t="s">
        <v>2</v>
      </c>
      <c r="I2" s="127" t="s">
        <v>343</v>
      </c>
      <c r="J2" s="128">
        <f>COUNTIFS(J13:J144,"HungTQ",L13:L144,"Open")</f>
        <v>0</v>
      </c>
      <c r="K2" s="128">
        <f>COUNTIFS(J13:J144,"HungTQ",L13:L144,"Accepted")</f>
        <v>0</v>
      </c>
      <c r="L2" s="128">
        <f>COUNTIFS(J13:J144,"HungTQ",L13:L144,"Ready for test")</f>
        <v>0</v>
      </c>
      <c r="M2" s="128">
        <f>COUNTIFS(J13:J144,"HungTQ",L13:L144,"Closed")</f>
        <v>0</v>
      </c>
      <c r="N2" s="128">
        <f>COUNTIFS(J13:J144,"HungTQ",L13:L144,"")</f>
        <v>0</v>
      </c>
      <c r="O2" s="129">
        <f t="shared" ref="O2:O6" si="0">SUM(J2:N2)</f>
        <v>0</v>
      </c>
      <c r="P2" s="66"/>
      <c r="Q2" s="66" t="s">
        <v>2</v>
      </c>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c r="FW2" s="66"/>
      <c r="FX2" s="66"/>
      <c r="FY2" s="66"/>
      <c r="FZ2" s="66"/>
      <c r="GA2" s="66"/>
      <c r="GB2" s="66"/>
      <c r="GC2" s="66"/>
      <c r="GD2" s="66"/>
      <c r="GE2" s="66"/>
      <c r="GF2" s="66"/>
      <c r="GG2" s="66"/>
      <c r="GH2" s="66"/>
      <c r="GI2" s="66"/>
      <c r="GJ2" s="66"/>
      <c r="GK2" s="66"/>
      <c r="GL2" s="66"/>
      <c r="GM2" s="66"/>
      <c r="GN2" s="66"/>
      <c r="GO2" s="66"/>
      <c r="GP2" s="66"/>
      <c r="GQ2" s="66"/>
      <c r="GR2" s="66"/>
      <c r="GS2" s="66"/>
      <c r="GT2" s="66"/>
      <c r="GU2" s="66"/>
      <c r="GV2" s="66"/>
      <c r="GW2" s="66"/>
      <c r="GX2" s="66"/>
      <c r="GY2" s="66"/>
      <c r="GZ2" s="66"/>
      <c r="HA2" s="66"/>
      <c r="HB2" s="66"/>
      <c r="HC2" s="66"/>
      <c r="HD2" s="66"/>
      <c r="HE2" s="66"/>
      <c r="HF2" s="66"/>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c r="IV2" s="66"/>
      <c r="IW2" s="66"/>
    </row>
    <row r="3" spans="1:257" ht="13.5" customHeight="1">
      <c r="A3" s="243" t="s">
        <v>471</v>
      </c>
      <c r="B3" s="218" t="s">
        <v>16</v>
      </c>
      <c r="C3" s="218"/>
      <c r="D3" s="218"/>
      <c r="E3" s="218"/>
      <c r="F3" s="218"/>
      <c r="G3" s="218"/>
      <c r="H3" s="89" t="s">
        <v>3</v>
      </c>
      <c r="I3" s="127" t="s">
        <v>344</v>
      </c>
      <c r="J3" s="128">
        <f>COUNTIFS(J13:J144,"DangT",L13:L144,"Open")</f>
        <v>0</v>
      </c>
      <c r="K3" s="128">
        <f>COUNTIFS(J13:J144,"DangT",L13:L144,"Accepted")</f>
        <v>0</v>
      </c>
      <c r="L3" s="128">
        <f>COUNTIFS(J13:J144,"DangT",L13:L144,"Ready for test")</f>
        <v>0</v>
      </c>
      <c r="M3" s="128">
        <f>COUNTIFS(J13:J144,"DangT",L13:L144,"Closed")</f>
        <v>0</v>
      </c>
      <c r="N3" s="128">
        <f>COUNTIFS(J13:J144,"DangT",L13:L144,"")</f>
        <v>0</v>
      </c>
      <c r="O3" s="130">
        <f t="shared" si="0"/>
        <v>0</v>
      </c>
      <c r="P3" s="66"/>
      <c r="Q3" s="66" t="s">
        <v>3</v>
      </c>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c r="IV3" s="66"/>
      <c r="IW3" s="66"/>
    </row>
    <row r="4" spans="1:257" ht="13.5" customHeight="1">
      <c r="A4" s="243" t="s">
        <v>472</v>
      </c>
      <c r="B4" s="216" t="s">
        <v>386</v>
      </c>
      <c r="C4" s="216"/>
      <c r="D4" s="216"/>
      <c r="E4" s="216"/>
      <c r="F4" s="216"/>
      <c r="G4" s="216"/>
      <c r="H4" s="89" t="s">
        <v>6</v>
      </c>
      <c r="I4" s="127" t="s">
        <v>346</v>
      </c>
      <c r="J4" s="128">
        <f>COUNTIFS(J13:J144,"HungNN",L13:L144,"Open")</f>
        <v>0</v>
      </c>
      <c r="K4" s="128">
        <f>COUNTIFS(J13:J144,"HungNN",L13:L144,"Accepted")</f>
        <v>0</v>
      </c>
      <c r="L4" s="128">
        <f>COUNTIFS(J13:J144,"HungNN",L13:L144,"Ready for test")</f>
        <v>0</v>
      </c>
      <c r="M4" s="128">
        <f>COUNTIFS(J13:J144,"HungNN",L13:L144,"Closed")</f>
        <v>0</v>
      </c>
      <c r="N4" s="128">
        <f>COUNTIFS(J13:J144,"HungNN",L13:L144,"")</f>
        <v>0</v>
      </c>
      <c r="O4" s="130">
        <f t="shared" si="0"/>
        <v>0</v>
      </c>
      <c r="P4" s="66"/>
      <c r="Q4" s="67"/>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66"/>
      <c r="DU4" s="66"/>
      <c r="DV4" s="66"/>
      <c r="DW4" s="66"/>
      <c r="DX4" s="66"/>
      <c r="DY4" s="66"/>
      <c r="DZ4" s="66"/>
      <c r="EA4" s="66"/>
      <c r="EB4" s="66"/>
      <c r="EC4" s="66"/>
      <c r="ED4" s="66"/>
      <c r="EE4" s="66"/>
      <c r="EF4" s="66"/>
      <c r="EG4" s="66"/>
      <c r="EH4" s="66"/>
      <c r="EI4" s="66"/>
      <c r="EJ4" s="66"/>
      <c r="EK4" s="66"/>
      <c r="EL4" s="66"/>
      <c r="EM4" s="66"/>
      <c r="EN4" s="66"/>
      <c r="EO4" s="66"/>
      <c r="EP4" s="66"/>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6"/>
      <c r="HC4" s="66"/>
      <c r="HD4" s="66"/>
      <c r="HE4" s="66"/>
      <c r="HF4" s="66"/>
      <c r="HG4" s="66"/>
      <c r="HH4" s="66"/>
      <c r="HI4" s="66"/>
      <c r="HJ4" s="66"/>
      <c r="HK4" s="66"/>
      <c r="HL4" s="66"/>
      <c r="HM4" s="66"/>
      <c r="HN4" s="66"/>
      <c r="HO4" s="66"/>
      <c r="HP4" s="66"/>
      <c r="HQ4" s="66"/>
      <c r="HR4" s="66"/>
      <c r="HS4" s="66"/>
      <c r="HT4" s="66"/>
      <c r="HU4" s="66"/>
      <c r="HV4" s="66"/>
      <c r="HW4" s="66"/>
      <c r="HX4" s="66"/>
      <c r="HY4" s="66"/>
      <c r="HZ4" s="66"/>
      <c r="IA4" s="66"/>
      <c r="IB4" s="66"/>
      <c r="IC4" s="66"/>
      <c r="ID4" s="66"/>
      <c r="IE4" s="66"/>
      <c r="IF4" s="66"/>
      <c r="IG4" s="66"/>
      <c r="IH4" s="66"/>
      <c r="II4" s="66"/>
      <c r="IJ4" s="66"/>
      <c r="IK4" s="66"/>
      <c r="IL4" s="66"/>
      <c r="IM4" s="66"/>
      <c r="IN4" s="66"/>
      <c r="IO4" s="66"/>
      <c r="IP4" s="66"/>
      <c r="IQ4" s="66"/>
      <c r="IR4" s="66"/>
      <c r="IS4" s="66"/>
      <c r="IT4" s="66"/>
      <c r="IU4" s="66"/>
      <c r="IV4" s="66"/>
      <c r="IW4" s="66"/>
    </row>
    <row r="5" spans="1:257" ht="13.5" customHeight="1">
      <c r="A5" s="244" t="s">
        <v>473</v>
      </c>
      <c r="B5" s="245" t="s">
        <v>456</v>
      </c>
      <c r="C5" s="245" t="s">
        <v>474</v>
      </c>
      <c r="D5" s="246" t="s">
        <v>6</v>
      </c>
      <c r="E5" s="247" t="s">
        <v>475</v>
      </c>
      <c r="F5" s="248"/>
      <c r="G5" s="249"/>
      <c r="H5" s="90" t="s">
        <v>5</v>
      </c>
      <c r="I5" s="127" t="s">
        <v>347</v>
      </c>
      <c r="J5" s="128">
        <f>COUNTIFS(J13:J144,"QuangNN",L13:L144,"Open")</f>
        <v>0</v>
      </c>
      <c r="K5" s="128">
        <f>COUNTIFS(J13:J144,"QuangNN",L13:L144,"Accepted")</f>
        <v>0</v>
      </c>
      <c r="L5" s="128">
        <f>COUNTIFS(J13:J144,"QuangNN",L13:L144,"Ready for test")</f>
        <v>0</v>
      </c>
      <c r="M5" s="128">
        <f>COUNTIFS(J13:J144,"QuangNN",L13:L144,"Closed")</f>
        <v>0</v>
      </c>
      <c r="N5" s="128">
        <f>COUNTIFS(J13:J144,"QuangNN",L13:L144,"")</f>
        <v>0</v>
      </c>
      <c r="O5" s="130">
        <f t="shared" si="0"/>
        <v>0</v>
      </c>
      <c r="P5" s="66"/>
      <c r="Q5" s="66" t="s">
        <v>7</v>
      </c>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66"/>
      <c r="EJ5" s="66"/>
      <c r="EK5" s="66"/>
      <c r="EL5" s="66"/>
      <c r="EM5" s="66"/>
      <c r="EN5" s="66"/>
      <c r="EO5" s="66"/>
      <c r="EP5" s="66"/>
      <c r="EQ5" s="66"/>
      <c r="ER5" s="66"/>
      <c r="ES5" s="66"/>
      <c r="ET5" s="66"/>
      <c r="EU5" s="66"/>
      <c r="EV5" s="66"/>
      <c r="EW5" s="66"/>
      <c r="EX5" s="66"/>
      <c r="EY5" s="66"/>
      <c r="EZ5" s="66"/>
      <c r="FA5" s="66"/>
      <c r="FB5" s="66"/>
      <c r="FC5" s="66"/>
      <c r="FD5" s="66"/>
      <c r="FE5" s="66"/>
      <c r="FF5" s="66"/>
      <c r="FG5" s="66"/>
      <c r="FH5" s="66"/>
      <c r="FI5" s="66"/>
      <c r="FJ5" s="66"/>
      <c r="FK5" s="66"/>
      <c r="FL5" s="66"/>
      <c r="FM5" s="66"/>
      <c r="FN5" s="66"/>
      <c r="FO5" s="66"/>
      <c r="FP5" s="66"/>
      <c r="FQ5" s="66"/>
      <c r="FR5" s="66"/>
      <c r="FS5" s="66"/>
      <c r="FT5" s="66"/>
      <c r="FU5" s="66"/>
      <c r="FV5" s="66"/>
      <c r="FW5" s="66"/>
      <c r="FX5" s="66"/>
      <c r="FY5" s="66"/>
      <c r="FZ5" s="66"/>
      <c r="GA5" s="66"/>
      <c r="GB5" s="66"/>
      <c r="GC5" s="66"/>
      <c r="GD5" s="66"/>
      <c r="GE5" s="66"/>
      <c r="GF5" s="66"/>
      <c r="GG5" s="66"/>
      <c r="GH5" s="66"/>
      <c r="GI5" s="66"/>
      <c r="GJ5" s="66"/>
      <c r="GK5" s="66"/>
      <c r="GL5" s="66"/>
      <c r="GM5" s="66"/>
      <c r="GN5" s="66"/>
      <c r="GO5" s="66"/>
      <c r="GP5" s="66"/>
      <c r="GQ5" s="66"/>
      <c r="GR5" s="66"/>
      <c r="GS5" s="66"/>
      <c r="GT5" s="66"/>
      <c r="GU5" s="66"/>
      <c r="GV5" s="66"/>
      <c r="GW5" s="66"/>
      <c r="GX5" s="66"/>
      <c r="GY5" s="66"/>
      <c r="GZ5" s="66"/>
      <c r="HA5" s="66"/>
      <c r="HB5" s="66"/>
      <c r="HC5" s="66"/>
      <c r="HD5" s="66"/>
      <c r="HE5" s="66"/>
      <c r="HF5" s="66"/>
      <c r="HG5" s="66"/>
      <c r="HH5" s="66"/>
      <c r="HI5" s="66"/>
      <c r="HJ5" s="66"/>
      <c r="HK5" s="66"/>
      <c r="HL5" s="66"/>
      <c r="HM5" s="66"/>
      <c r="HN5" s="66"/>
      <c r="HO5" s="66"/>
      <c r="HP5" s="66"/>
      <c r="HQ5" s="66"/>
      <c r="HR5" s="66"/>
      <c r="HS5" s="66"/>
      <c r="HT5" s="66"/>
      <c r="HU5" s="66"/>
      <c r="HV5" s="66"/>
      <c r="HW5" s="66"/>
      <c r="HX5" s="66"/>
      <c r="HY5" s="66"/>
      <c r="HZ5" s="66"/>
      <c r="IA5" s="66"/>
      <c r="IB5" s="66"/>
      <c r="IC5" s="66"/>
      <c r="ID5" s="66"/>
      <c r="IE5" s="66"/>
      <c r="IF5" s="66"/>
      <c r="IG5" s="66"/>
      <c r="IH5" s="66"/>
      <c r="II5" s="66"/>
      <c r="IJ5" s="66"/>
      <c r="IK5" s="66"/>
      <c r="IL5" s="66"/>
      <c r="IM5" s="66"/>
      <c r="IN5" s="66"/>
      <c r="IO5" s="66"/>
      <c r="IP5" s="66"/>
      <c r="IQ5" s="66"/>
      <c r="IR5" s="66"/>
      <c r="IS5" s="66"/>
      <c r="IT5" s="66"/>
      <c r="IU5" s="66"/>
      <c r="IV5" s="66"/>
      <c r="IW5" s="66"/>
    </row>
    <row r="6" spans="1:257" ht="13.5" customHeight="1" thickBot="1">
      <c r="A6" s="82">
        <f>COUNTIF(F20:G223,"Pass")</f>
        <v>0</v>
      </c>
      <c r="B6" s="70">
        <f>COUNTIF(F20:G670,"Fail")</f>
        <v>0</v>
      </c>
      <c r="C6" s="70">
        <f>E6-D6-B6-A6</f>
        <v>110</v>
      </c>
      <c r="D6" s="71">
        <f>COUNTIF(F20:G670,"N/A")</f>
        <v>0</v>
      </c>
      <c r="E6" s="219">
        <f>COUNTA(A11:A227)*2</f>
        <v>110</v>
      </c>
      <c r="F6" s="219"/>
      <c r="G6" s="219"/>
      <c r="H6" s="68"/>
      <c r="I6" s="127" t="s">
        <v>345</v>
      </c>
      <c r="J6" s="128">
        <f>COUNTIFS(J13:J144,"LamNS",L13:L144,"Open")</f>
        <v>0</v>
      </c>
      <c r="K6" s="128">
        <f>COUNTIFS(J13:J144,"LamNS",L13:L144,"Accepted")</f>
        <v>0</v>
      </c>
      <c r="L6" s="128">
        <f>COUNTIFS(J13:J144,"LamNS",L13:L144,"Ready for test")</f>
        <v>0</v>
      </c>
      <c r="M6" s="128">
        <f>COUNTIFS(J13:J144,"LamNS",L13:L144,"Closed")</f>
        <v>0</v>
      </c>
      <c r="N6" s="128">
        <f>COUNTIFS(J13:J144,"LamNS",L13:L144,"")</f>
        <v>0</v>
      </c>
      <c r="O6" s="130">
        <f t="shared" si="0"/>
        <v>0</v>
      </c>
      <c r="P6" s="66"/>
      <c r="Q6" s="66" t="s">
        <v>6</v>
      </c>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66"/>
      <c r="EJ6" s="66"/>
      <c r="EK6" s="66"/>
      <c r="EL6" s="66"/>
      <c r="EM6" s="66"/>
      <c r="EN6" s="66"/>
      <c r="EO6" s="66"/>
      <c r="EP6" s="66"/>
      <c r="EQ6" s="66"/>
      <c r="ER6" s="66"/>
      <c r="ES6" s="66"/>
      <c r="ET6" s="66"/>
      <c r="EU6" s="66"/>
      <c r="EV6" s="66"/>
      <c r="EW6" s="66"/>
      <c r="EX6" s="66"/>
      <c r="EY6" s="66"/>
      <c r="EZ6" s="66"/>
      <c r="FA6" s="66"/>
      <c r="FB6" s="66"/>
      <c r="FC6" s="66"/>
      <c r="FD6" s="66"/>
      <c r="FE6" s="66"/>
      <c r="FF6" s="66"/>
      <c r="FG6" s="66"/>
      <c r="FH6" s="66"/>
      <c r="FI6" s="66"/>
      <c r="FJ6" s="66"/>
      <c r="FK6" s="66"/>
      <c r="FL6" s="66"/>
      <c r="FM6" s="66"/>
      <c r="FN6" s="66"/>
      <c r="FO6" s="66"/>
      <c r="FP6" s="66"/>
      <c r="FQ6" s="66"/>
      <c r="FR6" s="66"/>
      <c r="FS6" s="66"/>
      <c r="FT6" s="66"/>
      <c r="FU6" s="66"/>
      <c r="FV6" s="66"/>
      <c r="FW6" s="66"/>
      <c r="FX6" s="66"/>
      <c r="FY6" s="66"/>
      <c r="FZ6" s="66"/>
      <c r="GA6" s="66"/>
      <c r="GB6" s="66"/>
      <c r="GC6" s="66"/>
      <c r="GD6" s="66"/>
      <c r="GE6" s="66"/>
      <c r="GF6" s="66"/>
      <c r="GG6" s="66"/>
      <c r="GH6" s="66"/>
      <c r="GI6" s="66"/>
      <c r="GJ6" s="66"/>
      <c r="GK6" s="66"/>
      <c r="GL6" s="66"/>
      <c r="GM6" s="66"/>
      <c r="GN6" s="66"/>
      <c r="GO6" s="66"/>
      <c r="GP6" s="66"/>
      <c r="GQ6" s="66"/>
      <c r="GR6" s="66"/>
      <c r="GS6" s="66"/>
      <c r="GT6" s="66"/>
      <c r="GU6" s="66"/>
      <c r="GV6" s="66"/>
      <c r="GW6" s="66"/>
      <c r="GX6" s="66"/>
      <c r="GY6" s="66"/>
      <c r="GZ6" s="66"/>
      <c r="HA6" s="66"/>
      <c r="HB6" s="66"/>
      <c r="HC6" s="66"/>
      <c r="HD6" s="66"/>
      <c r="HE6" s="66"/>
      <c r="HF6" s="66"/>
      <c r="HG6" s="66"/>
      <c r="HH6" s="66"/>
      <c r="HI6" s="66"/>
      <c r="HJ6" s="66"/>
      <c r="HK6" s="66"/>
      <c r="HL6" s="66"/>
      <c r="HM6" s="66"/>
      <c r="HN6" s="66"/>
      <c r="HO6" s="66"/>
      <c r="HP6" s="66"/>
      <c r="HQ6" s="66"/>
      <c r="HR6" s="66"/>
      <c r="HS6" s="66"/>
      <c r="HT6" s="66"/>
      <c r="HU6" s="66"/>
      <c r="HV6" s="66"/>
      <c r="HW6" s="66"/>
      <c r="HX6" s="66"/>
      <c r="HY6" s="66"/>
      <c r="HZ6" s="66"/>
      <c r="IA6" s="66"/>
      <c r="IB6" s="66"/>
      <c r="IC6" s="66"/>
      <c r="ID6" s="66"/>
      <c r="IE6" s="66"/>
      <c r="IF6" s="66"/>
      <c r="IG6" s="66"/>
      <c r="IH6" s="66"/>
      <c r="II6" s="66"/>
      <c r="IJ6" s="66"/>
      <c r="IK6" s="66"/>
      <c r="IL6" s="66"/>
      <c r="IM6" s="66"/>
      <c r="IN6" s="66"/>
      <c r="IO6" s="66"/>
      <c r="IP6" s="66"/>
      <c r="IQ6" s="66"/>
      <c r="IR6" s="66"/>
      <c r="IS6" s="66"/>
      <c r="IT6" s="66"/>
      <c r="IU6" s="66"/>
      <c r="IV6" s="66"/>
      <c r="IW6" s="66"/>
    </row>
    <row r="7" spans="1:257" ht="13.5" customHeight="1" thickBot="1">
      <c r="A7" s="113"/>
      <c r="B7" s="114"/>
      <c r="C7" s="114"/>
      <c r="D7" s="114"/>
      <c r="E7" s="115"/>
      <c r="F7" s="115"/>
      <c r="G7" s="115"/>
      <c r="H7" s="68"/>
      <c r="I7" s="138" t="s">
        <v>33</v>
      </c>
      <c r="J7" s="139">
        <f>SUM(J2:J6)</f>
        <v>0</v>
      </c>
      <c r="K7" s="139">
        <f t="shared" ref="K7:N7" si="1">SUM(K2:K6)</f>
        <v>0</v>
      </c>
      <c r="L7" s="139">
        <f t="shared" si="1"/>
        <v>0</v>
      </c>
      <c r="M7" s="139">
        <f t="shared" si="1"/>
        <v>0</v>
      </c>
      <c r="N7" s="139">
        <f t="shared" si="1"/>
        <v>0</v>
      </c>
      <c r="O7" s="140">
        <f>SUM(O2:O6)</f>
        <v>0</v>
      </c>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66"/>
      <c r="EJ7" s="66"/>
      <c r="EK7" s="66"/>
      <c r="EL7" s="66"/>
      <c r="EM7" s="66"/>
      <c r="EN7" s="66"/>
      <c r="EO7" s="66"/>
      <c r="EP7" s="66"/>
      <c r="EQ7" s="66"/>
      <c r="ER7" s="66"/>
      <c r="ES7" s="66"/>
      <c r="ET7" s="66"/>
      <c r="EU7" s="66"/>
      <c r="EV7" s="66"/>
      <c r="EW7" s="66"/>
      <c r="EX7" s="66"/>
      <c r="EY7" s="66"/>
      <c r="EZ7" s="66"/>
      <c r="FA7" s="66"/>
      <c r="FB7" s="66"/>
      <c r="FC7" s="66"/>
      <c r="FD7" s="66"/>
      <c r="FE7" s="66"/>
      <c r="FF7" s="66"/>
      <c r="FG7" s="66"/>
      <c r="FH7" s="66"/>
      <c r="FI7" s="66"/>
      <c r="FJ7" s="66"/>
      <c r="FK7" s="66"/>
      <c r="FL7" s="66"/>
      <c r="FM7" s="66"/>
      <c r="FN7" s="66"/>
      <c r="FO7" s="66"/>
      <c r="FP7" s="66"/>
      <c r="FQ7" s="66"/>
      <c r="FR7" s="66"/>
      <c r="FS7" s="66"/>
      <c r="FT7" s="66"/>
      <c r="FU7" s="66"/>
      <c r="FV7" s="66"/>
      <c r="FW7" s="66"/>
      <c r="FX7" s="66"/>
      <c r="FY7" s="66"/>
      <c r="FZ7" s="66"/>
      <c r="GA7" s="66"/>
      <c r="GB7" s="66"/>
      <c r="GC7" s="66"/>
      <c r="GD7" s="66"/>
      <c r="GE7" s="66"/>
      <c r="GF7" s="66"/>
      <c r="GG7" s="66"/>
      <c r="GH7" s="66"/>
      <c r="GI7" s="66"/>
      <c r="GJ7" s="66"/>
      <c r="GK7" s="66"/>
      <c r="GL7" s="66"/>
      <c r="GM7" s="66"/>
      <c r="GN7" s="66"/>
      <c r="GO7" s="66"/>
      <c r="GP7" s="66"/>
      <c r="GQ7" s="66"/>
      <c r="GR7" s="66"/>
      <c r="GS7" s="66"/>
      <c r="GT7" s="66"/>
      <c r="GU7" s="66"/>
      <c r="GV7" s="66"/>
      <c r="GW7" s="66"/>
      <c r="GX7" s="66"/>
      <c r="GY7" s="66"/>
      <c r="GZ7" s="66"/>
      <c r="HA7" s="66"/>
      <c r="HB7" s="66"/>
      <c r="HC7" s="66"/>
      <c r="HD7" s="66"/>
      <c r="HE7" s="66"/>
      <c r="HF7" s="66"/>
      <c r="HG7" s="66"/>
      <c r="HH7" s="66"/>
      <c r="HI7" s="66"/>
      <c r="HJ7" s="66"/>
      <c r="HK7" s="66"/>
      <c r="HL7" s="66"/>
      <c r="HM7" s="66"/>
      <c r="HN7" s="66"/>
      <c r="HO7" s="66"/>
      <c r="HP7" s="66"/>
      <c r="HQ7" s="66"/>
      <c r="HR7" s="66"/>
      <c r="HS7" s="66"/>
      <c r="HT7" s="66"/>
      <c r="HU7" s="66"/>
      <c r="HV7" s="66"/>
      <c r="HW7" s="66"/>
      <c r="HX7" s="66"/>
      <c r="HY7" s="66"/>
      <c r="HZ7" s="66"/>
      <c r="IA7" s="66"/>
      <c r="IB7" s="66"/>
      <c r="IC7" s="66"/>
      <c r="ID7" s="66"/>
      <c r="IE7" s="66"/>
      <c r="IF7" s="66"/>
      <c r="IG7" s="66"/>
      <c r="IH7" s="66"/>
      <c r="II7" s="66"/>
      <c r="IJ7" s="66"/>
      <c r="IK7" s="66"/>
      <c r="IL7" s="66"/>
      <c r="IM7" s="66"/>
      <c r="IN7" s="66"/>
      <c r="IO7" s="66"/>
      <c r="IP7" s="66"/>
      <c r="IQ7" s="66"/>
      <c r="IR7" s="66"/>
      <c r="IS7" s="66"/>
      <c r="IT7" s="66"/>
      <c r="IU7" s="66"/>
      <c r="IV7" s="66"/>
      <c r="IW7" s="66"/>
    </row>
    <row r="8" spans="1:257" ht="13.5" customHeight="1" thickTop="1">
      <c r="A8" s="113"/>
      <c r="B8" s="114"/>
      <c r="C8" s="114"/>
      <c r="D8" s="114"/>
      <c r="E8" s="115"/>
      <c r="F8" s="115"/>
      <c r="G8" s="115"/>
      <c r="H8" s="68"/>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c r="DS8" s="66"/>
      <c r="DT8" s="66"/>
      <c r="DU8" s="66"/>
      <c r="DV8" s="66"/>
      <c r="DW8" s="66"/>
      <c r="DX8" s="66"/>
      <c r="DY8" s="66"/>
      <c r="DZ8" s="66"/>
      <c r="EA8" s="66"/>
      <c r="EB8" s="66"/>
      <c r="EC8" s="66"/>
      <c r="ED8" s="66"/>
      <c r="EE8" s="66"/>
      <c r="EF8" s="66"/>
      <c r="EG8" s="66"/>
      <c r="EH8" s="66"/>
      <c r="EI8" s="66"/>
      <c r="EJ8" s="66"/>
      <c r="EK8" s="66"/>
      <c r="EL8" s="66"/>
      <c r="EM8" s="66"/>
      <c r="EN8" s="66"/>
      <c r="EO8" s="66"/>
      <c r="EP8" s="66"/>
      <c r="EQ8" s="66"/>
      <c r="ER8" s="66"/>
      <c r="ES8" s="66"/>
      <c r="ET8" s="66"/>
      <c r="EU8" s="66"/>
      <c r="EV8" s="66"/>
      <c r="EW8" s="66"/>
      <c r="EX8" s="66"/>
      <c r="EY8" s="66"/>
      <c r="EZ8" s="66"/>
      <c r="FA8" s="66"/>
      <c r="FB8" s="66"/>
      <c r="FC8" s="66"/>
      <c r="FD8" s="66"/>
      <c r="FE8" s="66"/>
      <c r="FF8" s="66"/>
      <c r="FG8" s="66"/>
      <c r="FH8" s="66"/>
      <c r="FI8" s="66"/>
      <c r="FJ8" s="66"/>
      <c r="FK8" s="66"/>
      <c r="FL8" s="66"/>
      <c r="FM8" s="66"/>
      <c r="FN8" s="66"/>
      <c r="FO8" s="66"/>
      <c r="FP8" s="66"/>
      <c r="FQ8" s="66"/>
      <c r="FR8" s="66"/>
      <c r="FS8" s="66"/>
      <c r="FT8" s="66"/>
      <c r="FU8" s="66"/>
      <c r="FV8" s="66"/>
      <c r="FW8" s="66"/>
      <c r="FX8" s="66"/>
      <c r="FY8" s="66"/>
      <c r="FZ8" s="66"/>
      <c r="GA8" s="66"/>
      <c r="GB8" s="66"/>
      <c r="GC8" s="66"/>
      <c r="GD8" s="66"/>
      <c r="GE8" s="66"/>
      <c r="GF8" s="66"/>
      <c r="GG8" s="66"/>
      <c r="GH8" s="66"/>
      <c r="GI8" s="66"/>
      <c r="GJ8" s="66"/>
      <c r="GK8" s="66"/>
      <c r="GL8" s="66"/>
      <c r="GM8" s="66"/>
      <c r="GN8" s="66"/>
      <c r="GO8" s="66"/>
      <c r="GP8" s="66"/>
      <c r="GQ8" s="66"/>
      <c r="GR8" s="66"/>
      <c r="GS8" s="66"/>
      <c r="GT8" s="66"/>
      <c r="GU8" s="66"/>
      <c r="GV8" s="66"/>
      <c r="GW8" s="66"/>
      <c r="GX8" s="66"/>
      <c r="GY8" s="66"/>
      <c r="GZ8" s="66"/>
      <c r="HA8" s="66"/>
      <c r="HB8" s="66"/>
      <c r="HC8" s="66"/>
      <c r="HD8" s="66"/>
      <c r="HE8" s="66"/>
      <c r="HF8" s="66"/>
      <c r="HG8" s="66"/>
      <c r="HH8" s="66"/>
      <c r="HI8" s="66"/>
      <c r="HJ8" s="66"/>
      <c r="HK8" s="66"/>
      <c r="HL8" s="66"/>
      <c r="HM8" s="66"/>
      <c r="HN8" s="66"/>
      <c r="HO8" s="66"/>
      <c r="HP8" s="66"/>
      <c r="HQ8" s="66"/>
      <c r="HR8" s="66"/>
      <c r="HS8" s="66"/>
      <c r="HT8" s="66"/>
      <c r="HU8" s="66"/>
      <c r="HV8" s="66"/>
      <c r="HW8" s="66"/>
      <c r="HX8" s="66"/>
      <c r="HY8" s="66"/>
      <c r="HZ8" s="66"/>
      <c r="IA8" s="66"/>
      <c r="IB8" s="66"/>
      <c r="IC8" s="66"/>
      <c r="ID8" s="66"/>
      <c r="IE8" s="66"/>
      <c r="IF8" s="66"/>
      <c r="IG8" s="66"/>
      <c r="IH8" s="66"/>
      <c r="II8" s="66"/>
      <c r="IJ8" s="66"/>
      <c r="IK8" s="66"/>
      <c r="IL8" s="66"/>
      <c r="IM8" s="66"/>
      <c r="IN8" s="66"/>
      <c r="IO8" s="66"/>
      <c r="IP8" s="66"/>
    </row>
    <row r="9" spans="1:257" ht="13.5" customHeight="1">
      <c r="A9" s="83"/>
      <c r="B9" s="66"/>
      <c r="C9" s="66"/>
      <c r="D9" s="72"/>
      <c r="E9" s="72"/>
      <c r="F9" s="72"/>
      <c r="G9" s="68"/>
      <c r="H9" s="68"/>
      <c r="I9" s="68"/>
      <c r="J9" s="69"/>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c r="DS9" s="66"/>
      <c r="DT9" s="66"/>
      <c r="DU9" s="66"/>
      <c r="DV9" s="66"/>
      <c r="DW9" s="66"/>
      <c r="DX9" s="66"/>
      <c r="DY9" s="66"/>
      <c r="DZ9" s="66"/>
      <c r="EA9" s="66"/>
      <c r="EB9" s="66"/>
      <c r="EC9" s="66"/>
      <c r="ED9" s="66"/>
      <c r="EE9" s="66"/>
      <c r="EF9" s="66"/>
      <c r="EG9" s="66"/>
      <c r="EH9" s="66"/>
      <c r="EI9" s="66"/>
      <c r="EJ9" s="66"/>
      <c r="EK9" s="66"/>
      <c r="EL9" s="66"/>
      <c r="EM9" s="66"/>
      <c r="EN9" s="66"/>
      <c r="EO9" s="66"/>
      <c r="EP9" s="66"/>
      <c r="EQ9" s="66"/>
      <c r="ER9" s="66"/>
      <c r="ES9" s="66"/>
      <c r="ET9" s="66"/>
      <c r="EU9" s="66"/>
      <c r="EV9" s="66"/>
      <c r="EW9" s="66"/>
      <c r="EX9" s="66"/>
      <c r="EY9" s="66"/>
      <c r="EZ9" s="66"/>
      <c r="FA9" s="66"/>
      <c r="FB9" s="66"/>
      <c r="FC9" s="66"/>
      <c r="FD9" s="66"/>
      <c r="FE9" s="66"/>
      <c r="FF9" s="66"/>
      <c r="FG9" s="66"/>
      <c r="FH9" s="66"/>
      <c r="FI9" s="66"/>
      <c r="FJ9" s="66"/>
      <c r="FK9" s="66"/>
      <c r="FL9" s="66"/>
      <c r="FM9" s="66"/>
      <c r="FN9" s="66"/>
      <c r="FO9" s="66"/>
      <c r="FP9" s="66"/>
      <c r="FQ9" s="66"/>
      <c r="FR9" s="66"/>
      <c r="FS9" s="66"/>
      <c r="FT9" s="66"/>
      <c r="FU9" s="66"/>
      <c r="FV9" s="66"/>
      <c r="FW9" s="66"/>
      <c r="FX9" s="66"/>
      <c r="FY9" s="66"/>
      <c r="FZ9" s="66"/>
      <c r="GA9" s="66"/>
      <c r="GB9" s="66"/>
      <c r="GC9" s="66"/>
      <c r="GD9" s="66"/>
      <c r="GE9" s="66"/>
      <c r="GF9" s="66"/>
      <c r="GG9" s="66"/>
      <c r="GH9" s="66"/>
      <c r="GI9" s="66"/>
      <c r="GJ9" s="66"/>
      <c r="GK9" s="66"/>
      <c r="GL9" s="66"/>
      <c r="GM9" s="66"/>
      <c r="GN9" s="66"/>
      <c r="GO9" s="66"/>
      <c r="GP9" s="66"/>
      <c r="GQ9" s="66"/>
      <c r="GR9" s="66"/>
      <c r="GS9" s="66"/>
      <c r="GT9" s="66"/>
      <c r="GU9" s="66"/>
      <c r="GV9" s="66"/>
      <c r="GW9" s="66"/>
      <c r="GX9" s="66"/>
      <c r="GY9" s="66"/>
      <c r="GZ9" s="66"/>
      <c r="HA9" s="66"/>
      <c r="HB9" s="66"/>
      <c r="HC9" s="66"/>
      <c r="HD9" s="66"/>
      <c r="HE9" s="66"/>
      <c r="HF9" s="66"/>
      <c r="HG9" s="66"/>
      <c r="HH9" s="66"/>
      <c r="HI9" s="66"/>
      <c r="HJ9" s="66"/>
      <c r="HK9" s="66"/>
      <c r="HL9" s="66"/>
      <c r="HM9" s="66"/>
      <c r="HN9" s="66"/>
      <c r="HO9" s="66"/>
      <c r="HP9" s="66"/>
      <c r="HQ9" s="66"/>
      <c r="HR9" s="66"/>
      <c r="HS9" s="66"/>
      <c r="HT9" s="66"/>
      <c r="HU9" s="66"/>
      <c r="HV9" s="66"/>
      <c r="HW9" s="66"/>
      <c r="HX9" s="66"/>
      <c r="HY9" s="66"/>
      <c r="HZ9" s="66"/>
      <c r="IA9" s="66"/>
      <c r="IB9" s="66"/>
      <c r="IC9" s="66"/>
      <c r="ID9" s="66"/>
      <c r="IE9" s="66"/>
      <c r="IF9" s="66"/>
      <c r="IG9" s="66"/>
      <c r="IH9" s="66"/>
      <c r="II9" s="66"/>
      <c r="IJ9" s="66"/>
      <c r="IK9" s="66"/>
      <c r="IL9" s="66"/>
      <c r="IM9" s="66"/>
      <c r="IN9" s="66"/>
      <c r="IO9" s="66"/>
      <c r="IP9" s="66"/>
      <c r="IQ9" s="66"/>
      <c r="IR9" s="66"/>
      <c r="IS9" s="66"/>
      <c r="IT9" s="66"/>
      <c r="IU9" s="66"/>
      <c r="IV9" s="66"/>
      <c r="IW9" s="66"/>
    </row>
    <row r="10" spans="1:257" ht="51">
      <c r="A10" s="160" t="s">
        <v>8</v>
      </c>
      <c r="B10" s="250" t="s">
        <v>476</v>
      </c>
      <c r="C10" s="250" t="s">
        <v>477</v>
      </c>
      <c r="D10" s="250" t="s">
        <v>478</v>
      </c>
      <c r="E10" s="251" t="s">
        <v>479</v>
      </c>
      <c r="F10" s="251" t="s">
        <v>301</v>
      </c>
      <c r="G10" s="251" t="s">
        <v>302</v>
      </c>
      <c r="H10" s="252" t="s">
        <v>480</v>
      </c>
      <c r="I10" s="250" t="s">
        <v>481</v>
      </c>
      <c r="J10" s="162" t="s">
        <v>42</v>
      </c>
      <c r="K10" s="163" t="s">
        <v>4</v>
      </c>
      <c r="L10" s="164" t="s">
        <v>43</v>
      </c>
      <c r="M10" s="164" t="s">
        <v>44</v>
      </c>
      <c r="N10" s="162" t="s">
        <v>45</v>
      </c>
      <c r="O10" s="164" t="s">
        <v>46</v>
      </c>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66"/>
      <c r="EJ10" s="66"/>
      <c r="EK10" s="66"/>
      <c r="EL10" s="66"/>
      <c r="EM10" s="66"/>
      <c r="EN10" s="66"/>
      <c r="EO10" s="66"/>
      <c r="EP10" s="66"/>
      <c r="EQ10" s="66"/>
      <c r="ER10" s="66"/>
      <c r="ES10" s="66"/>
      <c r="ET10" s="66"/>
      <c r="EU10" s="66"/>
      <c r="EV10" s="66"/>
      <c r="EW10" s="66"/>
      <c r="EX10" s="66"/>
      <c r="EY10" s="66"/>
      <c r="EZ10" s="66"/>
      <c r="FA10" s="66"/>
      <c r="FB10" s="66"/>
      <c r="FC10" s="66"/>
      <c r="FD10" s="66"/>
      <c r="FE10" s="66"/>
      <c r="FF10" s="66"/>
      <c r="FG10" s="66"/>
      <c r="FH10" s="66"/>
      <c r="FI10" s="66"/>
      <c r="FJ10" s="66"/>
      <c r="FK10" s="66"/>
      <c r="FL10" s="66"/>
      <c r="FM10" s="66"/>
      <c r="FN10" s="66"/>
      <c r="FO10" s="66"/>
      <c r="FP10" s="66"/>
      <c r="FQ10" s="66"/>
      <c r="FR10" s="66"/>
      <c r="FS10" s="66"/>
      <c r="FT10" s="66"/>
      <c r="FU10" s="66"/>
      <c r="FV10" s="66"/>
      <c r="FW10" s="66"/>
      <c r="FX10" s="66"/>
      <c r="FY10" s="66"/>
      <c r="FZ10" s="66"/>
      <c r="GA10" s="66"/>
      <c r="GB10" s="66"/>
      <c r="GC10" s="66"/>
      <c r="GD10" s="66"/>
      <c r="GE10" s="66"/>
      <c r="GF10" s="66"/>
      <c r="GG10" s="66"/>
      <c r="GH10" s="66"/>
      <c r="GI10" s="66"/>
      <c r="GJ10" s="66"/>
      <c r="GK10" s="66"/>
      <c r="GL10" s="66"/>
      <c r="GM10" s="66"/>
      <c r="GN10" s="66"/>
      <c r="GO10" s="66"/>
      <c r="GP10" s="66"/>
      <c r="GQ10" s="66"/>
      <c r="GR10" s="66"/>
      <c r="GS10" s="66"/>
      <c r="GT10" s="66"/>
      <c r="GU10" s="66"/>
      <c r="GV10" s="66"/>
      <c r="GW10" s="66"/>
      <c r="GX10" s="66"/>
      <c r="GY10" s="66"/>
      <c r="GZ10" s="66"/>
      <c r="HA10" s="66"/>
      <c r="HB10" s="66"/>
      <c r="HC10" s="66"/>
      <c r="HD10" s="66"/>
      <c r="HE10" s="66"/>
      <c r="HF10" s="66"/>
      <c r="HG10" s="66"/>
      <c r="HH10" s="66"/>
      <c r="HI10" s="66"/>
      <c r="HJ10" s="66"/>
      <c r="HK10" s="66"/>
      <c r="HL10" s="66"/>
      <c r="HM10" s="66"/>
      <c r="HN10" s="66"/>
      <c r="HO10" s="66"/>
      <c r="HP10" s="66"/>
      <c r="HQ10" s="66"/>
      <c r="HR10" s="66"/>
      <c r="HS10" s="66"/>
      <c r="HT10" s="66"/>
      <c r="HU10" s="66"/>
      <c r="HV10" s="66"/>
      <c r="HW10" s="66"/>
      <c r="HX10" s="66"/>
      <c r="HY10" s="66"/>
      <c r="HZ10" s="66"/>
      <c r="IA10" s="66"/>
      <c r="IB10" s="66"/>
      <c r="IC10" s="66"/>
      <c r="ID10" s="66"/>
      <c r="IE10" s="66"/>
      <c r="IF10" s="66"/>
      <c r="IG10" s="66"/>
      <c r="IH10" s="66"/>
      <c r="II10" s="66"/>
      <c r="IJ10" s="66"/>
      <c r="IK10" s="66"/>
      <c r="IL10" s="66"/>
      <c r="IM10" s="66"/>
      <c r="IN10" s="66"/>
      <c r="IO10" s="66"/>
      <c r="IP10" s="66"/>
      <c r="IQ10" s="66"/>
      <c r="IR10" s="66"/>
      <c r="IS10" s="66"/>
      <c r="IT10" s="66"/>
      <c r="IU10" s="66"/>
      <c r="IV10" s="66"/>
      <c r="IW10" s="66"/>
    </row>
    <row r="11" spans="1:257" ht="12.75">
      <c r="A11" s="180"/>
      <c r="B11" s="181" t="s">
        <v>88</v>
      </c>
      <c r="C11" s="181"/>
      <c r="D11" s="181"/>
      <c r="E11" s="181"/>
      <c r="F11" s="181"/>
      <c r="G11" s="181"/>
      <c r="H11" s="181"/>
      <c r="I11" s="181"/>
      <c r="J11" s="181"/>
      <c r="K11" s="181"/>
      <c r="L11" s="181"/>
      <c r="M11" s="181"/>
      <c r="N11" s="181"/>
      <c r="O11" s="182"/>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66"/>
      <c r="EJ11" s="66"/>
      <c r="EK11" s="66"/>
      <c r="EL11" s="66"/>
      <c r="EM11" s="66"/>
      <c r="EN11" s="66"/>
      <c r="EO11" s="66"/>
      <c r="EP11" s="66"/>
      <c r="EQ11" s="66"/>
      <c r="ER11" s="66"/>
      <c r="ES11" s="66"/>
      <c r="ET11" s="66"/>
      <c r="EU11" s="66"/>
      <c r="EV11" s="66"/>
      <c r="EW11" s="66"/>
      <c r="EX11" s="66"/>
      <c r="EY11" s="66"/>
      <c r="EZ11" s="66"/>
      <c r="FA11" s="66"/>
      <c r="FB11" s="66"/>
      <c r="FC11" s="66"/>
      <c r="FD11" s="66"/>
      <c r="FE11" s="66"/>
      <c r="FF11" s="66"/>
      <c r="FG11" s="66"/>
      <c r="FH11" s="66"/>
      <c r="FI11" s="66"/>
      <c r="FJ11" s="66"/>
      <c r="FK11" s="66"/>
      <c r="FL11" s="66"/>
      <c r="FM11" s="66"/>
      <c r="FN11" s="66"/>
      <c r="FO11" s="66"/>
      <c r="FP11" s="66"/>
      <c r="FQ11" s="66"/>
      <c r="FR11" s="66"/>
      <c r="FS11" s="66"/>
      <c r="FT11" s="66"/>
      <c r="FU11" s="66"/>
      <c r="FV11" s="66"/>
      <c r="FW11" s="66"/>
      <c r="FX11" s="66"/>
      <c r="FY11" s="66"/>
      <c r="FZ11" s="66"/>
      <c r="GA11" s="66"/>
      <c r="GB11" s="66"/>
      <c r="GC11" s="66"/>
      <c r="GD11" s="66"/>
      <c r="GE11" s="66"/>
      <c r="GF11" s="66"/>
      <c r="GG11" s="66"/>
      <c r="GH11" s="66"/>
      <c r="GI11" s="66"/>
      <c r="GJ11" s="66"/>
      <c r="GK11" s="66"/>
      <c r="GL11" s="66"/>
      <c r="GM11" s="66"/>
      <c r="GN11" s="66"/>
      <c r="GO11" s="66"/>
      <c r="GP11" s="66"/>
      <c r="GQ11" s="66"/>
      <c r="GR11" s="66"/>
      <c r="GS11" s="66"/>
      <c r="GT11" s="66"/>
      <c r="GU11" s="66"/>
      <c r="GV11" s="66"/>
      <c r="GW11" s="66"/>
      <c r="GX11" s="66"/>
      <c r="GY11" s="66"/>
      <c r="GZ11" s="66"/>
      <c r="HA11" s="66"/>
      <c r="HB11" s="66"/>
      <c r="HC11" s="66"/>
      <c r="HD11" s="66"/>
      <c r="HE11" s="66"/>
      <c r="HF11" s="66"/>
      <c r="HG11" s="66"/>
      <c r="HH11" s="66"/>
      <c r="HI11" s="66"/>
      <c r="HJ11" s="66"/>
      <c r="HK11" s="66"/>
      <c r="HL11" s="66"/>
      <c r="HM11" s="66"/>
      <c r="HN11" s="66"/>
      <c r="HO11" s="66"/>
      <c r="HP11" s="66"/>
      <c r="HQ11" s="66"/>
      <c r="HR11" s="66"/>
      <c r="HS11" s="66"/>
      <c r="HT11" s="66"/>
      <c r="HU11" s="66"/>
      <c r="HV11" s="66"/>
      <c r="HW11" s="66"/>
      <c r="HX11" s="66"/>
      <c r="HY11" s="66"/>
      <c r="HZ11" s="66"/>
      <c r="IA11" s="66"/>
      <c r="IB11" s="66"/>
      <c r="IC11" s="66"/>
      <c r="ID11" s="66"/>
      <c r="IE11" s="66"/>
      <c r="IF11" s="66"/>
      <c r="IG11" s="66"/>
      <c r="IH11" s="66"/>
      <c r="II11" s="66"/>
      <c r="IJ11" s="66"/>
      <c r="IK11" s="66"/>
      <c r="IL11" s="66"/>
      <c r="IM11" s="66"/>
      <c r="IN11" s="66"/>
      <c r="IO11" s="66"/>
      <c r="IP11" s="66"/>
      <c r="IQ11" s="66"/>
      <c r="IR11" s="66"/>
      <c r="IS11" s="66"/>
      <c r="IT11" s="66"/>
      <c r="IU11" s="66"/>
      <c r="IV11" s="66"/>
      <c r="IW11" s="66"/>
    </row>
    <row r="12" spans="1:257" ht="51">
      <c r="A12" s="116" t="str">
        <f>IF(OR(B12&lt;&gt;"",D12&lt;&gt;""),"["&amp;TEXT($B$2,"##")&amp;"-"&amp;TEXT(ROW()-11,"##")&amp;"]","")</f>
        <v>[User_Module-1]</v>
      </c>
      <c r="B12" s="165" t="s">
        <v>89</v>
      </c>
      <c r="C12" s="165" t="s">
        <v>101</v>
      </c>
      <c r="D12" s="165" t="s">
        <v>90</v>
      </c>
      <c r="E12" s="166" t="s">
        <v>395</v>
      </c>
      <c r="F12" s="165" t="s">
        <v>5</v>
      </c>
      <c r="G12" s="165" t="s">
        <v>5</v>
      </c>
      <c r="H12" s="167"/>
      <c r="I12" s="168"/>
      <c r="J12" s="169"/>
      <c r="K12" s="169"/>
      <c r="L12" s="169"/>
      <c r="M12" s="170"/>
      <c r="N12" s="170"/>
      <c r="O12" s="170"/>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66"/>
      <c r="EJ12" s="66"/>
      <c r="EK12" s="66"/>
      <c r="EL12" s="66"/>
      <c r="EM12" s="66"/>
      <c r="EN12" s="66"/>
      <c r="EO12" s="66"/>
      <c r="EP12" s="66"/>
      <c r="EQ12" s="66"/>
      <c r="ER12" s="66"/>
      <c r="ES12" s="66"/>
      <c r="ET12" s="66"/>
      <c r="EU12" s="66"/>
      <c r="EV12" s="66"/>
      <c r="EW12" s="66"/>
      <c r="EX12" s="66"/>
      <c r="EY12" s="66"/>
      <c r="EZ12" s="66"/>
      <c r="FA12" s="66"/>
      <c r="FB12" s="66"/>
      <c r="FC12" s="66"/>
      <c r="FD12" s="66"/>
      <c r="FE12" s="66"/>
      <c r="FF12" s="66"/>
      <c r="FG12" s="66"/>
      <c r="FH12" s="66"/>
      <c r="FI12" s="66"/>
      <c r="FJ12" s="66"/>
      <c r="FK12" s="66"/>
      <c r="FL12" s="66"/>
      <c r="FM12" s="66"/>
      <c r="FN12" s="66"/>
      <c r="FO12" s="66"/>
      <c r="FP12" s="66"/>
      <c r="FQ12" s="66"/>
      <c r="FR12" s="66"/>
      <c r="FS12" s="66"/>
      <c r="FT12" s="66"/>
      <c r="FU12" s="66"/>
      <c r="FV12" s="66"/>
      <c r="FW12" s="66"/>
      <c r="FX12" s="66"/>
      <c r="FY12" s="66"/>
      <c r="FZ12" s="66"/>
      <c r="GA12" s="66"/>
      <c r="GB12" s="66"/>
      <c r="GC12" s="66"/>
      <c r="GD12" s="66"/>
      <c r="GE12" s="66"/>
      <c r="GF12" s="66"/>
      <c r="GG12" s="66"/>
      <c r="GH12" s="66"/>
      <c r="GI12" s="66"/>
      <c r="GJ12" s="66"/>
      <c r="GK12" s="66"/>
      <c r="GL12" s="66"/>
      <c r="GM12" s="66"/>
      <c r="GN12" s="66"/>
      <c r="GO12" s="66"/>
      <c r="GP12" s="66"/>
      <c r="GQ12" s="66"/>
      <c r="GR12" s="66"/>
      <c r="GS12" s="66"/>
      <c r="GT12" s="66"/>
      <c r="GU12" s="66"/>
      <c r="GV12" s="66"/>
      <c r="GW12" s="66"/>
      <c r="GX12" s="66"/>
      <c r="GY12" s="66"/>
      <c r="GZ12" s="66"/>
      <c r="HA12" s="66"/>
      <c r="HB12" s="66"/>
      <c r="HC12" s="66"/>
      <c r="HD12" s="66"/>
      <c r="HE12" s="66"/>
      <c r="HF12" s="66"/>
      <c r="HG12" s="66"/>
      <c r="HH12" s="66"/>
      <c r="HI12" s="66"/>
      <c r="HJ12" s="66"/>
      <c r="HK12" s="66"/>
      <c r="HL12" s="66"/>
      <c r="HM12" s="66"/>
      <c r="HN12" s="66"/>
      <c r="HO12" s="66"/>
      <c r="HP12" s="66"/>
      <c r="HQ12" s="66"/>
      <c r="HR12" s="66"/>
      <c r="HS12" s="66"/>
      <c r="HT12" s="66"/>
      <c r="HU12" s="66"/>
      <c r="HV12" s="66"/>
      <c r="HW12" s="66"/>
      <c r="HX12" s="66"/>
      <c r="HY12" s="66"/>
      <c r="HZ12" s="66"/>
      <c r="IA12" s="66"/>
      <c r="IB12" s="66"/>
      <c r="IC12" s="66"/>
      <c r="ID12" s="66"/>
      <c r="IE12" s="66"/>
      <c r="IF12" s="66"/>
      <c r="IG12" s="66"/>
      <c r="IH12" s="66"/>
      <c r="II12" s="66"/>
      <c r="IJ12" s="66"/>
      <c r="IK12" s="66"/>
      <c r="IL12" s="66"/>
      <c r="IM12" s="66"/>
      <c r="IN12" s="66"/>
      <c r="IO12" s="66"/>
      <c r="IP12" s="66"/>
      <c r="IQ12" s="66"/>
      <c r="IR12" s="66"/>
      <c r="IS12" s="66"/>
      <c r="IT12" s="66"/>
      <c r="IU12" s="66"/>
      <c r="IV12" s="66"/>
      <c r="IW12" s="66"/>
    </row>
    <row r="13" spans="1:257" ht="51">
      <c r="A13" s="116" t="str">
        <f t="shared" ref="A13:A19" si="2">IF(OR(B13&lt;&gt;"",D13&lt;&gt;""),"["&amp;TEXT($B$2,"##")&amp;"-"&amp;TEXT(ROW()-11,"##")&amp;"]","")</f>
        <v>[User_Module-2]</v>
      </c>
      <c r="B13" s="165" t="s">
        <v>91</v>
      </c>
      <c r="C13" s="165" t="s">
        <v>102</v>
      </c>
      <c r="D13" s="165" t="s">
        <v>92</v>
      </c>
      <c r="E13" s="166" t="s">
        <v>395</v>
      </c>
      <c r="F13" s="165" t="s">
        <v>5</v>
      </c>
      <c r="G13" s="165" t="s">
        <v>5</v>
      </c>
      <c r="H13" s="167"/>
      <c r="I13" s="168"/>
      <c r="J13" s="169"/>
      <c r="K13" s="169"/>
      <c r="L13" s="169"/>
      <c r="M13" s="170"/>
      <c r="N13" s="170"/>
      <c r="O13" s="170"/>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66"/>
      <c r="EJ13" s="66"/>
      <c r="EK13" s="66"/>
      <c r="EL13" s="66"/>
      <c r="EM13" s="66"/>
      <c r="EN13" s="66"/>
      <c r="EO13" s="66"/>
      <c r="EP13" s="66"/>
      <c r="EQ13" s="66"/>
      <c r="ER13" s="66"/>
      <c r="ES13" s="66"/>
      <c r="ET13" s="66"/>
      <c r="EU13" s="66"/>
      <c r="EV13" s="66"/>
      <c r="EW13" s="66"/>
      <c r="EX13" s="66"/>
      <c r="EY13" s="66"/>
      <c r="EZ13" s="66"/>
      <c r="FA13" s="66"/>
      <c r="FB13" s="66"/>
      <c r="FC13" s="66"/>
      <c r="FD13" s="66"/>
      <c r="FE13" s="66"/>
      <c r="FF13" s="66"/>
      <c r="FG13" s="66"/>
      <c r="FH13" s="66"/>
      <c r="FI13" s="66"/>
      <c r="FJ13" s="66"/>
      <c r="FK13" s="66"/>
      <c r="FL13" s="66"/>
      <c r="FM13" s="66"/>
      <c r="FN13" s="66"/>
      <c r="FO13" s="66"/>
      <c r="FP13" s="66"/>
      <c r="FQ13" s="66"/>
      <c r="FR13" s="66"/>
      <c r="FS13" s="66"/>
      <c r="FT13" s="66"/>
      <c r="FU13" s="66"/>
      <c r="FV13" s="66"/>
      <c r="FW13" s="66"/>
      <c r="FX13" s="66"/>
      <c r="FY13" s="66"/>
      <c r="FZ13" s="66"/>
      <c r="GA13" s="66"/>
      <c r="GB13" s="66"/>
      <c r="GC13" s="66"/>
      <c r="GD13" s="66"/>
      <c r="GE13" s="66"/>
      <c r="GF13" s="66"/>
      <c r="GG13" s="66"/>
      <c r="GH13" s="66"/>
      <c r="GI13" s="66"/>
      <c r="GJ13" s="66"/>
      <c r="GK13" s="66"/>
      <c r="GL13" s="66"/>
      <c r="GM13" s="66"/>
      <c r="GN13" s="66"/>
      <c r="GO13" s="66"/>
      <c r="GP13" s="66"/>
      <c r="GQ13" s="66"/>
      <c r="GR13" s="66"/>
      <c r="GS13" s="66"/>
      <c r="GT13" s="66"/>
      <c r="GU13" s="66"/>
      <c r="GV13" s="66"/>
      <c r="GW13" s="66"/>
      <c r="GX13" s="66"/>
      <c r="GY13" s="66"/>
      <c r="GZ13" s="66"/>
      <c r="HA13" s="66"/>
      <c r="HB13" s="66"/>
      <c r="HC13" s="66"/>
      <c r="HD13" s="66"/>
      <c r="HE13" s="66"/>
      <c r="HF13" s="66"/>
      <c r="HG13" s="66"/>
      <c r="HH13" s="66"/>
      <c r="HI13" s="66"/>
      <c r="HJ13" s="66"/>
      <c r="HK13" s="66"/>
      <c r="HL13" s="66"/>
      <c r="HM13" s="66"/>
      <c r="HN13" s="66"/>
      <c r="HO13" s="66"/>
      <c r="HP13" s="66"/>
      <c r="HQ13" s="66"/>
      <c r="HR13" s="66"/>
      <c r="HS13" s="66"/>
      <c r="HT13" s="66"/>
      <c r="HU13" s="66"/>
      <c r="HV13" s="66"/>
      <c r="HW13" s="66"/>
      <c r="HX13" s="66"/>
      <c r="HY13" s="66"/>
      <c r="HZ13" s="66"/>
      <c r="IA13" s="66"/>
      <c r="IB13" s="66"/>
      <c r="IC13" s="66"/>
      <c r="ID13" s="66"/>
      <c r="IE13" s="66"/>
      <c r="IF13" s="66"/>
      <c r="IG13" s="66"/>
      <c r="IH13" s="66"/>
      <c r="II13" s="66"/>
      <c r="IJ13" s="66"/>
      <c r="IK13" s="66"/>
      <c r="IL13" s="66"/>
      <c r="IM13" s="66"/>
      <c r="IN13" s="66"/>
      <c r="IO13" s="66"/>
      <c r="IP13" s="66"/>
      <c r="IQ13" s="66"/>
      <c r="IR13" s="66"/>
      <c r="IS13" s="66"/>
      <c r="IT13" s="66"/>
      <c r="IU13" s="66"/>
      <c r="IV13" s="66"/>
      <c r="IW13" s="66"/>
    </row>
    <row r="14" spans="1:257" ht="51">
      <c r="A14" s="116" t="str">
        <f t="shared" si="2"/>
        <v>[User_Module-3]</v>
      </c>
      <c r="B14" s="165" t="s">
        <v>110</v>
      </c>
      <c r="C14" s="165" t="s">
        <v>111</v>
      </c>
      <c r="D14" s="165" t="s">
        <v>204</v>
      </c>
      <c r="E14" s="166" t="s">
        <v>395</v>
      </c>
      <c r="F14" s="165" t="s">
        <v>5</v>
      </c>
      <c r="G14" s="165" t="s">
        <v>5</v>
      </c>
      <c r="H14" s="167"/>
      <c r="I14" s="168"/>
      <c r="J14" s="169"/>
      <c r="K14" s="169"/>
      <c r="L14" s="169"/>
      <c r="M14" s="170"/>
      <c r="N14" s="170"/>
      <c r="O14" s="170"/>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c r="DP14" s="66"/>
      <c r="DQ14" s="66"/>
      <c r="DR14" s="66"/>
      <c r="DS14" s="66"/>
      <c r="DT14" s="66"/>
      <c r="DU14" s="66"/>
      <c r="DV14" s="66"/>
      <c r="DW14" s="66"/>
      <c r="DX14" s="66"/>
      <c r="DY14" s="66"/>
      <c r="DZ14" s="66"/>
      <c r="EA14" s="66"/>
      <c r="EB14" s="66"/>
      <c r="EC14" s="66"/>
      <c r="ED14" s="66"/>
      <c r="EE14" s="66"/>
      <c r="EF14" s="66"/>
      <c r="EG14" s="66"/>
      <c r="EH14" s="66"/>
      <c r="EI14" s="66"/>
      <c r="EJ14" s="66"/>
      <c r="EK14" s="66"/>
      <c r="EL14" s="66"/>
      <c r="EM14" s="66"/>
      <c r="EN14" s="66"/>
      <c r="EO14" s="66"/>
      <c r="EP14" s="66"/>
      <c r="EQ14" s="66"/>
      <c r="ER14" s="66"/>
      <c r="ES14" s="66"/>
      <c r="ET14" s="66"/>
      <c r="EU14" s="66"/>
      <c r="EV14" s="66"/>
      <c r="EW14" s="66"/>
      <c r="EX14" s="66"/>
      <c r="EY14" s="66"/>
      <c r="EZ14" s="66"/>
      <c r="FA14" s="66"/>
      <c r="FB14" s="66"/>
      <c r="FC14" s="66"/>
      <c r="FD14" s="66"/>
      <c r="FE14" s="66"/>
      <c r="FF14" s="66"/>
      <c r="FG14" s="66"/>
      <c r="FH14" s="66"/>
      <c r="FI14" s="66"/>
      <c r="FJ14" s="66"/>
      <c r="FK14" s="66"/>
      <c r="FL14" s="66"/>
      <c r="FM14" s="66"/>
      <c r="FN14" s="66"/>
      <c r="FO14" s="66"/>
      <c r="FP14" s="66"/>
      <c r="FQ14" s="66"/>
      <c r="FR14" s="66"/>
      <c r="FS14" s="66"/>
      <c r="FT14" s="66"/>
      <c r="FU14" s="66"/>
      <c r="FV14" s="66"/>
      <c r="FW14" s="66"/>
      <c r="FX14" s="66"/>
      <c r="FY14" s="66"/>
      <c r="FZ14" s="66"/>
      <c r="GA14" s="66"/>
      <c r="GB14" s="66"/>
      <c r="GC14" s="66"/>
      <c r="GD14" s="66"/>
      <c r="GE14" s="66"/>
      <c r="GF14" s="66"/>
      <c r="GG14" s="66"/>
      <c r="GH14" s="66"/>
      <c r="GI14" s="66"/>
      <c r="GJ14" s="66"/>
      <c r="GK14" s="66"/>
      <c r="GL14" s="66"/>
      <c r="GM14" s="66"/>
      <c r="GN14" s="66"/>
      <c r="GO14" s="66"/>
      <c r="GP14" s="66"/>
      <c r="GQ14" s="66"/>
      <c r="GR14" s="66"/>
      <c r="GS14" s="66"/>
      <c r="GT14" s="66"/>
      <c r="GU14" s="66"/>
      <c r="GV14" s="66"/>
      <c r="GW14" s="66"/>
      <c r="GX14" s="66"/>
      <c r="GY14" s="66"/>
      <c r="GZ14" s="66"/>
      <c r="HA14" s="66"/>
      <c r="HB14" s="66"/>
      <c r="HC14" s="66"/>
      <c r="HD14" s="66"/>
      <c r="HE14" s="66"/>
      <c r="HF14" s="66"/>
      <c r="HG14" s="66"/>
      <c r="HH14" s="66"/>
      <c r="HI14" s="66"/>
      <c r="HJ14" s="66"/>
      <c r="HK14" s="66"/>
      <c r="HL14" s="66"/>
      <c r="HM14" s="66"/>
      <c r="HN14" s="66"/>
      <c r="HO14" s="66"/>
      <c r="HP14" s="66"/>
      <c r="HQ14" s="66"/>
      <c r="HR14" s="66"/>
      <c r="HS14" s="66"/>
      <c r="HT14" s="66"/>
      <c r="HU14" s="66"/>
      <c r="HV14" s="66"/>
      <c r="HW14" s="66"/>
      <c r="HX14" s="66"/>
      <c r="HY14" s="66"/>
      <c r="HZ14" s="66"/>
      <c r="IA14" s="66"/>
      <c r="IB14" s="66"/>
      <c r="IC14" s="66"/>
      <c r="ID14" s="66"/>
      <c r="IE14" s="66"/>
      <c r="IF14" s="66"/>
      <c r="IG14" s="66"/>
      <c r="IH14" s="66"/>
      <c r="II14" s="66"/>
      <c r="IJ14" s="66"/>
      <c r="IK14" s="66"/>
      <c r="IL14" s="66"/>
      <c r="IM14" s="66"/>
      <c r="IN14" s="66"/>
      <c r="IO14" s="66"/>
      <c r="IP14" s="66"/>
      <c r="IQ14" s="66"/>
      <c r="IR14" s="66"/>
      <c r="IS14" s="66"/>
      <c r="IT14" s="66"/>
      <c r="IU14" s="66"/>
      <c r="IV14" s="66"/>
      <c r="IW14" s="66"/>
    </row>
    <row r="15" spans="1:257" ht="51">
      <c r="A15" s="116" t="str">
        <f t="shared" si="2"/>
        <v>[User_Module-4]</v>
      </c>
      <c r="B15" s="165" t="s">
        <v>234</v>
      </c>
      <c r="C15" s="165" t="s">
        <v>103</v>
      </c>
      <c r="D15" s="165" t="s">
        <v>93</v>
      </c>
      <c r="E15" s="166" t="s">
        <v>395</v>
      </c>
      <c r="F15" s="165" t="s">
        <v>5</v>
      </c>
      <c r="G15" s="165" t="s">
        <v>5</v>
      </c>
      <c r="H15" s="167"/>
      <c r="I15" s="168"/>
      <c r="J15" s="169"/>
      <c r="K15" s="169"/>
      <c r="L15" s="169"/>
      <c r="M15" s="170"/>
      <c r="N15" s="170"/>
      <c r="O15" s="170"/>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c r="DS15" s="66"/>
      <c r="DT15" s="66"/>
      <c r="DU15" s="66"/>
      <c r="DV15" s="66"/>
      <c r="DW15" s="66"/>
      <c r="DX15" s="66"/>
      <c r="DY15" s="66"/>
      <c r="DZ15" s="66"/>
      <c r="EA15" s="66"/>
      <c r="EB15" s="66"/>
      <c r="EC15" s="66"/>
      <c r="ED15" s="66"/>
      <c r="EE15" s="66"/>
      <c r="EF15" s="66"/>
      <c r="EG15" s="66"/>
      <c r="EH15" s="66"/>
      <c r="EI15" s="66"/>
      <c r="EJ15" s="66"/>
      <c r="EK15" s="66"/>
      <c r="EL15" s="66"/>
      <c r="EM15" s="66"/>
      <c r="EN15" s="66"/>
      <c r="EO15" s="66"/>
      <c r="EP15" s="66"/>
      <c r="EQ15" s="66"/>
      <c r="ER15" s="66"/>
      <c r="ES15" s="66"/>
      <c r="ET15" s="66"/>
      <c r="EU15" s="66"/>
      <c r="EV15" s="66"/>
      <c r="EW15" s="66"/>
      <c r="EX15" s="66"/>
      <c r="EY15" s="66"/>
      <c r="EZ15" s="66"/>
      <c r="FA15" s="66"/>
      <c r="FB15" s="66"/>
      <c r="FC15" s="66"/>
      <c r="FD15" s="66"/>
      <c r="FE15" s="66"/>
      <c r="FF15" s="66"/>
      <c r="FG15" s="66"/>
      <c r="FH15" s="66"/>
      <c r="FI15" s="66"/>
      <c r="FJ15" s="66"/>
      <c r="FK15" s="66"/>
      <c r="FL15" s="66"/>
      <c r="FM15" s="66"/>
      <c r="FN15" s="66"/>
      <c r="FO15" s="66"/>
      <c r="FP15" s="66"/>
      <c r="FQ15" s="66"/>
      <c r="FR15" s="66"/>
      <c r="FS15" s="66"/>
      <c r="FT15" s="66"/>
      <c r="FU15" s="66"/>
      <c r="FV15" s="66"/>
      <c r="FW15" s="66"/>
      <c r="FX15" s="66"/>
      <c r="FY15" s="66"/>
      <c r="FZ15" s="66"/>
      <c r="GA15" s="66"/>
      <c r="GB15" s="66"/>
      <c r="GC15" s="66"/>
      <c r="GD15" s="66"/>
      <c r="GE15" s="66"/>
      <c r="GF15" s="66"/>
      <c r="GG15" s="66"/>
      <c r="GH15" s="66"/>
      <c r="GI15" s="66"/>
      <c r="GJ15" s="66"/>
      <c r="GK15" s="66"/>
      <c r="GL15" s="66"/>
      <c r="GM15" s="66"/>
      <c r="GN15" s="66"/>
      <c r="GO15" s="66"/>
      <c r="GP15" s="66"/>
      <c r="GQ15" s="66"/>
      <c r="GR15" s="66"/>
      <c r="GS15" s="66"/>
      <c r="GT15" s="66"/>
      <c r="GU15" s="66"/>
      <c r="GV15" s="66"/>
      <c r="GW15" s="66"/>
      <c r="GX15" s="66"/>
      <c r="GY15" s="66"/>
      <c r="GZ15" s="66"/>
      <c r="HA15" s="66"/>
      <c r="HB15" s="66"/>
      <c r="HC15" s="66"/>
      <c r="HD15" s="66"/>
      <c r="HE15" s="66"/>
      <c r="HF15" s="66"/>
      <c r="HG15" s="66"/>
      <c r="HH15" s="66"/>
      <c r="HI15" s="66"/>
      <c r="HJ15" s="66"/>
      <c r="HK15" s="66"/>
      <c r="HL15" s="66"/>
      <c r="HM15" s="66"/>
      <c r="HN15" s="66"/>
      <c r="HO15" s="66"/>
      <c r="HP15" s="66"/>
      <c r="HQ15" s="66"/>
      <c r="HR15" s="66"/>
      <c r="HS15" s="66"/>
      <c r="HT15" s="66"/>
      <c r="HU15" s="66"/>
      <c r="HV15" s="66"/>
      <c r="HW15" s="66"/>
      <c r="HX15" s="66"/>
      <c r="HY15" s="66"/>
      <c r="HZ15" s="66"/>
      <c r="IA15" s="66"/>
      <c r="IB15" s="66"/>
      <c r="IC15" s="66"/>
      <c r="ID15" s="66"/>
      <c r="IE15" s="66"/>
      <c r="IF15" s="66"/>
      <c r="IG15" s="66"/>
      <c r="IH15" s="66"/>
      <c r="II15" s="66"/>
      <c r="IJ15" s="66"/>
      <c r="IK15" s="66"/>
      <c r="IL15" s="66"/>
      <c r="IM15" s="66"/>
      <c r="IN15" s="66"/>
      <c r="IO15" s="66"/>
      <c r="IP15" s="66"/>
      <c r="IQ15" s="66"/>
      <c r="IR15" s="66"/>
      <c r="IS15" s="66"/>
      <c r="IT15" s="66"/>
      <c r="IU15" s="66"/>
      <c r="IV15" s="66"/>
      <c r="IW15" s="66"/>
    </row>
    <row r="16" spans="1:257" ht="51">
      <c r="A16" s="116" t="str">
        <f t="shared" si="2"/>
        <v>[User_Module-5]</v>
      </c>
      <c r="B16" s="165" t="s">
        <v>233</v>
      </c>
      <c r="C16" s="165" t="s">
        <v>104</v>
      </c>
      <c r="D16" s="165" t="s">
        <v>94</v>
      </c>
      <c r="E16" s="166" t="s">
        <v>395</v>
      </c>
      <c r="F16" s="165" t="s">
        <v>5</v>
      </c>
      <c r="G16" s="165" t="s">
        <v>5</v>
      </c>
      <c r="H16" s="167"/>
      <c r="I16" s="168"/>
      <c r="J16" s="169"/>
      <c r="K16" s="169"/>
      <c r="L16" s="169"/>
      <c r="M16" s="170"/>
      <c r="N16" s="170"/>
      <c r="O16" s="170"/>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66"/>
      <c r="EJ16" s="66"/>
      <c r="EK16" s="66"/>
      <c r="EL16" s="66"/>
      <c r="EM16" s="66"/>
      <c r="EN16" s="66"/>
      <c r="EO16" s="66"/>
      <c r="EP16" s="66"/>
      <c r="EQ16" s="66"/>
      <c r="ER16" s="66"/>
      <c r="ES16" s="66"/>
      <c r="ET16" s="66"/>
      <c r="EU16" s="66"/>
      <c r="EV16" s="66"/>
      <c r="EW16" s="66"/>
      <c r="EX16" s="66"/>
      <c r="EY16" s="66"/>
      <c r="EZ16" s="66"/>
      <c r="FA16" s="66"/>
      <c r="FB16" s="66"/>
      <c r="FC16" s="66"/>
      <c r="FD16" s="66"/>
      <c r="FE16" s="66"/>
      <c r="FF16" s="66"/>
      <c r="FG16" s="66"/>
      <c r="FH16" s="66"/>
      <c r="FI16" s="66"/>
      <c r="FJ16" s="66"/>
      <c r="FK16" s="66"/>
      <c r="FL16" s="66"/>
      <c r="FM16" s="66"/>
      <c r="FN16" s="66"/>
      <c r="FO16" s="66"/>
      <c r="FP16" s="66"/>
      <c r="FQ16" s="66"/>
      <c r="FR16" s="66"/>
      <c r="FS16" s="66"/>
      <c r="FT16" s="66"/>
      <c r="FU16" s="66"/>
      <c r="FV16" s="66"/>
      <c r="FW16" s="66"/>
      <c r="FX16" s="66"/>
      <c r="FY16" s="66"/>
      <c r="FZ16" s="66"/>
      <c r="GA16" s="66"/>
      <c r="GB16" s="66"/>
      <c r="GC16" s="66"/>
      <c r="GD16" s="66"/>
      <c r="GE16" s="66"/>
      <c r="GF16" s="66"/>
      <c r="GG16" s="66"/>
      <c r="GH16" s="66"/>
      <c r="GI16" s="66"/>
      <c r="GJ16" s="66"/>
      <c r="GK16" s="66"/>
      <c r="GL16" s="66"/>
      <c r="GM16" s="66"/>
      <c r="GN16" s="66"/>
      <c r="GO16" s="66"/>
      <c r="GP16" s="66"/>
      <c r="GQ16" s="66"/>
      <c r="GR16" s="66"/>
      <c r="GS16" s="66"/>
      <c r="GT16" s="66"/>
      <c r="GU16" s="66"/>
      <c r="GV16" s="66"/>
      <c r="GW16" s="66"/>
      <c r="GX16" s="66"/>
      <c r="GY16" s="66"/>
      <c r="GZ16" s="66"/>
      <c r="HA16" s="66"/>
      <c r="HB16" s="66"/>
      <c r="HC16" s="66"/>
      <c r="HD16" s="66"/>
      <c r="HE16" s="66"/>
      <c r="HF16" s="66"/>
      <c r="HG16" s="66"/>
      <c r="HH16" s="66"/>
      <c r="HI16" s="66"/>
      <c r="HJ16" s="66"/>
      <c r="HK16" s="66"/>
      <c r="HL16" s="66"/>
      <c r="HM16" s="66"/>
      <c r="HN16" s="66"/>
      <c r="HO16" s="66"/>
      <c r="HP16" s="66"/>
      <c r="HQ16" s="66"/>
      <c r="HR16" s="66"/>
      <c r="HS16" s="66"/>
      <c r="HT16" s="66"/>
      <c r="HU16" s="66"/>
      <c r="HV16" s="66"/>
      <c r="HW16" s="66"/>
      <c r="HX16" s="66"/>
      <c r="HY16" s="66"/>
      <c r="HZ16" s="66"/>
      <c r="IA16" s="66"/>
      <c r="IB16" s="66"/>
      <c r="IC16" s="66"/>
      <c r="ID16" s="66"/>
      <c r="IE16" s="66"/>
      <c r="IF16" s="66"/>
      <c r="IG16" s="66"/>
      <c r="IH16" s="66"/>
      <c r="II16" s="66"/>
      <c r="IJ16" s="66"/>
      <c r="IK16" s="66"/>
      <c r="IL16" s="66"/>
      <c r="IM16" s="66"/>
      <c r="IN16" s="66"/>
      <c r="IO16" s="66"/>
      <c r="IP16" s="66"/>
      <c r="IQ16" s="66"/>
      <c r="IR16" s="66"/>
      <c r="IS16" s="66"/>
      <c r="IT16" s="66"/>
      <c r="IU16" s="66"/>
      <c r="IV16" s="66"/>
      <c r="IW16" s="66"/>
    </row>
    <row r="17" spans="1:257" ht="76.5">
      <c r="A17" s="116" t="str">
        <f t="shared" si="2"/>
        <v>[User_Module-6]</v>
      </c>
      <c r="B17" s="165" t="s">
        <v>237</v>
      </c>
      <c r="C17" s="165" t="s">
        <v>95</v>
      </c>
      <c r="D17" s="165" t="s">
        <v>96</v>
      </c>
      <c r="E17" s="147" t="s">
        <v>396</v>
      </c>
      <c r="F17" s="165" t="s">
        <v>5</v>
      </c>
      <c r="G17" s="165" t="s">
        <v>5</v>
      </c>
      <c r="H17" s="167"/>
      <c r="I17" s="168"/>
      <c r="J17" s="169"/>
      <c r="K17" s="169"/>
      <c r="L17" s="169"/>
      <c r="M17" s="170"/>
      <c r="N17" s="170"/>
      <c r="O17" s="170"/>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66"/>
      <c r="EJ17" s="66"/>
      <c r="EK17" s="66"/>
      <c r="EL17" s="66"/>
      <c r="EM17" s="66"/>
      <c r="EN17" s="66"/>
      <c r="EO17" s="66"/>
      <c r="EP17" s="66"/>
      <c r="EQ17" s="66"/>
      <c r="ER17" s="66"/>
      <c r="ES17" s="66"/>
      <c r="ET17" s="66"/>
      <c r="EU17" s="66"/>
      <c r="EV17" s="66"/>
      <c r="EW17" s="66"/>
      <c r="EX17" s="66"/>
      <c r="EY17" s="66"/>
      <c r="EZ17" s="66"/>
      <c r="FA17" s="66"/>
      <c r="FB17" s="66"/>
      <c r="FC17" s="66"/>
      <c r="FD17" s="66"/>
      <c r="FE17" s="66"/>
      <c r="FF17" s="66"/>
      <c r="FG17" s="66"/>
      <c r="FH17" s="66"/>
      <c r="FI17" s="66"/>
      <c r="FJ17" s="66"/>
      <c r="FK17" s="66"/>
      <c r="FL17" s="66"/>
      <c r="FM17" s="66"/>
      <c r="FN17" s="66"/>
      <c r="FO17" s="66"/>
      <c r="FP17" s="66"/>
      <c r="FQ17" s="66"/>
      <c r="FR17" s="66"/>
      <c r="FS17" s="66"/>
      <c r="FT17" s="66"/>
      <c r="FU17" s="66"/>
      <c r="FV17" s="66"/>
      <c r="FW17" s="66"/>
      <c r="FX17" s="66"/>
      <c r="FY17" s="66"/>
      <c r="FZ17" s="66"/>
      <c r="GA17" s="66"/>
      <c r="GB17" s="66"/>
      <c r="GC17" s="66"/>
      <c r="GD17" s="66"/>
      <c r="GE17" s="66"/>
      <c r="GF17" s="66"/>
      <c r="GG17" s="66"/>
      <c r="GH17" s="66"/>
      <c r="GI17" s="66"/>
      <c r="GJ17" s="66"/>
      <c r="GK17" s="66"/>
      <c r="GL17" s="66"/>
      <c r="GM17" s="66"/>
      <c r="GN17" s="66"/>
      <c r="GO17" s="66"/>
      <c r="GP17" s="66"/>
      <c r="GQ17" s="66"/>
      <c r="GR17" s="66"/>
      <c r="GS17" s="66"/>
      <c r="GT17" s="66"/>
      <c r="GU17" s="66"/>
      <c r="GV17" s="66"/>
      <c r="GW17" s="66"/>
      <c r="GX17" s="66"/>
      <c r="GY17" s="66"/>
      <c r="GZ17" s="66"/>
      <c r="HA17" s="66"/>
      <c r="HB17" s="66"/>
      <c r="HC17" s="66"/>
      <c r="HD17" s="66"/>
      <c r="HE17" s="66"/>
      <c r="HF17" s="66"/>
      <c r="HG17" s="66"/>
      <c r="HH17" s="66"/>
      <c r="HI17" s="66"/>
      <c r="HJ17" s="66"/>
      <c r="HK17" s="66"/>
      <c r="HL17" s="66"/>
      <c r="HM17" s="66"/>
      <c r="HN17" s="66"/>
      <c r="HO17" s="66"/>
      <c r="HP17" s="66"/>
      <c r="HQ17" s="66"/>
      <c r="HR17" s="66"/>
      <c r="HS17" s="66"/>
      <c r="HT17" s="66"/>
      <c r="HU17" s="66"/>
      <c r="HV17" s="66"/>
      <c r="HW17" s="66"/>
      <c r="HX17" s="66"/>
      <c r="HY17" s="66"/>
      <c r="HZ17" s="66"/>
      <c r="IA17" s="66"/>
      <c r="IB17" s="66"/>
      <c r="IC17" s="66"/>
      <c r="ID17" s="66"/>
      <c r="IE17" s="66"/>
      <c r="IF17" s="66"/>
      <c r="IG17" s="66"/>
      <c r="IH17" s="66"/>
      <c r="II17" s="66"/>
      <c r="IJ17" s="66"/>
      <c r="IK17" s="66"/>
      <c r="IL17" s="66"/>
      <c r="IM17" s="66"/>
      <c r="IN17" s="66"/>
      <c r="IO17" s="66"/>
      <c r="IP17" s="66"/>
      <c r="IQ17" s="66"/>
      <c r="IR17" s="66"/>
      <c r="IS17" s="66"/>
      <c r="IT17" s="66"/>
      <c r="IU17" s="66"/>
      <c r="IV17" s="66"/>
      <c r="IW17" s="66"/>
    </row>
    <row r="18" spans="1:257" ht="38.25">
      <c r="A18" s="116" t="str">
        <f t="shared" si="2"/>
        <v>[User_Module-7]</v>
      </c>
      <c r="B18" s="165" t="s">
        <v>236</v>
      </c>
      <c r="C18" s="165" t="s">
        <v>98</v>
      </c>
      <c r="D18" s="165" t="s">
        <v>97</v>
      </c>
      <c r="E18" s="147" t="s">
        <v>396</v>
      </c>
      <c r="F18" s="165" t="s">
        <v>5</v>
      </c>
      <c r="G18" s="165" t="s">
        <v>5</v>
      </c>
      <c r="H18" s="167"/>
      <c r="I18" s="168"/>
      <c r="J18" s="169"/>
      <c r="K18" s="169"/>
      <c r="L18" s="169"/>
      <c r="M18" s="170"/>
      <c r="N18" s="170"/>
      <c r="O18" s="170"/>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66"/>
      <c r="EJ18" s="66"/>
      <c r="EK18" s="66"/>
      <c r="EL18" s="66"/>
      <c r="EM18" s="66"/>
      <c r="EN18" s="66"/>
      <c r="EO18" s="66"/>
      <c r="EP18" s="66"/>
      <c r="EQ18" s="66"/>
      <c r="ER18" s="66"/>
      <c r="ES18" s="66"/>
      <c r="ET18" s="66"/>
      <c r="EU18" s="66"/>
      <c r="EV18" s="66"/>
      <c r="EW18" s="66"/>
      <c r="EX18" s="66"/>
      <c r="EY18" s="66"/>
      <c r="EZ18" s="66"/>
      <c r="FA18" s="66"/>
      <c r="FB18" s="66"/>
      <c r="FC18" s="66"/>
      <c r="FD18" s="66"/>
      <c r="FE18" s="66"/>
      <c r="FF18" s="66"/>
      <c r="FG18" s="66"/>
      <c r="FH18" s="66"/>
      <c r="FI18" s="66"/>
      <c r="FJ18" s="66"/>
      <c r="FK18" s="66"/>
      <c r="FL18" s="66"/>
      <c r="FM18" s="66"/>
      <c r="FN18" s="66"/>
      <c r="FO18" s="66"/>
      <c r="FP18" s="66"/>
      <c r="FQ18" s="66"/>
      <c r="FR18" s="66"/>
      <c r="FS18" s="66"/>
      <c r="FT18" s="66"/>
      <c r="FU18" s="66"/>
      <c r="FV18" s="66"/>
      <c r="FW18" s="66"/>
      <c r="FX18" s="66"/>
      <c r="FY18" s="66"/>
      <c r="FZ18" s="66"/>
      <c r="GA18" s="66"/>
      <c r="GB18" s="66"/>
      <c r="GC18" s="66"/>
      <c r="GD18" s="66"/>
      <c r="GE18" s="66"/>
      <c r="GF18" s="66"/>
      <c r="GG18" s="66"/>
      <c r="GH18" s="66"/>
      <c r="GI18" s="66"/>
      <c r="GJ18" s="66"/>
      <c r="GK18" s="66"/>
      <c r="GL18" s="66"/>
      <c r="GM18" s="66"/>
      <c r="GN18" s="66"/>
      <c r="GO18" s="66"/>
      <c r="GP18" s="66"/>
      <c r="GQ18" s="66"/>
      <c r="GR18" s="66"/>
      <c r="GS18" s="66"/>
      <c r="GT18" s="66"/>
      <c r="GU18" s="66"/>
      <c r="GV18" s="66"/>
      <c r="GW18" s="66"/>
      <c r="GX18" s="66"/>
      <c r="GY18" s="66"/>
      <c r="GZ18" s="66"/>
      <c r="HA18" s="66"/>
      <c r="HB18" s="66"/>
      <c r="HC18" s="66"/>
      <c r="HD18" s="66"/>
      <c r="HE18" s="66"/>
      <c r="HF18" s="66"/>
      <c r="HG18" s="66"/>
      <c r="HH18" s="66"/>
      <c r="HI18" s="66"/>
      <c r="HJ18" s="66"/>
      <c r="HK18" s="66"/>
      <c r="HL18" s="66"/>
      <c r="HM18" s="66"/>
      <c r="HN18" s="66"/>
      <c r="HO18" s="66"/>
      <c r="HP18" s="66"/>
      <c r="HQ18" s="66"/>
      <c r="HR18" s="66"/>
      <c r="HS18" s="66"/>
      <c r="HT18" s="66"/>
      <c r="HU18" s="66"/>
      <c r="HV18" s="66"/>
      <c r="HW18" s="66"/>
      <c r="HX18" s="66"/>
      <c r="HY18" s="66"/>
      <c r="HZ18" s="66"/>
      <c r="IA18" s="66"/>
      <c r="IB18" s="66"/>
      <c r="IC18" s="66"/>
      <c r="ID18" s="66"/>
      <c r="IE18" s="66"/>
      <c r="IF18" s="66"/>
      <c r="IG18" s="66"/>
      <c r="IH18" s="66"/>
      <c r="II18" s="66"/>
      <c r="IJ18" s="66"/>
      <c r="IK18" s="66"/>
      <c r="IL18" s="66"/>
      <c r="IM18" s="66"/>
      <c r="IN18" s="66"/>
      <c r="IO18" s="66"/>
      <c r="IP18" s="66"/>
      <c r="IQ18" s="66"/>
      <c r="IR18" s="66"/>
      <c r="IS18" s="66"/>
      <c r="IT18" s="66"/>
      <c r="IU18" s="66"/>
      <c r="IV18" s="66"/>
      <c r="IW18" s="66"/>
    </row>
    <row r="19" spans="1:257" ht="38.25">
      <c r="A19" s="116" t="str">
        <f t="shared" si="2"/>
        <v>[User_Module-8]</v>
      </c>
      <c r="B19" s="165" t="s">
        <v>235</v>
      </c>
      <c r="C19" s="165" t="s">
        <v>99</v>
      </c>
      <c r="D19" s="165" t="s">
        <v>100</v>
      </c>
      <c r="E19" s="147" t="s">
        <v>396</v>
      </c>
      <c r="F19" s="165" t="s">
        <v>5</v>
      </c>
      <c r="G19" s="165" t="s">
        <v>5</v>
      </c>
      <c r="H19" s="167"/>
      <c r="I19" s="168"/>
      <c r="J19" s="169"/>
      <c r="K19" s="169"/>
      <c r="L19" s="169"/>
      <c r="M19" s="170"/>
      <c r="N19" s="170"/>
      <c r="O19" s="170"/>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66"/>
      <c r="EJ19" s="66"/>
      <c r="EK19" s="66"/>
      <c r="EL19" s="66"/>
      <c r="EM19" s="66"/>
      <c r="EN19" s="66"/>
      <c r="EO19" s="66"/>
      <c r="EP19" s="66"/>
      <c r="EQ19" s="66"/>
      <c r="ER19" s="66"/>
      <c r="ES19" s="66"/>
      <c r="ET19" s="66"/>
      <c r="EU19" s="66"/>
      <c r="EV19" s="66"/>
      <c r="EW19" s="66"/>
      <c r="EX19" s="66"/>
      <c r="EY19" s="66"/>
      <c r="EZ19" s="66"/>
      <c r="FA19" s="66"/>
      <c r="FB19" s="66"/>
      <c r="FC19" s="66"/>
      <c r="FD19" s="66"/>
      <c r="FE19" s="66"/>
      <c r="FF19" s="66"/>
      <c r="FG19" s="66"/>
      <c r="FH19" s="66"/>
      <c r="FI19" s="66"/>
      <c r="FJ19" s="66"/>
      <c r="FK19" s="66"/>
      <c r="FL19" s="66"/>
      <c r="FM19" s="66"/>
      <c r="FN19" s="66"/>
      <c r="FO19" s="66"/>
      <c r="FP19" s="66"/>
      <c r="FQ19" s="66"/>
      <c r="FR19" s="66"/>
      <c r="FS19" s="66"/>
      <c r="FT19" s="66"/>
      <c r="FU19" s="66"/>
      <c r="FV19" s="66"/>
      <c r="FW19" s="66"/>
      <c r="FX19" s="66"/>
      <c r="FY19" s="66"/>
      <c r="FZ19" s="66"/>
      <c r="GA19" s="66"/>
      <c r="GB19" s="66"/>
      <c r="GC19" s="66"/>
      <c r="GD19" s="66"/>
      <c r="GE19" s="66"/>
      <c r="GF19" s="66"/>
      <c r="GG19" s="66"/>
      <c r="GH19" s="66"/>
      <c r="GI19" s="66"/>
      <c r="GJ19" s="66"/>
      <c r="GK19" s="66"/>
      <c r="GL19" s="66"/>
      <c r="GM19" s="66"/>
      <c r="GN19" s="66"/>
      <c r="GO19" s="66"/>
      <c r="GP19" s="66"/>
      <c r="GQ19" s="66"/>
      <c r="GR19" s="66"/>
      <c r="GS19" s="66"/>
      <c r="GT19" s="66"/>
      <c r="GU19" s="66"/>
      <c r="GV19" s="66"/>
      <c r="GW19" s="66"/>
      <c r="GX19" s="66"/>
      <c r="GY19" s="66"/>
      <c r="GZ19" s="66"/>
      <c r="HA19" s="66"/>
      <c r="HB19" s="66"/>
      <c r="HC19" s="66"/>
      <c r="HD19" s="66"/>
      <c r="HE19" s="66"/>
      <c r="HF19" s="66"/>
      <c r="HG19" s="66"/>
      <c r="HH19" s="66"/>
      <c r="HI19" s="66"/>
      <c r="HJ19" s="66"/>
      <c r="HK19" s="66"/>
      <c r="HL19" s="66"/>
      <c r="HM19" s="66"/>
      <c r="HN19" s="66"/>
      <c r="HO19" s="66"/>
      <c r="HP19" s="66"/>
      <c r="HQ19" s="66"/>
      <c r="HR19" s="66"/>
      <c r="HS19" s="66"/>
      <c r="HT19" s="66"/>
      <c r="HU19" s="66"/>
      <c r="HV19" s="66"/>
      <c r="HW19" s="66"/>
      <c r="HX19" s="66"/>
      <c r="HY19" s="66"/>
      <c r="HZ19" s="66"/>
      <c r="IA19" s="66"/>
      <c r="IB19" s="66"/>
      <c r="IC19" s="66"/>
      <c r="ID19" s="66"/>
      <c r="IE19" s="66"/>
      <c r="IF19" s="66"/>
      <c r="IG19" s="66"/>
      <c r="IH19" s="66"/>
      <c r="II19" s="66"/>
      <c r="IJ19" s="66"/>
      <c r="IK19" s="66"/>
      <c r="IL19" s="66"/>
      <c r="IM19" s="66"/>
      <c r="IN19" s="66"/>
      <c r="IO19" s="66"/>
      <c r="IP19" s="66"/>
      <c r="IQ19" s="66"/>
      <c r="IR19" s="66"/>
      <c r="IS19" s="66"/>
      <c r="IT19" s="66"/>
      <c r="IU19" s="66"/>
      <c r="IV19" s="66"/>
      <c r="IW19" s="66"/>
    </row>
    <row r="20" spans="1:257" ht="12.75">
      <c r="A20" s="183"/>
      <c r="B20" s="181" t="s">
        <v>19</v>
      </c>
      <c r="C20" s="181"/>
      <c r="D20" s="181"/>
      <c r="E20" s="181"/>
      <c r="F20" s="181"/>
      <c r="G20" s="181"/>
      <c r="H20" s="181"/>
      <c r="I20" s="181"/>
      <c r="J20" s="181"/>
      <c r="K20" s="181"/>
      <c r="L20" s="181"/>
      <c r="M20" s="181"/>
      <c r="N20" s="181"/>
      <c r="O20" s="182"/>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c r="DP20" s="66"/>
      <c r="DQ20" s="66"/>
      <c r="DR20" s="66"/>
      <c r="DS20" s="66"/>
      <c r="DT20" s="66"/>
      <c r="DU20" s="66"/>
      <c r="DV20" s="66"/>
      <c r="DW20" s="66"/>
      <c r="DX20" s="66"/>
      <c r="DY20" s="66"/>
      <c r="DZ20" s="66"/>
      <c r="EA20" s="66"/>
      <c r="EB20" s="66"/>
      <c r="EC20" s="66"/>
      <c r="ED20" s="66"/>
      <c r="EE20" s="66"/>
      <c r="EF20" s="66"/>
      <c r="EG20" s="66"/>
      <c r="EH20" s="66"/>
      <c r="EI20" s="66"/>
      <c r="EJ20" s="66"/>
      <c r="EK20" s="66"/>
      <c r="EL20" s="66"/>
      <c r="EM20" s="66"/>
      <c r="EN20" s="66"/>
      <c r="EO20" s="66"/>
      <c r="EP20" s="66"/>
      <c r="EQ20" s="66"/>
      <c r="ER20" s="66"/>
      <c r="ES20" s="66"/>
      <c r="ET20" s="66"/>
      <c r="EU20" s="66"/>
      <c r="EV20" s="66"/>
      <c r="EW20" s="66"/>
      <c r="EX20" s="66"/>
      <c r="EY20" s="66"/>
      <c r="EZ20" s="66"/>
      <c r="FA20" s="66"/>
      <c r="FB20" s="66"/>
      <c r="FC20" s="66"/>
      <c r="FD20" s="66"/>
      <c r="FE20" s="66"/>
      <c r="FF20" s="66"/>
      <c r="FG20" s="66"/>
      <c r="FH20" s="66"/>
      <c r="FI20" s="66"/>
      <c r="FJ20" s="66"/>
      <c r="FK20" s="66"/>
      <c r="FL20" s="66"/>
      <c r="FM20" s="66"/>
      <c r="FN20" s="66"/>
      <c r="FO20" s="66"/>
      <c r="FP20" s="66"/>
      <c r="FQ20" s="66"/>
      <c r="FR20" s="66"/>
      <c r="FS20" s="66"/>
      <c r="FT20" s="66"/>
      <c r="FU20" s="66"/>
      <c r="FV20" s="66"/>
      <c r="FW20" s="66"/>
      <c r="FX20" s="66"/>
      <c r="FY20" s="66"/>
      <c r="FZ20" s="66"/>
      <c r="GA20" s="66"/>
      <c r="GB20" s="66"/>
      <c r="GC20" s="66"/>
      <c r="GD20" s="66"/>
      <c r="GE20" s="66"/>
      <c r="GF20" s="66"/>
      <c r="GG20" s="66"/>
      <c r="GH20" s="66"/>
      <c r="GI20" s="66"/>
      <c r="GJ20" s="66"/>
      <c r="GK20" s="66"/>
      <c r="GL20" s="66"/>
      <c r="GM20" s="66"/>
      <c r="GN20" s="66"/>
      <c r="GO20" s="66"/>
      <c r="GP20" s="66"/>
      <c r="GQ20" s="66"/>
      <c r="GR20" s="66"/>
      <c r="GS20" s="66"/>
      <c r="GT20" s="66"/>
      <c r="GU20" s="66"/>
      <c r="GV20" s="66"/>
      <c r="GW20" s="66"/>
      <c r="GX20" s="66"/>
      <c r="GY20" s="66"/>
      <c r="GZ20" s="66"/>
      <c r="HA20" s="66"/>
      <c r="HB20" s="66"/>
      <c r="HC20" s="66"/>
      <c r="HD20" s="66"/>
      <c r="HE20" s="66"/>
      <c r="HF20" s="66"/>
      <c r="HG20" s="66"/>
      <c r="HH20" s="66"/>
      <c r="HI20" s="66"/>
      <c r="HJ20" s="66"/>
      <c r="HK20" s="66"/>
      <c r="HL20" s="66"/>
      <c r="HM20" s="66"/>
      <c r="HN20" s="66"/>
      <c r="HO20" s="66"/>
      <c r="HP20" s="66"/>
      <c r="HQ20" s="66"/>
      <c r="HR20" s="66"/>
      <c r="HS20" s="66"/>
      <c r="HT20" s="66"/>
      <c r="HU20" s="66"/>
      <c r="HV20" s="66"/>
      <c r="HW20" s="66"/>
      <c r="HX20" s="66"/>
      <c r="HY20" s="66"/>
      <c r="HZ20" s="66"/>
      <c r="IA20" s="66"/>
      <c r="IB20" s="66"/>
      <c r="IC20" s="66"/>
      <c r="ID20" s="66"/>
      <c r="IE20" s="66"/>
      <c r="IF20" s="66"/>
      <c r="IG20" s="66"/>
      <c r="IH20" s="66"/>
      <c r="II20" s="66"/>
      <c r="IJ20" s="66"/>
      <c r="IK20" s="66"/>
      <c r="IL20" s="66"/>
      <c r="IM20" s="66"/>
      <c r="IN20" s="66"/>
      <c r="IO20" s="66"/>
      <c r="IP20" s="66"/>
      <c r="IQ20" s="66"/>
      <c r="IR20" s="66"/>
      <c r="IS20" s="66"/>
      <c r="IT20" s="66"/>
      <c r="IU20" s="66"/>
      <c r="IV20" s="66"/>
      <c r="IW20" s="66"/>
    </row>
    <row r="21" spans="1:257" ht="114.75">
      <c r="A21" s="116" t="str">
        <f>IF(OR(B21&lt;&gt;"",D21&lt;&gt;""),"["&amp;TEXT($B$2,"##")&amp;"-"&amp;TEXT(ROW()-11,"##")&amp;"]","")</f>
        <v>[User_Module-10]</v>
      </c>
      <c r="B21" s="165" t="s">
        <v>20</v>
      </c>
      <c r="C21" s="165" t="s">
        <v>48</v>
      </c>
      <c r="D21" s="165" t="s">
        <v>54</v>
      </c>
      <c r="E21" s="166"/>
      <c r="F21" s="165" t="s">
        <v>5</v>
      </c>
      <c r="G21" s="165" t="s">
        <v>5</v>
      </c>
      <c r="H21" s="167"/>
      <c r="I21" s="168"/>
      <c r="J21" s="169"/>
      <c r="K21" s="169"/>
      <c r="L21" s="169"/>
      <c r="M21" s="170"/>
      <c r="N21" s="170"/>
      <c r="O21" s="170"/>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c r="CH21" s="66"/>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c r="EN21" s="66"/>
      <c r="EO21" s="66"/>
      <c r="EP21" s="66"/>
      <c r="EQ21" s="66"/>
      <c r="ER21" s="66"/>
      <c r="ES21" s="66"/>
      <c r="ET21" s="66"/>
      <c r="EU21" s="66"/>
      <c r="EV21" s="66"/>
      <c r="EW21" s="66"/>
      <c r="EX21" s="66"/>
      <c r="EY21" s="66"/>
      <c r="EZ21" s="66"/>
      <c r="FA21" s="66"/>
      <c r="FB21" s="66"/>
      <c r="FC21" s="66"/>
      <c r="FD21" s="66"/>
      <c r="FE21" s="66"/>
      <c r="FF21" s="66"/>
      <c r="FG21" s="66"/>
      <c r="FH21" s="66"/>
      <c r="FI21" s="66"/>
      <c r="FJ21" s="66"/>
      <c r="FK21" s="66"/>
      <c r="FL21" s="66"/>
      <c r="FM21" s="66"/>
      <c r="FN21" s="66"/>
      <c r="FO21" s="66"/>
      <c r="FP21" s="66"/>
      <c r="FQ21" s="66"/>
      <c r="FR21" s="66"/>
      <c r="FS21" s="66"/>
      <c r="FT21" s="66"/>
      <c r="FU21" s="66"/>
      <c r="FV21" s="66"/>
      <c r="FW21" s="66"/>
      <c r="FX21" s="66"/>
      <c r="FY21" s="66"/>
      <c r="FZ21" s="66"/>
      <c r="GA21" s="66"/>
      <c r="GB21" s="66"/>
      <c r="GC21" s="66"/>
      <c r="GD21" s="66"/>
      <c r="GE21" s="66"/>
      <c r="GF21" s="66"/>
      <c r="GG21" s="66"/>
      <c r="GH21" s="66"/>
      <c r="GI21" s="66"/>
      <c r="GJ21" s="66"/>
      <c r="GK21" s="66"/>
      <c r="GL21" s="66"/>
      <c r="GM21" s="66"/>
      <c r="GN21" s="66"/>
      <c r="GO21" s="66"/>
      <c r="GP21" s="66"/>
      <c r="GQ21" s="66"/>
      <c r="GR21" s="66"/>
      <c r="GS21" s="66"/>
      <c r="GT21" s="66"/>
      <c r="GU21" s="66"/>
      <c r="GV21" s="66"/>
      <c r="GW21" s="66"/>
      <c r="GX21" s="66"/>
      <c r="GY21" s="66"/>
      <c r="GZ21" s="66"/>
      <c r="HA21" s="66"/>
      <c r="HB21" s="66"/>
      <c r="HC21" s="66"/>
      <c r="HD21" s="66"/>
      <c r="HE21" s="66"/>
      <c r="HF21" s="66"/>
      <c r="HG21" s="66"/>
      <c r="HH21" s="66"/>
      <c r="HI21" s="66"/>
      <c r="HJ21" s="66"/>
      <c r="HK21" s="66"/>
      <c r="HL21" s="66"/>
      <c r="HM21" s="66"/>
      <c r="HN21" s="66"/>
      <c r="HO21" s="66"/>
      <c r="HP21" s="66"/>
      <c r="HQ21" s="66"/>
      <c r="HR21" s="66"/>
      <c r="HS21" s="66"/>
      <c r="HT21" s="66"/>
      <c r="HU21" s="66"/>
      <c r="HV21" s="66"/>
      <c r="HW21" s="66"/>
      <c r="HX21" s="66"/>
      <c r="HY21" s="66"/>
      <c r="HZ21" s="66"/>
      <c r="IA21" s="66"/>
      <c r="IB21" s="66"/>
      <c r="IC21" s="66"/>
      <c r="ID21" s="66"/>
      <c r="IE21" s="66"/>
      <c r="IF21" s="66"/>
      <c r="IG21" s="66"/>
      <c r="IH21" s="66"/>
      <c r="II21" s="66"/>
      <c r="IJ21" s="66"/>
      <c r="IK21" s="66"/>
      <c r="IL21" s="66"/>
      <c r="IM21" s="66"/>
      <c r="IN21" s="66"/>
      <c r="IO21" s="66"/>
      <c r="IP21" s="66"/>
      <c r="IQ21" s="66"/>
      <c r="IR21" s="66"/>
      <c r="IS21" s="66"/>
      <c r="IT21" s="66"/>
      <c r="IU21" s="66"/>
      <c r="IV21" s="66"/>
      <c r="IW21" s="66"/>
    </row>
    <row r="22" spans="1:257" ht="76.5">
      <c r="A22" s="116" t="str">
        <f>IF(OR(B22&lt;&gt;"",D22&lt;&gt;""),"["&amp;TEXT($B$2,"##")&amp;"-"&amp;TEXT(ROW()-11,"##")&amp;"]","")</f>
        <v>[User_Module-11]</v>
      </c>
      <c r="B22" s="165" t="s">
        <v>21</v>
      </c>
      <c r="C22" s="165" t="s">
        <v>49</v>
      </c>
      <c r="D22" s="165" t="s">
        <v>55</v>
      </c>
      <c r="E22" s="147" t="s">
        <v>397</v>
      </c>
      <c r="F22" s="165" t="s">
        <v>5</v>
      </c>
      <c r="G22" s="165" t="s">
        <v>5</v>
      </c>
      <c r="H22" s="167"/>
      <c r="I22" s="168"/>
      <c r="J22" s="169"/>
      <c r="K22" s="169"/>
      <c r="L22" s="169"/>
      <c r="M22" s="170"/>
      <c r="N22" s="170"/>
      <c r="O22" s="170"/>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c r="EN22" s="66"/>
      <c r="EO22" s="66"/>
      <c r="EP22" s="66"/>
      <c r="EQ22" s="66"/>
      <c r="ER22" s="66"/>
      <c r="ES22" s="66"/>
      <c r="ET22" s="66"/>
      <c r="EU22" s="66"/>
      <c r="EV22" s="66"/>
      <c r="EW22" s="66"/>
      <c r="EX22" s="66"/>
      <c r="EY22" s="66"/>
      <c r="EZ22" s="66"/>
      <c r="FA22" s="66"/>
      <c r="FB22" s="66"/>
      <c r="FC22" s="66"/>
      <c r="FD22" s="66"/>
      <c r="FE22" s="66"/>
      <c r="FF22" s="66"/>
      <c r="FG22" s="66"/>
      <c r="FH22" s="66"/>
      <c r="FI22" s="66"/>
      <c r="FJ22" s="66"/>
      <c r="FK22" s="66"/>
      <c r="FL22" s="66"/>
      <c r="FM22" s="66"/>
      <c r="FN22" s="66"/>
      <c r="FO22" s="66"/>
      <c r="FP22" s="66"/>
      <c r="FQ22" s="66"/>
      <c r="FR22" s="66"/>
      <c r="FS22" s="66"/>
      <c r="FT22" s="66"/>
      <c r="FU22" s="66"/>
      <c r="FV22" s="66"/>
      <c r="FW22" s="66"/>
      <c r="FX22" s="66"/>
      <c r="FY22" s="66"/>
      <c r="FZ22" s="66"/>
      <c r="GA22" s="66"/>
      <c r="GB22" s="66"/>
      <c r="GC22" s="66"/>
      <c r="GD22" s="66"/>
      <c r="GE22" s="66"/>
      <c r="GF22" s="66"/>
      <c r="GG22" s="66"/>
      <c r="GH22" s="66"/>
      <c r="GI22" s="66"/>
      <c r="GJ22" s="66"/>
      <c r="GK22" s="66"/>
      <c r="GL22" s="66"/>
      <c r="GM22" s="66"/>
      <c r="GN22" s="66"/>
      <c r="GO22" s="66"/>
      <c r="GP22" s="66"/>
      <c r="GQ22" s="66"/>
      <c r="GR22" s="66"/>
      <c r="GS22" s="66"/>
      <c r="GT22" s="66"/>
      <c r="GU22" s="66"/>
      <c r="GV22" s="66"/>
      <c r="GW22" s="66"/>
      <c r="GX22" s="66"/>
      <c r="GY22" s="66"/>
      <c r="GZ22" s="66"/>
      <c r="HA22" s="66"/>
      <c r="HB22" s="66"/>
      <c r="HC22" s="66"/>
      <c r="HD22" s="66"/>
      <c r="HE22" s="66"/>
      <c r="HF22" s="66"/>
      <c r="HG22" s="66"/>
      <c r="HH22" s="66"/>
      <c r="HI22" s="66"/>
      <c r="HJ22" s="66"/>
      <c r="HK22" s="66"/>
      <c r="HL22" s="66"/>
      <c r="HM22" s="66"/>
      <c r="HN22" s="66"/>
      <c r="HO22" s="66"/>
      <c r="HP22" s="66"/>
      <c r="HQ22" s="66"/>
      <c r="HR22" s="66"/>
      <c r="HS22" s="66"/>
      <c r="HT22" s="66"/>
      <c r="HU22" s="66"/>
      <c r="HV22" s="66"/>
      <c r="HW22" s="66"/>
      <c r="HX22" s="66"/>
      <c r="HY22" s="66"/>
      <c r="HZ22" s="66"/>
      <c r="IA22" s="66"/>
      <c r="IB22" s="66"/>
      <c r="IC22" s="66"/>
      <c r="ID22" s="66"/>
      <c r="IE22" s="66"/>
      <c r="IF22" s="66"/>
      <c r="IG22" s="66"/>
      <c r="IH22" s="66"/>
      <c r="II22" s="66"/>
      <c r="IJ22" s="66"/>
      <c r="IK22" s="66"/>
      <c r="IL22" s="66"/>
      <c r="IM22" s="66"/>
      <c r="IN22" s="66"/>
      <c r="IO22" s="66"/>
      <c r="IP22" s="66"/>
      <c r="IQ22" s="66"/>
      <c r="IR22" s="66"/>
      <c r="IS22" s="66"/>
      <c r="IT22" s="66"/>
      <c r="IU22" s="66"/>
      <c r="IV22" s="66"/>
      <c r="IW22" s="66"/>
    </row>
    <row r="23" spans="1:257" ht="114.75">
      <c r="A23" s="116" t="str">
        <f>IF(OR(B23&lt;&gt;"",D23&lt;&gt;""),"["&amp;TEXT($B$2,"##")&amp;"-"&amp;TEXT(ROW()-11,"##")&amp;"]","")</f>
        <v>[User_Module-12]</v>
      </c>
      <c r="B23" s="165" t="s">
        <v>52</v>
      </c>
      <c r="C23" s="165" t="s">
        <v>53</v>
      </c>
      <c r="D23" s="165" t="s">
        <v>56</v>
      </c>
      <c r="E23" s="147" t="s">
        <v>398</v>
      </c>
      <c r="F23" s="165" t="s">
        <v>5</v>
      </c>
      <c r="G23" s="165" t="s">
        <v>5</v>
      </c>
      <c r="H23" s="167"/>
      <c r="I23" s="168"/>
      <c r="J23" s="169"/>
      <c r="K23" s="169"/>
      <c r="L23" s="169"/>
      <c r="M23" s="170"/>
      <c r="N23" s="170"/>
      <c r="O23" s="170"/>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c r="EN23" s="66"/>
      <c r="EO23" s="66"/>
      <c r="EP23" s="66"/>
      <c r="EQ23" s="66"/>
      <c r="ER23" s="66"/>
      <c r="ES23" s="66"/>
      <c r="ET23" s="66"/>
      <c r="EU23" s="66"/>
      <c r="EV23" s="66"/>
      <c r="EW23" s="66"/>
      <c r="EX23" s="66"/>
      <c r="EY23" s="66"/>
      <c r="EZ23" s="66"/>
      <c r="FA23" s="66"/>
      <c r="FB23" s="66"/>
      <c r="FC23" s="66"/>
      <c r="FD23" s="66"/>
      <c r="FE23" s="66"/>
      <c r="FF23" s="66"/>
      <c r="FG23" s="66"/>
      <c r="FH23" s="66"/>
      <c r="FI23" s="66"/>
      <c r="FJ23" s="66"/>
      <c r="FK23" s="66"/>
      <c r="FL23" s="66"/>
      <c r="FM23" s="66"/>
      <c r="FN23" s="66"/>
      <c r="FO23" s="66"/>
      <c r="FP23" s="66"/>
      <c r="FQ23" s="66"/>
      <c r="FR23" s="66"/>
      <c r="FS23" s="66"/>
      <c r="FT23" s="66"/>
      <c r="FU23" s="66"/>
      <c r="FV23" s="66"/>
      <c r="FW23" s="66"/>
      <c r="FX23" s="66"/>
      <c r="FY23" s="66"/>
      <c r="FZ23" s="66"/>
      <c r="GA23" s="66"/>
      <c r="GB23" s="66"/>
      <c r="GC23" s="66"/>
      <c r="GD23" s="66"/>
      <c r="GE23" s="66"/>
      <c r="GF23" s="66"/>
      <c r="GG23" s="66"/>
      <c r="GH23" s="66"/>
      <c r="GI23" s="66"/>
      <c r="GJ23" s="66"/>
      <c r="GK23" s="66"/>
      <c r="GL23" s="66"/>
      <c r="GM23" s="66"/>
      <c r="GN23" s="66"/>
      <c r="GO23" s="66"/>
      <c r="GP23" s="66"/>
      <c r="GQ23" s="66"/>
      <c r="GR23" s="66"/>
      <c r="GS23" s="66"/>
      <c r="GT23" s="66"/>
      <c r="GU23" s="66"/>
      <c r="GV23" s="66"/>
      <c r="GW23" s="66"/>
      <c r="GX23" s="66"/>
      <c r="GY23" s="66"/>
      <c r="GZ23" s="66"/>
      <c r="HA23" s="66"/>
      <c r="HB23" s="66"/>
      <c r="HC23" s="66"/>
      <c r="HD23" s="66"/>
      <c r="HE23" s="66"/>
      <c r="HF23" s="66"/>
      <c r="HG23" s="66"/>
      <c r="HH23" s="66"/>
      <c r="HI23" s="66"/>
      <c r="HJ23" s="66"/>
      <c r="HK23" s="66"/>
      <c r="HL23" s="66"/>
      <c r="HM23" s="66"/>
      <c r="HN23" s="66"/>
      <c r="HO23" s="66"/>
      <c r="HP23" s="66"/>
      <c r="HQ23" s="66"/>
      <c r="HR23" s="66"/>
      <c r="HS23" s="66"/>
      <c r="HT23" s="66"/>
      <c r="HU23" s="66"/>
      <c r="HV23" s="66"/>
      <c r="HW23" s="66"/>
      <c r="HX23" s="66"/>
      <c r="HY23" s="66"/>
      <c r="HZ23" s="66"/>
      <c r="IA23" s="66"/>
      <c r="IB23" s="66"/>
      <c r="IC23" s="66"/>
      <c r="ID23" s="66"/>
      <c r="IE23" s="66"/>
      <c r="IF23" s="66"/>
      <c r="IG23" s="66"/>
      <c r="IH23" s="66"/>
      <c r="II23" s="66"/>
      <c r="IJ23" s="66"/>
      <c r="IK23" s="66"/>
      <c r="IL23" s="66"/>
      <c r="IM23" s="66"/>
      <c r="IN23" s="66"/>
      <c r="IO23" s="66"/>
      <c r="IP23" s="66"/>
      <c r="IQ23" s="66"/>
      <c r="IR23" s="66"/>
      <c r="IS23" s="66"/>
      <c r="IT23" s="66"/>
      <c r="IU23" s="66"/>
      <c r="IV23" s="66"/>
      <c r="IW23" s="66"/>
    </row>
    <row r="24" spans="1:257" ht="63.75">
      <c r="A24" s="116" t="str">
        <f>IF(OR(B24&lt;&gt;"",D24&lt;&gt;""),"["&amp;TEXT($B$2,"##")&amp;"-"&amp;TEXT(ROW()-11,"##")&amp;"]","")</f>
        <v>[User_Module-13]</v>
      </c>
      <c r="B24" s="165" t="s">
        <v>22</v>
      </c>
      <c r="C24" s="165" t="s">
        <v>50</v>
      </c>
      <c r="D24" s="165" t="s">
        <v>57</v>
      </c>
      <c r="E24" s="147" t="s">
        <v>398</v>
      </c>
      <c r="F24" s="165" t="s">
        <v>5</v>
      </c>
      <c r="G24" s="165" t="s">
        <v>5</v>
      </c>
      <c r="H24" s="167"/>
      <c r="I24" s="168"/>
      <c r="J24" s="169"/>
      <c r="K24" s="169"/>
      <c r="L24" s="169"/>
      <c r="M24" s="170"/>
      <c r="N24" s="170"/>
      <c r="O24" s="170"/>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c r="EN24" s="66"/>
      <c r="EO24" s="66"/>
      <c r="EP24" s="66"/>
      <c r="EQ24" s="66"/>
      <c r="ER24" s="66"/>
      <c r="ES24" s="66"/>
      <c r="ET24" s="66"/>
      <c r="EU24" s="66"/>
      <c r="EV24" s="66"/>
      <c r="EW24" s="66"/>
      <c r="EX24" s="66"/>
      <c r="EY24" s="66"/>
      <c r="EZ24" s="66"/>
      <c r="FA24" s="66"/>
      <c r="FB24" s="66"/>
      <c r="FC24" s="66"/>
      <c r="FD24" s="66"/>
      <c r="FE24" s="66"/>
      <c r="FF24" s="66"/>
      <c r="FG24" s="66"/>
      <c r="FH24" s="66"/>
      <c r="FI24" s="66"/>
      <c r="FJ24" s="66"/>
      <c r="FK24" s="66"/>
      <c r="FL24" s="66"/>
      <c r="FM24" s="66"/>
      <c r="FN24" s="66"/>
      <c r="FO24" s="66"/>
      <c r="FP24" s="66"/>
      <c r="FQ24" s="66"/>
      <c r="FR24" s="66"/>
      <c r="FS24" s="66"/>
      <c r="FT24" s="66"/>
      <c r="FU24" s="66"/>
      <c r="FV24" s="66"/>
      <c r="FW24" s="66"/>
      <c r="FX24" s="66"/>
      <c r="FY24" s="66"/>
      <c r="FZ24" s="66"/>
      <c r="GA24" s="66"/>
      <c r="GB24" s="66"/>
      <c r="GC24" s="66"/>
      <c r="GD24" s="66"/>
      <c r="GE24" s="66"/>
      <c r="GF24" s="66"/>
      <c r="GG24" s="66"/>
      <c r="GH24" s="66"/>
      <c r="GI24" s="66"/>
      <c r="GJ24" s="66"/>
      <c r="GK24" s="66"/>
      <c r="GL24" s="66"/>
      <c r="GM24" s="66"/>
      <c r="GN24" s="66"/>
      <c r="GO24" s="66"/>
      <c r="GP24" s="66"/>
      <c r="GQ24" s="66"/>
      <c r="GR24" s="66"/>
      <c r="GS24" s="66"/>
      <c r="GT24" s="66"/>
      <c r="GU24" s="66"/>
      <c r="GV24" s="66"/>
      <c r="GW24" s="66"/>
      <c r="GX24" s="66"/>
      <c r="GY24" s="66"/>
      <c r="GZ24" s="66"/>
      <c r="HA24" s="66"/>
      <c r="HB24" s="66"/>
      <c r="HC24" s="66"/>
      <c r="HD24" s="66"/>
      <c r="HE24" s="66"/>
      <c r="HF24" s="66"/>
      <c r="HG24" s="66"/>
      <c r="HH24" s="66"/>
      <c r="HI24" s="66"/>
      <c r="HJ24" s="66"/>
      <c r="HK24" s="66"/>
      <c r="HL24" s="66"/>
      <c r="HM24" s="66"/>
      <c r="HN24" s="66"/>
      <c r="HO24" s="66"/>
      <c r="HP24" s="66"/>
      <c r="HQ24" s="66"/>
      <c r="HR24" s="66"/>
      <c r="HS24" s="66"/>
      <c r="HT24" s="66"/>
      <c r="HU24" s="66"/>
      <c r="HV24" s="66"/>
      <c r="HW24" s="66"/>
      <c r="HX24" s="66"/>
      <c r="HY24" s="66"/>
      <c r="HZ24" s="66"/>
      <c r="IA24" s="66"/>
      <c r="IB24" s="66"/>
      <c r="IC24" s="66"/>
      <c r="ID24" s="66"/>
      <c r="IE24" s="66"/>
      <c r="IF24" s="66"/>
      <c r="IG24" s="66"/>
      <c r="IH24" s="66"/>
      <c r="II24" s="66"/>
      <c r="IJ24" s="66"/>
      <c r="IK24" s="66"/>
      <c r="IL24" s="66"/>
      <c r="IM24" s="66"/>
      <c r="IN24" s="66"/>
      <c r="IO24" s="66"/>
      <c r="IP24" s="66"/>
      <c r="IQ24" s="66"/>
      <c r="IR24" s="66"/>
      <c r="IS24" s="66"/>
      <c r="IT24" s="66"/>
      <c r="IU24" s="66"/>
      <c r="IV24" s="66"/>
      <c r="IW24" s="66"/>
    </row>
    <row r="25" spans="1:257" ht="12.75">
      <c r="A25" s="180"/>
      <c r="B25" s="181" t="s">
        <v>112</v>
      </c>
      <c r="C25" s="181"/>
      <c r="D25" s="181"/>
      <c r="E25" s="181"/>
      <c r="F25" s="181"/>
      <c r="G25" s="181"/>
      <c r="H25" s="181"/>
      <c r="I25" s="181"/>
      <c r="J25" s="181"/>
      <c r="K25" s="181"/>
      <c r="L25" s="181"/>
      <c r="M25" s="181"/>
      <c r="N25" s="181"/>
      <c r="O25" s="182"/>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c r="EN25" s="66"/>
      <c r="EO25" s="66"/>
      <c r="EP25" s="66"/>
      <c r="EQ25" s="66"/>
      <c r="ER25" s="66"/>
      <c r="ES25" s="66"/>
      <c r="ET25" s="66"/>
      <c r="EU25" s="66"/>
      <c r="EV25" s="66"/>
      <c r="EW25" s="66"/>
      <c r="EX25" s="66"/>
      <c r="EY25" s="66"/>
      <c r="EZ25" s="66"/>
      <c r="FA25" s="66"/>
      <c r="FB25" s="66"/>
      <c r="FC25" s="66"/>
      <c r="FD25" s="66"/>
      <c r="FE25" s="66"/>
      <c r="FF25" s="66"/>
      <c r="FG25" s="66"/>
      <c r="FH25" s="66"/>
      <c r="FI25" s="66"/>
      <c r="FJ25" s="66"/>
      <c r="FK25" s="66"/>
      <c r="FL25" s="66"/>
      <c r="FM25" s="66"/>
      <c r="FN25" s="66"/>
      <c r="FO25" s="66"/>
      <c r="FP25" s="66"/>
      <c r="FQ25" s="66"/>
      <c r="FR25" s="66"/>
      <c r="FS25" s="66"/>
      <c r="FT25" s="66"/>
      <c r="FU25" s="66"/>
      <c r="FV25" s="66"/>
      <c r="FW25" s="66"/>
      <c r="FX25" s="66"/>
      <c r="FY25" s="66"/>
      <c r="FZ25" s="66"/>
      <c r="GA25" s="66"/>
      <c r="GB25" s="66"/>
      <c r="GC25" s="66"/>
      <c r="GD25" s="66"/>
      <c r="GE25" s="66"/>
      <c r="GF25" s="66"/>
      <c r="GG25" s="66"/>
      <c r="GH25" s="66"/>
      <c r="GI25" s="66"/>
      <c r="GJ25" s="66"/>
      <c r="GK25" s="66"/>
      <c r="GL25" s="66"/>
      <c r="GM25" s="66"/>
      <c r="GN25" s="66"/>
      <c r="GO25" s="66"/>
      <c r="GP25" s="66"/>
      <c r="GQ25" s="66"/>
      <c r="GR25" s="66"/>
      <c r="GS25" s="66"/>
      <c r="GT25" s="66"/>
      <c r="GU25" s="66"/>
      <c r="GV25" s="66"/>
      <c r="GW25" s="66"/>
      <c r="GX25" s="66"/>
      <c r="GY25" s="66"/>
      <c r="GZ25" s="66"/>
      <c r="HA25" s="66"/>
      <c r="HB25" s="66"/>
      <c r="HC25" s="66"/>
      <c r="HD25" s="66"/>
      <c r="HE25" s="66"/>
      <c r="HF25" s="66"/>
      <c r="HG25" s="66"/>
      <c r="HH25" s="66"/>
      <c r="HI25" s="66"/>
      <c r="HJ25" s="66"/>
      <c r="HK25" s="66"/>
      <c r="HL25" s="66"/>
      <c r="HM25" s="66"/>
      <c r="HN25" s="66"/>
      <c r="HO25" s="66"/>
      <c r="HP25" s="66"/>
      <c r="HQ25" s="66"/>
      <c r="HR25" s="66"/>
      <c r="HS25" s="66"/>
      <c r="HT25" s="66"/>
      <c r="HU25" s="66"/>
      <c r="HV25" s="66"/>
      <c r="HW25" s="66"/>
      <c r="HX25" s="66"/>
      <c r="HY25" s="66"/>
      <c r="HZ25" s="66"/>
      <c r="IA25" s="66"/>
      <c r="IB25" s="66"/>
      <c r="IC25" s="66"/>
      <c r="ID25" s="66"/>
      <c r="IE25" s="66"/>
      <c r="IF25" s="66"/>
      <c r="IG25" s="66"/>
      <c r="IH25" s="66"/>
      <c r="II25" s="66"/>
      <c r="IJ25" s="66"/>
      <c r="IK25" s="66"/>
      <c r="IL25" s="66"/>
      <c r="IM25" s="66"/>
      <c r="IN25" s="66"/>
      <c r="IO25" s="66"/>
      <c r="IP25" s="66"/>
      <c r="IQ25" s="66"/>
      <c r="IR25" s="66"/>
      <c r="IS25" s="66"/>
      <c r="IT25" s="66"/>
      <c r="IU25" s="66"/>
      <c r="IV25" s="66"/>
      <c r="IW25" s="66"/>
    </row>
    <row r="26" spans="1:257" ht="76.5">
      <c r="A26" s="116" t="str">
        <f t="shared" ref="A26:A33" si="3">IF(OR(B26&lt;&gt;"",D26&lt;&gt;""),"["&amp;TEXT($B$2,"##")&amp;"-"&amp;TEXT(ROW()-11,"##")&amp;"]","")</f>
        <v>[User_Module-15]</v>
      </c>
      <c r="B26" s="165" t="s">
        <v>113</v>
      </c>
      <c r="C26" s="165" t="s">
        <v>105</v>
      </c>
      <c r="D26" s="165" t="s">
        <v>51</v>
      </c>
      <c r="E26" s="147" t="s">
        <v>396</v>
      </c>
      <c r="F26" s="165" t="s">
        <v>5</v>
      </c>
      <c r="G26" s="165" t="s">
        <v>5</v>
      </c>
      <c r="H26" s="167"/>
      <c r="I26" s="168"/>
      <c r="J26" s="169"/>
      <c r="K26" s="169"/>
      <c r="L26" s="169"/>
      <c r="M26" s="170"/>
      <c r="N26" s="170"/>
      <c r="O26" s="170"/>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c r="EN26" s="66"/>
      <c r="EO26" s="66"/>
      <c r="EP26" s="66"/>
      <c r="EQ26" s="66"/>
      <c r="ER26" s="66"/>
      <c r="ES26" s="66"/>
      <c r="ET26" s="66"/>
      <c r="EU26" s="66"/>
      <c r="EV26" s="66"/>
      <c r="EW26" s="66"/>
      <c r="EX26" s="66"/>
      <c r="EY26" s="66"/>
      <c r="EZ26" s="66"/>
      <c r="FA26" s="66"/>
      <c r="FB26" s="66"/>
      <c r="FC26" s="66"/>
      <c r="FD26" s="66"/>
      <c r="FE26" s="66"/>
      <c r="FF26" s="66"/>
      <c r="FG26" s="66"/>
      <c r="FH26" s="66"/>
      <c r="FI26" s="66"/>
      <c r="FJ26" s="66"/>
      <c r="FK26" s="66"/>
      <c r="FL26" s="66"/>
      <c r="FM26" s="66"/>
      <c r="FN26" s="66"/>
      <c r="FO26" s="66"/>
      <c r="FP26" s="66"/>
      <c r="FQ26" s="66"/>
      <c r="FR26" s="66"/>
      <c r="FS26" s="66"/>
      <c r="FT26" s="66"/>
      <c r="FU26" s="66"/>
      <c r="FV26" s="66"/>
      <c r="FW26" s="66"/>
      <c r="FX26" s="66"/>
      <c r="FY26" s="66"/>
      <c r="FZ26" s="66"/>
      <c r="GA26" s="66"/>
      <c r="GB26" s="66"/>
      <c r="GC26" s="66"/>
      <c r="GD26" s="66"/>
      <c r="GE26" s="66"/>
      <c r="GF26" s="66"/>
      <c r="GG26" s="66"/>
      <c r="GH26" s="66"/>
      <c r="GI26" s="66"/>
      <c r="GJ26" s="66"/>
      <c r="GK26" s="66"/>
      <c r="GL26" s="66"/>
      <c r="GM26" s="66"/>
      <c r="GN26" s="66"/>
      <c r="GO26" s="66"/>
      <c r="GP26" s="66"/>
      <c r="GQ26" s="66"/>
      <c r="GR26" s="66"/>
      <c r="GS26" s="66"/>
      <c r="GT26" s="66"/>
      <c r="GU26" s="66"/>
      <c r="GV26" s="66"/>
      <c r="GW26" s="66"/>
      <c r="GX26" s="66"/>
      <c r="GY26" s="66"/>
      <c r="GZ26" s="66"/>
      <c r="HA26" s="66"/>
      <c r="HB26" s="66"/>
      <c r="HC26" s="66"/>
      <c r="HD26" s="66"/>
      <c r="HE26" s="66"/>
      <c r="HF26" s="66"/>
      <c r="HG26" s="66"/>
      <c r="HH26" s="66"/>
      <c r="HI26" s="66"/>
      <c r="HJ26" s="66"/>
      <c r="HK26" s="66"/>
      <c r="HL26" s="66"/>
      <c r="HM26" s="66"/>
      <c r="HN26" s="66"/>
      <c r="HO26" s="66"/>
      <c r="HP26" s="66"/>
      <c r="HQ26" s="66"/>
      <c r="HR26" s="66"/>
      <c r="HS26" s="66"/>
      <c r="HT26" s="66"/>
      <c r="HU26" s="66"/>
      <c r="HV26" s="66"/>
      <c r="HW26" s="66"/>
      <c r="HX26" s="66"/>
      <c r="HY26" s="66"/>
      <c r="HZ26" s="66"/>
      <c r="IA26" s="66"/>
      <c r="IB26" s="66"/>
      <c r="IC26" s="66"/>
      <c r="ID26" s="66"/>
      <c r="IE26" s="66"/>
      <c r="IF26" s="66"/>
      <c r="IG26" s="66"/>
      <c r="IH26" s="66"/>
      <c r="II26" s="66"/>
      <c r="IJ26" s="66"/>
      <c r="IK26" s="66"/>
      <c r="IL26" s="66"/>
      <c r="IM26" s="66"/>
      <c r="IN26" s="66"/>
      <c r="IO26" s="66"/>
      <c r="IP26" s="66"/>
      <c r="IQ26" s="66"/>
      <c r="IR26" s="66"/>
      <c r="IS26" s="66"/>
      <c r="IT26" s="66"/>
      <c r="IU26" s="66"/>
      <c r="IV26" s="66"/>
      <c r="IW26" s="66"/>
    </row>
    <row r="27" spans="1:257" ht="89.25">
      <c r="A27" s="116" t="str">
        <f t="shared" si="3"/>
        <v>[User_Module-16]</v>
      </c>
      <c r="B27" s="165" t="s">
        <v>114</v>
      </c>
      <c r="C27" s="165" t="s">
        <v>106</v>
      </c>
      <c r="D27" s="165" t="s">
        <v>58</v>
      </c>
      <c r="E27" s="147" t="s">
        <v>396</v>
      </c>
      <c r="F27" s="165" t="s">
        <v>5</v>
      </c>
      <c r="G27" s="165" t="s">
        <v>5</v>
      </c>
      <c r="H27" s="167"/>
      <c r="I27" s="168"/>
      <c r="J27" s="169"/>
      <c r="K27" s="169"/>
      <c r="L27" s="169"/>
      <c r="M27" s="170"/>
      <c r="N27" s="170"/>
      <c r="O27" s="170"/>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c r="DP27" s="66"/>
      <c r="DQ27" s="66"/>
      <c r="DR27" s="66"/>
      <c r="DS27" s="66"/>
      <c r="DT27" s="66"/>
      <c r="DU27" s="66"/>
      <c r="DV27" s="66"/>
      <c r="DW27" s="66"/>
      <c r="DX27" s="66"/>
      <c r="DY27" s="66"/>
      <c r="DZ27" s="66"/>
      <c r="EA27" s="66"/>
      <c r="EB27" s="66"/>
      <c r="EC27" s="66"/>
      <c r="ED27" s="66"/>
      <c r="EE27" s="66"/>
      <c r="EF27" s="66"/>
      <c r="EG27" s="66"/>
      <c r="EH27" s="66"/>
      <c r="EI27" s="66"/>
      <c r="EJ27" s="66"/>
      <c r="EK27" s="66"/>
      <c r="EL27" s="66"/>
      <c r="EM27" s="66"/>
      <c r="EN27" s="66"/>
      <c r="EO27" s="66"/>
      <c r="EP27" s="66"/>
      <c r="EQ27" s="66"/>
      <c r="ER27" s="66"/>
      <c r="ES27" s="66"/>
      <c r="ET27" s="66"/>
      <c r="EU27" s="66"/>
      <c r="EV27" s="66"/>
      <c r="EW27" s="66"/>
      <c r="EX27" s="66"/>
      <c r="EY27" s="66"/>
      <c r="EZ27" s="66"/>
      <c r="FA27" s="66"/>
      <c r="FB27" s="66"/>
      <c r="FC27" s="66"/>
      <c r="FD27" s="66"/>
      <c r="FE27" s="66"/>
      <c r="FF27" s="66"/>
      <c r="FG27" s="66"/>
      <c r="FH27" s="66"/>
      <c r="FI27" s="66"/>
      <c r="FJ27" s="66"/>
      <c r="FK27" s="66"/>
      <c r="FL27" s="66"/>
      <c r="FM27" s="66"/>
      <c r="FN27" s="66"/>
      <c r="FO27" s="66"/>
      <c r="FP27" s="66"/>
      <c r="FQ27" s="66"/>
      <c r="FR27" s="66"/>
      <c r="FS27" s="66"/>
      <c r="FT27" s="66"/>
      <c r="FU27" s="66"/>
      <c r="FV27" s="66"/>
      <c r="FW27" s="66"/>
      <c r="FX27" s="66"/>
      <c r="FY27" s="66"/>
      <c r="FZ27" s="66"/>
      <c r="GA27" s="66"/>
      <c r="GB27" s="66"/>
      <c r="GC27" s="66"/>
      <c r="GD27" s="66"/>
      <c r="GE27" s="66"/>
      <c r="GF27" s="66"/>
      <c r="GG27" s="66"/>
      <c r="GH27" s="66"/>
      <c r="GI27" s="66"/>
      <c r="GJ27" s="66"/>
      <c r="GK27" s="66"/>
      <c r="GL27" s="66"/>
      <c r="GM27" s="66"/>
      <c r="GN27" s="66"/>
      <c r="GO27" s="66"/>
      <c r="GP27" s="66"/>
      <c r="GQ27" s="66"/>
      <c r="GR27" s="66"/>
      <c r="GS27" s="66"/>
      <c r="GT27" s="66"/>
      <c r="GU27" s="66"/>
      <c r="GV27" s="66"/>
      <c r="GW27" s="66"/>
      <c r="GX27" s="66"/>
      <c r="GY27" s="66"/>
      <c r="GZ27" s="66"/>
      <c r="HA27" s="66"/>
      <c r="HB27" s="66"/>
      <c r="HC27" s="66"/>
      <c r="HD27" s="66"/>
      <c r="HE27" s="66"/>
      <c r="HF27" s="66"/>
      <c r="HG27" s="66"/>
      <c r="HH27" s="66"/>
      <c r="HI27" s="66"/>
      <c r="HJ27" s="66"/>
      <c r="HK27" s="66"/>
      <c r="HL27" s="66"/>
      <c r="HM27" s="66"/>
      <c r="HN27" s="66"/>
      <c r="HO27" s="66"/>
      <c r="HP27" s="66"/>
      <c r="HQ27" s="66"/>
      <c r="HR27" s="66"/>
      <c r="HS27" s="66"/>
      <c r="HT27" s="66"/>
      <c r="HU27" s="66"/>
      <c r="HV27" s="66"/>
      <c r="HW27" s="66"/>
      <c r="HX27" s="66"/>
      <c r="HY27" s="66"/>
      <c r="HZ27" s="66"/>
      <c r="IA27" s="66"/>
      <c r="IB27" s="66"/>
      <c r="IC27" s="66"/>
      <c r="ID27" s="66"/>
      <c r="IE27" s="66"/>
      <c r="IF27" s="66"/>
      <c r="IG27" s="66"/>
      <c r="IH27" s="66"/>
      <c r="II27" s="66"/>
      <c r="IJ27" s="66"/>
      <c r="IK27" s="66"/>
      <c r="IL27" s="66"/>
      <c r="IM27" s="66"/>
      <c r="IN27" s="66"/>
      <c r="IO27" s="66"/>
      <c r="IP27" s="66"/>
      <c r="IQ27" s="66"/>
      <c r="IR27" s="66"/>
      <c r="IS27" s="66"/>
      <c r="IT27" s="66"/>
      <c r="IU27" s="66"/>
      <c r="IV27" s="66"/>
      <c r="IW27" s="66"/>
    </row>
    <row r="28" spans="1:257" ht="51">
      <c r="A28" s="116" t="str">
        <f t="shared" si="3"/>
        <v>[User_Module-17]</v>
      </c>
      <c r="B28" s="171" t="s">
        <v>115</v>
      </c>
      <c r="C28" s="165" t="s">
        <v>116</v>
      </c>
      <c r="D28" s="165" t="s">
        <v>117</v>
      </c>
      <c r="E28" s="147" t="s">
        <v>396</v>
      </c>
      <c r="F28" s="165" t="s">
        <v>5</v>
      </c>
      <c r="G28" s="165" t="s">
        <v>5</v>
      </c>
      <c r="H28" s="172"/>
      <c r="I28" s="171"/>
      <c r="J28" s="169"/>
      <c r="K28" s="169"/>
      <c r="L28" s="169"/>
      <c r="M28" s="170"/>
      <c r="N28" s="170"/>
      <c r="O28" s="170"/>
    </row>
    <row r="29" spans="1:257" ht="51">
      <c r="A29" s="116" t="str">
        <f t="shared" si="3"/>
        <v>[User_Module-18]</v>
      </c>
      <c r="B29" s="171" t="s">
        <v>118</v>
      </c>
      <c r="C29" s="165" t="s">
        <v>119</v>
      </c>
      <c r="D29" s="165" t="s">
        <v>120</v>
      </c>
      <c r="E29" s="147" t="s">
        <v>396</v>
      </c>
      <c r="F29" s="165" t="s">
        <v>5</v>
      </c>
      <c r="G29" s="165" t="s">
        <v>5</v>
      </c>
      <c r="H29" s="172"/>
      <c r="I29" s="171"/>
      <c r="J29" s="169"/>
      <c r="K29" s="169"/>
      <c r="L29" s="169"/>
      <c r="M29" s="170"/>
      <c r="N29" s="170"/>
      <c r="O29" s="170"/>
    </row>
    <row r="30" spans="1:257" ht="51">
      <c r="A30" s="116" t="str">
        <f t="shared" si="3"/>
        <v>[User_Module-19]</v>
      </c>
      <c r="B30" s="171" t="s">
        <v>123</v>
      </c>
      <c r="C30" s="165" t="s">
        <v>126</v>
      </c>
      <c r="D30" s="165" t="s">
        <v>121</v>
      </c>
      <c r="E30" s="147" t="s">
        <v>396</v>
      </c>
      <c r="F30" s="165" t="s">
        <v>5</v>
      </c>
      <c r="G30" s="165" t="s">
        <v>5</v>
      </c>
      <c r="H30" s="172"/>
      <c r="I30" s="171"/>
      <c r="J30" s="169"/>
      <c r="K30" s="169"/>
      <c r="L30" s="169"/>
      <c r="M30" s="170"/>
      <c r="N30" s="170"/>
      <c r="O30" s="170"/>
    </row>
    <row r="31" spans="1:257" ht="38.25">
      <c r="A31" s="116" t="str">
        <f t="shared" si="3"/>
        <v>[User_Module-20]</v>
      </c>
      <c r="B31" s="171" t="s">
        <v>124</v>
      </c>
      <c r="C31" s="165" t="s">
        <v>125</v>
      </c>
      <c r="D31" s="165" t="s">
        <v>122</v>
      </c>
      <c r="E31" s="147" t="s">
        <v>396</v>
      </c>
      <c r="F31" s="165" t="s">
        <v>5</v>
      </c>
      <c r="G31" s="165" t="s">
        <v>5</v>
      </c>
      <c r="H31" s="172"/>
      <c r="I31" s="171"/>
      <c r="J31" s="169"/>
      <c r="K31" s="169"/>
      <c r="L31" s="169"/>
      <c r="M31" s="170"/>
      <c r="N31" s="170"/>
      <c r="O31" s="170"/>
    </row>
    <row r="32" spans="1:257" ht="12.75">
      <c r="A32" s="184"/>
      <c r="B32" s="181" t="s">
        <v>25</v>
      </c>
      <c r="C32" s="181"/>
      <c r="D32" s="181"/>
      <c r="E32" s="181"/>
      <c r="F32" s="181"/>
      <c r="G32" s="181"/>
      <c r="H32" s="181"/>
      <c r="I32" s="181"/>
      <c r="J32" s="181"/>
      <c r="K32" s="181"/>
      <c r="L32" s="181"/>
      <c r="M32" s="181"/>
      <c r="N32" s="181"/>
      <c r="O32" s="182"/>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c r="DP32" s="66"/>
      <c r="DQ32" s="66"/>
      <c r="DR32" s="66"/>
      <c r="DS32" s="66"/>
      <c r="DT32" s="66"/>
      <c r="DU32" s="66"/>
      <c r="DV32" s="66"/>
      <c r="DW32" s="66"/>
      <c r="DX32" s="66"/>
      <c r="DY32" s="66"/>
      <c r="DZ32" s="66"/>
      <c r="EA32" s="66"/>
      <c r="EB32" s="66"/>
      <c r="EC32" s="66"/>
      <c r="ED32" s="66"/>
      <c r="EE32" s="66"/>
      <c r="EF32" s="66"/>
      <c r="EG32" s="66"/>
      <c r="EH32" s="66"/>
      <c r="EI32" s="66"/>
      <c r="EJ32" s="66"/>
      <c r="EK32" s="66"/>
      <c r="EL32" s="66"/>
      <c r="EM32" s="66"/>
      <c r="EN32" s="66"/>
      <c r="EO32" s="66"/>
      <c r="EP32" s="66"/>
      <c r="EQ32" s="66"/>
      <c r="ER32" s="66"/>
      <c r="ES32" s="66"/>
      <c r="ET32" s="66"/>
      <c r="EU32" s="66"/>
      <c r="EV32" s="66"/>
      <c r="EW32" s="66"/>
      <c r="EX32" s="66"/>
      <c r="EY32" s="66"/>
      <c r="EZ32" s="66"/>
      <c r="FA32" s="66"/>
      <c r="FB32" s="66"/>
      <c r="FC32" s="66"/>
      <c r="FD32" s="66"/>
      <c r="FE32" s="66"/>
      <c r="FF32" s="66"/>
      <c r="FG32" s="66"/>
      <c r="FH32" s="66"/>
      <c r="FI32" s="66"/>
      <c r="FJ32" s="66"/>
      <c r="FK32" s="66"/>
      <c r="FL32" s="66"/>
      <c r="FM32" s="66"/>
      <c r="FN32" s="66"/>
      <c r="FO32" s="66"/>
      <c r="FP32" s="66"/>
      <c r="FQ32" s="66"/>
      <c r="FR32" s="66"/>
      <c r="FS32" s="66"/>
      <c r="FT32" s="66"/>
      <c r="FU32" s="66"/>
      <c r="FV32" s="66"/>
      <c r="FW32" s="66"/>
      <c r="FX32" s="66"/>
      <c r="FY32" s="66"/>
      <c r="FZ32" s="66"/>
      <c r="GA32" s="66"/>
      <c r="GB32" s="66"/>
      <c r="GC32" s="66"/>
      <c r="GD32" s="66"/>
      <c r="GE32" s="66"/>
      <c r="GF32" s="66"/>
      <c r="GG32" s="66"/>
      <c r="GH32" s="66"/>
      <c r="GI32" s="66"/>
      <c r="GJ32" s="66"/>
      <c r="GK32" s="66"/>
      <c r="GL32" s="66"/>
      <c r="GM32" s="66"/>
      <c r="GN32" s="66"/>
      <c r="GO32" s="66"/>
      <c r="GP32" s="66"/>
      <c r="GQ32" s="66"/>
      <c r="GR32" s="66"/>
      <c r="GS32" s="66"/>
      <c r="GT32" s="66"/>
      <c r="GU32" s="66"/>
      <c r="GV32" s="66"/>
      <c r="GW32" s="66"/>
      <c r="GX32" s="66"/>
      <c r="GY32" s="66"/>
      <c r="GZ32" s="66"/>
      <c r="HA32" s="66"/>
      <c r="HB32" s="66"/>
      <c r="HC32" s="66"/>
      <c r="HD32" s="66"/>
      <c r="HE32" s="66"/>
      <c r="HF32" s="66"/>
      <c r="HG32" s="66"/>
      <c r="HH32" s="66"/>
      <c r="HI32" s="66"/>
      <c r="HJ32" s="66"/>
      <c r="HK32" s="66"/>
      <c r="HL32" s="66"/>
      <c r="HM32" s="66"/>
      <c r="HN32" s="66"/>
      <c r="HO32" s="66"/>
      <c r="HP32" s="66"/>
      <c r="HQ32" s="66"/>
      <c r="HR32" s="66"/>
      <c r="HS32" s="66"/>
      <c r="HT32" s="66"/>
      <c r="HU32" s="66"/>
      <c r="HV32" s="66"/>
      <c r="HW32" s="66"/>
      <c r="HX32" s="66"/>
      <c r="HY32" s="66"/>
      <c r="HZ32" s="66"/>
      <c r="IA32" s="66"/>
      <c r="IB32" s="66"/>
      <c r="IC32" s="66"/>
      <c r="ID32" s="66"/>
      <c r="IE32" s="66"/>
      <c r="IF32" s="66"/>
      <c r="IG32" s="66"/>
      <c r="IH32" s="66"/>
      <c r="II32" s="66"/>
      <c r="IJ32" s="66"/>
      <c r="IK32" s="66"/>
      <c r="IL32" s="66"/>
      <c r="IM32" s="66"/>
      <c r="IN32" s="66"/>
      <c r="IO32" s="66"/>
      <c r="IP32" s="66"/>
      <c r="IQ32" s="66"/>
      <c r="IR32" s="66"/>
      <c r="IS32" s="66"/>
      <c r="IT32" s="66"/>
      <c r="IU32" s="66"/>
      <c r="IV32" s="66"/>
      <c r="IW32" s="66"/>
    </row>
    <row r="33" spans="1:257" ht="76.5">
      <c r="A33" s="116" t="str">
        <f t="shared" si="3"/>
        <v>[User_Module-22]</v>
      </c>
      <c r="B33" s="165" t="s">
        <v>24</v>
      </c>
      <c r="C33" s="165" t="s">
        <v>108</v>
      </c>
      <c r="D33" s="165" t="s">
        <v>285</v>
      </c>
      <c r="E33" s="171"/>
      <c r="F33" s="165" t="s">
        <v>5</v>
      </c>
      <c r="G33" s="165" t="s">
        <v>5</v>
      </c>
      <c r="H33" s="172"/>
      <c r="I33" s="171"/>
      <c r="J33" s="169"/>
      <c r="K33" s="169"/>
      <c r="L33" s="169"/>
      <c r="M33" s="170"/>
      <c r="N33" s="170"/>
      <c r="O33" s="170"/>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c r="DP33" s="66"/>
      <c r="DQ33" s="66"/>
      <c r="DR33" s="66"/>
      <c r="DS33" s="66"/>
      <c r="DT33" s="66"/>
      <c r="DU33" s="66"/>
      <c r="DV33" s="66"/>
      <c r="DW33" s="66"/>
      <c r="DX33" s="66"/>
      <c r="DY33" s="66"/>
      <c r="DZ33" s="66"/>
      <c r="EA33" s="66"/>
      <c r="EB33" s="66"/>
      <c r="EC33" s="66"/>
      <c r="ED33" s="66"/>
      <c r="EE33" s="66"/>
      <c r="EF33" s="66"/>
      <c r="EG33" s="66"/>
      <c r="EH33" s="66"/>
      <c r="EI33" s="66"/>
      <c r="EJ33" s="66"/>
      <c r="EK33" s="66"/>
      <c r="EL33" s="66"/>
      <c r="EM33" s="66"/>
      <c r="EN33" s="66"/>
      <c r="EO33" s="66"/>
      <c r="EP33" s="66"/>
      <c r="EQ33" s="66"/>
      <c r="ER33" s="66"/>
      <c r="ES33" s="66"/>
      <c r="ET33" s="66"/>
      <c r="EU33" s="66"/>
      <c r="EV33" s="66"/>
      <c r="EW33" s="66"/>
      <c r="EX33" s="66"/>
      <c r="EY33" s="66"/>
      <c r="EZ33" s="66"/>
      <c r="FA33" s="66"/>
      <c r="FB33" s="66"/>
      <c r="FC33" s="66"/>
      <c r="FD33" s="66"/>
      <c r="FE33" s="66"/>
      <c r="FF33" s="66"/>
      <c r="FG33" s="66"/>
      <c r="FH33" s="66"/>
      <c r="FI33" s="66"/>
      <c r="FJ33" s="66"/>
      <c r="FK33" s="66"/>
      <c r="FL33" s="66"/>
      <c r="FM33" s="66"/>
      <c r="FN33" s="66"/>
      <c r="FO33" s="66"/>
      <c r="FP33" s="66"/>
      <c r="FQ33" s="66"/>
      <c r="FR33" s="66"/>
      <c r="FS33" s="66"/>
      <c r="FT33" s="66"/>
      <c r="FU33" s="66"/>
      <c r="FV33" s="66"/>
      <c r="FW33" s="66"/>
      <c r="FX33" s="66"/>
      <c r="FY33" s="66"/>
      <c r="FZ33" s="66"/>
      <c r="GA33" s="66"/>
      <c r="GB33" s="66"/>
      <c r="GC33" s="66"/>
      <c r="GD33" s="66"/>
      <c r="GE33" s="66"/>
      <c r="GF33" s="66"/>
      <c r="GG33" s="66"/>
      <c r="GH33" s="66"/>
      <c r="GI33" s="66"/>
      <c r="GJ33" s="66"/>
      <c r="GK33" s="66"/>
      <c r="GL33" s="66"/>
      <c r="GM33" s="66"/>
      <c r="GN33" s="66"/>
      <c r="GO33" s="66"/>
      <c r="GP33" s="66"/>
      <c r="GQ33" s="66"/>
      <c r="GR33" s="66"/>
      <c r="GS33" s="66"/>
      <c r="GT33" s="66"/>
      <c r="GU33" s="66"/>
      <c r="GV33" s="66"/>
      <c r="GW33" s="66"/>
      <c r="GX33" s="66"/>
      <c r="GY33" s="66"/>
      <c r="GZ33" s="66"/>
      <c r="HA33" s="66"/>
      <c r="HB33" s="66"/>
      <c r="HC33" s="66"/>
      <c r="HD33" s="66"/>
      <c r="HE33" s="66"/>
      <c r="HF33" s="66"/>
      <c r="HG33" s="66"/>
      <c r="HH33" s="66"/>
      <c r="HI33" s="66"/>
      <c r="HJ33" s="66"/>
      <c r="HK33" s="66"/>
      <c r="HL33" s="66"/>
      <c r="HM33" s="66"/>
      <c r="HN33" s="66"/>
      <c r="HO33" s="66"/>
      <c r="HP33" s="66"/>
      <c r="HQ33" s="66"/>
      <c r="HR33" s="66"/>
      <c r="HS33" s="66"/>
      <c r="HT33" s="66"/>
      <c r="HU33" s="66"/>
      <c r="HV33" s="66"/>
      <c r="HW33" s="66"/>
      <c r="HX33" s="66"/>
      <c r="HY33" s="66"/>
      <c r="HZ33" s="66"/>
      <c r="IA33" s="66"/>
      <c r="IB33" s="66"/>
      <c r="IC33" s="66"/>
      <c r="ID33" s="66"/>
      <c r="IE33" s="66"/>
      <c r="IF33" s="66"/>
      <c r="IG33" s="66"/>
      <c r="IH33" s="66"/>
      <c r="II33" s="66"/>
      <c r="IJ33" s="66"/>
      <c r="IK33" s="66"/>
      <c r="IL33" s="66"/>
      <c r="IM33" s="66"/>
      <c r="IN33" s="66"/>
      <c r="IO33" s="66"/>
      <c r="IP33" s="66"/>
      <c r="IQ33" s="66"/>
      <c r="IR33" s="66"/>
      <c r="IS33" s="66"/>
      <c r="IT33" s="66"/>
      <c r="IU33" s="66"/>
      <c r="IV33" s="66"/>
      <c r="IW33" s="66"/>
    </row>
    <row r="34" spans="1:257" ht="12.75">
      <c r="A34" s="180"/>
      <c r="B34" s="181" t="s">
        <v>23</v>
      </c>
      <c r="C34" s="181"/>
      <c r="D34" s="181"/>
      <c r="E34" s="181"/>
      <c r="F34" s="181"/>
      <c r="G34" s="181"/>
      <c r="H34" s="181"/>
      <c r="I34" s="181"/>
      <c r="J34" s="181"/>
      <c r="K34" s="181"/>
      <c r="L34" s="181"/>
      <c r="M34" s="181"/>
      <c r="N34" s="181"/>
      <c r="O34" s="182"/>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c r="DP34" s="66"/>
      <c r="DQ34" s="66"/>
      <c r="DR34" s="66"/>
      <c r="DS34" s="66"/>
      <c r="DT34" s="66"/>
      <c r="DU34" s="66"/>
      <c r="DV34" s="66"/>
      <c r="DW34" s="66"/>
      <c r="DX34" s="66"/>
      <c r="DY34" s="66"/>
      <c r="DZ34" s="66"/>
      <c r="EA34" s="66"/>
      <c r="EB34" s="66"/>
      <c r="EC34" s="66"/>
      <c r="ED34" s="66"/>
      <c r="EE34" s="66"/>
      <c r="EF34" s="66"/>
      <c r="EG34" s="66"/>
      <c r="EH34" s="66"/>
      <c r="EI34" s="66"/>
      <c r="EJ34" s="66"/>
      <c r="EK34" s="66"/>
      <c r="EL34" s="66"/>
      <c r="EM34" s="66"/>
      <c r="EN34" s="66"/>
      <c r="EO34" s="66"/>
      <c r="EP34" s="66"/>
      <c r="EQ34" s="66"/>
      <c r="ER34" s="66"/>
      <c r="ES34" s="66"/>
      <c r="ET34" s="66"/>
      <c r="EU34" s="66"/>
      <c r="EV34" s="66"/>
      <c r="EW34" s="66"/>
      <c r="EX34" s="66"/>
      <c r="EY34" s="66"/>
      <c r="EZ34" s="66"/>
      <c r="FA34" s="66"/>
      <c r="FB34" s="66"/>
      <c r="FC34" s="66"/>
      <c r="FD34" s="66"/>
      <c r="FE34" s="66"/>
      <c r="FF34" s="66"/>
      <c r="FG34" s="66"/>
      <c r="FH34" s="66"/>
      <c r="FI34" s="66"/>
      <c r="FJ34" s="66"/>
      <c r="FK34" s="66"/>
      <c r="FL34" s="66"/>
      <c r="FM34" s="66"/>
      <c r="FN34" s="66"/>
      <c r="FO34" s="66"/>
      <c r="FP34" s="66"/>
      <c r="FQ34" s="66"/>
      <c r="FR34" s="66"/>
      <c r="FS34" s="66"/>
      <c r="FT34" s="66"/>
      <c r="FU34" s="66"/>
      <c r="FV34" s="66"/>
      <c r="FW34" s="66"/>
      <c r="FX34" s="66"/>
      <c r="FY34" s="66"/>
      <c r="FZ34" s="66"/>
      <c r="GA34" s="66"/>
      <c r="GB34" s="66"/>
      <c r="GC34" s="66"/>
      <c r="GD34" s="66"/>
      <c r="GE34" s="66"/>
      <c r="GF34" s="66"/>
      <c r="GG34" s="66"/>
      <c r="GH34" s="66"/>
      <c r="GI34" s="66"/>
      <c r="GJ34" s="66"/>
      <c r="GK34" s="66"/>
      <c r="GL34" s="66"/>
      <c r="GM34" s="66"/>
      <c r="GN34" s="66"/>
      <c r="GO34" s="66"/>
      <c r="GP34" s="66"/>
      <c r="GQ34" s="66"/>
      <c r="GR34" s="66"/>
      <c r="GS34" s="66"/>
      <c r="GT34" s="66"/>
      <c r="GU34" s="66"/>
      <c r="GV34" s="66"/>
      <c r="GW34" s="66"/>
      <c r="GX34" s="66"/>
      <c r="GY34" s="66"/>
      <c r="GZ34" s="66"/>
      <c r="HA34" s="66"/>
      <c r="HB34" s="66"/>
      <c r="HC34" s="66"/>
      <c r="HD34" s="66"/>
      <c r="HE34" s="66"/>
      <c r="HF34" s="66"/>
      <c r="HG34" s="66"/>
      <c r="HH34" s="66"/>
      <c r="HI34" s="66"/>
      <c r="HJ34" s="66"/>
      <c r="HK34" s="66"/>
      <c r="HL34" s="66"/>
      <c r="HM34" s="66"/>
      <c r="HN34" s="66"/>
      <c r="HO34" s="66"/>
      <c r="HP34" s="66"/>
      <c r="HQ34" s="66"/>
      <c r="HR34" s="66"/>
      <c r="HS34" s="66"/>
      <c r="HT34" s="66"/>
      <c r="HU34" s="66"/>
      <c r="HV34" s="66"/>
      <c r="HW34" s="66"/>
      <c r="HX34" s="66"/>
      <c r="HY34" s="66"/>
      <c r="HZ34" s="66"/>
      <c r="IA34" s="66"/>
      <c r="IB34" s="66"/>
      <c r="IC34" s="66"/>
      <c r="ID34" s="66"/>
      <c r="IE34" s="66"/>
      <c r="IF34" s="66"/>
      <c r="IG34" s="66"/>
      <c r="IH34" s="66"/>
      <c r="II34" s="66"/>
      <c r="IJ34" s="66"/>
      <c r="IK34" s="66"/>
      <c r="IL34" s="66"/>
      <c r="IM34" s="66"/>
      <c r="IN34" s="66"/>
      <c r="IO34" s="66"/>
      <c r="IP34" s="66"/>
      <c r="IQ34" s="66"/>
      <c r="IR34" s="66"/>
      <c r="IS34" s="66"/>
      <c r="IT34" s="66"/>
      <c r="IU34" s="66"/>
      <c r="IV34" s="66"/>
      <c r="IW34" s="66"/>
    </row>
    <row r="35" spans="1:257" ht="76.5">
      <c r="A35" s="173" t="str">
        <f>IF(OR(B35&lt;&gt;"",D35&lt;&gt;""),"["&amp;TEXT($B$2,"##")&amp;"-"&amp;TEXT(ROW()-10,"##")&amp;"]","")</f>
        <v>[User_Module-25]</v>
      </c>
      <c r="B35" s="165" t="s">
        <v>26</v>
      </c>
      <c r="C35" s="165" t="s">
        <v>107</v>
      </c>
      <c r="D35" s="174" t="s">
        <v>287</v>
      </c>
      <c r="E35" s="147" t="s">
        <v>398</v>
      </c>
      <c r="F35" s="165" t="s">
        <v>5</v>
      </c>
      <c r="G35" s="165" t="s">
        <v>5</v>
      </c>
      <c r="H35" s="172"/>
      <c r="I35" s="171"/>
      <c r="J35" s="169"/>
      <c r="K35" s="169"/>
      <c r="L35" s="169"/>
      <c r="M35" s="170"/>
      <c r="N35" s="170"/>
      <c r="O35" s="170"/>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6"/>
      <c r="CV35" s="66"/>
      <c r="CW35" s="66"/>
      <c r="CX35" s="66"/>
      <c r="CY35" s="66"/>
      <c r="CZ35" s="66"/>
      <c r="DA35" s="66"/>
      <c r="DB35" s="66"/>
      <c r="DC35" s="66"/>
      <c r="DD35" s="66"/>
      <c r="DE35" s="66"/>
      <c r="DF35" s="66"/>
      <c r="DG35" s="66"/>
      <c r="DH35" s="66"/>
      <c r="DI35" s="66"/>
      <c r="DJ35" s="66"/>
      <c r="DK35" s="66"/>
      <c r="DL35" s="66"/>
      <c r="DM35" s="66"/>
      <c r="DN35" s="66"/>
      <c r="DO35" s="66"/>
      <c r="DP35" s="66"/>
      <c r="DQ35" s="66"/>
      <c r="DR35" s="66"/>
      <c r="DS35" s="66"/>
      <c r="DT35" s="66"/>
      <c r="DU35" s="66"/>
      <c r="DV35" s="66"/>
      <c r="DW35" s="66"/>
      <c r="DX35" s="66"/>
      <c r="DY35" s="66"/>
      <c r="DZ35" s="66"/>
      <c r="EA35" s="66"/>
      <c r="EB35" s="66"/>
      <c r="EC35" s="66"/>
      <c r="ED35" s="66"/>
      <c r="EE35" s="66"/>
      <c r="EF35" s="66"/>
      <c r="EG35" s="66"/>
      <c r="EH35" s="66"/>
      <c r="EI35" s="66"/>
      <c r="EJ35" s="66"/>
      <c r="EK35" s="66"/>
      <c r="EL35" s="66"/>
      <c r="EM35" s="66"/>
      <c r="EN35" s="66"/>
      <c r="EO35" s="66"/>
      <c r="EP35" s="66"/>
      <c r="EQ35" s="66"/>
      <c r="ER35" s="66"/>
      <c r="ES35" s="66"/>
      <c r="ET35" s="66"/>
      <c r="EU35" s="66"/>
      <c r="EV35" s="66"/>
      <c r="EW35" s="66"/>
      <c r="EX35" s="66"/>
      <c r="EY35" s="66"/>
      <c r="EZ35" s="66"/>
      <c r="FA35" s="66"/>
      <c r="FB35" s="66"/>
      <c r="FC35" s="66"/>
      <c r="FD35" s="66"/>
      <c r="FE35" s="66"/>
      <c r="FF35" s="66"/>
      <c r="FG35" s="66"/>
      <c r="FH35" s="66"/>
      <c r="FI35" s="66"/>
      <c r="FJ35" s="66"/>
      <c r="FK35" s="66"/>
      <c r="FL35" s="66"/>
      <c r="FM35" s="66"/>
      <c r="FN35" s="66"/>
      <c r="FO35" s="66"/>
      <c r="FP35" s="66"/>
      <c r="FQ35" s="66"/>
      <c r="FR35" s="66"/>
      <c r="FS35" s="66"/>
      <c r="FT35" s="66"/>
      <c r="FU35" s="66"/>
      <c r="FV35" s="66"/>
      <c r="FW35" s="66"/>
      <c r="FX35" s="66"/>
      <c r="FY35" s="66"/>
      <c r="FZ35" s="66"/>
      <c r="GA35" s="66"/>
      <c r="GB35" s="66"/>
      <c r="GC35" s="66"/>
      <c r="GD35" s="66"/>
      <c r="GE35" s="66"/>
      <c r="GF35" s="66"/>
      <c r="GG35" s="66"/>
      <c r="GH35" s="66"/>
      <c r="GI35" s="66"/>
      <c r="GJ35" s="66"/>
      <c r="GK35" s="66"/>
      <c r="GL35" s="66"/>
      <c r="GM35" s="66"/>
      <c r="GN35" s="66"/>
      <c r="GO35" s="66"/>
      <c r="GP35" s="66"/>
      <c r="GQ35" s="66"/>
      <c r="GR35" s="66"/>
      <c r="GS35" s="66"/>
      <c r="GT35" s="66"/>
      <c r="GU35" s="66"/>
      <c r="GV35" s="66"/>
      <c r="GW35" s="66"/>
      <c r="GX35" s="66"/>
      <c r="GY35" s="66"/>
      <c r="GZ35" s="66"/>
      <c r="HA35" s="66"/>
      <c r="HB35" s="66"/>
      <c r="HC35" s="66"/>
      <c r="HD35" s="66"/>
      <c r="HE35" s="66"/>
      <c r="HF35" s="66"/>
      <c r="HG35" s="66"/>
      <c r="HH35" s="66"/>
      <c r="HI35" s="66"/>
      <c r="HJ35" s="66"/>
      <c r="HK35" s="66"/>
      <c r="HL35" s="66"/>
      <c r="HM35" s="66"/>
      <c r="HN35" s="66"/>
      <c r="HO35" s="66"/>
      <c r="HP35" s="66"/>
      <c r="HQ35" s="66"/>
      <c r="HR35" s="66"/>
      <c r="HS35" s="66"/>
      <c r="HT35" s="66"/>
      <c r="HU35" s="66"/>
      <c r="HV35" s="66"/>
      <c r="HW35" s="66"/>
      <c r="HX35" s="66"/>
      <c r="HY35" s="66"/>
      <c r="HZ35" s="66"/>
      <c r="IA35" s="66"/>
      <c r="IB35" s="66"/>
      <c r="IC35" s="66"/>
      <c r="ID35" s="66"/>
      <c r="IE35" s="66"/>
      <c r="IF35" s="66"/>
      <c r="IG35" s="66"/>
      <c r="IH35" s="66"/>
      <c r="II35" s="66"/>
      <c r="IJ35" s="66"/>
      <c r="IK35" s="66"/>
      <c r="IL35" s="66"/>
      <c r="IM35" s="66"/>
      <c r="IN35" s="66"/>
      <c r="IO35" s="66"/>
      <c r="IP35" s="66"/>
      <c r="IQ35" s="66"/>
      <c r="IR35" s="66"/>
      <c r="IS35" s="66"/>
      <c r="IT35" s="66"/>
      <c r="IU35" s="66"/>
      <c r="IV35" s="66"/>
      <c r="IW35" s="66"/>
    </row>
    <row r="36" spans="1:257" ht="12.75">
      <c r="A36" s="180"/>
      <c r="B36" s="181" t="s">
        <v>238</v>
      </c>
      <c r="C36" s="181"/>
      <c r="D36" s="181"/>
      <c r="E36" s="181"/>
      <c r="F36" s="181"/>
      <c r="G36" s="181"/>
      <c r="H36" s="181"/>
      <c r="I36" s="181"/>
      <c r="J36" s="181"/>
      <c r="K36" s="181"/>
      <c r="L36" s="181"/>
      <c r="M36" s="181"/>
      <c r="N36" s="181"/>
      <c r="O36" s="182"/>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c r="DP36" s="66"/>
      <c r="DQ36" s="66"/>
      <c r="DR36" s="66"/>
      <c r="DS36" s="66"/>
      <c r="DT36" s="66"/>
      <c r="DU36" s="66"/>
      <c r="DV36" s="66"/>
      <c r="DW36" s="66"/>
      <c r="DX36" s="66"/>
      <c r="DY36" s="66"/>
      <c r="DZ36" s="66"/>
      <c r="EA36" s="66"/>
      <c r="EB36" s="66"/>
      <c r="EC36" s="66"/>
      <c r="ED36" s="66"/>
      <c r="EE36" s="66"/>
      <c r="EF36" s="66"/>
      <c r="EG36" s="66"/>
      <c r="EH36" s="66"/>
      <c r="EI36" s="66"/>
      <c r="EJ36" s="66"/>
      <c r="EK36" s="66"/>
      <c r="EL36" s="66"/>
      <c r="EM36" s="66"/>
      <c r="EN36" s="66"/>
      <c r="EO36" s="66"/>
      <c r="EP36" s="66"/>
      <c r="EQ36" s="66"/>
      <c r="ER36" s="66"/>
      <c r="ES36" s="66"/>
      <c r="ET36" s="66"/>
      <c r="EU36" s="66"/>
      <c r="EV36" s="66"/>
      <c r="EW36" s="66"/>
      <c r="EX36" s="66"/>
      <c r="EY36" s="66"/>
      <c r="EZ36" s="66"/>
      <c r="FA36" s="66"/>
      <c r="FB36" s="66"/>
      <c r="FC36" s="66"/>
      <c r="FD36" s="66"/>
      <c r="FE36" s="66"/>
      <c r="FF36" s="66"/>
      <c r="FG36" s="66"/>
      <c r="FH36" s="66"/>
      <c r="FI36" s="66"/>
      <c r="FJ36" s="66"/>
      <c r="FK36" s="66"/>
      <c r="FL36" s="66"/>
      <c r="FM36" s="66"/>
      <c r="FN36" s="66"/>
      <c r="FO36" s="66"/>
      <c r="FP36" s="66"/>
      <c r="FQ36" s="66"/>
      <c r="FR36" s="66"/>
      <c r="FS36" s="66"/>
      <c r="FT36" s="66"/>
      <c r="FU36" s="66"/>
      <c r="FV36" s="66"/>
      <c r="FW36" s="66"/>
      <c r="FX36" s="66"/>
      <c r="FY36" s="66"/>
      <c r="FZ36" s="66"/>
      <c r="GA36" s="66"/>
      <c r="GB36" s="66"/>
      <c r="GC36" s="66"/>
      <c r="GD36" s="66"/>
      <c r="GE36" s="66"/>
      <c r="GF36" s="66"/>
      <c r="GG36" s="66"/>
      <c r="GH36" s="66"/>
      <c r="GI36" s="66"/>
      <c r="GJ36" s="66"/>
      <c r="GK36" s="66"/>
      <c r="GL36" s="66"/>
      <c r="GM36" s="66"/>
      <c r="GN36" s="66"/>
      <c r="GO36" s="66"/>
      <c r="GP36" s="66"/>
      <c r="GQ36" s="66"/>
      <c r="GR36" s="66"/>
      <c r="GS36" s="66"/>
      <c r="GT36" s="66"/>
      <c r="GU36" s="66"/>
      <c r="GV36" s="66"/>
      <c r="GW36" s="66"/>
      <c r="GX36" s="66"/>
      <c r="GY36" s="66"/>
      <c r="GZ36" s="66"/>
      <c r="HA36" s="66"/>
      <c r="HB36" s="66"/>
      <c r="HC36" s="66"/>
      <c r="HD36" s="66"/>
      <c r="HE36" s="66"/>
      <c r="HF36" s="66"/>
      <c r="HG36" s="66"/>
      <c r="HH36" s="66"/>
      <c r="HI36" s="66"/>
      <c r="HJ36" s="66"/>
      <c r="HK36" s="66"/>
      <c r="HL36" s="66"/>
      <c r="HM36" s="66"/>
      <c r="HN36" s="66"/>
      <c r="HO36" s="66"/>
      <c r="HP36" s="66"/>
      <c r="HQ36" s="66"/>
      <c r="HR36" s="66"/>
      <c r="HS36" s="66"/>
      <c r="HT36" s="66"/>
      <c r="HU36" s="66"/>
      <c r="HV36" s="66"/>
      <c r="HW36" s="66"/>
      <c r="HX36" s="66"/>
      <c r="HY36" s="66"/>
      <c r="HZ36" s="66"/>
      <c r="IA36" s="66"/>
      <c r="IB36" s="66"/>
      <c r="IC36" s="66"/>
      <c r="ID36" s="66"/>
      <c r="IE36" s="66"/>
      <c r="IF36" s="66"/>
      <c r="IG36" s="66"/>
      <c r="IH36" s="66"/>
      <c r="II36" s="66"/>
      <c r="IJ36" s="66"/>
      <c r="IK36" s="66"/>
      <c r="IL36" s="66"/>
      <c r="IM36" s="66"/>
      <c r="IN36" s="66"/>
      <c r="IO36" s="66"/>
      <c r="IP36" s="66"/>
      <c r="IQ36" s="66"/>
      <c r="IR36" s="66"/>
      <c r="IS36" s="66"/>
      <c r="IT36" s="66"/>
      <c r="IU36" s="66"/>
      <c r="IV36" s="66"/>
      <c r="IW36" s="66"/>
    </row>
    <row r="37" spans="1:257" ht="102">
      <c r="A37" s="173" t="str">
        <f>IF(OR(B37&lt;&gt;"",D37&lt;&gt;""),"["&amp;TEXT($B$2,"##")&amp;"-"&amp;TEXT(ROW()-10,"##")&amp;"]","")</f>
        <v>[User_Module-27]</v>
      </c>
      <c r="B37" s="165" t="s">
        <v>77</v>
      </c>
      <c r="C37" s="175" t="s">
        <v>109</v>
      </c>
      <c r="D37" s="174" t="s">
        <v>69</v>
      </c>
      <c r="E37" s="147" t="s">
        <v>396</v>
      </c>
      <c r="F37" s="165" t="s">
        <v>5</v>
      </c>
      <c r="G37" s="165" t="s">
        <v>5</v>
      </c>
      <c r="H37" s="172"/>
      <c r="I37" s="171"/>
      <c r="J37" s="169"/>
      <c r="K37" s="169"/>
      <c r="L37" s="169"/>
      <c r="M37" s="170"/>
      <c r="N37" s="170"/>
      <c r="O37" s="170"/>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c r="EE37" s="66"/>
      <c r="EF37" s="66"/>
      <c r="EG37" s="66"/>
      <c r="EH37" s="66"/>
      <c r="EI37" s="66"/>
      <c r="EJ37" s="66"/>
      <c r="EK37" s="66"/>
      <c r="EL37" s="66"/>
      <c r="EM37" s="66"/>
      <c r="EN37" s="66"/>
      <c r="EO37" s="66"/>
      <c r="EP37" s="66"/>
      <c r="EQ37" s="66"/>
      <c r="ER37" s="66"/>
      <c r="ES37" s="66"/>
      <c r="ET37" s="66"/>
      <c r="EU37" s="66"/>
      <c r="EV37" s="66"/>
      <c r="EW37" s="66"/>
      <c r="EX37" s="66"/>
      <c r="EY37" s="66"/>
      <c r="EZ37" s="66"/>
      <c r="FA37" s="66"/>
      <c r="FB37" s="66"/>
      <c r="FC37" s="66"/>
      <c r="FD37" s="66"/>
      <c r="FE37" s="66"/>
      <c r="FF37" s="66"/>
      <c r="FG37" s="66"/>
      <c r="FH37" s="66"/>
      <c r="FI37" s="66"/>
      <c r="FJ37" s="66"/>
      <c r="FK37" s="66"/>
      <c r="FL37" s="66"/>
      <c r="FM37" s="66"/>
      <c r="FN37" s="66"/>
      <c r="FO37" s="66"/>
      <c r="FP37" s="66"/>
      <c r="FQ37" s="66"/>
      <c r="FR37" s="66"/>
      <c r="FS37" s="66"/>
      <c r="FT37" s="66"/>
      <c r="FU37" s="66"/>
      <c r="FV37" s="66"/>
      <c r="FW37" s="66"/>
      <c r="FX37" s="66"/>
      <c r="FY37" s="66"/>
      <c r="FZ37" s="66"/>
      <c r="GA37" s="66"/>
      <c r="GB37" s="66"/>
      <c r="GC37" s="66"/>
      <c r="GD37" s="66"/>
      <c r="GE37" s="66"/>
      <c r="GF37" s="66"/>
      <c r="GG37" s="66"/>
      <c r="GH37" s="66"/>
      <c r="GI37" s="66"/>
      <c r="GJ37" s="66"/>
      <c r="GK37" s="66"/>
      <c r="GL37" s="66"/>
      <c r="GM37" s="66"/>
      <c r="GN37" s="66"/>
      <c r="GO37" s="66"/>
      <c r="GP37" s="66"/>
      <c r="GQ37" s="66"/>
      <c r="GR37" s="66"/>
      <c r="GS37" s="66"/>
      <c r="GT37" s="66"/>
      <c r="GU37" s="66"/>
      <c r="GV37" s="66"/>
      <c r="GW37" s="66"/>
      <c r="GX37" s="66"/>
      <c r="GY37" s="66"/>
      <c r="GZ37" s="66"/>
      <c r="HA37" s="66"/>
      <c r="HB37" s="66"/>
      <c r="HC37" s="66"/>
      <c r="HD37" s="66"/>
      <c r="HE37" s="66"/>
      <c r="HF37" s="66"/>
      <c r="HG37" s="66"/>
      <c r="HH37" s="66"/>
      <c r="HI37" s="66"/>
      <c r="HJ37" s="66"/>
      <c r="HK37" s="66"/>
      <c r="HL37" s="66"/>
      <c r="HM37" s="66"/>
      <c r="HN37" s="66"/>
      <c r="HO37" s="66"/>
      <c r="HP37" s="66"/>
      <c r="HQ37" s="66"/>
      <c r="HR37" s="66"/>
      <c r="HS37" s="66"/>
      <c r="HT37" s="66"/>
      <c r="HU37" s="66"/>
      <c r="HV37" s="66"/>
      <c r="HW37" s="66"/>
      <c r="HX37" s="66"/>
      <c r="HY37" s="66"/>
      <c r="HZ37" s="66"/>
      <c r="IA37" s="66"/>
      <c r="IB37" s="66"/>
      <c r="IC37" s="66"/>
      <c r="ID37" s="66"/>
      <c r="IE37" s="66"/>
      <c r="IF37" s="66"/>
      <c r="IG37" s="66"/>
      <c r="IH37" s="66"/>
      <c r="II37" s="66"/>
      <c r="IJ37" s="66"/>
      <c r="IK37" s="66"/>
      <c r="IL37" s="66"/>
      <c r="IM37" s="66"/>
      <c r="IN37" s="66"/>
      <c r="IO37" s="66"/>
      <c r="IP37" s="66"/>
      <c r="IQ37" s="66"/>
      <c r="IR37" s="66"/>
      <c r="IS37" s="66"/>
      <c r="IT37" s="66"/>
      <c r="IU37" s="66"/>
      <c r="IV37" s="66"/>
      <c r="IW37" s="66"/>
    </row>
    <row r="38" spans="1:257" ht="38.25">
      <c r="A38" s="173" t="str">
        <f t="shared" ref="A38:A47" si="4">IF(OR(B38&lt;&gt;"",D38&lt;&gt;""),"["&amp;TEXT($B$2,"##")&amp;"-"&amp;TEXT(ROW()-10,"##")&amp;"]","")</f>
        <v>[User_Module-28]</v>
      </c>
      <c r="B38" s="165" t="s">
        <v>60</v>
      </c>
      <c r="C38" s="175" t="s">
        <v>61</v>
      </c>
      <c r="D38" s="174" t="s">
        <v>62</v>
      </c>
      <c r="E38" s="147" t="s">
        <v>400</v>
      </c>
      <c r="F38" s="165" t="s">
        <v>5</v>
      </c>
      <c r="G38" s="165" t="s">
        <v>5</v>
      </c>
      <c r="H38" s="172"/>
      <c r="I38" s="171"/>
      <c r="J38" s="169"/>
      <c r="K38" s="169"/>
      <c r="L38" s="169"/>
      <c r="M38" s="170"/>
      <c r="N38" s="170"/>
      <c r="O38" s="170"/>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6"/>
      <c r="CV38" s="66"/>
      <c r="CW38" s="66"/>
      <c r="CX38" s="66"/>
      <c r="CY38" s="66"/>
      <c r="CZ38" s="66"/>
      <c r="DA38" s="66"/>
      <c r="DB38" s="66"/>
      <c r="DC38" s="66"/>
      <c r="DD38" s="66"/>
      <c r="DE38" s="66"/>
      <c r="DF38" s="66"/>
      <c r="DG38" s="66"/>
      <c r="DH38" s="66"/>
      <c r="DI38" s="66"/>
      <c r="DJ38" s="66"/>
      <c r="DK38" s="66"/>
      <c r="DL38" s="66"/>
      <c r="DM38" s="66"/>
      <c r="DN38" s="66"/>
      <c r="DO38" s="66"/>
      <c r="DP38" s="66"/>
      <c r="DQ38" s="66"/>
      <c r="DR38" s="66"/>
      <c r="DS38" s="66"/>
      <c r="DT38" s="66"/>
      <c r="DU38" s="66"/>
      <c r="DV38" s="66"/>
      <c r="DW38" s="66"/>
      <c r="DX38" s="66"/>
      <c r="DY38" s="66"/>
      <c r="DZ38" s="66"/>
      <c r="EA38" s="66"/>
      <c r="EB38" s="66"/>
      <c r="EC38" s="66"/>
      <c r="ED38" s="66"/>
      <c r="EE38" s="66"/>
      <c r="EF38" s="66"/>
      <c r="EG38" s="66"/>
      <c r="EH38" s="66"/>
      <c r="EI38" s="66"/>
      <c r="EJ38" s="66"/>
      <c r="EK38" s="66"/>
      <c r="EL38" s="66"/>
      <c r="EM38" s="66"/>
      <c r="EN38" s="66"/>
      <c r="EO38" s="66"/>
      <c r="EP38" s="66"/>
      <c r="EQ38" s="66"/>
      <c r="ER38" s="66"/>
      <c r="ES38" s="66"/>
      <c r="ET38" s="66"/>
      <c r="EU38" s="66"/>
      <c r="EV38" s="66"/>
      <c r="EW38" s="66"/>
      <c r="EX38" s="66"/>
      <c r="EY38" s="66"/>
      <c r="EZ38" s="66"/>
      <c r="FA38" s="66"/>
      <c r="FB38" s="66"/>
      <c r="FC38" s="66"/>
      <c r="FD38" s="66"/>
      <c r="FE38" s="66"/>
      <c r="FF38" s="66"/>
      <c r="FG38" s="66"/>
      <c r="FH38" s="66"/>
      <c r="FI38" s="66"/>
      <c r="FJ38" s="66"/>
      <c r="FK38" s="66"/>
      <c r="FL38" s="66"/>
      <c r="FM38" s="66"/>
      <c r="FN38" s="66"/>
      <c r="FO38" s="66"/>
      <c r="FP38" s="66"/>
      <c r="FQ38" s="66"/>
      <c r="FR38" s="66"/>
      <c r="FS38" s="66"/>
      <c r="FT38" s="66"/>
      <c r="FU38" s="66"/>
      <c r="FV38" s="66"/>
      <c r="FW38" s="66"/>
      <c r="FX38" s="66"/>
      <c r="FY38" s="66"/>
      <c r="FZ38" s="66"/>
      <c r="GA38" s="66"/>
      <c r="GB38" s="66"/>
      <c r="GC38" s="66"/>
      <c r="GD38" s="66"/>
      <c r="GE38" s="66"/>
      <c r="GF38" s="66"/>
      <c r="GG38" s="66"/>
      <c r="GH38" s="66"/>
      <c r="GI38" s="66"/>
      <c r="GJ38" s="66"/>
      <c r="GK38" s="66"/>
      <c r="GL38" s="66"/>
      <c r="GM38" s="66"/>
      <c r="GN38" s="66"/>
      <c r="GO38" s="66"/>
      <c r="GP38" s="66"/>
      <c r="GQ38" s="66"/>
      <c r="GR38" s="66"/>
      <c r="GS38" s="66"/>
      <c r="GT38" s="66"/>
      <c r="GU38" s="66"/>
      <c r="GV38" s="66"/>
      <c r="GW38" s="66"/>
      <c r="GX38" s="66"/>
      <c r="GY38" s="66"/>
      <c r="GZ38" s="66"/>
      <c r="HA38" s="66"/>
      <c r="HB38" s="66"/>
      <c r="HC38" s="66"/>
      <c r="HD38" s="66"/>
      <c r="HE38" s="66"/>
      <c r="HF38" s="66"/>
      <c r="HG38" s="66"/>
      <c r="HH38" s="66"/>
      <c r="HI38" s="66"/>
      <c r="HJ38" s="66"/>
      <c r="HK38" s="66"/>
      <c r="HL38" s="66"/>
      <c r="HM38" s="66"/>
      <c r="HN38" s="66"/>
      <c r="HO38" s="66"/>
      <c r="HP38" s="66"/>
      <c r="HQ38" s="66"/>
      <c r="HR38" s="66"/>
      <c r="HS38" s="66"/>
      <c r="HT38" s="66"/>
      <c r="HU38" s="66"/>
      <c r="HV38" s="66"/>
      <c r="HW38" s="66"/>
      <c r="HX38" s="66"/>
      <c r="HY38" s="66"/>
      <c r="HZ38" s="66"/>
      <c r="IA38" s="66"/>
      <c r="IB38" s="66"/>
      <c r="IC38" s="66"/>
      <c r="ID38" s="66"/>
      <c r="IE38" s="66"/>
      <c r="IF38" s="66"/>
      <c r="IG38" s="66"/>
      <c r="IH38" s="66"/>
      <c r="II38" s="66"/>
      <c r="IJ38" s="66"/>
      <c r="IK38" s="66"/>
      <c r="IL38" s="66"/>
      <c r="IM38" s="66"/>
      <c r="IN38" s="66"/>
      <c r="IO38" s="66"/>
      <c r="IP38" s="66"/>
      <c r="IQ38" s="66"/>
      <c r="IR38" s="66"/>
      <c r="IS38" s="66"/>
      <c r="IT38" s="66"/>
      <c r="IU38" s="66"/>
      <c r="IV38" s="66"/>
      <c r="IW38" s="66"/>
    </row>
    <row r="39" spans="1:257" ht="38.25">
      <c r="A39" s="175" t="str">
        <f>IF(OR(B39&lt;&gt;"",D39&lt;&gt;""),"["&amp;TEXT($B$2,"##")&amp;"-"&amp;TEXT(ROW()-10,"##")&amp;"]","")</f>
        <v>[User_Module-29]</v>
      </c>
      <c r="B39" s="165" t="s">
        <v>63</v>
      </c>
      <c r="C39" s="175" t="s">
        <v>64</v>
      </c>
      <c r="D39" s="174" t="s">
        <v>65</v>
      </c>
      <c r="E39" s="147" t="s">
        <v>400</v>
      </c>
      <c r="F39" s="165" t="s">
        <v>5</v>
      </c>
      <c r="G39" s="165" t="s">
        <v>5</v>
      </c>
      <c r="H39" s="167"/>
      <c r="I39" s="176"/>
      <c r="J39" s="169"/>
      <c r="K39" s="169"/>
      <c r="L39" s="169"/>
      <c r="M39" s="170"/>
      <c r="N39" s="170"/>
      <c r="O39" s="170"/>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6"/>
      <c r="CV39" s="66"/>
      <c r="CW39" s="66"/>
      <c r="CX39" s="66"/>
      <c r="CY39" s="66"/>
      <c r="CZ39" s="66"/>
      <c r="DA39" s="66"/>
      <c r="DB39" s="66"/>
      <c r="DC39" s="66"/>
      <c r="DD39" s="66"/>
      <c r="DE39" s="66"/>
      <c r="DF39" s="66"/>
      <c r="DG39" s="66"/>
      <c r="DH39" s="66"/>
      <c r="DI39" s="66"/>
      <c r="DJ39" s="66"/>
      <c r="DK39" s="66"/>
      <c r="DL39" s="66"/>
      <c r="DM39" s="66"/>
      <c r="DN39" s="66"/>
      <c r="DO39" s="66"/>
      <c r="DP39" s="66"/>
      <c r="DQ39" s="66"/>
      <c r="DR39" s="66"/>
      <c r="DS39" s="66"/>
      <c r="DT39" s="66"/>
      <c r="DU39" s="66"/>
      <c r="DV39" s="66"/>
      <c r="DW39" s="66"/>
      <c r="DX39" s="66"/>
      <c r="DY39" s="66"/>
      <c r="DZ39" s="66"/>
      <c r="EA39" s="66"/>
      <c r="EB39" s="66"/>
      <c r="EC39" s="66"/>
      <c r="ED39" s="66"/>
      <c r="EE39" s="66"/>
      <c r="EF39" s="66"/>
      <c r="EG39" s="66"/>
      <c r="EH39" s="66"/>
      <c r="EI39" s="66"/>
      <c r="EJ39" s="66"/>
      <c r="EK39" s="66"/>
      <c r="EL39" s="66"/>
      <c r="EM39" s="66"/>
      <c r="EN39" s="66"/>
      <c r="EO39" s="66"/>
      <c r="EP39" s="66"/>
      <c r="EQ39" s="66"/>
      <c r="ER39" s="66"/>
      <c r="ES39" s="66"/>
      <c r="ET39" s="66"/>
      <c r="EU39" s="66"/>
      <c r="EV39" s="66"/>
      <c r="EW39" s="66"/>
      <c r="EX39" s="66"/>
      <c r="EY39" s="66"/>
      <c r="EZ39" s="66"/>
      <c r="FA39" s="66"/>
      <c r="FB39" s="66"/>
      <c r="FC39" s="66"/>
      <c r="FD39" s="66"/>
      <c r="FE39" s="66"/>
      <c r="FF39" s="66"/>
      <c r="FG39" s="66"/>
      <c r="FH39" s="66"/>
      <c r="FI39" s="66"/>
      <c r="FJ39" s="66"/>
      <c r="FK39" s="66"/>
      <c r="FL39" s="66"/>
      <c r="FM39" s="66"/>
      <c r="FN39" s="66"/>
      <c r="FO39" s="66"/>
      <c r="FP39" s="66"/>
      <c r="FQ39" s="66"/>
      <c r="FR39" s="66"/>
      <c r="FS39" s="66"/>
      <c r="FT39" s="66"/>
      <c r="FU39" s="66"/>
      <c r="FV39" s="66"/>
      <c r="FW39" s="66"/>
      <c r="FX39" s="66"/>
      <c r="FY39" s="66"/>
      <c r="FZ39" s="66"/>
      <c r="GA39" s="66"/>
      <c r="GB39" s="66"/>
      <c r="GC39" s="66"/>
      <c r="GD39" s="66"/>
      <c r="GE39" s="66"/>
      <c r="GF39" s="66"/>
      <c r="GG39" s="66"/>
      <c r="GH39" s="66"/>
      <c r="GI39" s="66"/>
      <c r="GJ39" s="66"/>
      <c r="GK39" s="66"/>
      <c r="GL39" s="66"/>
      <c r="GM39" s="66"/>
      <c r="GN39" s="66"/>
      <c r="GO39" s="66"/>
      <c r="GP39" s="66"/>
      <c r="GQ39" s="66"/>
      <c r="GR39" s="66"/>
      <c r="GS39" s="66"/>
      <c r="GT39" s="66"/>
      <c r="GU39" s="66"/>
      <c r="GV39" s="66"/>
      <c r="GW39" s="66"/>
      <c r="GX39" s="66"/>
      <c r="GY39" s="66"/>
      <c r="GZ39" s="66"/>
      <c r="HA39" s="66"/>
      <c r="HB39" s="66"/>
      <c r="HC39" s="66"/>
      <c r="HD39" s="66"/>
      <c r="HE39" s="66"/>
      <c r="HF39" s="66"/>
      <c r="HG39" s="66"/>
      <c r="HH39" s="66"/>
      <c r="HI39" s="66"/>
      <c r="HJ39" s="66"/>
      <c r="HK39" s="66"/>
      <c r="HL39" s="66"/>
      <c r="HM39" s="66"/>
      <c r="HN39" s="66"/>
      <c r="HO39" s="66"/>
      <c r="HP39" s="66"/>
      <c r="HQ39" s="66"/>
      <c r="HR39" s="66"/>
      <c r="HS39" s="66"/>
      <c r="HT39" s="66"/>
      <c r="HU39" s="66"/>
      <c r="HV39" s="66"/>
      <c r="HW39" s="66"/>
      <c r="HX39" s="66"/>
      <c r="HY39" s="66"/>
      <c r="HZ39" s="66"/>
      <c r="IA39" s="66"/>
      <c r="IB39" s="66"/>
      <c r="IC39" s="66"/>
      <c r="ID39" s="66"/>
      <c r="IE39" s="66"/>
      <c r="IF39" s="66"/>
      <c r="IG39" s="66"/>
      <c r="IH39" s="66"/>
      <c r="II39" s="66"/>
      <c r="IJ39" s="66"/>
      <c r="IK39" s="66"/>
      <c r="IL39" s="66"/>
      <c r="IM39" s="66"/>
      <c r="IN39" s="66"/>
      <c r="IO39" s="66"/>
      <c r="IP39" s="66"/>
      <c r="IQ39" s="66"/>
      <c r="IR39" s="66"/>
      <c r="IS39" s="66"/>
      <c r="IT39" s="66"/>
      <c r="IU39" s="66"/>
      <c r="IV39" s="66"/>
      <c r="IW39" s="66"/>
    </row>
    <row r="40" spans="1:257" ht="38.25">
      <c r="A40" s="173" t="str">
        <f t="shared" si="4"/>
        <v>[User_Module-30]</v>
      </c>
      <c r="B40" s="165" t="s">
        <v>66</v>
      </c>
      <c r="C40" s="175" t="s">
        <v>67</v>
      </c>
      <c r="D40" s="174" t="s">
        <v>68</v>
      </c>
      <c r="E40" s="147" t="s">
        <v>400</v>
      </c>
      <c r="F40" s="165" t="s">
        <v>5</v>
      </c>
      <c r="G40" s="165" t="s">
        <v>5</v>
      </c>
      <c r="H40" s="167"/>
      <c r="I40" s="176"/>
      <c r="J40" s="169"/>
      <c r="K40" s="169"/>
      <c r="L40" s="169"/>
      <c r="M40" s="170"/>
      <c r="N40" s="170"/>
      <c r="O40" s="170"/>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c r="DP40" s="66"/>
      <c r="DQ40" s="66"/>
      <c r="DR40" s="66"/>
      <c r="DS40" s="66"/>
      <c r="DT40" s="66"/>
      <c r="DU40" s="66"/>
      <c r="DV40" s="66"/>
      <c r="DW40" s="66"/>
      <c r="DX40" s="66"/>
      <c r="DY40" s="66"/>
      <c r="DZ40" s="66"/>
      <c r="EA40" s="66"/>
      <c r="EB40" s="66"/>
      <c r="EC40" s="66"/>
      <c r="ED40" s="66"/>
      <c r="EE40" s="66"/>
      <c r="EF40" s="66"/>
      <c r="EG40" s="66"/>
      <c r="EH40" s="66"/>
      <c r="EI40" s="66"/>
      <c r="EJ40" s="66"/>
      <c r="EK40" s="66"/>
      <c r="EL40" s="66"/>
      <c r="EM40" s="66"/>
      <c r="EN40" s="66"/>
      <c r="EO40" s="66"/>
      <c r="EP40" s="66"/>
      <c r="EQ40" s="66"/>
      <c r="ER40" s="66"/>
      <c r="ES40" s="66"/>
      <c r="ET40" s="66"/>
      <c r="EU40" s="66"/>
      <c r="EV40" s="66"/>
      <c r="EW40" s="66"/>
      <c r="EX40" s="66"/>
      <c r="EY40" s="66"/>
      <c r="EZ40" s="66"/>
      <c r="FA40" s="66"/>
      <c r="FB40" s="66"/>
      <c r="FC40" s="66"/>
      <c r="FD40" s="66"/>
      <c r="FE40" s="66"/>
      <c r="FF40" s="66"/>
      <c r="FG40" s="66"/>
      <c r="FH40" s="66"/>
      <c r="FI40" s="66"/>
      <c r="FJ40" s="66"/>
      <c r="FK40" s="66"/>
      <c r="FL40" s="66"/>
      <c r="FM40" s="66"/>
      <c r="FN40" s="66"/>
      <c r="FO40" s="66"/>
      <c r="FP40" s="66"/>
      <c r="FQ40" s="66"/>
      <c r="FR40" s="66"/>
      <c r="FS40" s="66"/>
      <c r="FT40" s="66"/>
      <c r="FU40" s="66"/>
      <c r="FV40" s="66"/>
      <c r="FW40" s="66"/>
      <c r="FX40" s="66"/>
      <c r="FY40" s="66"/>
      <c r="FZ40" s="66"/>
      <c r="GA40" s="66"/>
      <c r="GB40" s="66"/>
      <c r="GC40" s="66"/>
      <c r="GD40" s="66"/>
      <c r="GE40" s="66"/>
      <c r="GF40" s="66"/>
      <c r="GG40" s="66"/>
      <c r="GH40" s="66"/>
      <c r="GI40" s="66"/>
      <c r="GJ40" s="66"/>
      <c r="GK40" s="66"/>
      <c r="GL40" s="66"/>
      <c r="GM40" s="66"/>
      <c r="GN40" s="66"/>
      <c r="GO40" s="66"/>
      <c r="GP40" s="66"/>
      <c r="GQ40" s="66"/>
      <c r="GR40" s="66"/>
      <c r="GS40" s="66"/>
      <c r="GT40" s="66"/>
      <c r="GU40" s="66"/>
      <c r="GV40" s="66"/>
      <c r="GW40" s="66"/>
      <c r="GX40" s="66"/>
      <c r="GY40" s="66"/>
      <c r="GZ40" s="66"/>
      <c r="HA40" s="66"/>
      <c r="HB40" s="66"/>
      <c r="HC40" s="66"/>
      <c r="HD40" s="66"/>
      <c r="HE40" s="66"/>
      <c r="HF40" s="66"/>
      <c r="HG40" s="66"/>
      <c r="HH40" s="66"/>
      <c r="HI40" s="66"/>
      <c r="HJ40" s="66"/>
      <c r="HK40" s="66"/>
      <c r="HL40" s="66"/>
      <c r="HM40" s="66"/>
      <c r="HN40" s="66"/>
      <c r="HO40" s="66"/>
      <c r="HP40" s="66"/>
      <c r="HQ40" s="66"/>
      <c r="HR40" s="66"/>
      <c r="HS40" s="66"/>
      <c r="HT40" s="66"/>
      <c r="HU40" s="66"/>
      <c r="HV40" s="66"/>
      <c r="HW40" s="66"/>
      <c r="HX40" s="66"/>
      <c r="HY40" s="66"/>
      <c r="HZ40" s="66"/>
      <c r="IA40" s="66"/>
      <c r="IB40" s="66"/>
      <c r="IC40" s="66"/>
      <c r="ID40" s="66"/>
      <c r="IE40" s="66"/>
      <c r="IF40" s="66"/>
      <c r="IG40" s="66"/>
      <c r="IH40" s="66"/>
      <c r="II40" s="66"/>
      <c r="IJ40" s="66"/>
      <c r="IK40" s="66"/>
      <c r="IL40" s="66"/>
      <c r="IM40" s="66"/>
      <c r="IN40" s="66"/>
      <c r="IO40" s="66"/>
      <c r="IP40" s="66"/>
      <c r="IQ40" s="66"/>
      <c r="IR40" s="66"/>
      <c r="IS40" s="66"/>
      <c r="IT40" s="66"/>
      <c r="IU40" s="66"/>
      <c r="IV40" s="66"/>
      <c r="IW40" s="66"/>
    </row>
    <row r="41" spans="1:257" ht="38.25">
      <c r="A41" s="173" t="str">
        <f t="shared" si="4"/>
        <v>[User_Module-31]</v>
      </c>
      <c r="B41" s="165" t="s">
        <v>70</v>
      </c>
      <c r="C41" s="175" t="s">
        <v>71</v>
      </c>
      <c r="D41" s="174" t="s">
        <v>72</v>
      </c>
      <c r="E41" s="147" t="s">
        <v>400</v>
      </c>
      <c r="F41" s="165" t="s">
        <v>5</v>
      </c>
      <c r="G41" s="165" t="s">
        <v>5</v>
      </c>
      <c r="H41" s="167"/>
      <c r="I41" s="176"/>
      <c r="J41" s="169"/>
      <c r="K41" s="169"/>
      <c r="L41" s="169"/>
      <c r="M41" s="170"/>
      <c r="N41" s="170"/>
      <c r="O41" s="170"/>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6"/>
      <c r="CV41" s="66"/>
      <c r="CW41" s="66"/>
      <c r="CX41" s="66"/>
      <c r="CY41" s="66"/>
      <c r="CZ41" s="66"/>
      <c r="DA41" s="66"/>
      <c r="DB41" s="66"/>
      <c r="DC41" s="66"/>
      <c r="DD41" s="66"/>
      <c r="DE41" s="66"/>
      <c r="DF41" s="66"/>
      <c r="DG41" s="66"/>
      <c r="DH41" s="66"/>
      <c r="DI41" s="66"/>
      <c r="DJ41" s="66"/>
      <c r="DK41" s="66"/>
      <c r="DL41" s="66"/>
      <c r="DM41" s="66"/>
      <c r="DN41" s="66"/>
      <c r="DO41" s="66"/>
      <c r="DP41" s="66"/>
      <c r="DQ41" s="66"/>
      <c r="DR41" s="66"/>
      <c r="DS41" s="66"/>
      <c r="DT41" s="66"/>
      <c r="DU41" s="66"/>
      <c r="DV41" s="66"/>
      <c r="DW41" s="66"/>
      <c r="DX41" s="66"/>
      <c r="DY41" s="66"/>
      <c r="DZ41" s="66"/>
      <c r="EA41" s="66"/>
      <c r="EB41" s="66"/>
      <c r="EC41" s="66"/>
      <c r="ED41" s="66"/>
      <c r="EE41" s="66"/>
      <c r="EF41" s="66"/>
      <c r="EG41" s="66"/>
      <c r="EH41" s="66"/>
      <c r="EI41" s="66"/>
      <c r="EJ41" s="66"/>
      <c r="EK41" s="66"/>
      <c r="EL41" s="66"/>
      <c r="EM41" s="66"/>
      <c r="EN41" s="66"/>
      <c r="EO41" s="66"/>
      <c r="EP41" s="66"/>
      <c r="EQ41" s="66"/>
      <c r="ER41" s="66"/>
      <c r="ES41" s="66"/>
      <c r="ET41" s="66"/>
      <c r="EU41" s="66"/>
      <c r="EV41" s="66"/>
      <c r="EW41" s="66"/>
      <c r="EX41" s="66"/>
      <c r="EY41" s="66"/>
      <c r="EZ41" s="66"/>
      <c r="FA41" s="66"/>
      <c r="FB41" s="66"/>
      <c r="FC41" s="66"/>
      <c r="FD41" s="66"/>
      <c r="FE41" s="66"/>
      <c r="FF41" s="66"/>
      <c r="FG41" s="66"/>
      <c r="FH41" s="66"/>
      <c r="FI41" s="66"/>
      <c r="FJ41" s="66"/>
      <c r="FK41" s="66"/>
      <c r="FL41" s="66"/>
      <c r="FM41" s="66"/>
      <c r="FN41" s="66"/>
      <c r="FO41" s="66"/>
      <c r="FP41" s="66"/>
      <c r="FQ41" s="66"/>
      <c r="FR41" s="66"/>
      <c r="FS41" s="66"/>
      <c r="FT41" s="66"/>
      <c r="FU41" s="66"/>
      <c r="FV41" s="66"/>
      <c r="FW41" s="66"/>
      <c r="FX41" s="66"/>
      <c r="FY41" s="66"/>
      <c r="FZ41" s="66"/>
      <c r="GA41" s="66"/>
      <c r="GB41" s="66"/>
      <c r="GC41" s="66"/>
      <c r="GD41" s="66"/>
      <c r="GE41" s="66"/>
      <c r="GF41" s="66"/>
      <c r="GG41" s="66"/>
      <c r="GH41" s="66"/>
      <c r="GI41" s="66"/>
      <c r="GJ41" s="66"/>
      <c r="GK41" s="66"/>
      <c r="GL41" s="66"/>
      <c r="GM41" s="66"/>
      <c r="GN41" s="66"/>
      <c r="GO41" s="66"/>
      <c r="GP41" s="66"/>
      <c r="GQ41" s="66"/>
      <c r="GR41" s="66"/>
      <c r="GS41" s="66"/>
      <c r="GT41" s="66"/>
      <c r="GU41" s="66"/>
      <c r="GV41" s="66"/>
      <c r="GW41" s="66"/>
      <c r="GX41" s="66"/>
      <c r="GY41" s="66"/>
      <c r="GZ41" s="66"/>
      <c r="HA41" s="66"/>
      <c r="HB41" s="66"/>
      <c r="HC41" s="66"/>
      <c r="HD41" s="66"/>
      <c r="HE41" s="66"/>
      <c r="HF41" s="66"/>
      <c r="HG41" s="66"/>
      <c r="HH41" s="66"/>
      <c r="HI41" s="66"/>
      <c r="HJ41" s="66"/>
      <c r="HK41" s="66"/>
      <c r="HL41" s="66"/>
      <c r="HM41" s="66"/>
      <c r="HN41" s="66"/>
      <c r="HO41" s="66"/>
      <c r="HP41" s="66"/>
      <c r="HQ41" s="66"/>
      <c r="HR41" s="66"/>
      <c r="HS41" s="66"/>
      <c r="HT41" s="66"/>
      <c r="HU41" s="66"/>
      <c r="HV41" s="66"/>
      <c r="HW41" s="66"/>
      <c r="HX41" s="66"/>
      <c r="HY41" s="66"/>
      <c r="HZ41" s="66"/>
      <c r="IA41" s="66"/>
      <c r="IB41" s="66"/>
      <c r="IC41" s="66"/>
      <c r="ID41" s="66"/>
      <c r="IE41" s="66"/>
      <c r="IF41" s="66"/>
      <c r="IG41" s="66"/>
      <c r="IH41" s="66"/>
      <c r="II41" s="66"/>
      <c r="IJ41" s="66"/>
      <c r="IK41" s="66"/>
      <c r="IL41" s="66"/>
      <c r="IM41" s="66"/>
      <c r="IN41" s="66"/>
      <c r="IO41" s="66"/>
      <c r="IP41" s="66"/>
      <c r="IQ41" s="66"/>
      <c r="IR41" s="66"/>
      <c r="IS41" s="66"/>
      <c r="IT41" s="66"/>
      <c r="IU41" s="66"/>
      <c r="IV41" s="66"/>
      <c r="IW41" s="66"/>
    </row>
    <row r="42" spans="1:257" ht="38.25">
      <c r="A42" s="173" t="str">
        <f t="shared" si="4"/>
        <v>[User_Module-32]</v>
      </c>
      <c r="B42" s="165" t="s">
        <v>73</v>
      </c>
      <c r="C42" s="175" t="s">
        <v>74</v>
      </c>
      <c r="D42" s="174" t="s">
        <v>76</v>
      </c>
      <c r="E42" s="147" t="s">
        <v>400</v>
      </c>
      <c r="F42" s="165" t="s">
        <v>5</v>
      </c>
      <c r="G42" s="165" t="s">
        <v>5</v>
      </c>
      <c r="H42" s="167"/>
      <c r="I42" s="176"/>
      <c r="J42" s="169"/>
      <c r="K42" s="169"/>
      <c r="L42" s="169"/>
      <c r="M42" s="170"/>
      <c r="N42" s="170"/>
      <c r="O42" s="170"/>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6"/>
      <c r="CV42" s="66"/>
      <c r="CW42" s="66"/>
      <c r="CX42" s="66"/>
      <c r="CY42" s="66"/>
      <c r="CZ42" s="66"/>
      <c r="DA42" s="66"/>
      <c r="DB42" s="66"/>
      <c r="DC42" s="66"/>
      <c r="DD42" s="66"/>
      <c r="DE42" s="66"/>
      <c r="DF42" s="66"/>
      <c r="DG42" s="66"/>
      <c r="DH42" s="66"/>
      <c r="DI42" s="66"/>
      <c r="DJ42" s="66"/>
      <c r="DK42" s="66"/>
      <c r="DL42" s="66"/>
      <c r="DM42" s="66"/>
      <c r="DN42" s="66"/>
      <c r="DO42" s="66"/>
      <c r="DP42" s="66"/>
      <c r="DQ42" s="66"/>
      <c r="DR42" s="66"/>
      <c r="DS42" s="66"/>
      <c r="DT42" s="66"/>
      <c r="DU42" s="66"/>
      <c r="DV42" s="66"/>
      <c r="DW42" s="66"/>
      <c r="DX42" s="66"/>
      <c r="DY42" s="66"/>
      <c r="DZ42" s="66"/>
      <c r="EA42" s="66"/>
      <c r="EB42" s="66"/>
      <c r="EC42" s="66"/>
      <c r="ED42" s="66"/>
      <c r="EE42" s="66"/>
      <c r="EF42" s="66"/>
      <c r="EG42" s="66"/>
      <c r="EH42" s="66"/>
      <c r="EI42" s="66"/>
      <c r="EJ42" s="66"/>
      <c r="EK42" s="66"/>
      <c r="EL42" s="66"/>
      <c r="EM42" s="66"/>
      <c r="EN42" s="66"/>
      <c r="EO42" s="66"/>
      <c r="EP42" s="66"/>
      <c r="EQ42" s="66"/>
      <c r="ER42" s="66"/>
      <c r="ES42" s="66"/>
      <c r="ET42" s="66"/>
      <c r="EU42" s="66"/>
      <c r="EV42" s="66"/>
      <c r="EW42" s="66"/>
      <c r="EX42" s="66"/>
      <c r="EY42" s="66"/>
      <c r="EZ42" s="66"/>
      <c r="FA42" s="66"/>
      <c r="FB42" s="66"/>
      <c r="FC42" s="66"/>
      <c r="FD42" s="66"/>
      <c r="FE42" s="66"/>
      <c r="FF42" s="66"/>
      <c r="FG42" s="66"/>
      <c r="FH42" s="66"/>
      <c r="FI42" s="66"/>
      <c r="FJ42" s="66"/>
      <c r="FK42" s="66"/>
      <c r="FL42" s="66"/>
      <c r="FM42" s="66"/>
      <c r="FN42" s="66"/>
      <c r="FO42" s="66"/>
      <c r="FP42" s="66"/>
      <c r="FQ42" s="66"/>
      <c r="FR42" s="66"/>
      <c r="FS42" s="66"/>
      <c r="FT42" s="66"/>
      <c r="FU42" s="66"/>
      <c r="FV42" s="66"/>
      <c r="FW42" s="66"/>
      <c r="FX42" s="66"/>
      <c r="FY42" s="66"/>
      <c r="FZ42" s="66"/>
      <c r="GA42" s="66"/>
      <c r="GB42" s="66"/>
      <c r="GC42" s="66"/>
      <c r="GD42" s="66"/>
      <c r="GE42" s="66"/>
      <c r="GF42" s="66"/>
      <c r="GG42" s="66"/>
      <c r="GH42" s="66"/>
      <c r="GI42" s="66"/>
      <c r="GJ42" s="66"/>
      <c r="GK42" s="66"/>
      <c r="GL42" s="66"/>
      <c r="GM42" s="66"/>
      <c r="GN42" s="66"/>
      <c r="GO42" s="66"/>
      <c r="GP42" s="66"/>
      <c r="GQ42" s="66"/>
      <c r="GR42" s="66"/>
      <c r="GS42" s="66"/>
      <c r="GT42" s="66"/>
      <c r="GU42" s="66"/>
      <c r="GV42" s="66"/>
      <c r="GW42" s="66"/>
      <c r="GX42" s="66"/>
      <c r="GY42" s="66"/>
      <c r="GZ42" s="66"/>
      <c r="HA42" s="66"/>
      <c r="HB42" s="66"/>
      <c r="HC42" s="66"/>
      <c r="HD42" s="66"/>
      <c r="HE42" s="66"/>
      <c r="HF42" s="66"/>
      <c r="HG42" s="66"/>
      <c r="HH42" s="66"/>
      <c r="HI42" s="66"/>
      <c r="HJ42" s="66"/>
      <c r="HK42" s="66"/>
      <c r="HL42" s="66"/>
      <c r="HM42" s="66"/>
      <c r="HN42" s="66"/>
      <c r="HO42" s="66"/>
      <c r="HP42" s="66"/>
      <c r="HQ42" s="66"/>
      <c r="HR42" s="66"/>
      <c r="HS42" s="66"/>
      <c r="HT42" s="66"/>
      <c r="HU42" s="66"/>
      <c r="HV42" s="66"/>
      <c r="HW42" s="66"/>
      <c r="HX42" s="66"/>
      <c r="HY42" s="66"/>
      <c r="HZ42" s="66"/>
      <c r="IA42" s="66"/>
      <c r="IB42" s="66"/>
      <c r="IC42" s="66"/>
      <c r="ID42" s="66"/>
      <c r="IE42" s="66"/>
      <c r="IF42" s="66"/>
      <c r="IG42" s="66"/>
      <c r="IH42" s="66"/>
      <c r="II42" s="66"/>
      <c r="IJ42" s="66"/>
      <c r="IK42" s="66"/>
      <c r="IL42" s="66"/>
      <c r="IM42" s="66"/>
      <c r="IN42" s="66"/>
      <c r="IO42" s="66"/>
      <c r="IP42" s="66"/>
      <c r="IQ42" s="66"/>
      <c r="IR42" s="66"/>
      <c r="IS42" s="66"/>
      <c r="IT42" s="66"/>
      <c r="IU42" s="66"/>
      <c r="IV42" s="66"/>
      <c r="IW42" s="66"/>
    </row>
    <row r="43" spans="1:257" ht="38.25">
      <c r="A43" s="173" t="str">
        <f t="shared" si="4"/>
        <v>[User_Module-33]</v>
      </c>
      <c r="B43" s="165" t="s">
        <v>75</v>
      </c>
      <c r="C43" s="175" t="s">
        <v>79</v>
      </c>
      <c r="D43" s="174" t="s">
        <v>78</v>
      </c>
      <c r="E43" s="147" t="s">
        <v>400</v>
      </c>
      <c r="F43" s="165" t="s">
        <v>5</v>
      </c>
      <c r="G43" s="165" t="s">
        <v>5</v>
      </c>
      <c r="H43" s="167"/>
      <c r="I43" s="176"/>
      <c r="J43" s="169"/>
      <c r="K43" s="169"/>
      <c r="L43" s="169"/>
      <c r="M43" s="170"/>
      <c r="N43" s="170"/>
      <c r="O43" s="170"/>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c r="EI43" s="66"/>
      <c r="EJ43" s="66"/>
      <c r="EK43" s="66"/>
      <c r="EL43" s="66"/>
      <c r="EM43" s="66"/>
      <c r="EN43" s="66"/>
      <c r="EO43" s="66"/>
      <c r="EP43" s="66"/>
      <c r="EQ43" s="66"/>
      <c r="ER43" s="66"/>
      <c r="ES43" s="66"/>
      <c r="ET43" s="66"/>
      <c r="EU43" s="66"/>
      <c r="EV43" s="66"/>
      <c r="EW43" s="66"/>
      <c r="EX43" s="66"/>
      <c r="EY43" s="66"/>
      <c r="EZ43" s="66"/>
      <c r="FA43" s="66"/>
      <c r="FB43" s="66"/>
      <c r="FC43" s="66"/>
      <c r="FD43" s="66"/>
      <c r="FE43" s="66"/>
      <c r="FF43" s="66"/>
      <c r="FG43" s="66"/>
      <c r="FH43" s="66"/>
      <c r="FI43" s="66"/>
      <c r="FJ43" s="66"/>
      <c r="FK43" s="66"/>
      <c r="FL43" s="66"/>
      <c r="FM43" s="66"/>
      <c r="FN43" s="66"/>
      <c r="FO43" s="66"/>
      <c r="FP43" s="66"/>
      <c r="FQ43" s="66"/>
      <c r="FR43" s="66"/>
      <c r="FS43" s="66"/>
      <c r="FT43" s="66"/>
      <c r="FU43" s="66"/>
      <c r="FV43" s="66"/>
      <c r="FW43" s="66"/>
      <c r="FX43" s="66"/>
      <c r="FY43" s="66"/>
      <c r="FZ43" s="66"/>
      <c r="GA43" s="66"/>
      <c r="GB43" s="66"/>
      <c r="GC43" s="66"/>
      <c r="GD43" s="66"/>
      <c r="GE43" s="66"/>
      <c r="GF43" s="66"/>
      <c r="GG43" s="66"/>
      <c r="GH43" s="66"/>
      <c r="GI43" s="66"/>
      <c r="GJ43" s="66"/>
      <c r="GK43" s="66"/>
      <c r="GL43" s="66"/>
      <c r="GM43" s="66"/>
      <c r="GN43" s="66"/>
      <c r="GO43" s="66"/>
      <c r="GP43" s="66"/>
      <c r="GQ43" s="66"/>
      <c r="GR43" s="66"/>
      <c r="GS43" s="66"/>
      <c r="GT43" s="66"/>
      <c r="GU43" s="66"/>
      <c r="GV43" s="66"/>
      <c r="GW43" s="66"/>
      <c r="GX43" s="66"/>
      <c r="GY43" s="66"/>
      <c r="GZ43" s="66"/>
      <c r="HA43" s="66"/>
      <c r="HB43" s="66"/>
      <c r="HC43" s="66"/>
      <c r="HD43" s="66"/>
      <c r="HE43" s="66"/>
      <c r="HF43" s="66"/>
      <c r="HG43" s="66"/>
      <c r="HH43" s="66"/>
      <c r="HI43" s="66"/>
      <c r="HJ43" s="66"/>
      <c r="HK43" s="66"/>
      <c r="HL43" s="66"/>
      <c r="HM43" s="66"/>
      <c r="HN43" s="66"/>
      <c r="HO43" s="66"/>
      <c r="HP43" s="66"/>
      <c r="HQ43" s="66"/>
      <c r="HR43" s="66"/>
      <c r="HS43" s="66"/>
      <c r="HT43" s="66"/>
      <c r="HU43" s="66"/>
      <c r="HV43" s="66"/>
      <c r="HW43" s="66"/>
      <c r="HX43" s="66"/>
      <c r="HY43" s="66"/>
      <c r="HZ43" s="66"/>
      <c r="IA43" s="66"/>
      <c r="IB43" s="66"/>
      <c r="IC43" s="66"/>
      <c r="ID43" s="66"/>
      <c r="IE43" s="66"/>
      <c r="IF43" s="66"/>
      <c r="IG43" s="66"/>
      <c r="IH43" s="66"/>
      <c r="II43" s="66"/>
      <c r="IJ43" s="66"/>
      <c r="IK43" s="66"/>
      <c r="IL43" s="66"/>
      <c r="IM43" s="66"/>
      <c r="IN43" s="66"/>
      <c r="IO43" s="66"/>
      <c r="IP43" s="66"/>
      <c r="IQ43" s="66"/>
      <c r="IR43" s="66"/>
      <c r="IS43" s="66"/>
      <c r="IT43" s="66"/>
      <c r="IU43" s="66"/>
      <c r="IV43" s="66"/>
      <c r="IW43" s="66"/>
    </row>
    <row r="44" spans="1:257" ht="51">
      <c r="A44" s="173" t="str">
        <f t="shared" ref="A44" si="5">IF(OR(B44&lt;&gt;"",D44&lt;&gt;""),"["&amp;TEXT($B$2,"##")&amp;"-"&amp;TEXT(ROW()-10,"##")&amp;"]","")</f>
        <v>[User_Module-34]</v>
      </c>
      <c r="B44" s="165" t="s">
        <v>408</v>
      </c>
      <c r="C44" s="175" t="s">
        <v>409</v>
      </c>
      <c r="D44" s="174" t="s">
        <v>407</v>
      </c>
      <c r="E44" s="147" t="s">
        <v>400</v>
      </c>
      <c r="F44" s="165" t="s">
        <v>5</v>
      </c>
      <c r="G44" s="165" t="s">
        <v>5</v>
      </c>
      <c r="H44" s="167"/>
      <c r="I44" s="176"/>
      <c r="J44" s="169"/>
      <c r="K44" s="169"/>
      <c r="L44" s="169"/>
      <c r="M44" s="170"/>
      <c r="N44" s="170"/>
      <c r="O44" s="170"/>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c r="CJ44" s="66"/>
      <c r="CK44" s="66"/>
      <c r="CL44" s="66"/>
      <c r="CM44" s="66"/>
      <c r="CN44" s="66"/>
      <c r="CO44" s="66"/>
      <c r="CP44" s="66"/>
      <c r="CQ44" s="66"/>
      <c r="CR44" s="66"/>
      <c r="CS44" s="66"/>
      <c r="CT44" s="66"/>
      <c r="CU44" s="66"/>
      <c r="CV44" s="66"/>
      <c r="CW44" s="66"/>
      <c r="CX44" s="66"/>
      <c r="CY44" s="66"/>
      <c r="CZ44" s="66"/>
      <c r="DA44" s="66"/>
      <c r="DB44" s="66"/>
      <c r="DC44" s="66"/>
      <c r="DD44" s="66"/>
      <c r="DE44" s="66"/>
      <c r="DF44" s="66"/>
      <c r="DG44" s="66"/>
      <c r="DH44" s="66"/>
      <c r="DI44" s="66"/>
      <c r="DJ44" s="66"/>
      <c r="DK44" s="66"/>
      <c r="DL44" s="66"/>
      <c r="DM44" s="66"/>
      <c r="DN44" s="66"/>
      <c r="DO44" s="66"/>
      <c r="DP44" s="66"/>
      <c r="DQ44" s="66"/>
      <c r="DR44" s="66"/>
      <c r="DS44" s="66"/>
      <c r="DT44" s="66"/>
      <c r="DU44" s="66"/>
      <c r="DV44" s="66"/>
      <c r="DW44" s="66"/>
      <c r="DX44" s="66"/>
      <c r="DY44" s="66"/>
      <c r="DZ44" s="66"/>
      <c r="EA44" s="66"/>
      <c r="EB44" s="66"/>
      <c r="EC44" s="66"/>
      <c r="ED44" s="66"/>
      <c r="EE44" s="66"/>
      <c r="EF44" s="66"/>
      <c r="EG44" s="66"/>
      <c r="EH44" s="66"/>
      <c r="EI44" s="66"/>
      <c r="EJ44" s="66"/>
      <c r="EK44" s="66"/>
      <c r="EL44" s="66"/>
      <c r="EM44" s="66"/>
      <c r="EN44" s="66"/>
      <c r="EO44" s="66"/>
      <c r="EP44" s="66"/>
      <c r="EQ44" s="66"/>
      <c r="ER44" s="66"/>
      <c r="ES44" s="66"/>
      <c r="ET44" s="66"/>
      <c r="EU44" s="66"/>
      <c r="EV44" s="66"/>
      <c r="EW44" s="66"/>
      <c r="EX44" s="66"/>
      <c r="EY44" s="66"/>
      <c r="EZ44" s="66"/>
      <c r="FA44" s="66"/>
      <c r="FB44" s="66"/>
      <c r="FC44" s="66"/>
      <c r="FD44" s="66"/>
      <c r="FE44" s="66"/>
      <c r="FF44" s="66"/>
      <c r="FG44" s="66"/>
      <c r="FH44" s="66"/>
      <c r="FI44" s="66"/>
      <c r="FJ44" s="66"/>
      <c r="FK44" s="66"/>
      <c r="FL44" s="66"/>
      <c r="FM44" s="66"/>
      <c r="FN44" s="66"/>
      <c r="FO44" s="66"/>
      <c r="FP44" s="66"/>
      <c r="FQ44" s="66"/>
      <c r="FR44" s="66"/>
      <c r="FS44" s="66"/>
      <c r="FT44" s="66"/>
      <c r="FU44" s="66"/>
      <c r="FV44" s="66"/>
      <c r="FW44" s="66"/>
      <c r="FX44" s="66"/>
      <c r="FY44" s="66"/>
      <c r="FZ44" s="66"/>
      <c r="GA44" s="66"/>
      <c r="GB44" s="66"/>
      <c r="GC44" s="66"/>
      <c r="GD44" s="66"/>
      <c r="GE44" s="66"/>
      <c r="GF44" s="66"/>
      <c r="GG44" s="66"/>
      <c r="GH44" s="66"/>
      <c r="GI44" s="66"/>
      <c r="GJ44" s="66"/>
      <c r="GK44" s="66"/>
      <c r="GL44" s="66"/>
      <c r="GM44" s="66"/>
      <c r="GN44" s="66"/>
      <c r="GO44" s="66"/>
      <c r="GP44" s="66"/>
      <c r="GQ44" s="66"/>
      <c r="GR44" s="66"/>
      <c r="GS44" s="66"/>
      <c r="GT44" s="66"/>
      <c r="GU44" s="66"/>
      <c r="GV44" s="66"/>
      <c r="GW44" s="66"/>
      <c r="GX44" s="66"/>
      <c r="GY44" s="66"/>
      <c r="GZ44" s="66"/>
      <c r="HA44" s="66"/>
      <c r="HB44" s="66"/>
      <c r="HC44" s="66"/>
      <c r="HD44" s="66"/>
      <c r="HE44" s="66"/>
      <c r="HF44" s="66"/>
      <c r="HG44" s="66"/>
      <c r="HH44" s="66"/>
      <c r="HI44" s="66"/>
      <c r="HJ44" s="66"/>
      <c r="HK44" s="66"/>
      <c r="HL44" s="66"/>
      <c r="HM44" s="66"/>
      <c r="HN44" s="66"/>
      <c r="HO44" s="66"/>
      <c r="HP44" s="66"/>
      <c r="HQ44" s="66"/>
      <c r="HR44" s="66"/>
      <c r="HS44" s="66"/>
      <c r="HT44" s="66"/>
      <c r="HU44" s="66"/>
      <c r="HV44" s="66"/>
      <c r="HW44" s="66"/>
      <c r="HX44" s="66"/>
      <c r="HY44" s="66"/>
      <c r="HZ44" s="66"/>
      <c r="IA44" s="66"/>
      <c r="IB44" s="66"/>
      <c r="IC44" s="66"/>
      <c r="ID44" s="66"/>
      <c r="IE44" s="66"/>
      <c r="IF44" s="66"/>
      <c r="IG44" s="66"/>
      <c r="IH44" s="66"/>
      <c r="II44" s="66"/>
      <c r="IJ44" s="66"/>
      <c r="IK44" s="66"/>
      <c r="IL44" s="66"/>
      <c r="IM44" s="66"/>
      <c r="IN44" s="66"/>
      <c r="IO44" s="66"/>
      <c r="IP44" s="66"/>
      <c r="IQ44" s="66"/>
      <c r="IR44" s="66"/>
      <c r="IS44" s="66"/>
      <c r="IT44" s="66"/>
      <c r="IU44" s="66"/>
      <c r="IV44" s="66"/>
      <c r="IW44" s="66"/>
    </row>
    <row r="45" spans="1:257" ht="12.75">
      <c r="A45" s="180"/>
      <c r="B45" s="181" t="s">
        <v>239</v>
      </c>
      <c r="C45" s="181"/>
      <c r="D45" s="181"/>
      <c r="E45" s="181"/>
      <c r="F45" s="181"/>
      <c r="G45" s="181"/>
      <c r="H45" s="181"/>
      <c r="I45" s="181"/>
      <c r="J45" s="181"/>
      <c r="K45" s="181"/>
      <c r="L45" s="181"/>
      <c r="M45" s="181"/>
      <c r="N45" s="181"/>
      <c r="O45" s="182"/>
    </row>
    <row r="46" spans="1:257" ht="76.5">
      <c r="A46" s="173" t="str">
        <f t="shared" si="4"/>
        <v>[User_Module-36]</v>
      </c>
      <c r="B46" s="165" t="s">
        <v>80</v>
      </c>
      <c r="C46" s="175" t="s">
        <v>81</v>
      </c>
      <c r="D46" s="174" t="s">
        <v>84</v>
      </c>
      <c r="E46" s="147" t="s">
        <v>399</v>
      </c>
      <c r="F46" s="165" t="s">
        <v>5</v>
      </c>
      <c r="G46" s="165" t="s">
        <v>5</v>
      </c>
      <c r="H46" s="167"/>
      <c r="I46" s="176"/>
      <c r="J46" s="169"/>
      <c r="K46" s="169"/>
      <c r="L46" s="169"/>
      <c r="M46" s="170"/>
      <c r="N46" s="170"/>
      <c r="O46" s="170"/>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c r="DP46" s="66"/>
      <c r="DQ46" s="66"/>
      <c r="DR46" s="66"/>
      <c r="DS46" s="66"/>
      <c r="DT46" s="66"/>
      <c r="DU46" s="66"/>
      <c r="DV46" s="66"/>
      <c r="DW46" s="66"/>
      <c r="DX46" s="66"/>
      <c r="DY46" s="66"/>
      <c r="DZ46" s="66"/>
      <c r="EA46" s="66"/>
      <c r="EB46" s="66"/>
      <c r="EC46" s="66"/>
      <c r="ED46" s="66"/>
      <c r="EE46" s="66"/>
      <c r="EF46" s="66"/>
      <c r="EG46" s="66"/>
      <c r="EH46" s="66"/>
      <c r="EI46" s="66"/>
      <c r="EJ46" s="66"/>
      <c r="EK46" s="66"/>
      <c r="EL46" s="66"/>
      <c r="EM46" s="66"/>
      <c r="EN46" s="66"/>
      <c r="EO46" s="66"/>
      <c r="EP46" s="66"/>
      <c r="EQ46" s="66"/>
      <c r="ER46" s="66"/>
      <c r="ES46" s="66"/>
      <c r="ET46" s="66"/>
      <c r="EU46" s="66"/>
      <c r="EV46" s="66"/>
      <c r="EW46" s="66"/>
      <c r="EX46" s="66"/>
      <c r="EY46" s="66"/>
      <c r="EZ46" s="66"/>
      <c r="FA46" s="66"/>
      <c r="FB46" s="66"/>
      <c r="FC46" s="66"/>
      <c r="FD46" s="66"/>
      <c r="FE46" s="66"/>
      <c r="FF46" s="66"/>
      <c r="FG46" s="66"/>
      <c r="FH46" s="66"/>
      <c r="FI46" s="66"/>
      <c r="FJ46" s="66"/>
      <c r="FK46" s="66"/>
      <c r="FL46" s="66"/>
      <c r="FM46" s="66"/>
      <c r="FN46" s="66"/>
      <c r="FO46" s="66"/>
      <c r="FP46" s="66"/>
      <c r="FQ46" s="66"/>
      <c r="FR46" s="66"/>
      <c r="FS46" s="66"/>
      <c r="FT46" s="66"/>
      <c r="FU46" s="66"/>
      <c r="FV46" s="66"/>
      <c r="FW46" s="66"/>
      <c r="FX46" s="66"/>
      <c r="FY46" s="66"/>
      <c r="FZ46" s="66"/>
      <c r="GA46" s="66"/>
      <c r="GB46" s="66"/>
      <c r="GC46" s="66"/>
      <c r="GD46" s="66"/>
      <c r="GE46" s="66"/>
      <c r="GF46" s="66"/>
      <c r="GG46" s="66"/>
      <c r="GH46" s="66"/>
      <c r="GI46" s="66"/>
      <c r="GJ46" s="66"/>
      <c r="GK46" s="66"/>
      <c r="GL46" s="66"/>
      <c r="GM46" s="66"/>
      <c r="GN46" s="66"/>
      <c r="GO46" s="66"/>
      <c r="GP46" s="66"/>
      <c r="GQ46" s="66"/>
      <c r="GR46" s="66"/>
      <c r="GS46" s="66"/>
      <c r="GT46" s="66"/>
      <c r="GU46" s="66"/>
      <c r="GV46" s="66"/>
      <c r="GW46" s="66"/>
      <c r="GX46" s="66"/>
      <c r="GY46" s="66"/>
      <c r="GZ46" s="66"/>
      <c r="HA46" s="66"/>
      <c r="HB46" s="66"/>
      <c r="HC46" s="66"/>
      <c r="HD46" s="66"/>
      <c r="HE46" s="66"/>
      <c r="HF46" s="66"/>
      <c r="HG46" s="66"/>
      <c r="HH46" s="66"/>
      <c r="HI46" s="66"/>
      <c r="HJ46" s="66"/>
      <c r="HK46" s="66"/>
      <c r="HL46" s="66"/>
      <c r="HM46" s="66"/>
      <c r="HN46" s="66"/>
      <c r="HO46" s="66"/>
      <c r="HP46" s="66"/>
      <c r="HQ46" s="66"/>
      <c r="HR46" s="66"/>
      <c r="HS46" s="66"/>
      <c r="HT46" s="66"/>
      <c r="HU46" s="66"/>
      <c r="HV46" s="66"/>
      <c r="HW46" s="66"/>
      <c r="HX46" s="66"/>
      <c r="HY46" s="66"/>
      <c r="HZ46" s="66"/>
      <c r="IA46" s="66"/>
      <c r="IB46" s="66"/>
      <c r="IC46" s="66"/>
      <c r="ID46" s="66"/>
      <c r="IE46" s="66"/>
      <c r="IF46" s="66"/>
      <c r="IG46" s="66"/>
      <c r="IH46" s="66"/>
      <c r="II46" s="66"/>
      <c r="IJ46" s="66"/>
      <c r="IK46" s="66"/>
      <c r="IL46" s="66"/>
      <c r="IM46" s="66"/>
      <c r="IN46" s="66"/>
      <c r="IO46" s="66"/>
      <c r="IP46" s="66"/>
      <c r="IQ46" s="66"/>
      <c r="IR46" s="66"/>
      <c r="IS46" s="66"/>
      <c r="IT46" s="66"/>
      <c r="IU46" s="66"/>
      <c r="IV46" s="66"/>
      <c r="IW46" s="66"/>
    </row>
    <row r="47" spans="1:257" ht="89.25">
      <c r="A47" s="173" t="str">
        <f t="shared" si="4"/>
        <v>[User_Module-37]</v>
      </c>
      <c r="B47" s="165" t="s">
        <v>82</v>
      </c>
      <c r="C47" s="175" t="s">
        <v>83</v>
      </c>
      <c r="D47" s="174" t="s">
        <v>85</v>
      </c>
      <c r="E47" s="147" t="s">
        <v>399</v>
      </c>
      <c r="F47" s="165" t="s">
        <v>5</v>
      </c>
      <c r="G47" s="165" t="s">
        <v>5</v>
      </c>
      <c r="H47" s="167"/>
      <c r="I47" s="176"/>
      <c r="J47" s="169"/>
      <c r="K47" s="169"/>
      <c r="L47" s="169"/>
      <c r="M47" s="170"/>
      <c r="N47" s="170"/>
      <c r="O47" s="170"/>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66"/>
      <c r="DS47" s="66"/>
      <c r="DT47" s="66"/>
      <c r="DU47" s="66"/>
      <c r="DV47" s="66"/>
      <c r="DW47" s="66"/>
      <c r="DX47" s="66"/>
      <c r="DY47" s="66"/>
      <c r="DZ47" s="66"/>
      <c r="EA47" s="66"/>
      <c r="EB47" s="66"/>
      <c r="EC47" s="66"/>
      <c r="ED47" s="66"/>
      <c r="EE47" s="66"/>
      <c r="EF47" s="66"/>
      <c r="EG47" s="66"/>
      <c r="EH47" s="66"/>
      <c r="EI47" s="66"/>
      <c r="EJ47" s="66"/>
      <c r="EK47" s="66"/>
      <c r="EL47" s="66"/>
      <c r="EM47" s="66"/>
      <c r="EN47" s="66"/>
      <c r="EO47" s="66"/>
      <c r="EP47" s="66"/>
      <c r="EQ47" s="66"/>
      <c r="ER47" s="66"/>
      <c r="ES47" s="66"/>
      <c r="ET47" s="66"/>
      <c r="EU47" s="66"/>
      <c r="EV47" s="66"/>
      <c r="EW47" s="66"/>
      <c r="EX47" s="66"/>
      <c r="EY47" s="66"/>
      <c r="EZ47" s="66"/>
      <c r="FA47" s="66"/>
      <c r="FB47" s="66"/>
      <c r="FC47" s="66"/>
      <c r="FD47" s="66"/>
      <c r="FE47" s="66"/>
      <c r="FF47" s="66"/>
      <c r="FG47" s="66"/>
      <c r="FH47" s="66"/>
      <c r="FI47" s="66"/>
      <c r="FJ47" s="66"/>
      <c r="FK47" s="66"/>
      <c r="FL47" s="66"/>
      <c r="FM47" s="66"/>
      <c r="FN47" s="66"/>
      <c r="FO47" s="66"/>
      <c r="FP47" s="66"/>
      <c r="FQ47" s="66"/>
      <c r="FR47" s="66"/>
      <c r="FS47" s="66"/>
      <c r="FT47" s="66"/>
      <c r="FU47" s="66"/>
      <c r="FV47" s="66"/>
      <c r="FW47" s="66"/>
      <c r="FX47" s="66"/>
      <c r="FY47" s="66"/>
      <c r="FZ47" s="66"/>
      <c r="GA47" s="66"/>
      <c r="GB47" s="66"/>
      <c r="GC47" s="66"/>
      <c r="GD47" s="66"/>
      <c r="GE47" s="66"/>
      <c r="GF47" s="66"/>
      <c r="GG47" s="66"/>
      <c r="GH47" s="66"/>
      <c r="GI47" s="66"/>
      <c r="GJ47" s="66"/>
      <c r="GK47" s="66"/>
      <c r="GL47" s="66"/>
      <c r="GM47" s="66"/>
      <c r="GN47" s="66"/>
      <c r="GO47" s="66"/>
      <c r="GP47" s="66"/>
      <c r="GQ47" s="66"/>
      <c r="GR47" s="66"/>
      <c r="GS47" s="66"/>
      <c r="GT47" s="66"/>
      <c r="GU47" s="66"/>
      <c r="GV47" s="66"/>
      <c r="GW47" s="66"/>
      <c r="GX47" s="66"/>
      <c r="GY47" s="66"/>
      <c r="GZ47" s="66"/>
      <c r="HA47" s="66"/>
      <c r="HB47" s="66"/>
      <c r="HC47" s="66"/>
      <c r="HD47" s="66"/>
      <c r="HE47" s="66"/>
      <c r="HF47" s="66"/>
      <c r="HG47" s="66"/>
      <c r="HH47" s="66"/>
      <c r="HI47" s="66"/>
      <c r="HJ47" s="66"/>
      <c r="HK47" s="66"/>
      <c r="HL47" s="66"/>
      <c r="HM47" s="66"/>
      <c r="HN47" s="66"/>
      <c r="HO47" s="66"/>
      <c r="HP47" s="66"/>
      <c r="HQ47" s="66"/>
      <c r="HR47" s="66"/>
      <c r="HS47" s="66"/>
      <c r="HT47" s="66"/>
      <c r="HU47" s="66"/>
      <c r="HV47" s="66"/>
      <c r="HW47" s="66"/>
      <c r="HX47" s="66"/>
      <c r="HY47" s="66"/>
      <c r="HZ47" s="66"/>
      <c r="IA47" s="66"/>
      <c r="IB47" s="66"/>
      <c r="IC47" s="66"/>
      <c r="ID47" s="66"/>
      <c r="IE47" s="66"/>
      <c r="IF47" s="66"/>
      <c r="IG47" s="66"/>
      <c r="IH47" s="66"/>
      <c r="II47" s="66"/>
      <c r="IJ47" s="66"/>
      <c r="IK47" s="66"/>
      <c r="IL47" s="66"/>
      <c r="IM47" s="66"/>
      <c r="IN47" s="66"/>
      <c r="IO47" s="66"/>
      <c r="IP47" s="66"/>
      <c r="IQ47" s="66"/>
      <c r="IR47" s="66"/>
      <c r="IS47" s="66"/>
      <c r="IT47" s="66"/>
      <c r="IU47" s="66"/>
      <c r="IV47" s="66"/>
      <c r="IW47" s="66"/>
    </row>
    <row r="48" spans="1:257" ht="12.75">
      <c r="A48" s="180"/>
      <c r="B48" s="181" t="s">
        <v>232</v>
      </c>
      <c r="C48" s="181"/>
      <c r="D48" s="181"/>
      <c r="E48" s="181"/>
      <c r="F48" s="181"/>
      <c r="G48" s="181"/>
      <c r="H48" s="181"/>
      <c r="I48" s="181"/>
      <c r="J48" s="181"/>
      <c r="K48" s="181"/>
      <c r="L48" s="181"/>
      <c r="M48" s="181"/>
      <c r="N48" s="181"/>
      <c r="O48" s="182"/>
    </row>
    <row r="49" spans="1:15" ht="76.5">
      <c r="A49" s="173" t="str">
        <f>IF(OR(B49&lt;&gt;"",D49&lt;&gt;""),"["&amp;TEXT($B$2,"##")&amp;"-"&amp;TEXT(ROW()-10,"##")&amp;"]","")</f>
        <v>[User_Module-39]</v>
      </c>
      <c r="B49" s="165" t="s">
        <v>86</v>
      </c>
      <c r="C49" s="175" t="s">
        <v>87</v>
      </c>
      <c r="D49" s="174" t="s">
        <v>128</v>
      </c>
      <c r="E49" s="147" t="s">
        <v>401</v>
      </c>
      <c r="F49" s="165" t="s">
        <v>5</v>
      </c>
      <c r="G49" s="165" t="s">
        <v>5</v>
      </c>
      <c r="H49" s="172"/>
      <c r="I49" s="171"/>
      <c r="J49" s="169"/>
      <c r="K49" s="169"/>
      <c r="L49" s="169"/>
      <c r="M49" s="170"/>
      <c r="N49" s="170"/>
      <c r="O49" s="170"/>
    </row>
    <row r="50" spans="1:15" ht="114.75">
      <c r="A50" s="173" t="str">
        <f>IF(OR(B50&lt;&gt;"",D50&lt;&gt;""),"["&amp;TEXT($B$2,"##")&amp;"-"&amp;TEXT(ROW()-10,"##")&amp;"]","")</f>
        <v>[User_Module-40]</v>
      </c>
      <c r="B50" s="165" t="s">
        <v>251</v>
      </c>
      <c r="C50" s="175" t="s">
        <v>254</v>
      </c>
      <c r="D50" s="174" t="s">
        <v>253</v>
      </c>
      <c r="E50" s="147" t="s">
        <v>401</v>
      </c>
      <c r="F50" s="165" t="s">
        <v>5</v>
      </c>
      <c r="G50" s="165" t="s">
        <v>5</v>
      </c>
      <c r="H50" s="172"/>
      <c r="I50" s="171"/>
      <c r="J50" s="169"/>
      <c r="K50" s="169"/>
      <c r="L50" s="169"/>
      <c r="M50" s="170"/>
      <c r="N50" s="170"/>
      <c r="O50" s="170"/>
    </row>
    <row r="51" spans="1:15" ht="140.25">
      <c r="A51" s="173" t="str">
        <f>IF(OR(B51&lt;&gt;"",D51&lt;&gt;""),"["&amp;TEXT($B$2,"##")&amp;"-"&amp;TEXT(ROW()-10,"##")&amp;"]","")</f>
        <v>[User_Module-41]</v>
      </c>
      <c r="B51" s="165" t="s">
        <v>252</v>
      </c>
      <c r="C51" s="175" t="s">
        <v>255</v>
      </c>
      <c r="D51" s="174" t="s">
        <v>256</v>
      </c>
      <c r="E51" s="147" t="s">
        <v>401</v>
      </c>
      <c r="F51" s="165" t="s">
        <v>5</v>
      </c>
      <c r="G51" s="165" t="s">
        <v>5</v>
      </c>
      <c r="H51" s="172"/>
      <c r="I51" s="171"/>
      <c r="J51" s="169"/>
      <c r="K51" s="169"/>
      <c r="L51" s="169"/>
      <c r="M51" s="170"/>
      <c r="N51" s="170"/>
      <c r="O51" s="170"/>
    </row>
    <row r="52" spans="1:15" ht="12.75">
      <c r="A52" s="180"/>
      <c r="B52" s="181" t="s">
        <v>231</v>
      </c>
      <c r="C52" s="181"/>
      <c r="D52" s="181"/>
      <c r="E52" s="181"/>
      <c r="F52" s="181"/>
      <c r="G52" s="181"/>
      <c r="H52" s="181"/>
      <c r="I52" s="181"/>
      <c r="J52" s="181"/>
      <c r="K52" s="181"/>
      <c r="L52" s="181"/>
      <c r="M52" s="181"/>
      <c r="N52" s="181"/>
      <c r="O52" s="182"/>
    </row>
    <row r="53" spans="1:15" ht="76.5">
      <c r="A53" s="173" t="str">
        <f>IF(OR(B53&lt;&gt;"",D53&lt;&gt;""),"["&amp;TEXT($B$2,"##")&amp;"-"&amp;TEXT(ROW()-10,"##")&amp;"]","")</f>
        <v>[User_Module-43]</v>
      </c>
      <c r="B53" s="165" t="s">
        <v>129</v>
      </c>
      <c r="C53" s="175" t="s">
        <v>127</v>
      </c>
      <c r="D53" s="174" t="s">
        <v>130</v>
      </c>
      <c r="E53" s="147" t="s">
        <v>402</v>
      </c>
      <c r="F53" s="165" t="s">
        <v>5</v>
      </c>
      <c r="G53" s="165" t="s">
        <v>5</v>
      </c>
      <c r="H53" s="172"/>
      <c r="I53" s="171"/>
      <c r="J53" s="169"/>
      <c r="K53" s="169"/>
      <c r="L53" s="169"/>
      <c r="M53" s="170"/>
      <c r="N53" s="170"/>
      <c r="O53" s="170"/>
    </row>
    <row r="54" spans="1:15" ht="63.75">
      <c r="A54" s="173" t="str">
        <f>IF(OR(B54&lt;&gt;"",D54&lt;&gt;""),"["&amp;TEXT($B$2,"##")&amp;"-"&amp;TEXT(ROW()-10,"##")&amp;"]","")</f>
        <v>[User_Module-44]</v>
      </c>
      <c r="B54" s="165" t="s">
        <v>134</v>
      </c>
      <c r="C54" s="175" t="s">
        <v>135</v>
      </c>
      <c r="D54" s="174" t="s">
        <v>139</v>
      </c>
      <c r="E54" s="147" t="s">
        <v>402</v>
      </c>
      <c r="F54" s="165" t="s">
        <v>5</v>
      </c>
      <c r="G54" s="165" t="s">
        <v>5</v>
      </c>
      <c r="H54" s="172"/>
      <c r="I54" s="171"/>
      <c r="J54" s="169"/>
      <c r="K54" s="169"/>
      <c r="L54" s="169"/>
      <c r="M54" s="170"/>
      <c r="N54" s="170"/>
      <c r="O54" s="170"/>
    </row>
    <row r="55" spans="1:15" ht="114.75">
      <c r="A55" s="173" t="str">
        <f>IF(OR(B55&lt;&gt;"",D55&lt;&gt;""),"["&amp;TEXT($B$2,"##")&amp;"-"&amp;TEXT(ROW()-10,"##")&amp;"]","")</f>
        <v>[User_Module-45]</v>
      </c>
      <c r="B55" s="165" t="s">
        <v>131</v>
      </c>
      <c r="C55" s="175" t="s">
        <v>132</v>
      </c>
      <c r="D55" s="174" t="s">
        <v>143</v>
      </c>
      <c r="E55" s="147" t="s">
        <v>403</v>
      </c>
      <c r="F55" s="165" t="s">
        <v>5</v>
      </c>
      <c r="G55" s="165" t="s">
        <v>5</v>
      </c>
      <c r="H55" s="172"/>
      <c r="I55" s="171"/>
      <c r="J55" s="169"/>
      <c r="K55" s="169"/>
      <c r="L55" s="169"/>
      <c r="M55" s="170"/>
      <c r="N55" s="170"/>
      <c r="O55" s="170"/>
    </row>
    <row r="56" spans="1:15" ht="12.75">
      <c r="A56" s="180"/>
      <c r="B56" s="181" t="s">
        <v>230</v>
      </c>
      <c r="C56" s="181"/>
      <c r="D56" s="181"/>
      <c r="E56" s="181"/>
      <c r="F56" s="181"/>
      <c r="G56" s="181"/>
      <c r="H56" s="181"/>
      <c r="I56" s="181"/>
      <c r="J56" s="181"/>
      <c r="K56" s="181"/>
      <c r="L56" s="181"/>
      <c r="M56" s="181"/>
      <c r="N56" s="181"/>
      <c r="O56" s="182"/>
    </row>
    <row r="57" spans="1:15" ht="102">
      <c r="A57" s="173" t="str">
        <f>IF(OR(B57&lt;&gt;"",D57&lt;E56&gt;""),"["&amp;TEXT($B$2,"##")&amp;"-"&amp;TEXT(ROW()-10,"##")&amp;"]","")</f>
        <v>[User_Module-47]</v>
      </c>
      <c r="B57" s="165" t="s">
        <v>82</v>
      </c>
      <c r="C57" s="175" t="s">
        <v>133</v>
      </c>
      <c r="D57" s="174" t="s">
        <v>291</v>
      </c>
      <c r="E57" s="147" t="s">
        <v>404</v>
      </c>
      <c r="F57" s="165" t="s">
        <v>5</v>
      </c>
      <c r="G57" s="165" t="s">
        <v>5</v>
      </c>
      <c r="H57" s="172"/>
      <c r="I57" s="171"/>
      <c r="J57" s="169"/>
      <c r="K57" s="169"/>
      <c r="L57" s="169"/>
      <c r="M57" s="170"/>
      <c r="N57" s="170"/>
      <c r="O57" s="170"/>
    </row>
    <row r="58" spans="1:15" ht="12.75">
      <c r="A58" s="180"/>
      <c r="B58" s="181" t="s">
        <v>229</v>
      </c>
      <c r="C58" s="181"/>
      <c r="D58" s="181"/>
      <c r="E58" s="181"/>
      <c r="F58" s="181"/>
      <c r="G58" s="181"/>
      <c r="H58" s="181"/>
      <c r="I58" s="181"/>
      <c r="J58" s="181"/>
      <c r="K58" s="181"/>
      <c r="L58" s="181"/>
      <c r="M58" s="181"/>
      <c r="N58" s="181"/>
      <c r="O58" s="182"/>
    </row>
    <row r="59" spans="1:15" ht="76.5">
      <c r="A59" s="173" t="str">
        <f>IF(OR(B59&lt;&gt;"",D59&lt;&gt;""),"["&amp;TEXT($B$2,"##")&amp;"-"&amp;TEXT(ROW()-10,"##")&amp;"]","")</f>
        <v>[User_Module-49]</v>
      </c>
      <c r="B59" s="165" t="s">
        <v>129</v>
      </c>
      <c r="C59" s="175" t="s">
        <v>136</v>
      </c>
      <c r="D59" s="174" t="s">
        <v>137</v>
      </c>
      <c r="E59" s="147" t="s">
        <v>405</v>
      </c>
      <c r="F59" s="165" t="s">
        <v>5</v>
      </c>
      <c r="G59" s="165" t="s">
        <v>5</v>
      </c>
      <c r="H59" s="172"/>
      <c r="I59" s="171"/>
      <c r="J59" s="169"/>
      <c r="K59" s="169"/>
      <c r="L59" s="169"/>
      <c r="M59" s="170"/>
      <c r="N59" s="170"/>
      <c r="O59" s="170"/>
    </row>
    <row r="60" spans="1:15" ht="63.75">
      <c r="A60" s="173" t="str">
        <f>IF(OR(B60&lt;&gt;"",D60&lt;&gt;""),"["&amp;TEXT($B$2,"##")&amp;"-"&amp;TEXT(ROW()-10,"##")&amp;"]","")</f>
        <v>[User_Module-50]</v>
      </c>
      <c r="B60" s="165" t="s">
        <v>138</v>
      </c>
      <c r="C60" s="175" t="s">
        <v>140</v>
      </c>
      <c r="D60" s="174" t="s">
        <v>141</v>
      </c>
      <c r="E60" s="147" t="s">
        <v>405</v>
      </c>
      <c r="F60" s="165" t="s">
        <v>5</v>
      </c>
      <c r="G60" s="165" t="s">
        <v>5</v>
      </c>
      <c r="H60" s="172"/>
      <c r="I60" s="171"/>
      <c r="J60" s="169"/>
      <c r="K60" s="169"/>
      <c r="L60" s="169"/>
      <c r="M60" s="170"/>
      <c r="N60" s="170"/>
      <c r="O60" s="170"/>
    </row>
    <row r="61" spans="1:15" ht="114.75">
      <c r="A61" s="173" t="str">
        <f>IF(OR(B61&lt;&gt;"",D61&lt;&gt;""),"["&amp;TEXT($B$2,"##")&amp;"-"&amp;TEXT(ROW()-10,"##")&amp;"]","")</f>
        <v>[User_Module-51]</v>
      </c>
      <c r="B61" s="165" t="s">
        <v>131</v>
      </c>
      <c r="C61" s="175" t="s">
        <v>142</v>
      </c>
      <c r="D61" s="174" t="s">
        <v>144</v>
      </c>
      <c r="E61" s="147" t="s">
        <v>406</v>
      </c>
      <c r="F61" s="165" t="s">
        <v>5</v>
      </c>
      <c r="G61" s="165" t="s">
        <v>5</v>
      </c>
      <c r="H61" s="172"/>
      <c r="I61" s="171"/>
      <c r="J61" s="169"/>
      <c r="K61" s="169"/>
      <c r="L61" s="169"/>
      <c r="M61" s="170"/>
      <c r="N61" s="170"/>
      <c r="O61" s="170"/>
    </row>
    <row r="62" spans="1:15" ht="12.75">
      <c r="A62" s="180"/>
      <c r="B62" s="181" t="s">
        <v>240</v>
      </c>
      <c r="C62" s="181"/>
      <c r="D62" s="181"/>
      <c r="E62" s="181"/>
      <c r="F62" s="181"/>
      <c r="G62" s="181"/>
      <c r="H62" s="181"/>
      <c r="I62" s="181"/>
      <c r="J62" s="181"/>
      <c r="K62" s="181"/>
      <c r="L62" s="181"/>
      <c r="M62" s="181"/>
      <c r="N62" s="181"/>
      <c r="O62" s="182"/>
    </row>
    <row r="63" spans="1:15" ht="76.5">
      <c r="A63" s="173" t="str">
        <f>IF(OR(B63&lt;&gt;"",D63&lt;&gt;""),"["&amp;TEXT($B$2,"##")&amp;"-"&amp;TEXT(ROW()-10,"##")&amp;"]","")</f>
        <v>[User_Module-53]</v>
      </c>
      <c r="B63" s="165" t="s">
        <v>205</v>
      </c>
      <c r="C63" s="175" t="s">
        <v>206</v>
      </c>
      <c r="D63" s="174" t="s">
        <v>208</v>
      </c>
      <c r="E63" s="147" t="s">
        <v>410</v>
      </c>
      <c r="F63" s="165" t="s">
        <v>5</v>
      </c>
      <c r="G63" s="165" t="s">
        <v>5</v>
      </c>
      <c r="H63" s="172"/>
      <c r="I63" s="171"/>
      <c r="J63" s="169"/>
      <c r="K63" s="169"/>
      <c r="L63" s="169"/>
      <c r="M63" s="170"/>
      <c r="N63" s="170"/>
      <c r="O63" s="170"/>
    </row>
    <row r="64" spans="1:15" ht="76.5">
      <c r="A64" s="173" t="str">
        <f>IF(OR(B64&lt;&gt;"",D64&lt;&gt;""),"["&amp;TEXT($B$2,"##")&amp;"-"&amp;TEXT(ROW()-10,"##")&amp;"]","")</f>
        <v>[User_Module-54]</v>
      </c>
      <c r="B64" s="165" t="s">
        <v>161</v>
      </c>
      <c r="C64" s="175" t="s">
        <v>207</v>
      </c>
      <c r="D64" s="174" t="s">
        <v>210</v>
      </c>
      <c r="E64" s="147" t="s">
        <v>410</v>
      </c>
      <c r="F64" s="165" t="s">
        <v>5</v>
      </c>
      <c r="G64" s="165" t="s">
        <v>5</v>
      </c>
      <c r="H64" s="172"/>
      <c r="I64" s="171"/>
      <c r="J64" s="169"/>
      <c r="K64" s="169"/>
      <c r="L64" s="169"/>
      <c r="M64" s="170"/>
      <c r="N64" s="170"/>
      <c r="O64" s="170"/>
    </row>
    <row r="65" spans="1:15" ht="12.75">
      <c r="A65" s="180"/>
      <c r="B65" s="181" t="s">
        <v>272</v>
      </c>
      <c r="C65" s="181"/>
      <c r="D65" s="181"/>
      <c r="E65" s="181"/>
      <c r="F65" s="181"/>
      <c r="G65" s="181"/>
      <c r="H65" s="181"/>
      <c r="I65" s="181"/>
      <c r="J65" s="181"/>
      <c r="K65" s="181"/>
      <c r="L65" s="181"/>
      <c r="M65" s="181"/>
      <c r="N65" s="181"/>
      <c r="O65" s="182"/>
    </row>
    <row r="66" spans="1:15" ht="114.75">
      <c r="A66" s="173" t="str">
        <f>IF(OR(B66&lt;&gt;"",D66&lt;&gt;""),"["&amp;TEXT($B$2,"##")&amp;"-"&amp;TEXT(ROW()-10,"##")&amp;"]","")</f>
        <v>[User_Module-56]</v>
      </c>
      <c r="B66" s="165" t="s">
        <v>82</v>
      </c>
      <c r="C66" s="175" t="s">
        <v>209</v>
      </c>
      <c r="D66" s="174" t="s">
        <v>289</v>
      </c>
      <c r="E66" s="147" t="s">
        <v>411</v>
      </c>
      <c r="F66" s="165" t="s">
        <v>5</v>
      </c>
      <c r="G66" s="165" t="s">
        <v>5</v>
      </c>
      <c r="H66" s="172"/>
      <c r="I66" s="171"/>
      <c r="J66" s="169"/>
      <c r="K66" s="169"/>
      <c r="L66" s="169"/>
      <c r="M66" s="170"/>
      <c r="N66" s="170"/>
      <c r="O66" s="170"/>
    </row>
    <row r="67" spans="1:15" ht="102">
      <c r="A67" s="173" t="str">
        <f>IF(OR(B67&lt;&gt;"",D67&lt;&gt;""),"["&amp;TEXT($B$2,"##")&amp;"-"&amp;TEXT(ROW()-10,"##")&amp;"]","")</f>
        <v>[User_Module-57]</v>
      </c>
      <c r="B67" s="165" t="s">
        <v>167</v>
      </c>
      <c r="C67" s="175" t="s">
        <v>211</v>
      </c>
      <c r="D67" s="174" t="s">
        <v>212</v>
      </c>
      <c r="E67" s="147" t="s">
        <v>411</v>
      </c>
      <c r="F67" s="165" t="s">
        <v>5</v>
      </c>
      <c r="G67" s="165" t="s">
        <v>5</v>
      </c>
      <c r="H67" s="172"/>
      <c r="I67" s="171"/>
      <c r="J67" s="169"/>
      <c r="K67" s="169"/>
      <c r="L67" s="169"/>
      <c r="M67" s="170"/>
      <c r="N67" s="170"/>
      <c r="O67" s="170"/>
    </row>
    <row r="68" spans="1:15" ht="89.25">
      <c r="A68" s="173" t="str">
        <f>IF(OR(B68&lt;&gt;"",D68&lt;&gt;""),"["&amp;TEXT($B$2,"##")&amp;"-"&amp;TEXT(ROW()-10,"##")&amp;"]","")</f>
        <v>[User_Module-58]</v>
      </c>
      <c r="B68" s="165" t="s">
        <v>129</v>
      </c>
      <c r="C68" s="175" t="s">
        <v>241</v>
      </c>
      <c r="D68" s="174" t="s">
        <v>242</v>
      </c>
      <c r="E68" s="147" t="s">
        <v>411</v>
      </c>
      <c r="F68" s="165" t="s">
        <v>5</v>
      </c>
      <c r="G68" s="165" t="s">
        <v>5</v>
      </c>
      <c r="H68" s="172"/>
      <c r="I68" s="171"/>
      <c r="J68" s="169"/>
      <c r="K68" s="169"/>
      <c r="L68" s="169"/>
      <c r="M68" s="170"/>
      <c r="N68" s="170"/>
      <c r="O68" s="170"/>
    </row>
    <row r="69" spans="1:15" ht="12.75">
      <c r="A69" s="180"/>
      <c r="B69" s="181" t="s">
        <v>273</v>
      </c>
      <c r="C69" s="181"/>
      <c r="D69" s="181"/>
      <c r="E69" s="181"/>
      <c r="F69" s="181"/>
      <c r="G69" s="181"/>
      <c r="H69" s="181"/>
      <c r="I69" s="181"/>
      <c r="J69" s="181"/>
      <c r="K69" s="181"/>
      <c r="L69" s="181"/>
      <c r="M69" s="181"/>
      <c r="N69" s="181"/>
      <c r="O69" s="182"/>
    </row>
    <row r="70" spans="1:15" ht="63.75">
      <c r="A70" s="173" t="str">
        <f t="shared" ref="A70:A75" si="6">IF(OR(B70&lt;&gt;"",D70&lt;&gt;""),"["&amp;TEXT($B$2,"##")&amp;"-"&amp;TEXT(ROW()-10,"##")&amp;"]","")</f>
        <v>[User_Module-60]</v>
      </c>
      <c r="B70" s="165" t="s">
        <v>250</v>
      </c>
      <c r="C70" s="175" t="s">
        <v>257</v>
      </c>
      <c r="D70" s="174" t="s">
        <v>258</v>
      </c>
      <c r="E70" s="147" t="s">
        <v>396</v>
      </c>
      <c r="F70" s="165" t="s">
        <v>5</v>
      </c>
      <c r="G70" s="165" t="s">
        <v>5</v>
      </c>
      <c r="H70" s="172"/>
      <c r="I70" s="171"/>
      <c r="J70" s="169"/>
      <c r="K70" s="169"/>
      <c r="L70" s="169"/>
      <c r="M70" s="170"/>
      <c r="N70" s="170"/>
      <c r="O70" s="170"/>
    </row>
    <row r="71" spans="1:15" ht="63.75">
      <c r="A71" s="173" t="str">
        <f t="shared" si="6"/>
        <v>[User_Module-61]</v>
      </c>
      <c r="B71" s="165" t="s">
        <v>259</v>
      </c>
      <c r="C71" s="175" t="s">
        <v>257</v>
      </c>
      <c r="D71" s="174" t="s">
        <v>260</v>
      </c>
      <c r="E71" s="155" t="s">
        <v>395</v>
      </c>
      <c r="F71" s="165" t="s">
        <v>5</v>
      </c>
      <c r="G71" s="165" t="s">
        <v>5</v>
      </c>
      <c r="H71" s="172"/>
      <c r="I71" s="171"/>
      <c r="J71" s="169"/>
      <c r="K71" s="169"/>
      <c r="L71" s="169"/>
      <c r="M71" s="170"/>
      <c r="N71" s="170"/>
      <c r="O71" s="170"/>
    </row>
    <row r="72" spans="1:15" ht="63.75">
      <c r="A72" s="173" t="str">
        <f t="shared" si="6"/>
        <v>[User_Module-62]</v>
      </c>
      <c r="B72" s="165" t="s">
        <v>261</v>
      </c>
      <c r="C72" s="175" t="s">
        <v>262</v>
      </c>
      <c r="D72" s="174" t="s">
        <v>263</v>
      </c>
      <c r="E72" s="147" t="s">
        <v>396</v>
      </c>
      <c r="F72" s="165" t="s">
        <v>5</v>
      </c>
      <c r="G72" s="165" t="s">
        <v>5</v>
      </c>
      <c r="H72" s="172"/>
      <c r="I72" s="171"/>
      <c r="J72" s="169"/>
      <c r="K72" s="169"/>
      <c r="L72" s="169"/>
      <c r="M72" s="170"/>
      <c r="N72" s="170"/>
      <c r="O72" s="170"/>
    </row>
    <row r="73" spans="1:15" ht="63.75">
      <c r="A73" s="173" t="str">
        <f t="shared" si="6"/>
        <v>[User_Module-63]</v>
      </c>
      <c r="B73" s="165" t="s">
        <v>198</v>
      </c>
      <c r="C73" s="175" t="s">
        <v>264</v>
      </c>
      <c r="D73" s="174" t="s">
        <v>265</v>
      </c>
      <c r="E73" s="147" t="s">
        <v>396</v>
      </c>
      <c r="F73" s="165" t="s">
        <v>5</v>
      </c>
      <c r="G73" s="165" t="s">
        <v>5</v>
      </c>
      <c r="H73" s="172"/>
      <c r="I73" s="171"/>
      <c r="J73" s="169"/>
      <c r="K73" s="169"/>
      <c r="L73" s="169"/>
      <c r="M73" s="170"/>
      <c r="N73" s="170"/>
      <c r="O73" s="170"/>
    </row>
    <row r="74" spans="1:15" ht="63.75">
      <c r="A74" s="173" t="str">
        <f t="shared" si="6"/>
        <v>[User_Module-64]</v>
      </c>
      <c r="B74" s="165" t="s">
        <v>278</v>
      </c>
      <c r="C74" s="175" t="s">
        <v>283</v>
      </c>
      <c r="D74" s="174" t="s">
        <v>284</v>
      </c>
      <c r="E74" s="147" t="s">
        <v>396</v>
      </c>
      <c r="F74" s="165" t="s">
        <v>5</v>
      </c>
      <c r="G74" s="165" t="s">
        <v>5</v>
      </c>
      <c r="H74" s="172"/>
      <c r="I74" s="171"/>
      <c r="J74" s="169"/>
      <c r="K74" s="169"/>
      <c r="L74" s="169"/>
      <c r="M74" s="170"/>
      <c r="N74" s="170"/>
      <c r="O74" s="170"/>
    </row>
    <row r="75" spans="1:15" ht="89.25">
      <c r="A75" s="173" t="str">
        <f t="shared" si="6"/>
        <v>[User_Module-65]</v>
      </c>
      <c r="B75" s="165" t="s">
        <v>412</v>
      </c>
      <c r="C75" s="175" t="s">
        <v>413</v>
      </c>
      <c r="D75" s="174" t="s">
        <v>414</v>
      </c>
      <c r="E75" s="147" t="s">
        <v>415</v>
      </c>
      <c r="F75" s="165" t="s">
        <v>5</v>
      </c>
      <c r="G75" s="165" t="s">
        <v>5</v>
      </c>
      <c r="H75" s="172"/>
      <c r="I75" s="171"/>
      <c r="J75" s="169"/>
      <c r="K75" s="169"/>
      <c r="L75" s="169"/>
      <c r="M75" s="170"/>
      <c r="N75" s="170"/>
      <c r="O75" s="170"/>
    </row>
    <row r="76" spans="1:15" ht="12.75">
      <c r="A76" s="180"/>
      <c r="B76" s="181" t="s">
        <v>266</v>
      </c>
      <c r="C76" s="181"/>
      <c r="D76" s="181"/>
      <c r="E76" s="181"/>
      <c r="F76" s="181"/>
      <c r="G76" s="181"/>
      <c r="H76" s="181"/>
      <c r="I76" s="181"/>
      <c r="J76" s="181"/>
      <c r="K76" s="181"/>
      <c r="L76" s="181"/>
      <c r="M76" s="181"/>
      <c r="N76" s="181"/>
      <c r="O76" s="182"/>
    </row>
    <row r="77" spans="1:15" ht="63.75">
      <c r="A77" s="173" t="str">
        <f>IF(OR(B77&lt;&gt;"",D77&lt;&gt;""),"["&amp;TEXT($B$2,"##")&amp;"-"&amp;TEXT(ROW()-10,"##")&amp;"]","")</f>
        <v>[User_Module-67]</v>
      </c>
      <c r="B77" s="165" t="s">
        <v>270</v>
      </c>
      <c r="C77" s="175" t="s">
        <v>274</v>
      </c>
      <c r="D77" s="174" t="s">
        <v>275</v>
      </c>
      <c r="E77" s="147" t="s">
        <v>396</v>
      </c>
      <c r="F77" s="165" t="s">
        <v>5</v>
      </c>
      <c r="G77" s="165" t="s">
        <v>5</v>
      </c>
      <c r="H77" s="172"/>
      <c r="I77" s="171"/>
      <c r="J77" s="169"/>
      <c r="K77" s="169"/>
      <c r="L77" s="169"/>
      <c r="M77" s="170"/>
      <c r="N77" s="170"/>
      <c r="O77" s="170"/>
    </row>
    <row r="78" spans="1:15" ht="63.75">
      <c r="A78" s="173" t="str">
        <f>IF(OR(B78&lt;&gt;"",D78&lt;&gt;""),"["&amp;TEXT($B$2,"##")&amp;"-"&amp;TEXT(ROW()-10,"##")&amp;"]","")</f>
        <v>[User_Module-68]</v>
      </c>
      <c r="B78" s="165" t="s">
        <v>271</v>
      </c>
      <c r="C78" s="175" t="s">
        <v>268</v>
      </c>
      <c r="D78" s="174" t="s">
        <v>267</v>
      </c>
      <c r="E78" s="147" t="s">
        <v>416</v>
      </c>
      <c r="F78" s="165" t="s">
        <v>5</v>
      </c>
      <c r="G78" s="165" t="s">
        <v>5</v>
      </c>
      <c r="H78" s="172"/>
      <c r="I78" s="171"/>
      <c r="J78" s="169"/>
      <c r="K78" s="169"/>
      <c r="L78" s="169"/>
      <c r="M78" s="170"/>
      <c r="N78" s="170"/>
      <c r="O78" s="170"/>
    </row>
    <row r="79" spans="1:15" ht="12.75">
      <c r="A79" s="180"/>
      <c r="B79" s="181" t="s">
        <v>276</v>
      </c>
      <c r="C79" s="181"/>
      <c r="D79" s="181"/>
      <c r="E79" s="181"/>
      <c r="F79" s="181"/>
      <c r="G79" s="181"/>
      <c r="H79" s="181"/>
      <c r="I79" s="181"/>
      <c r="J79" s="181"/>
      <c r="K79" s="181"/>
      <c r="L79" s="181"/>
      <c r="M79" s="181"/>
      <c r="N79" s="181"/>
      <c r="O79" s="182"/>
    </row>
    <row r="80" spans="1:15" ht="76.5">
      <c r="A80" s="173" t="str">
        <f>IF(OR(B80&lt;&gt;"",D80&lt;&gt;""),"["&amp;TEXT($B$2,"##")&amp;"-"&amp;TEXT(ROW()-10,"##")&amp;"]","")</f>
        <v>[User_Module-70]</v>
      </c>
      <c r="B80" s="165" t="s">
        <v>277</v>
      </c>
      <c r="C80" s="175" t="s">
        <v>279</v>
      </c>
      <c r="D80" s="174" t="s">
        <v>280</v>
      </c>
      <c r="E80" s="147" t="s">
        <v>396</v>
      </c>
      <c r="F80" s="165" t="s">
        <v>5</v>
      </c>
      <c r="G80" s="165" t="s">
        <v>5</v>
      </c>
      <c r="H80" s="172"/>
      <c r="I80" s="171"/>
      <c r="J80" s="169"/>
      <c r="K80" s="169"/>
      <c r="L80" s="169"/>
      <c r="M80" s="170"/>
      <c r="N80" s="170"/>
      <c r="O80" s="170"/>
    </row>
    <row r="81" spans="1:15" ht="114.75">
      <c r="A81" s="173" t="str">
        <f>IF(OR(B81&lt;&gt;"",D81&lt;&gt;""),"["&amp;TEXT($B$2,"##")&amp;"-"&amp;TEXT(ROW()-10,"##")&amp;"]","")</f>
        <v>[User_Module-71]</v>
      </c>
      <c r="B81" s="165" t="s">
        <v>129</v>
      </c>
      <c r="C81" s="175" t="s">
        <v>281</v>
      </c>
      <c r="D81" s="174" t="s">
        <v>282</v>
      </c>
      <c r="E81" s="147" t="s">
        <v>417</v>
      </c>
      <c r="F81" s="165" t="s">
        <v>5</v>
      </c>
      <c r="G81" s="165" t="s">
        <v>5</v>
      </c>
      <c r="H81" s="172"/>
      <c r="I81" s="171"/>
      <c r="J81" s="169"/>
      <c r="K81" s="169"/>
      <c r="L81" s="169"/>
      <c r="M81" s="170"/>
      <c r="N81" s="170"/>
      <c r="O81" s="170"/>
    </row>
  </sheetData>
  <dataConsolidate link="1">
    <dataRefs count="1">
      <dataRef ref="K2:K6" sheet="User_Module"/>
    </dataRefs>
  </dataConsolidate>
  <mergeCells count="5">
    <mergeCell ref="B2:G2"/>
    <mergeCell ref="B3:G3"/>
    <mergeCell ref="B4:G4"/>
    <mergeCell ref="E5:G5"/>
    <mergeCell ref="E6:G6"/>
  </mergeCells>
  <dataValidations count="1">
    <dataValidation type="list" allowBlank="1" showInputMessage="1" showErrorMessage="1" sqref="G20:G24 F21:F24 M20 F80:G81 F37:G44 F35:G35 F12:G19 G82:G65295 G1:G3 F26:G31 F33:G33 F46:G47 F49:G51 F53:G55 F57:G57 F59:G61 F63:G64 F66:G68 F70:G75 F77:G78 G6:G9">
      <formula1>$H$2:$H$5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L53:L55 L46:L47 L12:L19 L35 L33 L26:L31 L70:L75 L80:L81 L21:L24 L57 L59:L61 L63:L64 L66:L68 L49:L51 L77:L78 L37:L44</xm:sqref>
        </x14:dataValidation>
        <x14:dataValidation type="list" allowBlank="1" showInputMessage="1" showErrorMessage="1">
          <x14:formula1>
            <xm:f>Calculate!$A$11:$A$12</xm:f>
          </x14:formula1>
          <xm:sqref>K53:K55 K46:K47 K12:K19 K35 K33 K26:K31 K70:K75 K80:K81 K21:K24 K57 K59:K61 K63:K64 K66:K68 K49:K51 K77:K78 K37:K44</xm:sqref>
        </x14:dataValidation>
        <x14:dataValidation type="list" allowBlank="1" showInputMessage="1" showErrorMessage="1">
          <x14:formula1>
            <xm:f>Calculate!$A$15:$A$20</xm:f>
          </x14:formula1>
          <xm:sqref>J53:J55 J46:J47 J12:J19 J35 J33 J26:J31 J70:J75 J80:J81 J21:J24 J57 J59:J61 J63:J64 J66:J68 J49:J51 J77:J78 J37:J44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0"/>
  <sheetViews>
    <sheetView tabSelected="1" zoomScale="85" zoomScaleNormal="85" workbookViewId="0">
      <selection activeCell="D16" sqref="D16"/>
    </sheetView>
  </sheetViews>
  <sheetFormatPr defaultColWidth="15.25" defaultRowHeight="13.5" customHeight="1"/>
  <cols>
    <col min="1" max="1" width="18.25" style="84" customWidth="1"/>
    <col min="2" max="2" width="34.75" style="73" customWidth="1"/>
    <col min="3" max="3" width="33" style="73" customWidth="1"/>
    <col min="4" max="4" width="30.625" style="73" customWidth="1"/>
    <col min="5" max="5" width="15.25" style="73" customWidth="1"/>
    <col min="6" max="6" width="9.25" style="73" customWidth="1"/>
    <col min="7" max="7" width="7.375" style="73" customWidth="1"/>
    <col min="8" max="8" width="15.25" style="75" customWidth="1"/>
    <col min="9" max="9" width="15.25" style="73" customWidth="1"/>
    <col min="10" max="10" width="15.25" style="74" customWidth="1"/>
    <col min="11" max="11" width="15.25" style="73" customWidth="1"/>
    <col min="12" max="16" width="15.25" style="73"/>
    <col min="17" max="17" width="0" style="73" hidden="1" customWidth="1"/>
    <col min="18" max="16384" width="15.25" style="73"/>
  </cols>
  <sheetData>
    <row r="1" spans="1:257" s="85" customFormat="1" ht="15.75" thickTop="1" thickBot="1">
      <c r="A1" s="86" t="s">
        <v>31</v>
      </c>
      <c r="B1" s="87"/>
      <c r="C1" s="87"/>
      <c r="D1" s="87"/>
      <c r="E1" s="87"/>
      <c r="F1" s="87"/>
      <c r="G1" s="88"/>
      <c r="I1" s="121" t="s">
        <v>39</v>
      </c>
      <c r="J1" s="122" t="s">
        <v>38</v>
      </c>
      <c r="K1" s="122" t="s">
        <v>37</v>
      </c>
      <c r="L1" s="122" t="s">
        <v>36</v>
      </c>
      <c r="M1" s="122" t="s">
        <v>35</v>
      </c>
      <c r="N1" s="122" t="s">
        <v>47</v>
      </c>
      <c r="O1" s="123" t="s">
        <v>34</v>
      </c>
    </row>
    <row r="2" spans="1:257" s="85" customFormat="1" ht="15">
      <c r="A2" s="243" t="s">
        <v>470</v>
      </c>
      <c r="B2" s="218" t="s">
        <v>269</v>
      </c>
      <c r="C2" s="218"/>
      <c r="D2" s="218"/>
      <c r="E2" s="218"/>
      <c r="F2" s="218"/>
      <c r="G2" s="218"/>
      <c r="I2" s="127" t="s">
        <v>343</v>
      </c>
      <c r="J2" s="128">
        <f>COUNTIFS(J13:J143,"HungTQ",L13:L143,"Open")</f>
        <v>0</v>
      </c>
      <c r="K2" s="128">
        <f>COUNTIFS(J13:J143,"HungTQ",L13:L143,"Accepted")</f>
        <v>0</v>
      </c>
      <c r="L2" s="128">
        <f>COUNTIFS(J13:J143,"HungTQ",L13:L143,"Ready for test")</f>
        <v>0</v>
      </c>
      <c r="M2" s="128">
        <f>COUNTIFS(J13:J143,"HungTQ",L13:L143,"Closed")</f>
        <v>0</v>
      </c>
      <c r="N2" s="128">
        <f>COUNTIFS(J13:J143,"HungTQ",L13:L143,"")</f>
        <v>0</v>
      </c>
      <c r="O2" s="129">
        <f t="shared" ref="O2:O6" si="0">SUM(J2:N2)</f>
        <v>0</v>
      </c>
      <c r="Q2" s="66" t="s">
        <v>2</v>
      </c>
    </row>
    <row r="3" spans="1:257" s="85" customFormat="1" ht="15" customHeight="1">
      <c r="A3" s="243" t="s">
        <v>471</v>
      </c>
      <c r="B3" s="218" t="s">
        <v>32</v>
      </c>
      <c r="C3" s="218"/>
      <c r="D3" s="218"/>
      <c r="E3" s="218"/>
      <c r="F3" s="218"/>
      <c r="G3" s="218"/>
      <c r="I3" s="127" t="s">
        <v>344</v>
      </c>
      <c r="J3" s="128">
        <f>COUNTIFS(J13:J143,"DangT",L13:L143,"Open")</f>
        <v>0</v>
      </c>
      <c r="K3" s="128">
        <f>COUNTIFS(J13:J143,"DangT",L13:L143,"Accepted")</f>
        <v>0</v>
      </c>
      <c r="L3" s="128">
        <f>COUNTIFS(J13:J143,"DangT",L13:L143,"Ready for test")</f>
        <v>0</v>
      </c>
      <c r="M3" s="128">
        <f>COUNTIFS(J13:J143,"DangT",L13:L143,"Closed")</f>
        <v>0</v>
      </c>
      <c r="N3" s="128">
        <f>COUNTIFS(J13:J143,"DangT",L13:L143,"")</f>
        <v>0</v>
      </c>
      <c r="O3" s="130">
        <f t="shared" si="0"/>
        <v>0</v>
      </c>
      <c r="Q3" s="66" t="s">
        <v>3</v>
      </c>
    </row>
    <row r="4" spans="1:257" s="85" customFormat="1" ht="15">
      <c r="A4" s="243" t="s">
        <v>472</v>
      </c>
      <c r="B4" s="216" t="s">
        <v>386</v>
      </c>
      <c r="C4" s="216"/>
      <c r="D4" s="216"/>
      <c r="E4" s="216"/>
      <c r="F4" s="216"/>
      <c r="G4" s="216"/>
      <c r="I4" s="127" t="s">
        <v>346</v>
      </c>
      <c r="J4" s="128">
        <f>COUNTIFS(J13:J143,"HungNN",L13:L143,"Open")</f>
        <v>0</v>
      </c>
      <c r="K4" s="128">
        <f>COUNTIFS(J13:J143,"HungNN",L13:L143,"Accepted")</f>
        <v>0</v>
      </c>
      <c r="L4" s="128">
        <f>COUNTIFS(J13:J143,"HungNN",L13:L143,"Ready for test")</f>
        <v>0</v>
      </c>
      <c r="M4" s="128">
        <f>COUNTIFS(J13:J143,"HungNN",L13:L143,"Closed")</f>
        <v>0</v>
      </c>
      <c r="N4" s="128">
        <f>COUNTIFS(J13:J143,"HungNN",L13:L143,"")</f>
        <v>0</v>
      </c>
      <c r="O4" s="130">
        <f t="shared" si="0"/>
        <v>0</v>
      </c>
      <c r="Q4" s="67"/>
    </row>
    <row r="5" spans="1:257" s="85" customFormat="1" ht="15" customHeight="1">
      <c r="A5" s="244" t="s">
        <v>473</v>
      </c>
      <c r="B5" s="245" t="s">
        <v>456</v>
      </c>
      <c r="C5" s="245" t="s">
        <v>474</v>
      </c>
      <c r="D5" s="246" t="s">
        <v>6</v>
      </c>
      <c r="E5" s="247" t="s">
        <v>475</v>
      </c>
      <c r="F5" s="248"/>
      <c r="G5" s="249"/>
      <c r="I5" s="127" t="s">
        <v>347</v>
      </c>
      <c r="J5" s="128">
        <f>COUNTIFS(J13:J143,"QuangNN",L13:L143,"Open")</f>
        <v>0</v>
      </c>
      <c r="K5" s="128">
        <f>COUNTIFS(J13:J143,"QuangNN",L13:L143,"Accepted")</f>
        <v>0</v>
      </c>
      <c r="L5" s="128">
        <f>COUNTIFS(J13:J143,"QuangNN",L13:L143,"Ready for test")</f>
        <v>0</v>
      </c>
      <c r="M5" s="128">
        <f>COUNTIFS(J13:J143,"QuangNN",L13:L143,"Closed")</f>
        <v>0</v>
      </c>
      <c r="N5" s="128">
        <f>COUNTIFS(J13:J143,"QuangNN",L13:L143,"")</f>
        <v>0</v>
      </c>
      <c r="O5" s="130">
        <f t="shared" si="0"/>
        <v>0</v>
      </c>
      <c r="Q5" s="66" t="s">
        <v>7</v>
      </c>
    </row>
    <row r="6" spans="1:257" s="85" customFormat="1" ht="15.75" thickBot="1">
      <c r="A6" s="82">
        <f>COUNTIF(F11:G282,"Pass")</f>
        <v>0</v>
      </c>
      <c r="B6" s="70">
        <f>COUNTIF(F11:G729,"Fail")</f>
        <v>0</v>
      </c>
      <c r="C6" s="70">
        <f>E6-D6-B6-A6</f>
        <v>66</v>
      </c>
      <c r="D6" s="71">
        <f>COUNTIF(F11:G729,"N/A")</f>
        <v>0</v>
      </c>
      <c r="E6" s="219">
        <f>COUNTA(A11:A286)*2</f>
        <v>66</v>
      </c>
      <c r="F6" s="219"/>
      <c r="G6" s="219"/>
      <c r="I6" s="127" t="s">
        <v>345</v>
      </c>
      <c r="J6" s="128">
        <f>COUNTIFS(J13:J143,"LamNS",L13:L143,"Open")</f>
        <v>0</v>
      </c>
      <c r="K6" s="128">
        <f>COUNTIFS(J13:J143,"LamNS",L13:L143,"Accepted")</f>
        <v>0</v>
      </c>
      <c r="L6" s="128">
        <f>COUNTIFS(J13:J143,"LamNS",L13:L143,"Ready for test")</f>
        <v>0</v>
      </c>
      <c r="M6" s="128">
        <f>COUNTIFS(J13:J143,"LamNS",L13:L143,"Closed")</f>
        <v>0</v>
      </c>
      <c r="N6" s="128">
        <f>COUNTIFS(J13:J143,"LamNS",L13:L143,"")</f>
        <v>0</v>
      </c>
      <c r="O6" s="130">
        <f t="shared" si="0"/>
        <v>0</v>
      </c>
      <c r="Q6" s="66" t="s">
        <v>6</v>
      </c>
    </row>
    <row r="7" spans="1:257" s="85" customFormat="1" ht="15" thickBot="1">
      <c r="A7" s="113"/>
      <c r="B7" s="114"/>
      <c r="C7" s="114"/>
      <c r="D7" s="114"/>
      <c r="E7" s="115"/>
      <c r="F7" s="115"/>
      <c r="G7" s="115"/>
      <c r="I7" s="138" t="s">
        <v>33</v>
      </c>
      <c r="J7" s="139">
        <f>SUM(J2:J6)</f>
        <v>0</v>
      </c>
      <c r="K7" s="139">
        <f t="shared" ref="K7:N7" si="1">SUM(K2:K6)</f>
        <v>0</v>
      </c>
      <c r="L7" s="139">
        <f t="shared" si="1"/>
        <v>0</v>
      </c>
      <c r="M7" s="139">
        <f t="shared" si="1"/>
        <v>0</v>
      </c>
      <c r="N7" s="139">
        <f t="shared" si="1"/>
        <v>0</v>
      </c>
      <c r="O7" s="140">
        <f>SUM(O2:O6)</f>
        <v>0</v>
      </c>
      <c r="Q7" s="66"/>
    </row>
    <row r="8" spans="1:257" s="85" customFormat="1" ht="15" thickTop="1">
      <c r="A8" s="113"/>
      <c r="B8" s="114"/>
      <c r="C8" s="114"/>
      <c r="D8" s="114"/>
      <c r="E8" s="115"/>
      <c r="F8" s="115"/>
      <c r="G8" s="115"/>
      <c r="J8" s="66"/>
    </row>
    <row r="9" spans="1:257" s="85" customFormat="1"/>
    <row r="10" spans="1:257" s="85" customFormat="1" ht="53.25" customHeight="1">
      <c r="A10" s="161" t="s">
        <v>8</v>
      </c>
      <c r="B10" s="250" t="s">
        <v>476</v>
      </c>
      <c r="C10" s="250" t="s">
        <v>477</v>
      </c>
      <c r="D10" s="250" t="s">
        <v>478</v>
      </c>
      <c r="E10" s="251" t="s">
        <v>479</v>
      </c>
      <c r="F10" s="251" t="s">
        <v>301</v>
      </c>
      <c r="G10" s="251" t="s">
        <v>302</v>
      </c>
      <c r="H10" s="252" t="s">
        <v>480</v>
      </c>
      <c r="I10" s="250" t="s">
        <v>481</v>
      </c>
      <c r="J10" s="162" t="s">
        <v>42</v>
      </c>
      <c r="K10" s="163" t="s">
        <v>4</v>
      </c>
      <c r="L10" s="164" t="s">
        <v>43</v>
      </c>
      <c r="M10" s="164" t="s">
        <v>44</v>
      </c>
      <c r="N10" s="162" t="s">
        <v>45</v>
      </c>
      <c r="O10" s="164" t="s">
        <v>46</v>
      </c>
    </row>
    <row r="11" spans="1:257" ht="12.75">
      <c r="A11" s="180"/>
      <c r="B11" s="181" t="s">
        <v>145</v>
      </c>
      <c r="C11" s="181"/>
      <c r="D11" s="181"/>
      <c r="E11" s="181"/>
      <c r="F11" s="181"/>
      <c r="G11" s="181"/>
      <c r="H11" s="181"/>
      <c r="I11" s="181"/>
      <c r="J11" s="181"/>
      <c r="K11" s="181"/>
      <c r="L11" s="181"/>
      <c r="M11" s="181"/>
      <c r="N11" s="181"/>
      <c r="O11" s="182"/>
    </row>
    <row r="12" spans="1:257" ht="38.25">
      <c r="A12" s="165" t="str">
        <f>IF(OR(B12&lt;&gt;"",D12&lt;&gt;""),"["&amp;TEXT($B$2,"##")&amp;"-"&amp;TEXT(ROW()-11,"##")&amp;"]","")</f>
        <v>[Administration_Module-1]</v>
      </c>
      <c r="B12" s="165" t="s">
        <v>146</v>
      </c>
      <c r="C12" s="165" t="s">
        <v>147</v>
      </c>
      <c r="D12" s="165" t="s">
        <v>148</v>
      </c>
      <c r="E12" s="165"/>
      <c r="F12" s="165" t="s">
        <v>5</v>
      </c>
      <c r="G12" s="165" t="s">
        <v>5</v>
      </c>
      <c r="H12" s="177"/>
      <c r="I12" s="178"/>
      <c r="J12" s="169"/>
      <c r="K12" s="169"/>
      <c r="L12" s="169"/>
      <c r="M12" s="170"/>
      <c r="N12" s="170"/>
      <c r="O12" s="170"/>
    </row>
    <row r="13" spans="1:257" ht="12.75">
      <c r="A13" s="180"/>
      <c r="B13" s="181" t="s">
        <v>149</v>
      </c>
      <c r="C13" s="181"/>
      <c r="D13" s="181"/>
      <c r="E13" s="181"/>
      <c r="F13" s="181"/>
      <c r="G13" s="181"/>
      <c r="H13" s="181"/>
      <c r="I13" s="181"/>
      <c r="J13" s="181"/>
      <c r="K13" s="181"/>
      <c r="L13" s="181"/>
      <c r="M13" s="181"/>
      <c r="N13" s="181"/>
      <c r="O13" s="182"/>
    </row>
    <row r="14" spans="1:257" ht="51">
      <c r="A14" s="165" t="str">
        <f t="shared" ref="A14:A54" si="2">IF(OR(B14&lt;&gt;"",D14&lt;&gt;""),"["&amp;TEXT($B$2,"##")&amp;"-"&amp;TEXT(ROW()-11,"##")&amp;"]","")</f>
        <v>[Administration_Module-3]</v>
      </c>
      <c r="B14" s="165" t="s">
        <v>91</v>
      </c>
      <c r="C14" s="165" t="s">
        <v>150</v>
      </c>
      <c r="D14" s="165" t="s">
        <v>153</v>
      </c>
      <c r="E14" s="166"/>
      <c r="F14" s="165" t="s">
        <v>5</v>
      </c>
      <c r="G14" s="165" t="s">
        <v>5</v>
      </c>
      <c r="H14" s="167"/>
      <c r="I14" s="168"/>
      <c r="J14" s="169"/>
      <c r="K14" s="169"/>
      <c r="L14" s="169"/>
      <c r="M14" s="170"/>
      <c r="N14" s="170"/>
      <c r="O14" s="170"/>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c r="DP14" s="66"/>
      <c r="DQ14" s="66"/>
      <c r="DR14" s="66"/>
      <c r="DS14" s="66"/>
      <c r="DT14" s="66"/>
      <c r="DU14" s="66"/>
      <c r="DV14" s="66"/>
      <c r="DW14" s="66"/>
      <c r="DX14" s="66"/>
      <c r="DY14" s="66"/>
      <c r="DZ14" s="66"/>
      <c r="EA14" s="66"/>
      <c r="EB14" s="66"/>
      <c r="EC14" s="66"/>
      <c r="ED14" s="66"/>
      <c r="EE14" s="66"/>
      <c r="EF14" s="66"/>
      <c r="EG14" s="66"/>
      <c r="EH14" s="66"/>
      <c r="EI14" s="66"/>
      <c r="EJ14" s="66"/>
      <c r="EK14" s="66"/>
      <c r="EL14" s="66"/>
      <c r="EM14" s="66"/>
      <c r="EN14" s="66"/>
      <c r="EO14" s="66"/>
      <c r="EP14" s="66"/>
      <c r="EQ14" s="66"/>
      <c r="ER14" s="66"/>
      <c r="ES14" s="66"/>
      <c r="ET14" s="66"/>
      <c r="EU14" s="66"/>
      <c r="EV14" s="66"/>
      <c r="EW14" s="66"/>
      <c r="EX14" s="66"/>
      <c r="EY14" s="66"/>
      <c r="EZ14" s="66"/>
      <c r="FA14" s="66"/>
      <c r="FB14" s="66"/>
      <c r="FC14" s="66"/>
      <c r="FD14" s="66"/>
      <c r="FE14" s="66"/>
      <c r="FF14" s="66"/>
      <c r="FG14" s="66"/>
      <c r="FH14" s="66"/>
      <c r="FI14" s="66"/>
      <c r="FJ14" s="66"/>
      <c r="FK14" s="66"/>
      <c r="FL14" s="66"/>
      <c r="FM14" s="66"/>
      <c r="FN14" s="66"/>
      <c r="FO14" s="66"/>
      <c r="FP14" s="66"/>
      <c r="FQ14" s="66"/>
      <c r="FR14" s="66"/>
      <c r="FS14" s="66"/>
      <c r="FT14" s="66"/>
      <c r="FU14" s="66"/>
      <c r="FV14" s="66"/>
      <c r="FW14" s="66"/>
      <c r="FX14" s="66"/>
      <c r="FY14" s="66"/>
      <c r="FZ14" s="66"/>
      <c r="GA14" s="66"/>
      <c r="GB14" s="66"/>
      <c r="GC14" s="66"/>
      <c r="GD14" s="66"/>
      <c r="GE14" s="66"/>
      <c r="GF14" s="66"/>
      <c r="GG14" s="66"/>
      <c r="GH14" s="66"/>
      <c r="GI14" s="66"/>
      <c r="GJ14" s="66"/>
      <c r="GK14" s="66"/>
      <c r="GL14" s="66"/>
      <c r="GM14" s="66"/>
      <c r="GN14" s="66"/>
      <c r="GO14" s="66"/>
      <c r="GP14" s="66"/>
      <c r="GQ14" s="66"/>
      <c r="GR14" s="66"/>
      <c r="GS14" s="66"/>
      <c r="GT14" s="66"/>
      <c r="GU14" s="66"/>
      <c r="GV14" s="66"/>
      <c r="GW14" s="66"/>
      <c r="GX14" s="66"/>
      <c r="GY14" s="66"/>
      <c r="GZ14" s="66"/>
      <c r="HA14" s="66"/>
      <c r="HB14" s="66"/>
      <c r="HC14" s="66"/>
      <c r="HD14" s="66"/>
      <c r="HE14" s="66"/>
      <c r="HF14" s="66"/>
      <c r="HG14" s="66"/>
      <c r="HH14" s="66"/>
      <c r="HI14" s="66"/>
      <c r="HJ14" s="66"/>
      <c r="HK14" s="66"/>
      <c r="HL14" s="66"/>
      <c r="HM14" s="66"/>
      <c r="HN14" s="66"/>
      <c r="HO14" s="66"/>
      <c r="HP14" s="66"/>
      <c r="HQ14" s="66"/>
      <c r="HR14" s="66"/>
      <c r="HS14" s="66"/>
      <c r="HT14" s="66"/>
      <c r="HU14" s="66"/>
      <c r="HV14" s="66"/>
      <c r="HW14" s="66"/>
      <c r="HX14" s="66"/>
      <c r="HY14" s="66"/>
      <c r="HZ14" s="66"/>
      <c r="IA14" s="66"/>
      <c r="IB14" s="66"/>
      <c r="IC14" s="66"/>
      <c r="ID14" s="66"/>
      <c r="IE14" s="66"/>
      <c r="IF14" s="66"/>
      <c r="IG14" s="66"/>
      <c r="IH14" s="66"/>
      <c r="II14" s="66"/>
      <c r="IJ14" s="66"/>
      <c r="IK14" s="66"/>
      <c r="IL14" s="66"/>
      <c r="IM14" s="66"/>
      <c r="IN14" s="66"/>
      <c r="IO14" s="66"/>
      <c r="IP14" s="66"/>
      <c r="IQ14" s="66"/>
      <c r="IR14" s="66"/>
      <c r="IS14" s="66"/>
      <c r="IT14" s="66"/>
      <c r="IU14" s="66"/>
      <c r="IV14" s="66"/>
      <c r="IW14" s="66"/>
    </row>
    <row r="15" spans="1:257" ht="51">
      <c r="A15" s="165" t="str">
        <f t="shared" si="2"/>
        <v>[Administration_Module-4]</v>
      </c>
      <c r="B15" s="165" t="s">
        <v>89</v>
      </c>
      <c r="C15" s="165" t="s">
        <v>152</v>
      </c>
      <c r="D15" s="165" t="s">
        <v>151</v>
      </c>
      <c r="E15" s="166"/>
      <c r="F15" s="165" t="s">
        <v>5</v>
      </c>
      <c r="G15" s="165" t="s">
        <v>5</v>
      </c>
      <c r="H15" s="167"/>
      <c r="I15" s="168"/>
      <c r="J15" s="169"/>
      <c r="K15" s="169"/>
      <c r="L15" s="169"/>
      <c r="M15" s="170"/>
      <c r="N15" s="170"/>
      <c r="O15" s="170"/>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c r="DS15" s="66"/>
      <c r="DT15" s="66"/>
      <c r="DU15" s="66"/>
      <c r="DV15" s="66"/>
      <c r="DW15" s="66"/>
      <c r="DX15" s="66"/>
      <c r="DY15" s="66"/>
      <c r="DZ15" s="66"/>
      <c r="EA15" s="66"/>
      <c r="EB15" s="66"/>
      <c r="EC15" s="66"/>
      <c r="ED15" s="66"/>
      <c r="EE15" s="66"/>
      <c r="EF15" s="66"/>
      <c r="EG15" s="66"/>
      <c r="EH15" s="66"/>
      <c r="EI15" s="66"/>
      <c r="EJ15" s="66"/>
      <c r="EK15" s="66"/>
      <c r="EL15" s="66"/>
      <c r="EM15" s="66"/>
      <c r="EN15" s="66"/>
      <c r="EO15" s="66"/>
      <c r="EP15" s="66"/>
      <c r="EQ15" s="66"/>
      <c r="ER15" s="66"/>
      <c r="ES15" s="66"/>
      <c r="ET15" s="66"/>
      <c r="EU15" s="66"/>
      <c r="EV15" s="66"/>
      <c r="EW15" s="66"/>
      <c r="EX15" s="66"/>
      <c r="EY15" s="66"/>
      <c r="EZ15" s="66"/>
      <c r="FA15" s="66"/>
      <c r="FB15" s="66"/>
      <c r="FC15" s="66"/>
      <c r="FD15" s="66"/>
      <c r="FE15" s="66"/>
      <c r="FF15" s="66"/>
      <c r="FG15" s="66"/>
      <c r="FH15" s="66"/>
      <c r="FI15" s="66"/>
      <c r="FJ15" s="66"/>
      <c r="FK15" s="66"/>
      <c r="FL15" s="66"/>
      <c r="FM15" s="66"/>
      <c r="FN15" s="66"/>
      <c r="FO15" s="66"/>
      <c r="FP15" s="66"/>
      <c r="FQ15" s="66"/>
      <c r="FR15" s="66"/>
      <c r="FS15" s="66"/>
      <c r="FT15" s="66"/>
      <c r="FU15" s="66"/>
      <c r="FV15" s="66"/>
      <c r="FW15" s="66"/>
      <c r="FX15" s="66"/>
      <c r="FY15" s="66"/>
      <c r="FZ15" s="66"/>
      <c r="GA15" s="66"/>
      <c r="GB15" s="66"/>
      <c r="GC15" s="66"/>
      <c r="GD15" s="66"/>
      <c r="GE15" s="66"/>
      <c r="GF15" s="66"/>
      <c r="GG15" s="66"/>
      <c r="GH15" s="66"/>
      <c r="GI15" s="66"/>
      <c r="GJ15" s="66"/>
      <c r="GK15" s="66"/>
      <c r="GL15" s="66"/>
      <c r="GM15" s="66"/>
      <c r="GN15" s="66"/>
      <c r="GO15" s="66"/>
      <c r="GP15" s="66"/>
      <c r="GQ15" s="66"/>
      <c r="GR15" s="66"/>
      <c r="GS15" s="66"/>
      <c r="GT15" s="66"/>
      <c r="GU15" s="66"/>
      <c r="GV15" s="66"/>
      <c r="GW15" s="66"/>
      <c r="GX15" s="66"/>
      <c r="GY15" s="66"/>
      <c r="GZ15" s="66"/>
      <c r="HA15" s="66"/>
      <c r="HB15" s="66"/>
      <c r="HC15" s="66"/>
      <c r="HD15" s="66"/>
      <c r="HE15" s="66"/>
      <c r="HF15" s="66"/>
      <c r="HG15" s="66"/>
      <c r="HH15" s="66"/>
      <c r="HI15" s="66"/>
      <c r="HJ15" s="66"/>
      <c r="HK15" s="66"/>
      <c r="HL15" s="66"/>
      <c r="HM15" s="66"/>
      <c r="HN15" s="66"/>
      <c r="HO15" s="66"/>
      <c r="HP15" s="66"/>
      <c r="HQ15" s="66"/>
      <c r="HR15" s="66"/>
      <c r="HS15" s="66"/>
      <c r="HT15" s="66"/>
      <c r="HU15" s="66"/>
      <c r="HV15" s="66"/>
      <c r="HW15" s="66"/>
      <c r="HX15" s="66"/>
      <c r="HY15" s="66"/>
      <c r="HZ15" s="66"/>
      <c r="IA15" s="66"/>
      <c r="IB15" s="66"/>
      <c r="IC15" s="66"/>
      <c r="ID15" s="66"/>
      <c r="IE15" s="66"/>
      <c r="IF15" s="66"/>
      <c r="IG15" s="66"/>
      <c r="IH15" s="66"/>
      <c r="II15" s="66"/>
      <c r="IJ15" s="66"/>
      <c r="IK15" s="66"/>
      <c r="IL15" s="66"/>
      <c r="IM15" s="66"/>
      <c r="IN15" s="66"/>
      <c r="IO15" s="66"/>
      <c r="IP15" s="66"/>
      <c r="IQ15" s="66"/>
      <c r="IR15" s="66"/>
      <c r="IS15" s="66"/>
      <c r="IT15" s="66"/>
      <c r="IU15" s="66"/>
      <c r="IV15" s="66"/>
      <c r="IW15" s="66"/>
    </row>
    <row r="16" spans="1:257" ht="51">
      <c r="A16" s="165" t="str">
        <f t="shared" si="2"/>
        <v>[Administration_Module-5]</v>
      </c>
      <c r="B16" s="165" t="s">
        <v>154</v>
      </c>
      <c r="C16" s="165" t="s">
        <v>150</v>
      </c>
      <c r="D16" s="165" t="s">
        <v>151</v>
      </c>
      <c r="E16" s="166"/>
      <c r="F16" s="165" t="s">
        <v>5</v>
      </c>
      <c r="G16" s="165" t="s">
        <v>5</v>
      </c>
      <c r="H16" s="167"/>
      <c r="I16" s="168"/>
      <c r="J16" s="169"/>
      <c r="K16" s="169"/>
      <c r="L16" s="169"/>
      <c r="M16" s="170"/>
      <c r="N16" s="170"/>
      <c r="O16" s="170"/>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66"/>
      <c r="EJ16" s="66"/>
      <c r="EK16" s="66"/>
      <c r="EL16" s="66"/>
      <c r="EM16" s="66"/>
      <c r="EN16" s="66"/>
      <c r="EO16" s="66"/>
      <c r="EP16" s="66"/>
      <c r="EQ16" s="66"/>
      <c r="ER16" s="66"/>
      <c r="ES16" s="66"/>
      <c r="ET16" s="66"/>
      <c r="EU16" s="66"/>
      <c r="EV16" s="66"/>
      <c r="EW16" s="66"/>
      <c r="EX16" s="66"/>
      <c r="EY16" s="66"/>
      <c r="EZ16" s="66"/>
      <c r="FA16" s="66"/>
      <c r="FB16" s="66"/>
      <c r="FC16" s="66"/>
      <c r="FD16" s="66"/>
      <c r="FE16" s="66"/>
      <c r="FF16" s="66"/>
      <c r="FG16" s="66"/>
      <c r="FH16" s="66"/>
      <c r="FI16" s="66"/>
      <c r="FJ16" s="66"/>
      <c r="FK16" s="66"/>
      <c r="FL16" s="66"/>
      <c r="FM16" s="66"/>
      <c r="FN16" s="66"/>
      <c r="FO16" s="66"/>
      <c r="FP16" s="66"/>
      <c r="FQ16" s="66"/>
      <c r="FR16" s="66"/>
      <c r="FS16" s="66"/>
      <c r="FT16" s="66"/>
      <c r="FU16" s="66"/>
      <c r="FV16" s="66"/>
      <c r="FW16" s="66"/>
      <c r="FX16" s="66"/>
      <c r="FY16" s="66"/>
      <c r="FZ16" s="66"/>
      <c r="GA16" s="66"/>
      <c r="GB16" s="66"/>
      <c r="GC16" s="66"/>
      <c r="GD16" s="66"/>
      <c r="GE16" s="66"/>
      <c r="GF16" s="66"/>
      <c r="GG16" s="66"/>
      <c r="GH16" s="66"/>
      <c r="GI16" s="66"/>
      <c r="GJ16" s="66"/>
      <c r="GK16" s="66"/>
      <c r="GL16" s="66"/>
      <c r="GM16" s="66"/>
      <c r="GN16" s="66"/>
      <c r="GO16" s="66"/>
      <c r="GP16" s="66"/>
      <c r="GQ16" s="66"/>
      <c r="GR16" s="66"/>
      <c r="GS16" s="66"/>
      <c r="GT16" s="66"/>
      <c r="GU16" s="66"/>
      <c r="GV16" s="66"/>
      <c r="GW16" s="66"/>
      <c r="GX16" s="66"/>
      <c r="GY16" s="66"/>
      <c r="GZ16" s="66"/>
      <c r="HA16" s="66"/>
      <c r="HB16" s="66"/>
      <c r="HC16" s="66"/>
      <c r="HD16" s="66"/>
      <c r="HE16" s="66"/>
      <c r="HF16" s="66"/>
      <c r="HG16" s="66"/>
      <c r="HH16" s="66"/>
      <c r="HI16" s="66"/>
      <c r="HJ16" s="66"/>
      <c r="HK16" s="66"/>
      <c r="HL16" s="66"/>
      <c r="HM16" s="66"/>
      <c r="HN16" s="66"/>
      <c r="HO16" s="66"/>
      <c r="HP16" s="66"/>
      <c r="HQ16" s="66"/>
      <c r="HR16" s="66"/>
      <c r="HS16" s="66"/>
      <c r="HT16" s="66"/>
      <c r="HU16" s="66"/>
      <c r="HV16" s="66"/>
      <c r="HW16" s="66"/>
      <c r="HX16" s="66"/>
      <c r="HY16" s="66"/>
      <c r="HZ16" s="66"/>
      <c r="IA16" s="66"/>
      <c r="IB16" s="66"/>
      <c r="IC16" s="66"/>
      <c r="ID16" s="66"/>
      <c r="IE16" s="66"/>
      <c r="IF16" s="66"/>
      <c r="IG16" s="66"/>
      <c r="IH16" s="66"/>
      <c r="II16" s="66"/>
      <c r="IJ16" s="66"/>
      <c r="IK16" s="66"/>
      <c r="IL16" s="66"/>
      <c r="IM16" s="66"/>
      <c r="IN16" s="66"/>
      <c r="IO16" s="66"/>
      <c r="IP16" s="66"/>
      <c r="IQ16" s="66"/>
      <c r="IR16" s="66"/>
      <c r="IS16" s="66"/>
      <c r="IT16" s="66"/>
      <c r="IU16" s="66"/>
      <c r="IV16" s="66"/>
      <c r="IW16" s="66"/>
    </row>
    <row r="17" spans="1:257" ht="51">
      <c r="A17" s="165" t="str">
        <f t="shared" si="2"/>
        <v>[Administration_Module-6]</v>
      </c>
      <c r="B17" s="165" t="s">
        <v>422</v>
      </c>
      <c r="C17" s="165" t="s">
        <v>191</v>
      </c>
      <c r="D17" s="165" t="s">
        <v>155</v>
      </c>
      <c r="E17" s="166"/>
      <c r="F17" s="165" t="s">
        <v>5</v>
      </c>
      <c r="G17" s="165" t="s">
        <v>5</v>
      </c>
      <c r="H17" s="167"/>
      <c r="I17" s="168"/>
      <c r="J17" s="169"/>
      <c r="K17" s="169"/>
      <c r="L17" s="169"/>
      <c r="M17" s="170"/>
      <c r="N17" s="170"/>
      <c r="O17" s="170"/>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66"/>
      <c r="EJ17" s="66"/>
      <c r="EK17" s="66"/>
      <c r="EL17" s="66"/>
      <c r="EM17" s="66"/>
      <c r="EN17" s="66"/>
      <c r="EO17" s="66"/>
      <c r="EP17" s="66"/>
      <c r="EQ17" s="66"/>
      <c r="ER17" s="66"/>
      <c r="ES17" s="66"/>
      <c r="ET17" s="66"/>
      <c r="EU17" s="66"/>
      <c r="EV17" s="66"/>
      <c r="EW17" s="66"/>
      <c r="EX17" s="66"/>
      <c r="EY17" s="66"/>
      <c r="EZ17" s="66"/>
      <c r="FA17" s="66"/>
      <c r="FB17" s="66"/>
      <c r="FC17" s="66"/>
      <c r="FD17" s="66"/>
      <c r="FE17" s="66"/>
      <c r="FF17" s="66"/>
      <c r="FG17" s="66"/>
      <c r="FH17" s="66"/>
      <c r="FI17" s="66"/>
      <c r="FJ17" s="66"/>
      <c r="FK17" s="66"/>
      <c r="FL17" s="66"/>
      <c r="FM17" s="66"/>
      <c r="FN17" s="66"/>
      <c r="FO17" s="66"/>
      <c r="FP17" s="66"/>
      <c r="FQ17" s="66"/>
      <c r="FR17" s="66"/>
      <c r="FS17" s="66"/>
      <c r="FT17" s="66"/>
      <c r="FU17" s="66"/>
      <c r="FV17" s="66"/>
      <c r="FW17" s="66"/>
      <c r="FX17" s="66"/>
      <c r="FY17" s="66"/>
      <c r="FZ17" s="66"/>
      <c r="GA17" s="66"/>
      <c r="GB17" s="66"/>
      <c r="GC17" s="66"/>
      <c r="GD17" s="66"/>
      <c r="GE17" s="66"/>
      <c r="GF17" s="66"/>
      <c r="GG17" s="66"/>
      <c r="GH17" s="66"/>
      <c r="GI17" s="66"/>
      <c r="GJ17" s="66"/>
      <c r="GK17" s="66"/>
      <c r="GL17" s="66"/>
      <c r="GM17" s="66"/>
      <c r="GN17" s="66"/>
      <c r="GO17" s="66"/>
      <c r="GP17" s="66"/>
      <c r="GQ17" s="66"/>
      <c r="GR17" s="66"/>
      <c r="GS17" s="66"/>
      <c r="GT17" s="66"/>
      <c r="GU17" s="66"/>
      <c r="GV17" s="66"/>
      <c r="GW17" s="66"/>
      <c r="GX17" s="66"/>
      <c r="GY17" s="66"/>
      <c r="GZ17" s="66"/>
      <c r="HA17" s="66"/>
      <c r="HB17" s="66"/>
      <c r="HC17" s="66"/>
      <c r="HD17" s="66"/>
      <c r="HE17" s="66"/>
      <c r="HF17" s="66"/>
      <c r="HG17" s="66"/>
      <c r="HH17" s="66"/>
      <c r="HI17" s="66"/>
      <c r="HJ17" s="66"/>
      <c r="HK17" s="66"/>
      <c r="HL17" s="66"/>
      <c r="HM17" s="66"/>
      <c r="HN17" s="66"/>
      <c r="HO17" s="66"/>
      <c r="HP17" s="66"/>
      <c r="HQ17" s="66"/>
      <c r="HR17" s="66"/>
      <c r="HS17" s="66"/>
      <c r="HT17" s="66"/>
      <c r="HU17" s="66"/>
      <c r="HV17" s="66"/>
      <c r="HW17" s="66"/>
      <c r="HX17" s="66"/>
      <c r="HY17" s="66"/>
      <c r="HZ17" s="66"/>
      <c r="IA17" s="66"/>
      <c r="IB17" s="66"/>
      <c r="IC17" s="66"/>
      <c r="ID17" s="66"/>
      <c r="IE17" s="66"/>
      <c r="IF17" s="66"/>
      <c r="IG17" s="66"/>
      <c r="IH17" s="66"/>
      <c r="II17" s="66"/>
      <c r="IJ17" s="66"/>
      <c r="IK17" s="66"/>
      <c r="IL17" s="66"/>
      <c r="IM17" s="66"/>
      <c r="IN17" s="66"/>
      <c r="IO17" s="66"/>
      <c r="IP17" s="66"/>
      <c r="IQ17" s="66"/>
      <c r="IR17" s="66"/>
      <c r="IS17" s="66"/>
      <c r="IT17" s="66"/>
      <c r="IU17" s="66"/>
      <c r="IV17" s="66"/>
      <c r="IW17" s="66"/>
    </row>
    <row r="18" spans="1:257" ht="51">
      <c r="A18" s="165" t="str">
        <f t="shared" ref="A18" si="3">IF(OR(B18&lt;&gt;"",D18&lt;&gt;""),"["&amp;TEXT($B$2,"##")&amp;"-"&amp;TEXT(ROW()-11,"##")&amp;"]","")</f>
        <v>[Administration_Module-7]</v>
      </c>
      <c r="B18" s="165" t="s">
        <v>423</v>
      </c>
      <c r="C18" s="165" t="s">
        <v>424</v>
      </c>
      <c r="D18" s="165" t="s">
        <v>425</v>
      </c>
      <c r="E18" s="166"/>
      <c r="F18" s="165" t="s">
        <v>5</v>
      </c>
      <c r="G18" s="165" t="s">
        <v>5</v>
      </c>
      <c r="H18" s="167"/>
      <c r="I18" s="168"/>
      <c r="J18" s="169"/>
      <c r="K18" s="169"/>
      <c r="L18" s="169"/>
      <c r="M18" s="170"/>
      <c r="N18" s="170"/>
      <c r="O18" s="170"/>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66"/>
      <c r="EJ18" s="66"/>
      <c r="EK18" s="66"/>
      <c r="EL18" s="66"/>
      <c r="EM18" s="66"/>
      <c r="EN18" s="66"/>
      <c r="EO18" s="66"/>
      <c r="EP18" s="66"/>
      <c r="EQ18" s="66"/>
      <c r="ER18" s="66"/>
      <c r="ES18" s="66"/>
      <c r="ET18" s="66"/>
      <c r="EU18" s="66"/>
      <c r="EV18" s="66"/>
      <c r="EW18" s="66"/>
      <c r="EX18" s="66"/>
      <c r="EY18" s="66"/>
      <c r="EZ18" s="66"/>
      <c r="FA18" s="66"/>
      <c r="FB18" s="66"/>
      <c r="FC18" s="66"/>
      <c r="FD18" s="66"/>
      <c r="FE18" s="66"/>
      <c r="FF18" s="66"/>
      <c r="FG18" s="66"/>
      <c r="FH18" s="66"/>
      <c r="FI18" s="66"/>
      <c r="FJ18" s="66"/>
      <c r="FK18" s="66"/>
      <c r="FL18" s="66"/>
      <c r="FM18" s="66"/>
      <c r="FN18" s="66"/>
      <c r="FO18" s="66"/>
      <c r="FP18" s="66"/>
      <c r="FQ18" s="66"/>
      <c r="FR18" s="66"/>
      <c r="FS18" s="66"/>
      <c r="FT18" s="66"/>
      <c r="FU18" s="66"/>
      <c r="FV18" s="66"/>
      <c r="FW18" s="66"/>
      <c r="FX18" s="66"/>
      <c r="FY18" s="66"/>
      <c r="FZ18" s="66"/>
      <c r="GA18" s="66"/>
      <c r="GB18" s="66"/>
      <c r="GC18" s="66"/>
      <c r="GD18" s="66"/>
      <c r="GE18" s="66"/>
      <c r="GF18" s="66"/>
      <c r="GG18" s="66"/>
      <c r="GH18" s="66"/>
      <c r="GI18" s="66"/>
      <c r="GJ18" s="66"/>
      <c r="GK18" s="66"/>
      <c r="GL18" s="66"/>
      <c r="GM18" s="66"/>
      <c r="GN18" s="66"/>
      <c r="GO18" s="66"/>
      <c r="GP18" s="66"/>
      <c r="GQ18" s="66"/>
      <c r="GR18" s="66"/>
      <c r="GS18" s="66"/>
      <c r="GT18" s="66"/>
      <c r="GU18" s="66"/>
      <c r="GV18" s="66"/>
      <c r="GW18" s="66"/>
      <c r="GX18" s="66"/>
      <c r="GY18" s="66"/>
      <c r="GZ18" s="66"/>
      <c r="HA18" s="66"/>
      <c r="HB18" s="66"/>
      <c r="HC18" s="66"/>
      <c r="HD18" s="66"/>
      <c r="HE18" s="66"/>
      <c r="HF18" s="66"/>
      <c r="HG18" s="66"/>
      <c r="HH18" s="66"/>
      <c r="HI18" s="66"/>
      <c r="HJ18" s="66"/>
      <c r="HK18" s="66"/>
      <c r="HL18" s="66"/>
      <c r="HM18" s="66"/>
      <c r="HN18" s="66"/>
      <c r="HO18" s="66"/>
      <c r="HP18" s="66"/>
      <c r="HQ18" s="66"/>
      <c r="HR18" s="66"/>
      <c r="HS18" s="66"/>
      <c r="HT18" s="66"/>
      <c r="HU18" s="66"/>
      <c r="HV18" s="66"/>
      <c r="HW18" s="66"/>
      <c r="HX18" s="66"/>
      <c r="HY18" s="66"/>
      <c r="HZ18" s="66"/>
      <c r="IA18" s="66"/>
      <c r="IB18" s="66"/>
      <c r="IC18" s="66"/>
      <c r="ID18" s="66"/>
      <c r="IE18" s="66"/>
      <c r="IF18" s="66"/>
      <c r="IG18" s="66"/>
      <c r="IH18" s="66"/>
      <c r="II18" s="66"/>
      <c r="IJ18" s="66"/>
      <c r="IK18" s="66"/>
      <c r="IL18" s="66"/>
      <c r="IM18" s="66"/>
      <c r="IN18" s="66"/>
      <c r="IO18" s="66"/>
      <c r="IP18" s="66"/>
      <c r="IQ18" s="66"/>
      <c r="IR18" s="66"/>
      <c r="IS18" s="66"/>
      <c r="IT18" s="66"/>
      <c r="IU18" s="66"/>
      <c r="IV18" s="66"/>
      <c r="IW18" s="66"/>
    </row>
    <row r="19" spans="1:257" ht="12.75">
      <c r="A19" s="180"/>
      <c r="B19" s="181" t="s">
        <v>220</v>
      </c>
      <c r="C19" s="181"/>
      <c r="D19" s="181"/>
      <c r="E19" s="181"/>
      <c r="F19" s="181"/>
      <c r="G19" s="181"/>
      <c r="H19" s="181"/>
      <c r="I19" s="181"/>
      <c r="J19" s="181"/>
      <c r="K19" s="181"/>
      <c r="L19" s="181"/>
      <c r="M19" s="181"/>
      <c r="N19" s="181"/>
      <c r="O19" s="182"/>
    </row>
    <row r="20" spans="1:257" s="76" customFormat="1" ht="38.25">
      <c r="A20" s="165" t="str">
        <f t="shared" si="2"/>
        <v>[Administration_Module-9]</v>
      </c>
      <c r="B20" s="165" t="s">
        <v>156</v>
      </c>
      <c r="C20" s="165" t="s">
        <v>157</v>
      </c>
      <c r="D20" s="165" t="s">
        <v>297</v>
      </c>
      <c r="E20" s="166" t="s">
        <v>418</v>
      </c>
      <c r="F20" s="165" t="s">
        <v>5</v>
      </c>
      <c r="G20" s="165" t="s">
        <v>5</v>
      </c>
      <c r="H20" s="167"/>
      <c r="I20" s="168"/>
      <c r="J20" s="169"/>
      <c r="K20" s="169"/>
      <c r="L20" s="169"/>
      <c r="M20" s="170"/>
      <c r="N20" s="170"/>
      <c r="O20" s="170"/>
    </row>
    <row r="21" spans="1:257" ht="63.75">
      <c r="A21" s="165" t="str">
        <f t="shared" si="2"/>
        <v>[Administration_Module-10]</v>
      </c>
      <c r="B21" s="165" t="s">
        <v>180</v>
      </c>
      <c r="C21" s="165" t="s">
        <v>158</v>
      </c>
      <c r="D21" s="165" t="s">
        <v>292</v>
      </c>
      <c r="E21" s="166" t="s">
        <v>418</v>
      </c>
      <c r="F21" s="165" t="s">
        <v>5</v>
      </c>
      <c r="G21" s="165" t="s">
        <v>5</v>
      </c>
      <c r="H21" s="167"/>
      <c r="I21" s="168"/>
      <c r="J21" s="169"/>
      <c r="K21" s="169"/>
      <c r="L21" s="169"/>
      <c r="M21" s="170"/>
      <c r="N21" s="170"/>
      <c r="O21" s="170"/>
    </row>
    <row r="22" spans="1:257" ht="38.25">
      <c r="A22" s="165" t="str">
        <f t="shared" si="2"/>
        <v>[Administration_Module-11]</v>
      </c>
      <c r="B22" s="165" t="s">
        <v>159</v>
      </c>
      <c r="C22" s="165" t="s">
        <v>160</v>
      </c>
      <c r="D22" s="165" t="s">
        <v>296</v>
      </c>
      <c r="E22" s="166" t="s">
        <v>418</v>
      </c>
      <c r="F22" s="165" t="s">
        <v>5</v>
      </c>
      <c r="G22" s="165" t="s">
        <v>5</v>
      </c>
      <c r="H22" s="167"/>
      <c r="I22" s="168"/>
      <c r="J22" s="169"/>
      <c r="K22" s="169"/>
      <c r="L22" s="169"/>
      <c r="M22" s="170"/>
      <c r="N22" s="170"/>
      <c r="O22" s="170"/>
    </row>
    <row r="23" spans="1:257" s="76" customFormat="1" ht="38.25">
      <c r="A23" s="165" t="str">
        <f t="shared" si="2"/>
        <v>[Administration_Module-12]</v>
      </c>
      <c r="B23" s="165" t="s">
        <v>161</v>
      </c>
      <c r="C23" s="165" t="s">
        <v>162</v>
      </c>
      <c r="D23" s="165" t="s">
        <v>295</v>
      </c>
      <c r="E23" s="166" t="s">
        <v>418</v>
      </c>
      <c r="F23" s="165" t="s">
        <v>5</v>
      </c>
      <c r="G23" s="165" t="s">
        <v>5</v>
      </c>
      <c r="H23" s="167"/>
      <c r="I23" s="168"/>
      <c r="J23" s="169"/>
      <c r="K23" s="169"/>
      <c r="L23" s="169"/>
      <c r="M23" s="170"/>
      <c r="N23" s="170"/>
      <c r="O23" s="170"/>
    </row>
    <row r="24" spans="1:257" s="76" customFormat="1" ht="63.75">
      <c r="A24" s="165" t="str">
        <f t="shared" si="2"/>
        <v>[Administration_Module-13]</v>
      </c>
      <c r="B24" s="165" t="s">
        <v>129</v>
      </c>
      <c r="C24" s="165" t="s">
        <v>163</v>
      </c>
      <c r="D24" s="165" t="s">
        <v>294</v>
      </c>
      <c r="E24" s="166" t="s">
        <v>418</v>
      </c>
      <c r="F24" s="165" t="s">
        <v>5</v>
      </c>
      <c r="G24" s="165" t="s">
        <v>5</v>
      </c>
      <c r="H24" s="167"/>
      <c r="I24" s="168"/>
      <c r="J24" s="169"/>
      <c r="K24" s="169"/>
      <c r="L24" s="169"/>
      <c r="M24" s="170"/>
      <c r="N24" s="170"/>
      <c r="O24" s="170"/>
    </row>
    <row r="25" spans="1:257" ht="12.75">
      <c r="A25" s="180"/>
      <c r="B25" s="181" t="s">
        <v>221</v>
      </c>
      <c r="C25" s="181"/>
      <c r="D25" s="181"/>
      <c r="E25" s="181"/>
      <c r="F25" s="181"/>
      <c r="G25" s="181"/>
      <c r="H25" s="181"/>
      <c r="I25" s="181"/>
      <c r="J25" s="181"/>
      <c r="K25" s="181"/>
      <c r="L25" s="181"/>
      <c r="M25" s="181"/>
      <c r="N25" s="181"/>
      <c r="O25" s="182"/>
    </row>
    <row r="26" spans="1:257" s="76" customFormat="1" ht="51">
      <c r="A26" s="165" t="str">
        <f t="shared" si="2"/>
        <v>[Administration_Module-15]</v>
      </c>
      <c r="B26" s="165" t="s">
        <v>164</v>
      </c>
      <c r="C26" s="165" t="s">
        <v>165</v>
      </c>
      <c r="D26" s="165" t="s">
        <v>166</v>
      </c>
      <c r="E26" s="166" t="s">
        <v>426</v>
      </c>
      <c r="F26" s="165" t="s">
        <v>5</v>
      </c>
      <c r="G26" s="165" t="s">
        <v>5</v>
      </c>
      <c r="H26" s="167"/>
      <c r="I26" s="168"/>
      <c r="J26" s="169"/>
      <c r="K26" s="169"/>
      <c r="L26" s="169"/>
      <c r="M26" s="170"/>
      <c r="N26" s="170"/>
      <c r="O26" s="170"/>
    </row>
    <row r="27" spans="1:257" ht="51">
      <c r="A27" s="165" t="str">
        <f t="shared" si="2"/>
        <v>[Administration_Module-16]</v>
      </c>
      <c r="B27" s="165" t="s">
        <v>167</v>
      </c>
      <c r="C27" s="165" t="s">
        <v>168</v>
      </c>
      <c r="D27" s="165" t="s">
        <v>169</v>
      </c>
      <c r="E27" s="166" t="s">
        <v>426</v>
      </c>
      <c r="F27" s="165" t="s">
        <v>5</v>
      </c>
      <c r="G27" s="165" t="s">
        <v>5</v>
      </c>
      <c r="H27" s="167"/>
      <c r="I27" s="168"/>
      <c r="J27" s="169"/>
      <c r="K27" s="169"/>
      <c r="L27" s="169"/>
      <c r="M27" s="170"/>
      <c r="N27" s="170"/>
      <c r="O27" s="170"/>
    </row>
    <row r="28" spans="1:257" ht="12.75">
      <c r="A28" s="180"/>
      <c r="B28" s="181" t="s">
        <v>243</v>
      </c>
      <c r="C28" s="181"/>
      <c r="D28" s="181"/>
      <c r="E28" s="181"/>
      <c r="F28" s="181"/>
      <c r="G28" s="181"/>
      <c r="H28" s="181"/>
      <c r="I28" s="181"/>
      <c r="J28" s="181"/>
      <c r="K28" s="181"/>
      <c r="L28" s="181"/>
      <c r="M28" s="181"/>
      <c r="N28" s="181"/>
      <c r="O28" s="182"/>
    </row>
    <row r="29" spans="1:257" s="76" customFormat="1" ht="63.75">
      <c r="A29" s="165" t="str">
        <f t="shared" si="2"/>
        <v>[Administration_Module-18]</v>
      </c>
      <c r="B29" s="165" t="s">
        <v>244</v>
      </c>
      <c r="C29" s="165" t="s">
        <v>245</v>
      </c>
      <c r="D29" s="165" t="s">
        <v>298</v>
      </c>
      <c r="E29" s="166" t="s">
        <v>427</v>
      </c>
      <c r="F29" s="165" t="s">
        <v>5</v>
      </c>
      <c r="G29" s="165" t="s">
        <v>5</v>
      </c>
      <c r="H29" s="167"/>
      <c r="I29" s="168"/>
      <c r="J29" s="169"/>
      <c r="K29" s="169"/>
      <c r="L29" s="169"/>
      <c r="M29" s="170"/>
      <c r="N29" s="170"/>
      <c r="O29" s="170"/>
    </row>
    <row r="30" spans="1:257" ht="51">
      <c r="A30" s="165" t="str">
        <f t="shared" si="2"/>
        <v>[Administration_Module-19]</v>
      </c>
      <c r="B30" s="165" t="s">
        <v>248</v>
      </c>
      <c r="C30" s="165" t="s">
        <v>249</v>
      </c>
      <c r="D30" s="165" t="s">
        <v>292</v>
      </c>
      <c r="E30" s="166" t="s">
        <v>427</v>
      </c>
      <c r="F30" s="165" t="s">
        <v>5</v>
      </c>
      <c r="G30" s="165" t="s">
        <v>5</v>
      </c>
      <c r="H30" s="167"/>
      <c r="I30" s="168"/>
      <c r="J30" s="169"/>
      <c r="K30" s="169"/>
      <c r="L30" s="169"/>
      <c r="M30" s="170"/>
      <c r="N30" s="170"/>
      <c r="O30" s="170"/>
    </row>
    <row r="31" spans="1:257" ht="12.75">
      <c r="A31" s="180"/>
      <c r="B31" s="181" t="s">
        <v>222</v>
      </c>
      <c r="C31" s="181"/>
      <c r="D31" s="181"/>
      <c r="E31" s="181"/>
      <c r="F31" s="181"/>
      <c r="G31" s="181"/>
      <c r="H31" s="181"/>
      <c r="I31" s="181"/>
      <c r="J31" s="181"/>
      <c r="K31" s="181"/>
      <c r="L31" s="181"/>
      <c r="M31" s="181"/>
      <c r="N31" s="181"/>
      <c r="O31" s="182"/>
    </row>
    <row r="32" spans="1:257" s="76" customFormat="1" ht="25.5">
      <c r="A32" s="165" t="str">
        <f t="shared" si="2"/>
        <v>[Administration_Module-21]</v>
      </c>
      <c r="B32" s="165" t="s">
        <v>173</v>
      </c>
      <c r="C32" s="165" t="s">
        <v>174</v>
      </c>
      <c r="D32" s="165" t="s">
        <v>293</v>
      </c>
      <c r="E32" s="166" t="s">
        <v>418</v>
      </c>
      <c r="F32" s="165" t="s">
        <v>5</v>
      </c>
      <c r="G32" s="165" t="s">
        <v>5</v>
      </c>
      <c r="H32" s="167"/>
      <c r="I32" s="168"/>
      <c r="J32" s="169"/>
      <c r="K32" s="169"/>
      <c r="L32" s="169"/>
      <c r="M32" s="170"/>
      <c r="N32" s="170"/>
      <c r="O32" s="170"/>
    </row>
    <row r="33" spans="1:15" ht="63.75">
      <c r="A33" s="165" t="str">
        <f t="shared" si="2"/>
        <v>[Administration_Module-22]</v>
      </c>
      <c r="B33" s="165" t="s">
        <v>180</v>
      </c>
      <c r="C33" s="165" t="s">
        <v>175</v>
      </c>
      <c r="D33" s="165" t="s">
        <v>176</v>
      </c>
      <c r="E33" s="166" t="s">
        <v>418</v>
      </c>
      <c r="F33" s="165" t="s">
        <v>5</v>
      </c>
      <c r="G33" s="165" t="s">
        <v>5</v>
      </c>
      <c r="H33" s="167"/>
      <c r="I33" s="168"/>
      <c r="J33" s="169"/>
      <c r="K33" s="169"/>
      <c r="L33" s="169"/>
      <c r="M33" s="170"/>
      <c r="N33" s="170"/>
      <c r="O33" s="170"/>
    </row>
    <row r="34" spans="1:15" ht="38.25">
      <c r="A34" s="165" t="str">
        <f t="shared" si="2"/>
        <v>[Administration_Module-23]</v>
      </c>
      <c r="B34" s="165" t="s">
        <v>159</v>
      </c>
      <c r="C34" s="165" t="s">
        <v>177</v>
      </c>
      <c r="D34" s="165" t="s">
        <v>299</v>
      </c>
      <c r="E34" s="166" t="s">
        <v>418</v>
      </c>
      <c r="F34" s="165" t="s">
        <v>5</v>
      </c>
      <c r="G34" s="165" t="s">
        <v>5</v>
      </c>
      <c r="H34" s="167"/>
      <c r="I34" s="168"/>
      <c r="J34" s="169"/>
      <c r="K34" s="169"/>
      <c r="L34" s="169"/>
      <c r="M34" s="170"/>
      <c r="N34" s="170"/>
      <c r="O34" s="170"/>
    </row>
    <row r="35" spans="1:15" ht="17.25" customHeight="1">
      <c r="A35" s="180"/>
      <c r="B35" s="181" t="s">
        <v>223</v>
      </c>
      <c r="C35" s="181"/>
      <c r="D35" s="181"/>
      <c r="E35" s="181"/>
      <c r="F35" s="181"/>
      <c r="G35" s="181"/>
      <c r="H35" s="181"/>
      <c r="I35" s="181"/>
      <c r="J35" s="181"/>
      <c r="K35" s="181"/>
      <c r="L35" s="181"/>
      <c r="M35" s="181"/>
      <c r="N35" s="181"/>
      <c r="O35" s="182"/>
    </row>
    <row r="36" spans="1:15" ht="51">
      <c r="A36" s="165" t="str">
        <f t="shared" si="2"/>
        <v>[Administration_Module-25]</v>
      </c>
      <c r="B36" s="165" t="s">
        <v>167</v>
      </c>
      <c r="C36" s="165" t="s">
        <v>178</v>
      </c>
      <c r="D36" s="165" t="s">
        <v>179</v>
      </c>
      <c r="E36" s="166" t="s">
        <v>419</v>
      </c>
      <c r="F36" s="165" t="s">
        <v>5</v>
      </c>
      <c r="G36" s="165" t="s">
        <v>5</v>
      </c>
      <c r="H36" s="167"/>
      <c r="I36" s="168"/>
      <c r="J36" s="169"/>
      <c r="K36" s="169"/>
      <c r="L36" s="169"/>
      <c r="M36" s="170"/>
      <c r="N36" s="170"/>
      <c r="O36" s="170"/>
    </row>
    <row r="37" spans="1:15" ht="51">
      <c r="A37" s="165" t="str">
        <f t="shared" si="2"/>
        <v>[Administration_Module-26]</v>
      </c>
      <c r="B37" s="165" t="s">
        <v>170</v>
      </c>
      <c r="C37" s="165" t="s">
        <v>171</v>
      </c>
      <c r="D37" s="165" t="s">
        <v>172</v>
      </c>
      <c r="E37" s="166" t="s">
        <v>419</v>
      </c>
      <c r="F37" s="165" t="s">
        <v>5</v>
      </c>
      <c r="G37" s="165" t="s">
        <v>5</v>
      </c>
      <c r="H37" s="167"/>
      <c r="I37" s="168"/>
      <c r="J37" s="169"/>
      <c r="K37" s="169"/>
      <c r="L37" s="169"/>
      <c r="M37" s="170"/>
      <c r="N37" s="170"/>
      <c r="O37" s="170"/>
    </row>
    <row r="38" spans="1:15" ht="12.75">
      <c r="A38" s="180"/>
      <c r="B38" s="181" t="s">
        <v>224</v>
      </c>
      <c r="C38" s="181"/>
      <c r="D38" s="181"/>
      <c r="E38" s="181"/>
      <c r="F38" s="181"/>
      <c r="G38" s="181"/>
      <c r="H38" s="181"/>
      <c r="I38" s="181"/>
      <c r="J38" s="181"/>
      <c r="K38" s="181"/>
      <c r="L38" s="181"/>
      <c r="M38" s="181"/>
      <c r="N38" s="181"/>
      <c r="O38" s="182"/>
    </row>
    <row r="39" spans="1:15" ht="63.75">
      <c r="A39" s="165" t="str">
        <f t="shared" si="2"/>
        <v>[Administration_Module-28]</v>
      </c>
      <c r="B39" s="165" t="s">
        <v>180</v>
      </c>
      <c r="C39" s="165" t="s">
        <v>181</v>
      </c>
      <c r="D39" s="165" t="s">
        <v>182</v>
      </c>
      <c r="E39" s="166" t="s">
        <v>420</v>
      </c>
      <c r="F39" s="165" t="s">
        <v>5</v>
      </c>
      <c r="G39" s="165" t="s">
        <v>5</v>
      </c>
      <c r="H39" s="167"/>
      <c r="I39" s="168"/>
      <c r="J39" s="169"/>
      <c r="K39" s="169"/>
      <c r="L39" s="169"/>
      <c r="M39" s="170"/>
      <c r="N39" s="170"/>
      <c r="O39" s="170"/>
    </row>
    <row r="40" spans="1:15" ht="38.25">
      <c r="A40" s="165" t="str">
        <f t="shared" si="2"/>
        <v>[Administration_Module-29]</v>
      </c>
      <c r="B40" s="165" t="s">
        <v>159</v>
      </c>
      <c r="C40" s="165" t="s">
        <v>183</v>
      </c>
      <c r="D40" s="165" t="s">
        <v>184</v>
      </c>
      <c r="E40" s="166" t="s">
        <v>420</v>
      </c>
      <c r="F40" s="165" t="s">
        <v>5</v>
      </c>
      <c r="G40" s="165" t="s">
        <v>5</v>
      </c>
      <c r="H40" s="167"/>
      <c r="I40" s="168"/>
      <c r="J40" s="169"/>
      <c r="K40" s="169"/>
      <c r="L40" s="169"/>
      <c r="M40" s="170"/>
      <c r="N40" s="170"/>
      <c r="O40" s="170"/>
    </row>
    <row r="41" spans="1:15" ht="114.75">
      <c r="A41" s="165" t="str">
        <f t="shared" si="2"/>
        <v>[Administration_Module-30]</v>
      </c>
      <c r="B41" s="165" t="s">
        <v>185</v>
      </c>
      <c r="C41" s="165" t="s">
        <v>187</v>
      </c>
      <c r="D41" s="165" t="s">
        <v>188</v>
      </c>
      <c r="E41" s="166" t="s">
        <v>420</v>
      </c>
      <c r="F41" s="165" t="s">
        <v>5</v>
      </c>
      <c r="G41" s="165" t="s">
        <v>5</v>
      </c>
      <c r="H41" s="167"/>
      <c r="I41" s="168"/>
      <c r="J41" s="169"/>
      <c r="K41" s="169"/>
      <c r="L41" s="169"/>
      <c r="M41" s="170"/>
      <c r="N41" s="170"/>
      <c r="O41" s="170"/>
    </row>
    <row r="42" spans="1:15" ht="165.75">
      <c r="A42" s="165" t="str">
        <f t="shared" si="2"/>
        <v>[Administration_Module-31]</v>
      </c>
      <c r="B42" s="165" t="s">
        <v>186</v>
      </c>
      <c r="C42" s="165" t="s">
        <v>189</v>
      </c>
      <c r="D42" s="165" t="s">
        <v>190</v>
      </c>
      <c r="E42" s="166" t="s">
        <v>421</v>
      </c>
      <c r="F42" s="165" t="s">
        <v>5</v>
      </c>
      <c r="G42" s="165" t="s">
        <v>5</v>
      </c>
      <c r="H42" s="167"/>
      <c r="I42" s="168"/>
      <c r="J42" s="169"/>
      <c r="K42" s="169"/>
      <c r="L42" s="169"/>
      <c r="M42" s="170"/>
      <c r="N42" s="170"/>
      <c r="O42" s="170"/>
    </row>
    <row r="43" spans="1:15" ht="12.75">
      <c r="A43" s="180"/>
      <c r="B43" s="181" t="s">
        <v>225</v>
      </c>
      <c r="C43" s="181"/>
      <c r="D43" s="181"/>
      <c r="E43" s="181"/>
      <c r="F43" s="181"/>
      <c r="G43" s="181"/>
      <c r="H43" s="181"/>
      <c r="I43" s="181"/>
      <c r="J43" s="181"/>
      <c r="K43" s="181"/>
      <c r="L43" s="181"/>
      <c r="M43" s="181"/>
      <c r="N43" s="181"/>
      <c r="O43" s="182"/>
    </row>
    <row r="44" spans="1:15" ht="63.75">
      <c r="A44" s="165" t="str">
        <f t="shared" si="2"/>
        <v>[Administration_Module-33]</v>
      </c>
      <c r="B44" s="165" t="s">
        <v>180</v>
      </c>
      <c r="C44" s="165" t="s">
        <v>192</v>
      </c>
      <c r="D44" s="165" t="s">
        <v>193</v>
      </c>
      <c r="E44" s="166" t="s">
        <v>428</v>
      </c>
      <c r="F44" s="165" t="s">
        <v>5</v>
      </c>
      <c r="G44" s="165" t="s">
        <v>5</v>
      </c>
      <c r="H44" s="167"/>
      <c r="I44" s="168"/>
      <c r="J44" s="169"/>
      <c r="K44" s="169"/>
      <c r="L44" s="169"/>
      <c r="M44" s="170"/>
      <c r="N44" s="170"/>
      <c r="O44" s="170"/>
    </row>
    <row r="45" spans="1:15" ht="51">
      <c r="A45" s="165" t="str">
        <f t="shared" si="2"/>
        <v>[Administration_Module-34]</v>
      </c>
      <c r="B45" s="165" t="s">
        <v>194</v>
      </c>
      <c r="C45" s="165" t="s">
        <v>196</v>
      </c>
      <c r="D45" s="165" t="s">
        <v>195</v>
      </c>
      <c r="E45" s="166" t="s">
        <v>428</v>
      </c>
      <c r="F45" s="165" t="s">
        <v>5</v>
      </c>
      <c r="G45" s="165" t="s">
        <v>5</v>
      </c>
      <c r="H45" s="167"/>
      <c r="I45" s="168"/>
      <c r="J45" s="169"/>
      <c r="K45" s="169"/>
      <c r="L45" s="169"/>
      <c r="M45" s="170"/>
      <c r="N45" s="170"/>
      <c r="O45" s="170"/>
    </row>
    <row r="46" spans="1:15" ht="89.25">
      <c r="A46" s="165" t="str">
        <f t="shared" si="2"/>
        <v>[Administration_Module-35]</v>
      </c>
      <c r="B46" s="165" t="s">
        <v>86</v>
      </c>
      <c r="C46" s="165" t="s">
        <v>199</v>
      </c>
      <c r="D46" s="179" t="s">
        <v>197</v>
      </c>
      <c r="E46" s="166" t="s">
        <v>428</v>
      </c>
      <c r="F46" s="165" t="s">
        <v>5</v>
      </c>
      <c r="G46" s="165" t="s">
        <v>5</v>
      </c>
      <c r="H46" s="167"/>
      <c r="I46" s="168"/>
      <c r="J46" s="169"/>
      <c r="K46" s="169"/>
      <c r="L46" s="169"/>
      <c r="M46" s="170"/>
      <c r="N46" s="170"/>
      <c r="O46" s="170"/>
    </row>
    <row r="47" spans="1:15" ht="89.25">
      <c r="A47" s="165" t="str">
        <f t="shared" si="2"/>
        <v>[Administration_Module-36]</v>
      </c>
      <c r="B47" s="165" t="s">
        <v>429</v>
      </c>
      <c r="C47" s="165" t="s">
        <v>200</v>
      </c>
      <c r="D47" s="179" t="s">
        <v>203</v>
      </c>
      <c r="E47" s="166" t="s">
        <v>428</v>
      </c>
      <c r="F47" s="165" t="s">
        <v>5</v>
      </c>
      <c r="G47" s="165" t="s">
        <v>5</v>
      </c>
      <c r="H47" s="167"/>
      <c r="I47" s="168"/>
      <c r="J47" s="169"/>
      <c r="K47" s="169"/>
      <c r="L47" s="169"/>
      <c r="M47" s="170"/>
      <c r="N47" s="170"/>
      <c r="O47" s="170"/>
    </row>
    <row r="48" spans="1:15" ht="12.75">
      <c r="A48" s="180"/>
      <c r="B48" s="181" t="s">
        <v>226</v>
      </c>
      <c r="C48" s="181"/>
      <c r="D48" s="181"/>
      <c r="E48" s="181"/>
      <c r="F48" s="181"/>
      <c r="G48" s="181"/>
      <c r="H48" s="181"/>
      <c r="I48" s="181"/>
      <c r="J48" s="181"/>
      <c r="K48" s="181"/>
      <c r="L48" s="181"/>
      <c r="M48" s="181"/>
      <c r="N48" s="181"/>
      <c r="O48" s="182"/>
    </row>
    <row r="49" spans="1:15" ht="114.75">
      <c r="A49" s="165" t="str">
        <f t="shared" si="2"/>
        <v>[Administration_Module-38]</v>
      </c>
      <c r="B49" s="165" t="s">
        <v>201</v>
      </c>
      <c r="C49" s="165" t="s">
        <v>202</v>
      </c>
      <c r="D49" s="179" t="s">
        <v>300</v>
      </c>
      <c r="E49" s="166" t="s">
        <v>430</v>
      </c>
      <c r="F49" s="165" t="s">
        <v>5</v>
      </c>
      <c r="G49" s="165" t="s">
        <v>5</v>
      </c>
      <c r="H49" s="167"/>
      <c r="I49" s="168"/>
      <c r="J49" s="169"/>
      <c r="K49" s="169"/>
      <c r="L49" s="169"/>
      <c r="M49" s="170"/>
      <c r="N49" s="170"/>
      <c r="O49" s="170"/>
    </row>
    <row r="50" spans="1:15" ht="12.75">
      <c r="A50" s="180"/>
      <c r="B50" s="181" t="s">
        <v>227</v>
      </c>
      <c r="C50" s="181"/>
      <c r="D50" s="181"/>
      <c r="E50" s="181"/>
      <c r="F50" s="181"/>
      <c r="G50" s="181"/>
      <c r="H50" s="181"/>
      <c r="I50" s="181"/>
      <c r="J50" s="181"/>
      <c r="K50" s="181"/>
      <c r="L50" s="181"/>
      <c r="M50" s="181"/>
      <c r="N50" s="181"/>
      <c r="O50" s="182"/>
    </row>
    <row r="51" spans="1:15" ht="63.75">
      <c r="A51" s="165" t="str">
        <f t="shared" si="2"/>
        <v>[Administration_Module-40]</v>
      </c>
      <c r="B51" s="165" t="s">
        <v>180</v>
      </c>
      <c r="C51" s="165" t="s">
        <v>213</v>
      </c>
      <c r="D51" s="165" t="s">
        <v>214</v>
      </c>
      <c r="E51" s="166" t="s">
        <v>431</v>
      </c>
      <c r="F51" s="165" t="s">
        <v>5</v>
      </c>
      <c r="G51" s="165" t="s">
        <v>5</v>
      </c>
      <c r="H51" s="167"/>
      <c r="I51" s="168"/>
      <c r="J51" s="169"/>
      <c r="K51" s="169"/>
      <c r="L51" s="169"/>
      <c r="M51" s="170"/>
      <c r="N51" s="170"/>
      <c r="O51" s="170"/>
    </row>
    <row r="52" spans="1:15" ht="51">
      <c r="A52" s="165" t="str">
        <f t="shared" si="2"/>
        <v>[Administration_Module-41]</v>
      </c>
      <c r="B52" s="165" t="s">
        <v>194</v>
      </c>
      <c r="C52" s="165" t="s">
        <v>216</v>
      </c>
      <c r="D52" s="165" t="s">
        <v>215</v>
      </c>
      <c r="E52" s="166" t="s">
        <v>431</v>
      </c>
      <c r="F52" s="165" t="s">
        <v>5</v>
      </c>
      <c r="G52" s="165" t="s">
        <v>5</v>
      </c>
      <c r="H52" s="167"/>
      <c r="I52" s="168"/>
      <c r="J52" s="169"/>
      <c r="K52" s="169"/>
      <c r="L52" s="169"/>
      <c r="M52" s="170"/>
      <c r="N52" s="170"/>
      <c r="O52" s="170"/>
    </row>
    <row r="53" spans="1:15" ht="89.25">
      <c r="A53" s="165" t="str">
        <f t="shared" si="2"/>
        <v>[Administration_Module-42]</v>
      </c>
      <c r="B53" s="165" t="s">
        <v>217</v>
      </c>
      <c r="C53" s="165" t="s">
        <v>219</v>
      </c>
      <c r="D53" s="179" t="s">
        <v>228</v>
      </c>
      <c r="E53" s="166" t="s">
        <v>431</v>
      </c>
      <c r="F53" s="165" t="s">
        <v>5</v>
      </c>
      <c r="G53" s="165" t="s">
        <v>5</v>
      </c>
      <c r="H53" s="167"/>
      <c r="I53" s="168"/>
      <c r="J53" s="169"/>
      <c r="K53" s="169"/>
      <c r="L53" s="169"/>
      <c r="M53" s="170"/>
      <c r="N53" s="170"/>
      <c r="O53" s="170"/>
    </row>
    <row r="54" spans="1:15" ht="76.5">
      <c r="A54" s="165" t="str">
        <f t="shared" si="2"/>
        <v>[Administration_Module-43]</v>
      </c>
      <c r="B54" s="165" t="s">
        <v>218</v>
      </c>
      <c r="C54" s="165" t="s">
        <v>246</v>
      </c>
      <c r="D54" s="179" t="s">
        <v>247</v>
      </c>
      <c r="E54" s="166" t="s">
        <v>431</v>
      </c>
      <c r="F54" s="165" t="s">
        <v>5</v>
      </c>
      <c r="G54" s="165" t="s">
        <v>5</v>
      </c>
      <c r="H54" s="167"/>
      <c r="I54" s="168"/>
      <c r="J54" s="169"/>
      <c r="K54" s="169"/>
      <c r="L54" s="169"/>
      <c r="M54" s="170"/>
      <c r="N54" s="170"/>
      <c r="O54" s="170"/>
    </row>
    <row r="55" spans="1:15" ht="12.75"/>
    <row r="56" spans="1:15" ht="12.75"/>
    <row r="57" spans="1:15" ht="12.75"/>
    <row r="58" spans="1:15" ht="12.75"/>
    <row r="59" spans="1:15" ht="12.75"/>
    <row r="60" spans="1:15" ht="12.75"/>
    <row r="61" spans="1:15" ht="12.75"/>
    <row r="62" spans="1:15" ht="12.75"/>
    <row r="63" spans="1:15" ht="12.75"/>
    <row r="64" spans="1:15"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sheetData>
  <mergeCells count="5">
    <mergeCell ref="B2:G2"/>
    <mergeCell ref="B3:G3"/>
    <mergeCell ref="B4:G4"/>
    <mergeCell ref="E5:G5"/>
    <mergeCell ref="E6:G6"/>
  </mergeCells>
  <dataValidations count="3">
    <dataValidation type="list" allowBlank="1" showInputMessage="1" showErrorMessage="1" sqref="G6:G8 F20:G24 F49:G49 F26:G27 F29:G30 F32:G34 F36:G37 F39:G42 F44:G47 F14:G18 F12:G12 F51:G54">
      <formula1>$H$2:$H$5</formula1>
    </dataValidation>
    <dataValidation type="list" allowBlank="1" showErrorMessage="1" sqref="G1:G3">
      <formula1>$Q$2:$Q$6</formula1>
    </dataValidation>
    <dataValidation type="list" allowBlank="1" showErrorMessage="1" sqref="L50:M50 F13:G13 F19:G19 F25:G25 F31:G31 F35:G35 F38:G38 F43:G43 F50:G50 F28:G28 L11:M11 L13:M13 L19:M19 L25:M25 L28:M28 L31:M31 L35:M35 L38:M38 L43:M43 F11:G11">
      <formula1>$J$2:$J$6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J26:J27 J12 J32:J34 J39:J42 J51:J54 J36:J37 J49 J44:J47 J29:J30 J20:J24 J14:J18</xm:sqref>
        </x14:dataValidation>
        <x14:dataValidation type="list" allowBlank="1" showInputMessage="1" showErrorMessage="1">
          <x14:formula1>
            <xm:f>Calculate!$A$11:$A$12</xm:f>
          </x14:formula1>
          <xm:sqref>K26:K27 K12 K32:K34 K39:K42 K51:K54 K36:K37 K49 K44:K47 K29:K30 K20:K24 K14:K18</xm:sqref>
        </x14:dataValidation>
        <x14:dataValidation type="list" allowBlank="1" showInputMessage="1" showErrorMessage="1">
          <x14:formula1>
            <xm:f>Calculate!$B$4:$B$7</xm:f>
          </x14:formula1>
          <xm:sqref>L26:L27 L12 L32:L34 L39:L42 L51:L54 L36:L37 L49 L44:L47 L29:L30 L20:L24 L14:L18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表紙</vt:lpstr>
      <vt:lpstr>テスト項目一覧</vt:lpstr>
      <vt:lpstr>テスト報告</vt:lpstr>
      <vt:lpstr>Calculate</vt:lpstr>
      <vt:lpstr> メッセージルール</vt:lpstr>
      <vt:lpstr>一般</vt:lpstr>
      <vt:lpstr>User_Module</vt:lpstr>
      <vt:lpstr>Administration_Module</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LamNS</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ShiroNeko</cp:lastModifiedBy>
  <dcterms:created xsi:type="dcterms:W3CDTF">2014-07-15T10:13:31Z</dcterms:created>
  <dcterms:modified xsi:type="dcterms:W3CDTF">2016-07-31T16:01:22Z</dcterms:modified>
  <cp:category>BM</cp:category>
</cp:coreProperties>
</file>