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filterPrivacy="1" updateLinks="never"/>
  <bookViews>
    <workbookView xWindow="2790" yWindow="0" windowWidth="15360" windowHeight="7755" tabRatio="840" activeTab="3"/>
  </bookViews>
  <sheets>
    <sheet name="Cover" sheetId="1" r:id="rId1"/>
    <sheet name="Test Report" sheetId="5" r:id="rId2"/>
    <sheet name="Test case List" sheetId="2" r:id="rId3"/>
    <sheet name="Calculate" sheetId="38" r:id="rId4"/>
    <sheet name="Message Rules" sheetId="22" r:id="rId5"/>
    <sheet name="Common" sheetId="18" r:id="rId6"/>
    <sheet name="Homepage" sheetId="19" r:id="rId7"/>
    <sheet name="Account management" sheetId="21" r:id="rId8"/>
    <sheet name="Reviews" sheetId="24" r:id="rId9"/>
    <sheet name="Company" sheetId="25" r:id="rId10"/>
    <sheet name="Notification" sheetId="35" r:id="rId11"/>
    <sheet name="Admin" sheetId="36" r:id="rId12"/>
  </sheets>
  <definedNames>
    <definedName name="_xlnm._FilterDatabase" localSheetId="7" hidden="1">'Account management'!$J$10:$O$80</definedName>
    <definedName name="_xlnm._FilterDatabase" localSheetId="11" hidden="1">Admin!$J$10:$O$15</definedName>
    <definedName name="_xlnm._FilterDatabase" localSheetId="5" hidden="1">Common!$J$10:$O$21</definedName>
    <definedName name="_xlnm._FilterDatabase" localSheetId="9" hidden="1">Company!$J$10:$O$23</definedName>
    <definedName name="_xlnm._FilterDatabase" localSheetId="6" hidden="1">Homepage!$J$10:$O$23</definedName>
    <definedName name="_xlnm._FilterDatabase" localSheetId="10" hidden="1">Notification!$J$10:$O$18</definedName>
    <definedName name="_xlnm._FilterDatabase" localSheetId="8" hidden="1">Reviews!$J$10:$O$42</definedName>
  </definedNames>
  <calcPr calcId="162913" iterate="1" iterateCount="10000" iterateDelta="1.0000000000000001E-5"/>
  <fileRecoveryPr autoRecover="0"/>
</workbook>
</file>

<file path=xl/calcChain.xml><?xml version="1.0" encoding="utf-8"?>
<calcChain xmlns="http://schemas.openxmlformats.org/spreadsheetml/2006/main">
  <c r="C7" i="38" l="1"/>
  <c r="C6" i="38"/>
  <c r="D20" i="38"/>
  <c r="C5" i="38"/>
  <c r="C20" i="38"/>
  <c r="C4" i="38"/>
  <c r="B20" i="38"/>
  <c r="B15" i="38"/>
  <c r="N6" i="36"/>
  <c r="M6" i="36"/>
  <c r="L6" i="36"/>
  <c r="K6" i="36"/>
  <c r="J6" i="36"/>
  <c r="O6" i="36" s="1"/>
  <c r="N5" i="36"/>
  <c r="M5" i="36"/>
  <c r="L5" i="36"/>
  <c r="K5" i="36"/>
  <c r="J5" i="36"/>
  <c r="N4" i="36"/>
  <c r="M4" i="36"/>
  <c r="L4" i="36"/>
  <c r="K4" i="36"/>
  <c r="J4" i="36"/>
  <c r="N3" i="36"/>
  <c r="M3" i="36"/>
  <c r="L3" i="36"/>
  <c r="K3" i="36"/>
  <c r="J3" i="36"/>
  <c r="N2" i="36"/>
  <c r="M2" i="36"/>
  <c r="M7" i="36" s="1"/>
  <c r="L2" i="36"/>
  <c r="K2" i="36"/>
  <c r="K7" i="36" s="1"/>
  <c r="J2" i="36"/>
  <c r="J7" i="36" s="1"/>
  <c r="N6" i="35"/>
  <c r="M6" i="35"/>
  <c r="L6" i="35"/>
  <c r="K6" i="35"/>
  <c r="J6" i="35"/>
  <c r="O6" i="35" s="1"/>
  <c r="N5" i="35"/>
  <c r="M5" i="35"/>
  <c r="L5" i="35"/>
  <c r="K5" i="35"/>
  <c r="J5" i="35"/>
  <c r="N4" i="35"/>
  <c r="M4" i="35"/>
  <c r="L4" i="35"/>
  <c r="K4" i="35"/>
  <c r="J4" i="35"/>
  <c r="N3" i="35"/>
  <c r="M3" i="35"/>
  <c r="L3" i="35"/>
  <c r="K3" i="35"/>
  <c r="J3" i="35"/>
  <c r="O3" i="35" s="1"/>
  <c r="N2" i="35"/>
  <c r="M2" i="35"/>
  <c r="M7" i="35" s="1"/>
  <c r="L2" i="35"/>
  <c r="L7" i="35" s="1"/>
  <c r="K2" i="35"/>
  <c r="J2" i="35"/>
  <c r="J7" i="35" s="1"/>
  <c r="N6" i="25"/>
  <c r="M6" i="25"/>
  <c r="L6" i="25"/>
  <c r="K6" i="25"/>
  <c r="J6" i="25"/>
  <c r="O6" i="25" s="1"/>
  <c r="N5" i="25"/>
  <c r="M5" i="25"/>
  <c r="L5" i="25"/>
  <c r="O5" i="25" s="1"/>
  <c r="K5" i="25"/>
  <c r="J5" i="25"/>
  <c r="N4" i="25"/>
  <c r="M4" i="25"/>
  <c r="L4" i="25"/>
  <c r="K4" i="25"/>
  <c r="J4" i="25"/>
  <c r="N3" i="25"/>
  <c r="M3" i="25"/>
  <c r="L3" i="25"/>
  <c r="K3" i="25"/>
  <c r="J3" i="25"/>
  <c r="N2" i="25"/>
  <c r="M2" i="25"/>
  <c r="L2" i="25"/>
  <c r="K2" i="25"/>
  <c r="K7" i="25" s="1"/>
  <c r="J2" i="25"/>
  <c r="J7" i="25" s="1"/>
  <c r="N6" i="24"/>
  <c r="M6" i="24"/>
  <c r="L6" i="24"/>
  <c r="K6" i="24"/>
  <c r="J6" i="24"/>
  <c r="O6" i="24" s="1"/>
  <c r="N5" i="24"/>
  <c r="M5" i="24"/>
  <c r="L5" i="24"/>
  <c r="K5" i="24"/>
  <c r="J5" i="24"/>
  <c r="N4" i="24"/>
  <c r="M4" i="24"/>
  <c r="L4" i="24"/>
  <c r="K4" i="24"/>
  <c r="J4" i="24"/>
  <c r="O4" i="24" s="1"/>
  <c r="N3" i="24"/>
  <c r="M3" i="24"/>
  <c r="L3" i="24"/>
  <c r="K3" i="24"/>
  <c r="J3" i="24"/>
  <c r="N2" i="24"/>
  <c r="M2" i="24"/>
  <c r="M7" i="24" s="1"/>
  <c r="L2" i="24"/>
  <c r="K2" i="24"/>
  <c r="K7" i="24" s="1"/>
  <c r="J2" i="24"/>
  <c r="J7" i="24" s="1"/>
  <c r="N6" i="21"/>
  <c r="M6" i="21"/>
  <c r="L6" i="21"/>
  <c r="K6" i="21"/>
  <c r="J6" i="21"/>
  <c r="O6" i="21" s="1"/>
  <c r="N5" i="21"/>
  <c r="M5" i="21"/>
  <c r="L5" i="21"/>
  <c r="K5" i="21"/>
  <c r="J5" i="21"/>
  <c r="N4" i="21"/>
  <c r="M4" i="21"/>
  <c r="L4" i="21"/>
  <c r="K4" i="21"/>
  <c r="J4" i="21"/>
  <c r="N3" i="21"/>
  <c r="M3" i="21"/>
  <c r="L3" i="21"/>
  <c r="K3" i="21"/>
  <c r="J3" i="21"/>
  <c r="N2" i="21"/>
  <c r="M2" i="21"/>
  <c r="M7" i="21" s="1"/>
  <c r="L2" i="21"/>
  <c r="K2" i="21"/>
  <c r="K7" i="21" s="1"/>
  <c r="J2" i="21"/>
  <c r="J7" i="21" s="1"/>
  <c r="N6" i="19"/>
  <c r="M6" i="19"/>
  <c r="L6" i="19"/>
  <c r="K6" i="19"/>
  <c r="J6" i="19"/>
  <c r="O6" i="19" s="1"/>
  <c r="N5" i="19"/>
  <c r="M5" i="19"/>
  <c r="L5" i="19"/>
  <c r="K5" i="19"/>
  <c r="J5" i="19"/>
  <c r="N4" i="19"/>
  <c r="M4" i="19"/>
  <c r="L4" i="19"/>
  <c r="K4" i="19"/>
  <c r="J4" i="19"/>
  <c r="N3" i="19"/>
  <c r="M3" i="19"/>
  <c r="L3" i="19"/>
  <c r="K3" i="19"/>
  <c r="J3" i="19"/>
  <c r="N2" i="19"/>
  <c r="M2" i="19"/>
  <c r="M7" i="19" s="1"/>
  <c r="L2" i="19"/>
  <c r="K2" i="19"/>
  <c r="K7" i="19" s="1"/>
  <c r="J2" i="19"/>
  <c r="J7" i="19" s="1"/>
  <c r="N6" i="18"/>
  <c r="M6" i="18"/>
  <c r="L6" i="18"/>
  <c r="K6" i="18"/>
  <c r="J6" i="18"/>
  <c r="N5" i="18"/>
  <c r="M5" i="18"/>
  <c r="L5" i="18"/>
  <c r="K5" i="18"/>
  <c r="J5" i="18"/>
  <c r="N4" i="18"/>
  <c r="M4" i="18"/>
  <c r="L4" i="18"/>
  <c r="K4" i="18"/>
  <c r="J4" i="18"/>
  <c r="O4" i="18" s="1"/>
  <c r="N3" i="18"/>
  <c r="M3" i="18"/>
  <c r="L3" i="18"/>
  <c r="K3" i="18"/>
  <c r="J3" i="18"/>
  <c r="N2" i="18"/>
  <c r="M2" i="18"/>
  <c r="L2" i="18"/>
  <c r="K2" i="18"/>
  <c r="K7" i="18" s="1"/>
  <c r="J2" i="18"/>
  <c r="O2" i="18" s="1"/>
  <c r="L7" i="36" l="1"/>
  <c r="O4" i="36"/>
  <c r="N7" i="36"/>
  <c r="O3" i="36"/>
  <c r="O5" i="36"/>
  <c r="O2" i="36"/>
  <c r="O7" i="36" s="1"/>
  <c r="K7" i="35"/>
  <c r="O4" i="35"/>
  <c r="N7" i="35"/>
  <c r="O5" i="35"/>
  <c r="O2" i="35"/>
  <c r="L7" i="25"/>
  <c r="O4" i="25"/>
  <c r="N7" i="25"/>
  <c r="O3" i="25"/>
  <c r="M7" i="25"/>
  <c r="O2" i="25"/>
  <c r="L7" i="24"/>
  <c r="N7" i="24"/>
  <c r="O3" i="24"/>
  <c r="O5" i="24"/>
  <c r="O2" i="24"/>
  <c r="O7" i="24" s="1"/>
  <c r="L7" i="21"/>
  <c r="O4" i="21"/>
  <c r="N7" i="21"/>
  <c r="O3" i="21"/>
  <c r="O5" i="21"/>
  <c r="O2" i="21"/>
  <c r="L7" i="19"/>
  <c r="O4" i="19"/>
  <c r="N7" i="19"/>
  <c r="O3" i="19"/>
  <c r="O5" i="19"/>
  <c r="O2" i="19"/>
  <c r="O6" i="18"/>
  <c r="M7" i="18"/>
  <c r="O3" i="18"/>
  <c r="O7" i="18" s="1"/>
  <c r="L7" i="18"/>
  <c r="N7" i="18"/>
  <c r="O5" i="18"/>
  <c r="J7" i="18"/>
  <c r="O7" i="35" l="1"/>
  <c r="O7" i="25"/>
  <c r="O7" i="21"/>
  <c r="O7" i="19"/>
  <c r="A69" i="21" l="1"/>
  <c r="A68" i="21"/>
  <c r="A67" i="21"/>
  <c r="A48" i="24"/>
  <c r="A47" i="24"/>
  <c r="A35" i="24"/>
  <c r="A36" i="24"/>
  <c r="A25" i="21"/>
  <c r="A89" i="36"/>
  <c r="A88" i="36"/>
  <c r="A87" i="36"/>
  <c r="A85" i="36"/>
  <c r="A84" i="36"/>
  <c r="A79" i="36"/>
  <c r="A80" i="36"/>
  <c r="A81" i="36"/>
  <c r="A82" i="36"/>
  <c r="A83" i="36"/>
  <c r="A86" i="36"/>
  <c r="A78" i="36"/>
  <c r="A71" i="36"/>
  <c r="A72" i="36"/>
  <c r="A73" i="36"/>
  <c r="A74" i="36"/>
  <c r="A75" i="36"/>
  <c r="A76" i="36"/>
  <c r="A70" i="36"/>
  <c r="A58" i="36"/>
  <c r="A59" i="36"/>
  <c r="A60" i="36"/>
  <c r="A61" i="36"/>
  <c r="A62" i="36"/>
  <c r="A63" i="36"/>
  <c r="A64" i="36"/>
  <c r="A65" i="36"/>
  <c r="A66" i="36"/>
  <c r="A67" i="36"/>
  <c r="A68" i="36"/>
  <c r="A57" i="36"/>
  <c r="A55" i="36"/>
  <c r="A54" i="36"/>
  <c r="A53" i="36"/>
  <c r="A52" i="36"/>
  <c r="A51" i="36"/>
  <c r="A50" i="36"/>
  <c r="A49" i="36"/>
  <c r="A48" i="36"/>
  <c r="A47" i="36"/>
  <c r="A46" i="36"/>
  <c r="A45" i="36"/>
  <c r="A43" i="36"/>
  <c r="A42" i="36"/>
  <c r="A41" i="36"/>
  <c r="A40" i="36"/>
  <c r="A39" i="36"/>
  <c r="A38" i="36"/>
  <c r="A44" i="36"/>
  <c r="A37" i="36"/>
  <c r="A36" i="36"/>
  <c r="A35" i="36"/>
  <c r="A34" i="36"/>
  <c r="A33" i="36"/>
  <c r="A32" i="36"/>
  <c r="A19" i="36"/>
  <c r="A18" i="36"/>
  <c r="A17" i="36"/>
  <c r="A17" i="19"/>
  <c r="A16" i="19"/>
  <c r="D6" i="36" l="1"/>
  <c r="B6" i="36"/>
  <c r="A6" i="36"/>
  <c r="D6" i="35"/>
  <c r="B6" i="35"/>
  <c r="A6" i="35"/>
  <c r="D6" i="25"/>
  <c r="B6" i="25"/>
  <c r="A6" i="25"/>
  <c r="D6" i="24"/>
  <c r="B6" i="24"/>
  <c r="A6" i="24"/>
  <c r="D6" i="21"/>
  <c r="B6" i="21"/>
  <c r="A6" i="21"/>
  <c r="D6" i="19"/>
  <c r="B6" i="19"/>
  <c r="A6" i="19"/>
  <c r="A22" i="36"/>
  <c r="A23" i="36"/>
  <c r="A24" i="36"/>
  <c r="A25" i="36"/>
  <c r="A26" i="36"/>
  <c r="A27" i="36"/>
  <c r="A28" i="36"/>
  <c r="A29" i="36"/>
  <c r="A30" i="36"/>
  <c r="A21" i="36"/>
  <c r="A13" i="36"/>
  <c r="A14" i="36"/>
  <c r="A15" i="36"/>
  <c r="A12" i="36"/>
  <c r="A13" i="35"/>
  <c r="A14" i="35"/>
  <c r="A15" i="35"/>
  <c r="A16" i="35"/>
  <c r="A17" i="35"/>
  <c r="A18" i="35"/>
  <c r="A12" i="35"/>
  <c r="A33" i="25"/>
  <c r="A34" i="25"/>
  <c r="A35" i="25"/>
  <c r="A36" i="25"/>
  <c r="A37" i="25"/>
  <c r="A32" i="25"/>
  <c r="A23" i="25"/>
  <c r="A24" i="25"/>
  <c r="A25" i="25"/>
  <c r="A26" i="25"/>
  <c r="A27" i="25"/>
  <c r="A28" i="25"/>
  <c r="A29" i="25"/>
  <c r="A30" i="25"/>
  <c r="A22" i="25"/>
  <c r="A13" i="25"/>
  <c r="A14" i="25"/>
  <c r="A15" i="25"/>
  <c r="A16" i="25"/>
  <c r="A17" i="25"/>
  <c r="A18" i="25"/>
  <c r="A19" i="25"/>
  <c r="A20" i="25"/>
  <c r="A12" i="25"/>
  <c r="A76" i="24"/>
  <c r="A77" i="24"/>
  <c r="A78" i="24"/>
  <c r="A79" i="24"/>
  <c r="A80" i="24"/>
  <c r="A81" i="24"/>
  <c r="A82" i="24"/>
  <c r="A83" i="24"/>
  <c r="A84" i="24"/>
  <c r="A85" i="24"/>
  <c r="A86" i="24"/>
  <c r="A87" i="24"/>
  <c r="A88" i="24"/>
  <c r="A75" i="24"/>
  <c r="A61" i="24"/>
  <c r="A62" i="24"/>
  <c r="A63" i="24"/>
  <c r="A64" i="24"/>
  <c r="A65" i="24"/>
  <c r="A66" i="24"/>
  <c r="A67" i="24"/>
  <c r="A68" i="24"/>
  <c r="A69" i="24"/>
  <c r="A70" i="24"/>
  <c r="A71" i="24"/>
  <c r="A72" i="24"/>
  <c r="A73" i="24"/>
  <c r="A60" i="24"/>
  <c r="A53" i="24"/>
  <c r="A54" i="24"/>
  <c r="A55" i="24"/>
  <c r="A56" i="24"/>
  <c r="A57" i="24"/>
  <c r="A58" i="24"/>
  <c r="A52" i="24"/>
  <c r="A41" i="24"/>
  <c r="A42" i="24"/>
  <c r="A43" i="24"/>
  <c r="A44" i="24"/>
  <c r="A45" i="24"/>
  <c r="A46" i="24"/>
  <c r="A49" i="24"/>
  <c r="A50" i="24"/>
  <c r="A40" i="24"/>
  <c r="A28" i="24"/>
  <c r="A29" i="24"/>
  <c r="A30" i="24"/>
  <c r="A31" i="24"/>
  <c r="A32" i="24"/>
  <c r="A33" i="24"/>
  <c r="A34" i="24"/>
  <c r="A37" i="24"/>
  <c r="A38" i="24"/>
  <c r="A27" i="24"/>
  <c r="A13" i="24"/>
  <c r="A14" i="24"/>
  <c r="A15" i="24"/>
  <c r="A16" i="24"/>
  <c r="A17" i="24"/>
  <c r="A18" i="24"/>
  <c r="A19" i="24"/>
  <c r="A20" i="24"/>
  <c r="A21" i="24"/>
  <c r="A22" i="24"/>
  <c r="A23" i="24"/>
  <c r="A24" i="24"/>
  <c r="A25" i="24"/>
  <c r="A12" i="24"/>
  <c r="A76" i="21"/>
  <c r="A77" i="21"/>
  <c r="A78" i="21"/>
  <c r="A79" i="21"/>
  <c r="A80" i="21"/>
  <c r="A75" i="21"/>
  <c r="A63" i="21"/>
  <c r="A64" i="21"/>
  <c r="A65" i="21"/>
  <c r="A66" i="21"/>
  <c r="A70" i="21"/>
  <c r="A71" i="21"/>
  <c r="A72" i="21"/>
  <c r="A73" i="21"/>
  <c r="A62" i="21"/>
  <c r="A49" i="21"/>
  <c r="A50" i="21"/>
  <c r="A51" i="21"/>
  <c r="A52" i="21"/>
  <c r="A53" i="21"/>
  <c r="A54" i="21"/>
  <c r="A55" i="21"/>
  <c r="A56" i="21"/>
  <c r="A57" i="21"/>
  <c r="A58" i="21"/>
  <c r="A59" i="21"/>
  <c r="A60" i="21"/>
  <c r="A48" i="21"/>
  <c r="A34" i="21"/>
  <c r="A35" i="21"/>
  <c r="A36" i="21"/>
  <c r="A37" i="21"/>
  <c r="A38" i="21"/>
  <c r="A39" i="21"/>
  <c r="A40" i="21"/>
  <c r="A41" i="21"/>
  <c r="A42" i="21"/>
  <c r="A43" i="21"/>
  <c r="A44" i="21"/>
  <c r="A45" i="21"/>
  <c r="A46" i="21"/>
  <c r="A33" i="21"/>
  <c r="A29" i="21"/>
  <c r="A30" i="21"/>
  <c r="A31" i="21"/>
  <c r="A28" i="21"/>
  <c r="A13" i="21"/>
  <c r="A14" i="21"/>
  <c r="A15" i="21"/>
  <c r="A16" i="21"/>
  <c r="A17" i="21"/>
  <c r="A18" i="21"/>
  <c r="A19" i="21"/>
  <c r="A20" i="21"/>
  <c r="A21" i="21"/>
  <c r="A22" i="21"/>
  <c r="A23" i="21"/>
  <c r="A24" i="21"/>
  <c r="A26" i="21"/>
  <c r="A12" i="21"/>
  <c r="A13" i="19"/>
  <c r="A14" i="19"/>
  <c r="A15" i="19"/>
  <c r="A18" i="19"/>
  <c r="A19" i="19"/>
  <c r="A20" i="19"/>
  <c r="A21" i="19"/>
  <c r="A22" i="19"/>
  <c r="A23" i="19"/>
  <c r="A12" i="19"/>
  <c r="A21" i="18"/>
  <c r="A20" i="18"/>
  <c r="A13" i="18"/>
  <c r="A14" i="18"/>
  <c r="A15" i="18"/>
  <c r="A16" i="18"/>
  <c r="A17" i="18"/>
  <c r="A18" i="18"/>
  <c r="A12" i="18"/>
  <c r="C4" i="5"/>
  <c r="C5" i="5" s="1"/>
  <c r="C6" i="1"/>
  <c r="E6" i="35" l="1"/>
  <c r="C6" i="35" s="1"/>
  <c r="E6" i="25"/>
  <c r="C6" i="25" s="1"/>
  <c r="E6" i="21"/>
  <c r="C6" i="21" s="1"/>
  <c r="E6" i="24"/>
  <c r="C6" i="24" s="1"/>
  <c r="E6" i="36"/>
  <c r="C6" i="36" s="1"/>
  <c r="E6" i="19"/>
  <c r="C6" i="19" s="1"/>
  <c r="D17" i="38" l="1"/>
  <c r="B19" i="38"/>
  <c r="E20" i="38"/>
  <c r="B16" i="38"/>
  <c r="E17" i="38"/>
  <c r="C19" i="38"/>
  <c r="C16" i="38"/>
  <c r="D19" i="38"/>
  <c r="D16" i="38"/>
  <c r="B18" i="38"/>
  <c r="E19" i="38"/>
  <c r="E16" i="38"/>
  <c r="C18" i="38"/>
  <c r="C15" i="38"/>
  <c r="D18" i="38"/>
  <c r="D15" i="38"/>
  <c r="B17" i="38"/>
  <c r="E18" i="38"/>
  <c r="E15" i="38"/>
  <c r="C17" i="38"/>
  <c r="F16" i="38" l="1"/>
  <c r="F19" i="38"/>
  <c r="F20" i="38"/>
  <c r="F18" i="38"/>
  <c r="F17" i="38"/>
  <c r="F15" i="38"/>
  <c r="G17" i="5"/>
  <c r="E17" i="5"/>
  <c r="D17" i="5"/>
  <c r="C8" i="38" l="1"/>
  <c r="F17" i="5" l="1"/>
  <c r="H17" i="5"/>
  <c r="G16" i="5"/>
  <c r="E16" i="5"/>
  <c r="D16" i="5"/>
  <c r="F16" i="5" l="1"/>
  <c r="H16" i="5"/>
  <c r="G15" i="5" l="1"/>
  <c r="E15" i="5"/>
  <c r="D15" i="5"/>
  <c r="F15" i="5" l="1"/>
  <c r="B6" i="18"/>
  <c r="A6" i="18"/>
  <c r="D6" i="18"/>
  <c r="H15" i="5" l="1"/>
  <c r="G14" i="5"/>
  <c r="E14" i="5"/>
  <c r="D14" i="5"/>
  <c r="F14" i="5" l="1"/>
  <c r="H14" i="5" l="1"/>
  <c r="D13" i="5" l="1"/>
  <c r="E12" i="5"/>
  <c r="G13" i="5"/>
  <c r="E13" i="5"/>
  <c r="H13" i="5" l="1"/>
  <c r="F13" i="5"/>
  <c r="D12" i="5"/>
  <c r="D11" i="5"/>
  <c r="D18" i="5" s="1"/>
  <c r="E11" i="5"/>
  <c r="E18" i="5" s="1"/>
  <c r="G11" i="5"/>
  <c r="C3" i="5"/>
  <c r="D3" i="2"/>
  <c r="D4" i="2"/>
  <c r="F12" i="5" l="1"/>
  <c r="E6" i="18"/>
  <c r="C6" i="18" s="1"/>
  <c r="G12" i="5"/>
  <c r="G18" i="5" s="1"/>
  <c r="H11" i="5" l="1"/>
  <c r="F11" i="5"/>
  <c r="F18" i="5" s="1"/>
  <c r="H12" i="5"/>
  <c r="H18" i="5" l="1"/>
  <c r="E21" i="5" l="1"/>
  <c r="E20" i="5"/>
</calcChain>
</file>

<file path=xl/sharedStrings.xml><?xml version="1.0" encoding="utf-8"?>
<sst xmlns="http://schemas.openxmlformats.org/spreadsheetml/2006/main" count="1851" uniqueCount="834">
  <si>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</si>
  <si>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</si>
  <si>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</si>
  <si>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</si>
  <si>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</si>
  <si>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</si>
  <si>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</si>
  <si>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</si>
  <si>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</si>
  <si>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</si>
  <si>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</si>
  <si>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</si>
  <si>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</si>
  <si>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</si>
  <si>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</si>
  <si>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</si>
  <si>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</si>
  <si>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</si>
  <si>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</si>
  <si>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</si>
  <si>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</si>
  <si>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</si>
  <si>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</si>
  <si>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</si>
  <si>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</si>
  <si>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</si>
  <si>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</si>
  <si>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</si>
  <si>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</si>
  <si>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</si>
  <si>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</si>
  <si>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</si>
  <si>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</si>
  <si>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</si>
  <si>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</si>
  <si>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</si>
  <si>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</si>
  <si>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</si>
  <si>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</si>
  <si>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</si>
  <si>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</si>
  <si>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</si>
  <si>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</si>
  <si>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</si>
  <si>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</si>
  <si>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</si>
  <si>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</si>
  <si>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</si>
  <si>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</si>
  <si>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</si>
  <si>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</si>
  <si>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Display Homepage</t>
  </si>
  <si>
    <t>Common</t>
  </si>
  <si>
    <t>Log in</t>
  </si>
  <si>
    <t>Test Login View in 1366x768 screen resolution</t>
  </si>
  <si>
    <t>[Common Module- ]</t>
  </si>
  <si>
    <t>Test Login View in 1024x768 screen resolution</t>
  </si>
  <si>
    <t>[Account Management Module-]</t>
  </si>
  <si>
    <t>Verify that password is encoded</t>
  </si>
  <si>
    <t>Log out</t>
  </si>
  <si>
    <t>[Account Management Module- 4]</t>
  </si>
  <si>
    <t>[Account Management Module- 12]</t>
  </si>
  <si>
    <t>Register</t>
  </si>
  <si>
    <t>[Account Management Module-15]</t>
  </si>
  <si>
    <t>Check user register when user input email which was registered</t>
  </si>
  <si>
    <t>Edit profile</t>
  </si>
  <si>
    <t>[Account Management Module-58]</t>
  </si>
  <si>
    <t>Forgot Password</t>
  </si>
  <si>
    <t>[Account Management Module- ]</t>
  </si>
  <si>
    <t>[Account Management Module-85]</t>
  </si>
  <si>
    <t xml:space="preserve">This test cases were created to test Account management module. </t>
  </si>
  <si>
    <t>Account</t>
  </si>
  <si>
    <t>Check user account when user enter a string longer than 50 characters on "Password" field</t>
  </si>
  <si>
    <t>Check format date "Date of birth" field</t>
  </si>
  <si>
    <t>Check invalid day "Date of birth" field</t>
  </si>
  <si>
    <t>Check invalid month "Date of birth" field</t>
  </si>
  <si>
    <t>Message Rules</t>
  </si>
  <si>
    <t>Bạn chưa nhập mật khẩu</t>
  </si>
  <si>
    <t>Sai mật khẩu hoặc tài khoản không tồn tại</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</si>
  <si>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</si>
  <si>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</si>
  <si>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</si>
  <si>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</si>
  <si>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</si>
  <si>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</si>
  <si>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</si>
  <si>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</si>
  <si>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</si>
  <si>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</si>
  <si>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</si>
  <si>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</si>
  <si>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</si>
  <si>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</si>
  <si>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</si>
  <si>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</si>
  <si>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</si>
  <si>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</si>
  <si>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</si>
  <si>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</si>
  <si>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</si>
  <si>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Tài khoản bị khóa hoặc chưa xác nhận Email!</t>
  </si>
  <si>
    <t>Check user register when user input correct information on register form</t>
  </si>
  <si>
    <t>When user click "Back to top" icon button</t>
  </si>
  <si>
    <t>MS19</t>
  </si>
  <si>
    <t>MS20</t>
  </si>
  <si>
    <t>MS21</t>
  </si>
  <si>
    <t>MS22</t>
  </si>
  <si>
    <t>MS23</t>
  </si>
  <si>
    <t>MS24</t>
  </si>
  <si>
    <t>MS25</t>
  </si>
  <si>
    <t>MS26</t>
  </si>
  <si>
    <t>MS27</t>
  </si>
  <si>
    <t>MS28</t>
  </si>
  <si>
    <t>MS29</t>
  </si>
  <si>
    <t>MS30</t>
  </si>
  <si>
    <t>MS31</t>
  </si>
  <si>
    <t>Result Firefox version 30</t>
  </si>
  <si>
    <t>Result Chorme version 40</t>
  </si>
  <si>
    <t>Bình luận tối thiểu từ 10 đến 500 kí tự.</t>
  </si>
  <si>
    <t>Assignee</t>
  </si>
  <si>
    <t>Status</t>
  </si>
  <si>
    <t>Close Date</t>
  </si>
  <si>
    <t>Open Date</t>
  </si>
  <si>
    <t>Defects</t>
  </si>
  <si>
    <t>Total</t>
  </si>
  <si>
    <t>STATUS</t>
  </si>
  <si>
    <t>Open</t>
  </si>
  <si>
    <t>Accepted</t>
  </si>
  <si>
    <t>Ready for Test</t>
  </si>
  <si>
    <t>Closed</t>
  </si>
  <si>
    <t>∑</t>
  </si>
  <si>
    <t>Developer</t>
  </si>
  <si>
    <t>Evident</t>
  </si>
  <si>
    <t>Empty</t>
  </si>
  <si>
    <t>Scroll group</t>
  </si>
  <si>
    <t>When user click "Refresh" icon button</t>
  </si>
  <si>
    <t>Check Login button when user do not input Email and password</t>
  </si>
  <si>
    <t>Mật khẩu phải từ 8 đến 50 kí tự</t>
  </si>
  <si>
    <t>Email này đã được sử dụng</t>
  </si>
  <si>
    <t>Tài khoản không tồn tại</t>
  </si>
  <si>
    <t>Check user account when user enter a string smaller than 8 characters on "Password" field</t>
  </si>
  <si>
    <t>CRW</t>
  </si>
  <si>
    <t>Description (Vietnamese)</t>
  </si>
  <si>
    <t>Description (English)</t>
  </si>
  <si>
    <t>1. Go to Homepage
2. Input "CRW" into search text box
3. Click Search or press Enter</t>
  </si>
  <si>
    <t>1. Go to Homepage
2. Input company name into search text box
3. Click Search or press Enter
4. Click hyperlink for company name or company image</t>
  </si>
  <si>
    <t>1. Homepage is displayed 
2. "CRW" is displayed in search text box and suggest some related company
3. Search Result page is displayed</t>
  </si>
  <si>
    <t>1. Homepage is displayed 
2. This name is displayed in search text box
3. Search Result page is displayed
4. Company detail page is displayed</t>
  </si>
  <si>
    <t>1. Go to Homepage
2. Input "" into search text box
3. Click Search or press Enter</t>
  </si>
  <si>
    <t>1. Go to Homepage
2. Input [maxlength] characters into search text box
3. Click Search or press Enter</t>
  </si>
  <si>
    <t>1. Homepage is displayed 
2. Input data is displayed in search text box
3. Search Result page is displayed</t>
  </si>
  <si>
    <t>1. Homepage is displayed 
2. "" is displayed in search text box
3. Search Result page is displayed with all existing company</t>
  </si>
  <si>
    <t>When user search with max length characters</t>
  </si>
  <si>
    <t>When user search with over max length characters</t>
  </si>
  <si>
    <t>1. Go to Homepage
2. Input [maxlength+1] characters into search text box
3. Click Search or press Enter</t>
  </si>
  <si>
    <t>1. Homepage is displayed 
2. First [maxlength] of input data is displayed in search text box
3. Search Result page is displayed</t>
  </si>
  <si>
    <t>1. Go to Homepage
2. Input position name into search text box
3. Click Search or press Enter
4. Click hyperlink for company name or company image</t>
  </si>
  <si>
    <t>Search Result page shows companies with said position name</t>
  </si>
  <si>
    <t>1. Go to Homepage
2. Click "Back to top" icon button</t>
  </si>
  <si>
    <t>1. Go to Homepage
2. Click "Refresh" icon button</t>
  </si>
  <si>
    <t>When user search for an existing company</t>
  </si>
  <si>
    <t>When user search for an existing position within any company</t>
  </si>
  <si>
    <t>When user search with a blank</t>
  </si>
  <si>
    <t>Test search suggestion when user search for a company outside of the system</t>
  </si>
  <si>
    <t>These test cases were created to test Common module.</t>
  </si>
  <si>
    <t>1. Go to Homepage</t>
  </si>
  <si>
    <t>1. Go to Homepage
2. Click Login button on Homepage</t>
  </si>
  <si>
    <t>1. Go to Homepage
2. Click on Register button on Home page</t>
  </si>
  <si>
    <t>Must be logged in</t>
  </si>
  <si>
    <t>Test Login View in 1920x1080 screen resolution</t>
  </si>
  <si>
    <t>Không có công ty như thế trong hệ thống</t>
  </si>
  <si>
    <t>1.Homepage is displayed 
2. Suggest display MS16</t>
  </si>
  <si>
    <t>1. Homepage is displayed
2. Scroll to top page</t>
  </si>
  <si>
    <t>1. Homepage is displayed
2. Current page is refreshed</t>
  </si>
  <si>
    <t>1. Homepage is displayed 
2. Login page is displayed and "Login" form located in the login page with the following information:
- Login with Facebook button
- Account or Email Address textbox
- Password field
- Remember login checkbox
- Login button
- Forgot your password hyperlink
- Sign up hyperlink</t>
  </si>
  <si>
    <t>1. Homepage is displayed
2. Login page is displayed
3. "abc123" is encoded as "••••••"</t>
  </si>
  <si>
    <t>1. Go to Homepage
2. Click Login button on Homepage
3. Input "abc123" to "Password" field</t>
  </si>
  <si>
    <t>1. Go to Homepage
2. Click on Register button on Homepage</t>
  </si>
  <si>
    <t>1. Homepage is displayed
2. Login page is displayed
3. Email is shown in email field and password is shown encoded in password field
4. Logged in successfully</t>
  </si>
  <si>
    <t>1. Homepage is displayed 
2. Login page is displayed
3. "•••" in password field
4. Display error message MS04</t>
  </si>
  <si>
    <t>1. Homepage is displayed
2. Login page is displayed
3. Email is shown in email field and password is shown encoded in password field
4. Display error message MS06</t>
  </si>
  <si>
    <t>1. Go to Homepage
2. Click Login button on Homepage
3. Click Login with Facebook button
4. Click accept the application use Facebook account</t>
  </si>
  <si>
    <t>1. Homepage is displayed
2. Login page is displayed
3. Redirect to Facebook
4. Redirect to CRW and Login succesfully</t>
  </si>
  <si>
    <t>Test Homepage in 1920x1080 screen</t>
  </si>
  <si>
    <t>Test Homepage in 1366x768 screen</t>
  </si>
  <si>
    <t>Test Homepage in 1024x768 screen</t>
  </si>
  <si>
    <t>1. Go to Homepage
2. Click on Register button on Homepage
3. Input "abc123" to "Password" field</t>
  </si>
  <si>
    <t>1. Homepage is displayed
2. Register page is displayed
3. "abc123" is encoded "••••••"</t>
  </si>
  <si>
    <t>Check user register when user do not enter any fields of register form and click Register button</t>
  </si>
  <si>
    <t>1. Homepage is displayed 
2. Register page is displayed 
3. Display error message MS01 and MS04</t>
  </si>
  <si>
    <t>1. Homepage is displayed 
2. Register page is displayed 
3. Display error message MS05</t>
  </si>
  <si>
    <t>1. Homepage is displayed
2. Login page is displayed
3. Display error message MS01 and MS04</t>
  </si>
  <si>
    <t>1. Homepage is displayed 
2. Login page is displayed
3. "abc@fpt.edu.vn" is shown in email field
4. Display error message MS01</t>
  </si>
  <si>
    <t>1. Homepage is displayed
2. Login page is displayed
3. Whichever was entered is shown in its respective field
4. Display error message MS01 or MS04 accordingly</t>
  </si>
  <si>
    <t>Check user register when user input is empty on Confirm Password field</t>
  </si>
  <si>
    <t>Check user register when user input is empty on Password field</t>
  </si>
  <si>
    <t>1. Homepage is displayed 
2. Register page is displayed 
3. Display error message MS04</t>
  </si>
  <si>
    <t>Check user register when Confirm Password does not match</t>
  </si>
  <si>
    <t>1. Go to Homepage
2. Click on Register button on Homepage
3. Input everything but Password</t>
  </si>
  <si>
    <t>1. Homepage is displayed
2. Register page is displayed and "Register" form located in the register page with the following information:
- Register with facebook button
- Email field
- Password field
- Re-enter password field
- Full Name field
- Sign up button
- Log in hyperlink</t>
  </si>
  <si>
    <t>Check user register when user input is empty on Email field</t>
  </si>
  <si>
    <t>1. Go to Homepage
2. Click on Register button on Homepage
3. Input everything but Email</t>
  </si>
  <si>
    <t>1. Homepage is displayed 
2. Register page is displayed 
3. Display error message MS01</t>
  </si>
  <si>
    <t>1. Homepage is displayed 
2. Register page is displayed
3. Email is shown in email field
4. Display error message MS14</t>
  </si>
  <si>
    <t>Đăng ký thành công</t>
  </si>
  <si>
    <t>1. Homepage is displayed 
2. Register page is displayed
3. Information is displayed accordingly
4. Display success message MS02</t>
  </si>
  <si>
    <t>1. Homepage is displayed
2. Account menu is displayed
3. Account page is displayed
4. Edit profile page is displayed</t>
  </si>
  <si>
    <t>Check user register when user has less than 8 characters for Password</t>
  </si>
  <si>
    <t>1. Go to Homepage
2. Click on Register button on Homepage
3. Input "abc123" to "Password" field and everything else normally
4. Click Register</t>
  </si>
  <si>
    <t>1. Homepage is displayed
2. Register page is displayed
3. "abc123" is encoded "••••••"
4. Display error message MS12</t>
  </si>
  <si>
    <t>Check user register when user has more than 50 characters for Password</t>
  </si>
  <si>
    <t>1. Go to Homepage
2. Click on Register button on Homepage
3. Input 51 characters to "Password" field and everything else normally
4. Click Register</t>
  </si>
  <si>
    <t>1. Homepage is displayed
2. Register page is displayed
3. Information is displayed accordingly
4. Display error message MS12</t>
  </si>
  <si>
    <t>Check user account when Confirm Password does not match</t>
  </si>
  <si>
    <t>1. Homepage is displayed
2. Account menu is displayed
3. Account page is displayed
4. Display textbox with the following:
- Curent pasword
- New password
- Confirm password</t>
  </si>
  <si>
    <t>1. Homepage is displayed
2. Account menu is displayed
3. Account page is displayed
4. Display textbox with the following:
- New password
- Confirm password
5. Information is displayed accordingly
6. Display error message MS05</t>
  </si>
  <si>
    <t>1. Homepage is displayed
2. Account menu is displayed
3. Account page is displayed
4. Display textbox with the following:
- New password
- Confirm password
5. Data is encoded</t>
  </si>
  <si>
    <t>1. Homepage is displayed
2. Account menu is displayed
3. Account page is displayed
4. Display textbox with the following:
- New password
- Confirm password
5. Information is displayed accordingly
6. Display error message MS12</t>
  </si>
  <si>
    <t>1. Go to Homepage
2. Click Login button on Homepage
3. Input 
- Email: "abc@fpt.edu.vn"
4. Edit Input:
- Email: ""</t>
  </si>
  <si>
    <t>1. Go to Homepage
2. Click Login button on Homepage
3. Input 
- Password: "123"
4. Edit Input:
- Password: ""</t>
  </si>
  <si>
    <t>1. Go to Homepage
2. Click on Register button on Homepage
3. Input 
- Password: "123456"
- Confirm Password: ""</t>
  </si>
  <si>
    <t xml:space="preserve">1. Go to Homepage
2. Click on Register button on Homepage
3. Input
- Password: "12345678"
- Confirm password: "12345679"
</t>
  </si>
  <si>
    <t>1. Homepage is displayed
2. Account menu is displayed
3. Account page is displayed
4. Display textbox with the following:
- New password
- Confirm password
5. New password is encoded
6. Display error message MS04</t>
  </si>
  <si>
    <t>1. Homepage is displayed
2. Account menu is displayed
3. Account page is displayed
4. Display textbox with the following:
- New password
- Confirm password
5. New password is encoded
6. Display error message MS05</t>
  </si>
  <si>
    <t>Thay đổi thành công</t>
  </si>
  <si>
    <t>1. Homepage is displayed
2. Account menu is displayed
3. The Edit profile page is displayed
4. The Edit Password page is displayed</t>
  </si>
  <si>
    <t>1. Homepage is displayed
2. Account menu is displayed
3. The Edit profile page is displayed
- Date format: dd/mm/yyyy</t>
  </si>
  <si>
    <t>1. Homepage is displayed
2. Account menu is displayed
3. The Edit profile page is displayed
4. Can not input 3 cases</t>
  </si>
  <si>
    <t>1. Homepage is displayed
2. Account menu is displayed
3. Account page is displayed
4. Display success message MS03</t>
  </si>
  <si>
    <t>1. Homepage is displayed
2. Account menu is displayed
3. Edit profile page is displayed
4. Display success message MS03</t>
  </si>
  <si>
    <t>Check user forgot password when user input a registered email</t>
  </si>
  <si>
    <t>Mật khẩu mới đã được gửi đến email đã dùng để đăng ký</t>
  </si>
  <si>
    <t>Reviews</t>
  </si>
  <si>
    <t>1. Login with a member account
2. Click on Avatar or Account name in Header</t>
  </si>
  <si>
    <t>Create Review</t>
  </si>
  <si>
    <t>Edit Review</t>
  </si>
  <si>
    <t>Test Create Review view in 1920x1080 screen</t>
  </si>
  <si>
    <t>Test Create Review view in 1366x768 screen</t>
  </si>
  <si>
    <t>Test Create Review view in 1024x768 screen</t>
  </si>
  <si>
    <t>Test Create Review when user is not logged in.</t>
  </si>
  <si>
    <t>Test Create Review when user input correct information on Create Review</t>
  </si>
  <si>
    <t>Bạn chưa điền đủ các nội dung cần thiết cho bài đánh giá</t>
  </si>
  <si>
    <t>1. Homepage is displayed
2. Company Details page is displayed
3. Create Review page is displayed
4. Display error message MS08</t>
  </si>
  <si>
    <t>Tên bài đánh giá không được để trống</t>
  </si>
  <si>
    <t>1. Homepage is displayed
2. Company Details page is displayed
3. Create Review page is displayed
4. Review Title is correctly displayed
5. Display error message MS17</t>
  </si>
  <si>
    <t>Test Create Review when user does not have review title</t>
  </si>
  <si>
    <t>Ưu điểm không được để trống</t>
  </si>
  <si>
    <t>Nhược điểm không được để trống</t>
  </si>
  <si>
    <t>1. Homepage is displayed
2. Company Details page is displayed
3. Create Review page is displayed
4. Review Title is correctly displayed
5. Display error message MS18</t>
  </si>
  <si>
    <t>1. Homepage is displayed
2. Company Details page is displayed
3. Create Review page is displayed
4. Review Title is correctly displayed
5. Display error message MS19</t>
  </si>
  <si>
    <t>Test Edit Review Page view in 1366x768 screen when user edit a review</t>
  </si>
  <si>
    <t>Test Edit Review Page view in 1024*768 screen when user edit a review</t>
  </si>
  <si>
    <t>Test Edit Review Page view in 1920x1080 screen when user edit a review</t>
  </si>
  <si>
    <t>1. Homepage is displayed
2. Account menu is displayed
3. Account page is displayed
4. Display textbox with the following:
- Curent pasword
- New password
- Confirm password
5. Data is encoded</t>
  </si>
  <si>
    <t>1. Login with a member account
2. Click on Avatar or Account name in Header
3. Click on Reviews menu</t>
  </si>
  <si>
    <t>Reviews Menu</t>
  </si>
  <si>
    <t>Test Reviews Menu view in 1920x1080 screen</t>
  </si>
  <si>
    <t>Test Reviews Menu view in 1366x768 screen</t>
  </si>
  <si>
    <t>Test Reviews Menu view in 1024*768 screen</t>
  </si>
  <si>
    <t>1. Login with a member account
2. Click on Avatar or Account name in Header
3. Click on Reviews menu
4. Click on Edit Review button from a rejected or approved review</t>
  </si>
  <si>
    <t>1. Login with a member account
2. Click on Avatar or Account name in Header
3. Click on Reviews menu
4. Click on Approved Reviews tab</t>
  </si>
  <si>
    <t>1. Login with a member account
2. Click on Avatar or Account name in Header
3. Click on Reviews menu
4. Click on Pending Reviews tab</t>
  </si>
  <si>
    <t>1. Login with a member account
2. Click on Avatar or Account name in Header
3. Click on Reviews menu
4. Click on Rejected Reviews tab</t>
  </si>
  <si>
    <t>Test Edit Review when user does not have review title</t>
  </si>
  <si>
    <t>1. Homepage is displayed
2. Account menu is displayed
3. Reviews menu is displayed
4. Edit Review page is displayed
5. Display error message MS08</t>
  </si>
  <si>
    <t>1. Login with a member account
2. Click on Avatar or Account name in Header
3. Click on Reviews menu
4. Click on Edit Review button from a rejected or approved review
5. Input 
+ Review title: "abc"
6. Edit Input:
+ Review title: ""</t>
  </si>
  <si>
    <t>1. Homepage is displayed
2. Account menu is displayed
3. Reviews menu is displayed
4. Edit Review page is displayed
5. Review Title is correctly displayed
6. Display error message MS17</t>
  </si>
  <si>
    <t>1. Login with a member account
2. Click on a Company name
3. Click Create Review button</t>
  </si>
  <si>
    <t>1. Login with a member account
2. Click on a Company name
3. Click Create Review button
4. Input 
+ Review title: "abc"
5. Edit Input:
+ Review title: ""</t>
  </si>
  <si>
    <t>1. Login with a member account
2. Click on a Company name
3. Click Create Review button
4. Input 
+ Pros: "abc"
5. Edit Input:
+ Pros: ""</t>
  </si>
  <si>
    <t>1. Login with a member account
2. Click on a Company name
3. Click Create Review button
4. Input 
+ Cons: "abc"
5. Edit Input:
+ Cons: ""</t>
  </si>
  <si>
    <t>Test Create Review when user does not have Pros</t>
  </si>
  <si>
    <t>Test Create Review when user does not have Cons</t>
  </si>
  <si>
    <t>Test Edit Review when user does not have Pros</t>
  </si>
  <si>
    <t>Test Edit Review when user does not have Cons</t>
  </si>
  <si>
    <t>Test Edit Review when user input correct information on Edit Review</t>
  </si>
  <si>
    <t>1. Login with a member account
2. Click on Avatar or Account name in Header
3. Click on Reviews menu
4. Click on Edit Review button from a rejected or approved review
5. Input 
+ Pros: "abc"
6. Edit Input:
+ Pros: ""</t>
  </si>
  <si>
    <t>1. Homepage is displayed
2. Account menu is displayed
3. Reviews menu is displayed
4. Edit Review page is displayed
5. Review Title is correctly displayed
6. Display error message MS18</t>
  </si>
  <si>
    <t>1. Homepage is displayed
2. Account menu is displayed
3. Reviews menu is displayed
4. Edit Review page is displayed
5. Review Title is correctly displayed
6. Display error message MS19</t>
  </si>
  <si>
    <t>1. Login with a member account
2. Click on Avatar or Account name in Header
3. Click on Reviews menu
4. Click on Edit Review button from a rejected or approved review
5. Input 
+ Cons: "abc"
6. Edit Input:
+ Cons: ""</t>
  </si>
  <si>
    <t>Test Create Review when user does not enter any field of Create Review form and click Submit button</t>
  </si>
  <si>
    <t>1. Login with a member account
2. Click on a Company name
3. Click Create Review button
4. Click Submit button on Create Review</t>
  </si>
  <si>
    <t>1. Login with a member account
2. Click on a Company name
3. Click Create Review button
4. Input correct information
5. Click Submit button on Create Review</t>
  </si>
  <si>
    <t>Test Edit Review when user does not enter any field of Edit Review form and click Submit button</t>
  </si>
  <si>
    <t>1. Login with a member account
2. Click on Avatar or Account name in Header
3. Click on Reviews menu
4. Click on Edit Review button from a rejected or approved review
5. Click Submit button on Edit Review</t>
  </si>
  <si>
    <t>1. Login with a member account
2. Click on Avatar or Account name in Header
3. Click on Reviews menu
4. Click on Edit Review button from a rejected or approved review
5. Input correct information
6. Click Submit button on Edit Review</t>
  </si>
  <si>
    <t>1. Login with a member account
2. Click on Avatar or Account name in Header
3. Click on Reviews menu
4. Click on Approved Reviews tab
5. Click on a shown review</t>
  </si>
  <si>
    <t>Test Review Details page from Reviews hyperlink under Approved Reviews tab</t>
  </si>
  <si>
    <t>Test Review Details page from Reviews hyperlink under Pending Reviews tab</t>
  </si>
  <si>
    <t>Test Review Details page from Reviews hyperlink under Rejected Reviews tab</t>
  </si>
  <si>
    <t>1. Login with a member account
2. Click on Avatar or Account name in Header
3. Click on Reviews menu
4. Click on Pending Reviews tab
5. Click on a shown review</t>
  </si>
  <si>
    <t>1. Login with a member account
2. Click on Avatar or Account name in Header
3. Click on Reviews menu
4. Click on Rejected Reviews tab
5. Click on a shown review</t>
  </si>
  <si>
    <t>1. Homepage is displayed
2. Account menu is displayed
3. Reviews menu is displayed
4. Pending Reviews page is displayed
5. Review Details page is displayed including:
- Header
- Review Title
- Review contents
- Delete Review button
- Comments
- Footer</t>
  </si>
  <si>
    <t>1. Homepage is displayed
2. Account menu is displayed
3. Reviews menu is displayed
4. Rejected Reviews page is displayed
5. Review Details page is displayed including:
- Header
- Review Title
- Review contents
- Delete Review button
- Comments
- Footer</t>
  </si>
  <si>
    <t>Test Edit Review button under Approved Reviews tab</t>
  </si>
  <si>
    <t>Test Edit Review button under Rejected Reviews tab</t>
  </si>
  <si>
    <t>1. Login with a member account
2. Click on Avatar or Account name in Header
3. Click on Reviews menu
4. Click on Approved Reviews tab
5. Click on Edit Review button</t>
  </si>
  <si>
    <t>1. Login with a member account
2. Click on Avatar or Account name in Header
3. Click on Reviews menu
4. Click on Rejected Reviews tab
5. Click on Edit Review button</t>
  </si>
  <si>
    <t>Homepage</t>
  </si>
  <si>
    <t>Company</t>
  </si>
  <si>
    <t>This test cases were created to test Company module.</t>
  </si>
  <si>
    <t>This test cases were created to test Reviews module.</t>
  </si>
  <si>
    <t>Account Management</t>
  </si>
  <si>
    <t>These test cases were created to test Homepage module.</t>
  </si>
  <si>
    <t>Bookmark Menu</t>
  </si>
  <si>
    <t>Test Bookmark Menu view in 1920x1080 screen</t>
  </si>
  <si>
    <t>1. Login with a member account
2. Click on Avatar or Account name in Header
3. Click on Bookmark Menu</t>
  </si>
  <si>
    <t>Test Bookmark Menu view in 1366x768 screen</t>
  </si>
  <si>
    <t>Test Bookmark Menu view in 1024x768 screen</t>
  </si>
  <si>
    <t>Test Company Details page from Company Name hyperlink under Approved Reviews tab</t>
  </si>
  <si>
    <t>Test Company Details page from Company Name hyperlink under Pending Reviews tab</t>
  </si>
  <si>
    <t>Test Company Details page from Company Name hyperlink under Rejected Reviews tab</t>
  </si>
  <si>
    <t>1. Login with a member account
2. Click on Avatar or Account name in Header
3. Click on Reviews menu
4. Click on Approved Reviews tab
5. Click on a shown review's company</t>
  </si>
  <si>
    <t>1. Login with a member account
2. Click on Avatar or Account name in Header
3. Click on Reviews menu
4. Click on Pending Reviews tab
5. Click on a shown review's company</t>
  </si>
  <si>
    <t>1. Login with a member account
2. Click on Avatar or Account name in Header
3. Click on Reviews menu
4. Click on Rejected Reviews tab
5. Click on a shown review's company</t>
  </si>
  <si>
    <t>1. Login with a member account
2. Click on Avatar or Account name in Header
3. Click on Bookmark menu
4. Click on a bookmarked review</t>
  </si>
  <si>
    <t>Test Bookmarked Review Details page from Bookmark Menu</t>
  </si>
  <si>
    <t>Test Logout form in 1920x1080 screen resolution</t>
  </si>
  <si>
    <t>Test Logout form in 1366x768 screen resolution</t>
  </si>
  <si>
    <t>Test Logout form in 1024x768 screen resolution</t>
  </si>
  <si>
    <t>Check user logout when user logout with Logout  button</t>
  </si>
  <si>
    <t>1. Login with a member account
2. Click on Avatar or Account name in Header
3. Click Logout button</t>
  </si>
  <si>
    <t>Test Register form in 1920x1080 screen resolution</t>
  </si>
  <si>
    <t>1. Homepage is displayed
2. Register page is displayed and Register form located in the register page with the following information:
- Register with facebook button
- Email field
- Password field
- Re-enter password field
- Full Name field
- Sign up button
- Log in hyperlink</t>
  </si>
  <si>
    <t>Test Register form in 1366x768 screen resolution</t>
  </si>
  <si>
    <t>Test Register form in 1024x768 screen resolution</t>
  </si>
  <si>
    <t>1. Go to Homepage
2. Click on Register button on Homepage
3. Click Register button</t>
  </si>
  <si>
    <t>1. Go to Homepage
2. Click on Register button on Homepage
3. Input a registered email
4. Click Register button</t>
  </si>
  <si>
    <t>1. Go to Homepage
2. Click on Register button on Homepage
3. Input correct information
4. Click Register button</t>
  </si>
  <si>
    <t>Test Account page in 1920x1080 screen resolution</t>
  </si>
  <si>
    <t>1. Login with a member account
2. Click on Avatar or Account name in Header
3. Click Account button</t>
  </si>
  <si>
    <t>Test Account page in 1366x768 screen resolution</t>
  </si>
  <si>
    <t>Test Account page in 1024x768 screen resolution</t>
  </si>
  <si>
    <t xml:space="preserve">Test Change Password </t>
  </si>
  <si>
    <t>1. Login with a member account
2. Click on Avatar or Account name in Header
3. Click Account button
4. Click Change Password button</t>
  </si>
  <si>
    <t>1. Login with a member account
2. Click on Avatar or Account name in Header
3. Click Account button
4. Click Change Password button
5. Input data to "Password" field</t>
  </si>
  <si>
    <t>1. Login with a member account
2. Click on Avatar or Account name in Header
3. Click Account button
4. Click Change Password button
5. Input:
- Password: "abc"
6. Click Save Changes button</t>
  </si>
  <si>
    <t>1. Login with a member account
2. Click on Avatar or Account name in Header
3. Click Account button
4. Click Change Password button
5. Input 51 characters to "Password" field
6. Click Save Changes button</t>
  </si>
  <si>
    <t>1. Login with a member account
2. Click on Avatar or Account name in Header
3. Click Account button
4. Click Change Password button
5. Input
- Password: "12345678"
- Confirm Password: "12345679"
6. Click Save Changes button</t>
  </si>
  <si>
    <t xml:space="preserve">Check Save Changes button </t>
  </si>
  <si>
    <t>1. Login with a member account
2. Click on Avatar or Account name in Header
3. Click Account button
4. Click Save Changes button</t>
  </si>
  <si>
    <t>Verify that Confirm Password is encoded</t>
  </si>
  <si>
    <t>1. Login with a member account
2. Click on Avatar or Account name in Header
3. Click Account button
4. Click Change Password button
5. Input data to Confirm Password field</t>
  </si>
  <si>
    <t>1. Login with a member account
2. Click on Avatar or Account name in Header
3. Click Account button
4. Click Change Password button
5. Input information to Confirm Password field
6. Click Save Changes button</t>
  </si>
  <si>
    <t>Verify that New Password is encoded</t>
  </si>
  <si>
    <t>Check user edit profile when user only input New Password field</t>
  </si>
  <si>
    <t>1. Login with a member account
2. Click on Avatar or Account name in Header
3. Click Account button
4. Click Change Password button
5. Input information to New Password field
6. Click Save Changes button</t>
  </si>
  <si>
    <t>Check user edit profile when user only input Confirm New Password field</t>
  </si>
  <si>
    <t xml:space="preserve">Test Edit Profile page </t>
  </si>
  <si>
    <t>1. Login with a member account
2. Click on Avatar or Account name in Header
3. Click Account button
4. Click Edit Profile link</t>
  </si>
  <si>
    <t>Test Edit Profile page in 1920x1080 screen resolution</t>
  </si>
  <si>
    <t>1. Login with a member account
2. Click on Avatar or Account name in Header
3. Click Edit Profile button</t>
  </si>
  <si>
    <t>Test Edit Profile page in 1366x768 screen resolution</t>
  </si>
  <si>
    <t>Test Edit Profile page in 1024x768 screen resolution</t>
  </si>
  <si>
    <t>1. Login with a member account
2. Click on Avatar or Account name in Header
3. Click Edit Profile button
4. Click Account link</t>
  </si>
  <si>
    <t>1. Login with a member account
2. Click on Avatar or Account name in Header
3. Click Edit Profile button
4. Input: 3 cases
- /01/1993
- 00/01/1993
- 32/01/1993</t>
  </si>
  <si>
    <t>1. Login with a member account
2. Click on Avatar or Account name in Header
3. Click Edit Profile button
4. Input: 3 cases
- 01//1993
- 01/00/1993
- 01/13/1993</t>
  </si>
  <si>
    <t>1. Login with a member account
2. Click on Avatar or Account name in Header
3. Click Edit Profile button
4. Click Save Changes button</t>
  </si>
  <si>
    <t>Test Forgot Password page in 1920x1080 screen resolution</t>
  </si>
  <si>
    <t>Test Forgot Password page in 1366x768 screen resolution</t>
  </si>
  <si>
    <t>Test Forgot Password page in 1024x768 screen resolution</t>
  </si>
  <si>
    <t>1. Homepage is displayed
2. Login page is displayed
3. Display Forgot Password page
4. Display error message MS01</t>
  </si>
  <si>
    <t>1. Homepage is displayed
2. Login page is displayed
3. Display Forgot Password page
4. Email is shown in Email field
5. New password is sent to registered email and message MS07 is displayed</t>
  </si>
  <si>
    <t>1. Homepage is displayed
2. Login page is displayed
3. Display Forgot Password page
4. Email is shown in Email field
5. Message MS07 is displayed</t>
  </si>
  <si>
    <t>1. Homepage is displayed
2. Login page is displayed
3. Display Forgot Password page with information following list :
- Email textbox
- Send Password button</t>
  </si>
  <si>
    <t>1. Homepage is displayed 
2. Login page is displayed with the following information:
- Login with Facebook button
- Account or Email Address textbox
- Password field
- Remember Login checkbox
- Login button
- Forgot your password hyperlink
- Sign up hyperlink</t>
  </si>
  <si>
    <t>1. Go to Homepage
2. Click Login button on Homepage
3. Click Login button on Login page</t>
  </si>
  <si>
    <t>Check user Login when user input correct Email and password</t>
  </si>
  <si>
    <t>1. Go to Homepage
2. Click Login button on Homepage
3. Input correct Email and password
4. Click Login button</t>
  </si>
  <si>
    <t>Check user Login when user input email is empty</t>
  </si>
  <si>
    <t>Check user Login when user input password is empty</t>
  </si>
  <si>
    <t>Check user Login when user only input email or password</t>
  </si>
  <si>
    <t>1. Go to Homepage
2. Click Login button on Homepage
3. Input only input email or password
4. Click Login button</t>
  </si>
  <si>
    <t>Check user Login when user input correct email and wrong password</t>
  </si>
  <si>
    <t>1. Go to Homepage
2. Click Login button on Homepage
3. Input correct email but wrong password
4. Click Login button</t>
  </si>
  <si>
    <t>Check user Login when input wrong email and correct password</t>
  </si>
  <si>
    <t>1. Go to Homepage
2. Click Login button on Homepage
3. Input wrong email and correct password
4. Click Login button</t>
  </si>
  <si>
    <t>Check user Login when input wrong email and password</t>
  </si>
  <si>
    <t>1. Go to Homepage
2. Click Login button on Homepage
3. Input wrong email and password
4. Click Login button</t>
  </si>
  <si>
    <t>Check user register when user input email which was registered with Facebook Login</t>
  </si>
  <si>
    <t>1. Go to Homepage
2. Click on Login button on Homepage
3. Click on Forgot Password link</t>
  </si>
  <si>
    <t>1. Go to Homepage
2. Click on Login button on Homepage
3. Click on Forgot Password link
4. Click Send Password button</t>
  </si>
  <si>
    <t>1. Go to Homepage
2. Click on Login button on Homepage
3. Click on Forgot Password link
4. Input registered email
5. Click Send Password button</t>
  </si>
  <si>
    <t>1. Go to Homepage
2. Click on Login button on Homepage
3. Click on Forgot Password link
4. Input wrong email
5. Click Send Password button</t>
  </si>
  <si>
    <t>Test Company Details page from Company Name hyperlink in Bookmark Menu</t>
  </si>
  <si>
    <t>1. Login with a member account
2. Click on Avatar or Account name in Header
3. Click on Bookmark menu
4. Click on a shown review's company</t>
  </si>
  <si>
    <t>Test Unbookmark button from Bookmark Menu</t>
  </si>
  <si>
    <t>1. Login with a member account
2. Click on Avatar or Account name in Header
3. Click on Bookmark menu
4. Click Unbookmark button on a bookmarked review</t>
  </si>
  <si>
    <t>1. Homepage is displayed
2. Account menu is displayed
3. Display Reviews menu with the following:
- Header
- Approved Reviews tab
- Pending Reviews tab
- Rejected Reviews tab
- Footer</t>
  </si>
  <si>
    <t>1. Homepage is displayed
2. Company Details page is displayed
3. Display Create Review page with the following: 
- Header
- Anonymous checkbox
- Company Name textbox
- Review Title textbox
- Pros &amp; Cons
- Salary related textboxes
- Review Content textarea
- Position related radiobuttons
- Agreements checkbox
- Submit/Cancel buttons</t>
  </si>
  <si>
    <t>Test Bookmark button from a Review Details page of a non-bookmarked review</t>
  </si>
  <si>
    <t>1. Login with a member account
2. Click on a non-bookmarked review in any Company Details Page
3. Click Bookmark button</t>
  </si>
  <si>
    <t>Test Upvote button from a Review Details page of a non-upvoted review</t>
  </si>
  <si>
    <t>1. Login with a member account
2. Click on a non-upvoted review in any Company Details Page
3. Click Upvote button</t>
  </si>
  <si>
    <t>Test Remove Upvote button from a Review Details page of an upvoted review</t>
  </si>
  <si>
    <t>1. Login with a member account
2. Click on an upvoted review in any Company Details Page
3. Click Remove Upvote button</t>
  </si>
  <si>
    <t>Comments</t>
  </si>
  <si>
    <t>1. Login with a member account
2. Click on a review in any Company Details Page
3. Click Submit Comment button</t>
  </si>
  <si>
    <t>1. Homepage is displayed
2. Review Details page is displayed
3. Display error message MS13</t>
  </si>
  <si>
    <t>Test Submit Comment button from a Review Details page when user does not enter any character</t>
  </si>
  <si>
    <t>Test Comments view in 1920x1080 screen</t>
  </si>
  <si>
    <t xml:space="preserve">1. Login with a member account
2. Click on a review in any Company Details Page
</t>
  </si>
  <si>
    <t>1. Homepage is displayed
2. Review Details page is displayed. All posted comments are displayed in the Comment section with the following:
- Poster Name
- Posted Date
- Comment content
- Report Comment button
- Delete Comment button (Only for comment owner)</t>
  </si>
  <si>
    <t>1. Homepage is displayed
2. Review Details page is displayed
3. Inputs are displayed correctly in the Comment box
4. Display error message MS13</t>
  </si>
  <si>
    <t>Test Submit Comment button from a Review Details page when user enter 500 characters</t>
  </si>
  <si>
    <t>1. Login with a member account
2. Click on a review in any Company Details Page
3. Input 500 characters
4. Click Submit Comment button</t>
  </si>
  <si>
    <t>Test Submit Comment button from a Review Details page when user enter more than 500 characters</t>
  </si>
  <si>
    <t>1. Login with a member account
2. Click on a review in any Company Details Page
3. Input 501 characters
4. Click Submit Comment button</t>
  </si>
  <si>
    <t>Test Comments view in 1366x768 screen</t>
  </si>
  <si>
    <t>Test Comments view in 1024x768 screen</t>
  </si>
  <si>
    <t>Check user Login when account is locked</t>
  </si>
  <si>
    <t>1. Go to Homepage
2. Click Login button on Homepage
3. Input locked account credentials
4. Click Login button</t>
  </si>
  <si>
    <t>1. Homepage is displayed
2. Login page is displayed
3. Email is shown in email field and password is shown encoded in password field
4. Display error message MS11</t>
  </si>
  <si>
    <t>1. Login with a member account
2. Click on a review in any Company Details Page
3. Click Delete Comment button on an owned comment</t>
  </si>
  <si>
    <t>1. Login with a member account
2. Click on a review in any Company Details Page
3. Click Delete Comment button on an owned comment
4. Click Yes</t>
  </si>
  <si>
    <t>1. Homepage is displayed
2. Review Details page is displayed
3. Delete Confirmation Box is displayed with the following:
- Textfield stating "Are you sure about deleting this comment?"
- Yes button
- No button</t>
  </si>
  <si>
    <t>Test Delete Confirmation Box from a Review Details page when user click Delete Comment button</t>
  </si>
  <si>
    <t>1. Login with a member account
2. Click on a review in any Company Details Page
3. Click Delete Comment button on an owned comment
4. Click No</t>
  </si>
  <si>
    <t>1. Homepage is displayed
2. Review Details page is displayed
3. Delete Confirmation Box is displayed
4. Delete Confirmation Box is dismissed</t>
  </si>
  <si>
    <t>Test Report Comment Box from a Review Details page when user click Report Comment button</t>
  </si>
  <si>
    <t>1. Login with a member account
2. Click on a review in any Company Details Page
3. Click Report Comment button on a comment</t>
  </si>
  <si>
    <t>1. Login with a member account
2. Click on a review in any Company Details Page
3. Click Report Comment button on a comment
4. Click Submit</t>
  </si>
  <si>
    <t>1. Homepage is displayed
2. Review Details page is displayed
3. Report Comment Box is displayed
4. Report Confirmation Box is displayed with the following:
- Textfield stating "Are you sure about this report?"
- Yes button
- No button</t>
  </si>
  <si>
    <t>1. Homepage is displayed
2. Review Details page is displayed
3. Report Comment Box is displayed with the following:
- Reported Type dropdown list
- Report Reasoning textbox
- Submit/Cancel button</t>
  </si>
  <si>
    <t>Test Report Confirmation Box from a Report Comment Box when user click Submit button</t>
  </si>
  <si>
    <t>1. Login with a member account
2. Click on a review in any Company Details Page
3. Click Report Comment button on a comment
4. Click Submit
5. Click Yes</t>
  </si>
  <si>
    <t>Test Report Confirmation Box from a Report Comment Box when user click Yes button</t>
  </si>
  <si>
    <t>Test Delete Comment and confirmation button from a Review Details page when user click Yes button</t>
  </si>
  <si>
    <t>Test Delete Comment and confirmation button from a Review Details page when user click No button</t>
  </si>
  <si>
    <t>1. Login with a member account
2. Click on a review in any Company Details Page
3. Click Report Comment button on a comment
4. Click Submit
5. Click No</t>
  </si>
  <si>
    <t>Test Report Confirmation Box from a Report Comment Box when user click No button</t>
  </si>
  <si>
    <t>Test Report Comment Box from a Review Details page when user click Cancel button</t>
  </si>
  <si>
    <t>1. Homepage is displayed
2. Review Details page is displayed
3. Report Comment Box is displayed
4. Report Confirmation Box is displayed
5. Report Confirmation Box is dismissed</t>
  </si>
  <si>
    <t>1. Login with a member account
2. Click on a review in any Company Details Page
3. Click Report Comment button on a comment
4. Click Cancel</t>
  </si>
  <si>
    <t>1. Homepage is displayed
2. Review Details page is displayed
3. Report Comment Box is displayed
4. Report Comment Box is dismissed</t>
  </si>
  <si>
    <t>1. Login with a member account
2. Click on a Company name
3. Click Create Review button
4. Input correct information
5. Click Cancel button on Create Review</t>
  </si>
  <si>
    <t>1. Homepage is displayed
2. Company Details page is displayed
3. Create Review page is displayed
4. Information is displayed accordingly
5. Redirect to Company Details page</t>
  </si>
  <si>
    <t>Test Create Review when user click Cancel button</t>
  </si>
  <si>
    <t>Test Edit Review when user click Cancel button</t>
  </si>
  <si>
    <t>1. Login with a member account
2. Click on Avatar or Account name in Header
3. Click on Reviews menu
4. Click on Edit Review button from a rejected or approved review
5. Input correct information
6. Click Cancel button</t>
  </si>
  <si>
    <t>1. Homepage is displayed
2. Account menu is displayed
3. Reviews menu is displayed
4. Edit Review page is displayed
5. Information is displayed accordingly
6. Redirect to Reviews Menu</t>
  </si>
  <si>
    <t>Review Details</t>
  </si>
  <si>
    <t>Test Review Details page in 1920x1080 screen</t>
  </si>
  <si>
    <t xml:space="preserve">1. Login with a member account
2. Click on a not owned review in any Company Details Page
</t>
  </si>
  <si>
    <t>Test Review Details page in 1366x768 screen</t>
  </si>
  <si>
    <t>Test Review Details page in 1024x768 screen</t>
  </si>
  <si>
    <t>Test Report Review Box from a Review Details page when user click Report Review button</t>
  </si>
  <si>
    <t>Test Report Confirmation Box from a Report Review Box when user click Submit button</t>
  </si>
  <si>
    <t>Test Report Review Box from a Review Details page when user click Cancel button</t>
  </si>
  <si>
    <t>Test Report Confirmation Box from a Report Review Box when user click Yes button</t>
  </si>
  <si>
    <t>Test Report Confirmation Box from a Report Review Box when user click No button</t>
  </si>
  <si>
    <t>1. Homepage is displayed
2. Review Details page is displayed
3. Report Review Box is displayed with the following:
- Reported Type dropdown list
- Report Reasoning textbox
- Submit/Cancel button</t>
  </si>
  <si>
    <t>1. Homepage is displayed
2. Review Details page is displayed
3. Report Review Box is displayed
4. Report Confirmation Box is displayed with the following:
- Textfield stating "Are you sure about this report?"
- Yes button
- No button</t>
  </si>
  <si>
    <t>1. Login with a member account
2. Click on a non-owned review in any Company Details Page
3. Click Report Review button
4. Click Submit</t>
  </si>
  <si>
    <t xml:space="preserve">1. Login with a member account
2. Click on a non-owned review in any Company Details Page
</t>
  </si>
  <si>
    <t>1. Login with a member account
2. Click on a non-owned review in any Company Details Page
3. Click Report Review button</t>
  </si>
  <si>
    <t>1. Login with a member account
2. Click on a non-owned review in any Company Details Page
3. Click Report Review button on a comment
4. Click Cancel</t>
  </si>
  <si>
    <t>1. Homepage is displayed
2. Review Details page is displayed
3. Report Review Box is displayed
4. Report Review Box is dismissed</t>
  </si>
  <si>
    <t>1. Homepage is displayed
2. Review Details page is displayed
3. Report Review Box is displayed
4. Report Confirmation Box is displayed
5. Report Confirmation Box is dismissed</t>
  </si>
  <si>
    <t>1. Login with a member account
2. Click on a non-owned review in any Company Details Page
3. Click Report Review button
4. Click Submit
5. Click No</t>
  </si>
  <si>
    <t>1. Login with a member account
2. Click on a non-owned review in any Company Details Page
3. Click Report Review button
4. Click Submit
5. Click Yes</t>
  </si>
  <si>
    <t>Company Details</t>
  </si>
  <si>
    <t>Test Company Details Page in 1920x1080 screen</t>
  </si>
  <si>
    <t>Test Company Details Page in 1366x768 screen</t>
  </si>
  <si>
    <t>Test Company Details Page in 1024x768 screen</t>
  </si>
  <si>
    <t>1. Homepage is displayed
2. Account menu is displayed
3. Reviews menu is displayed
4. Approved Reviews page is displayed
5. Review Details page is displayed including:
- Header
- Review Title
- Number of Upvotes
- Review contents
- Delete Review button
- Comments
- Footer</t>
  </si>
  <si>
    <t>1. Homepage is displayed
2. Account menu is displayed
3. Reviews menu is displayed
4. Approved Reviews page is displayed
5. Company Details page is displayed including:
- Header
- Company Name
- Company Rating
- Company Info
- Company Image
- Number of Followers
- Follow button
- Create Review button
- Reviews
- Footer</t>
  </si>
  <si>
    <t>1. Homepage is displayed
2. Account menu is displayed
3. Reviews menu is displayed
4. Pending Reviews page is displayed
5. Company Details page is displayed including:
- Header
- Company Name
- Company Rating
- Company Info
- Company Image
- Number of Followers
- Follow button
- Create Review button
- Reviews
- Footer</t>
  </si>
  <si>
    <t>1. Homepage is displayed
2. Account menu is displayed
3. Reviews menu is displayed
4. Rejected Reviews page is displayed
5. Company Details page is displayed including:
- Header
- Company Name
- Company Rating
- Company Info
- Company Image
- Number of Followers
- Follow button
- Create Review button
- Reviews
- Footer</t>
  </si>
  <si>
    <t>1. Homepage is displayed
2. Account menu is displayed
3. Bookmark page is displayed
4. Company Details page is displayed including:
- Header
- Company Name
- Company Rating
- Company Info
- Company Image
- Number of Followers
- Follow button
- Create Review button
- Reviews
- Footer</t>
  </si>
  <si>
    <t>1. Homepage is displayed
2. Company Details page is displayed including:
- Header
- Company Name
- Company Rating
- Company Info
- Company Image
- Number of Followers
- Follow button
- Create Review button
- Reviews
- Footer</t>
  </si>
  <si>
    <t>1. Login with a member account
2. Click on any Company Name</t>
  </si>
  <si>
    <t>Test Create Review page from a Company Details page when user click Create Review button</t>
  </si>
  <si>
    <t>1. Login with a member account
2. Click on any Company Name
3. Click Create Review button</t>
  </si>
  <si>
    <t>Test Review Details Page from a Company Details page when user click on a review</t>
  </si>
  <si>
    <t>1. Login with a member account
2. Click on any Company Name
3. Click on any shown review of that company</t>
  </si>
  <si>
    <t>1. Login with a member account
2. Click on any non-followed Company Name
3. Click Follow button</t>
  </si>
  <si>
    <t>1. Homepage is displayed
2. Company Details page is displayed
3. Current page is refreshed and Follow button is replaced with Unfollow button</t>
  </si>
  <si>
    <t>1. Homepage is displayed
2. Review Details page is displayed
3. Current page is refreshed and change Upvote button to Remove Upvote button</t>
  </si>
  <si>
    <t>1. Homepage is displayed
2. Review Details page is displayed
3. Current page is refreshed and change Remove Upvote button to Upvote button</t>
  </si>
  <si>
    <t>Test Follow button from a Company Details page of a non-followed company</t>
  </si>
  <si>
    <t>1. Homepage is displayed
2. Review Details page is displayed
3. Inputs are displayed correctly in the Comment box
4. Current page is refreshed and new comment is shown accordingly in the comment section</t>
  </si>
  <si>
    <t>1. Homepage is displayed
2. Review Details page is displayed
3. Delete Confirmation Box is displayed
4. Current page is refreshed and deleted comment is no longer shown in the comment section</t>
  </si>
  <si>
    <t>1. Homepage is displayed
2. Review Details page is displayed
3. Report Comment Box is displayed
4. Report Confirmation Box is displayed
5. Current page is refreshed</t>
  </si>
  <si>
    <t>1. Homepage is displayed
2. Review Details page is displayed
3. Report Review Box is displayed
4. Report Confirmation Box is displayed
5. Current page is refreshed</t>
  </si>
  <si>
    <t>1. Homepage is displayed
2. Account menu is displayed
3. Bookmark page is displayed
4. Current page is refreshed and Unbookmark button is replaced with Bookmark button</t>
  </si>
  <si>
    <t>1. Homepage is displayed
2. Review Details page is displayed
3. Current page is refreshed and Bookmark button is replaced with Unbookmark button</t>
  </si>
  <si>
    <t>Test Unfollow button from a Company Details page of a followed company</t>
  </si>
  <si>
    <t>1. Login with a member account
2. Click on any followed Company Name
3. Click Unfollow button</t>
  </si>
  <si>
    <t>1. Homepage is displayed
2. Company Details page is displayed
3. Current page is refreshed and Unfollow button is replaced with Follow button</t>
  </si>
  <si>
    <t>Follow Menu</t>
  </si>
  <si>
    <t>Test Follow Menu view in 1920x1080 screen</t>
  </si>
  <si>
    <t>1. Login with a member account
2. Click on Avatar or Account name in Header
3. Click on Follow Menu</t>
  </si>
  <si>
    <t>1. Homepage is displayed
2. Account menu is displayed
3. All followed companies are displayed in the Follow page with the following:
- Header
- Company Name textbox
- Number of Reviews
- Last Activity date
- Company Ratings
- Unfollow button
- Footer</t>
  </si>
  <si>
    <t>Test Follow Menu view in 1366x768 screen</t>
  </si>
  <si>
    <t>Test Follow Menu view in 1024x768 screen</t>
  </si>
  <si>
    <t>Test Company Details page from Follow Menu when user click on a Company Name</t>
  </si>
  <si>
    <t>1. Login with a member account
2. Click on Avatar or Account name in Header
3. Click on Follow Menu
4. Click on any shown Company Name</t>
  </si>
  <si>
    <t>1. Homepage is displayed
2. Account menu is displayed
3. Follow page is displayed
4. Company Details page is displayed including:
- Header
- Company Name
- Company Rating
- Company Info
- Company Image
- Number of Followers
- Unfollow button
- Create Review button
- Reviews
- Footer</t>
  </si>
  <si>
    <t>1. Homepage is displayed
2. Account menu is displayed
3. Bookmark page is displayed
4. Bookmarked Review Details page is displayed including:
- Header
- Review Title
- Number of Upvotes
- Review contents
- Upvote button
- Unbookmark button
- Report Review button
- Comments
- Footer</t>
  </si>
  <si>
    <t>Test Upvoted Review Details page</t>
  </si>
  <si>
    <t xml:space="preserve">1. Login with a member account
2. Click on a non-owned upvoted review in any Company Details Page
</t>
  </si>
  <si>
    <t>Test Non-upvoted Review Details page</t>
  </si>
  <si>
    <t xml:space="preserve">1. Login with a member account
2. Click on a non-owned non-upvoted review in any Company Details Page
</t>
  </si>
  <si>
    <t>Test Unfollow button from Follow Menu</t>
  </si>
  <si>
    <t>1. Login with a member account
2. Click on Avatar or Account name in Header
3. Click on Follow menu
4. Click Unfollow button on a followed company</t>
  </si>
  <si>
    <t>1. Homepage is displayed
2. Company Details page is displayed
3. Review Details page is displayed including:
- Header
- Review Title
- Review contents
- Number of Upvotes
- Upvote button
- Follow button
- Report Review button
- Comments
- Footer</t>
  </si>
  <si>
    <t>1. Homepage is displayed
2. Account menu is displayed
3. Follow page is displayed
4. Current page is refreshed and Unfollow button is replaced with Follow button</t>
  </si>
  <si>
    <t>Test Follow button from a Company Details page of a non-Followed company</t>
  </si>
  <si>
    <t>1. Login with a member account
2. Click on a non-followed Company Name
3. Click Follow button</t>
  </si>
  <si>
    <t>Test Non-followed Company Details Page</t>
  </si>
  <si>
    <t>Test Followed Company Details Page</t>
  </si>
  <si>
    <t>1. Login with a member account
2. Click on any followed Company Name</t>
  </si>
  <si>
    <t>1. Login with a member account
2. Click on any non-followed Company Name</t>
  </si>
  <si>
    <t>1. Homepage is displayed
2. Company Details page is displayed including:
- Header
- Company Name
- Company Rating
- Company Info
- Company Image
- Number of Followers
- Unfollow button
- Create Review button
- Reviews
- Footer</t>
  </si>
  <si>
    <t>Test Non-bookmarked Review Details page</t>
  </si>
  <si>
    <t>Test Bookmarked Review Details page</t>
  </si>
  <si>
    <t xml:space="preserve">1. Login with a member account
2. Click on a non-owned non-bookmarked review in any Company Details Page
</t>
  </si>
  <si>
    <t xml:space="preserve">1. Login with a member account
2. Click on a non-owned bookmarked review in any Company Details Page
</t>
  </si>
  <si>
    <t>Notification</t>
  </si>
  <si>
    <t>This test cases were created to test Notification module.</t>
  </si>
  <si>
    <t>Test Notification view in 1366x768 screen</t>
  </si>
  <si>
    <t>Test Notification view in 1024x768 screen</t>
  </si>
  <si>
    <t>Test Notification view when all of Notification are read</t>
  </si>
  <si>
    <t>Test Notification view when all of Notification are not read</t>
  </si>
  <si>
    <t>Test Notification view when Notification have read and unread</t>
  </si>
  <si>
    <t>1. Login with a member account
2. Click on Avatar or Account name in Header
3. Click on Notification</t>
  </si>
  <si>
    <t>1. Homepage is displayed
2. Account menu is displayed including:
- Notification menu item
- Bookmark menu item
- Follow menu item
- Reviews menu item
- Account menu item
- Edit profile menu item
- Logout menu item</t>
  </si>
  <si>
    <t>1. Homepage is displayed
2. Account menu is displayed including:
- Notification menu item
- Bookmark menu item
- Follow menu item
- Reviews menu item
- Account menu item
- Edit profile menu item
- Logout menu item
3. Logout and redirect to homepage</t>
  </si>
  <si>
    <t>1. Homepage is displayed
2. Account menu is displayed including:
- Notification menu item
- Bookmark menu item
- Follow menu item
- Reviews menu item
- Account menu item
- Edit profile menu item
- Logout menu item
3. Display Account page including: 
- Settings with 2 tabs link: Account, Edit Profile
- Email textbox
- Current password textbox
- Change password button
- Save setting button</t>
  </si>
  <si>
    <t>1. Homepage is displayed
2. Account menu is displayed including:
- Notification menu item
- Bookmark menu item
- Follow menu item
- Reviews menu item
- Account menu item
- Edit profile menu item
- Logout menu item
3. Display Edit Profile page including: 
- Settings with 2 tabs link: Account, Edit Profile
- Fullname textbox
- Avatar image
- Gender list select
- DoB date
- Address textbox
- Phone number textbox
- Introduce textarea
- Website textarea</t>
  </si>
  <si>
    <t>Test Notification view in 1920x1080 screen</t>
  </si>
  <si>
    <t>Test Notification view when user does not have any Notification</t>
  </si>
  <si>
    <t>1. Login with a member account
2. Click on Avatar or Account name in Header
3. Go to Notification Page</t>
  </si>
  <si>
    <t>1. Homepage is displayed 
2. Account menu is displayed
3. Notification Page is displayed with no  record of Notification in Notification Table</t>
  </si>
  <si>
    <t>Logout</t>
  </si>
  <si>
    <t>Test Homepage button</t>
  </si>
  <si>
    <t>1. Click Homepage button</t>
  </si>
  <si>
    <t>1. Homepage is displayed including:
- Header:
 + Website Logo image
 + Avatar or/and Account name hyperlink
 + Company List button
- Carousel:
 + Searchbar
 + Top Company
- Footer:
 + About Us hyperlink
 + Contacts hyperlink</t>
  </si>
  <si>
    <t>1. Go to Homepage
2. Click on a review in any Company Details Page</t>
  </si>
  <si>
    <t>1. Go to Homepage
2. Click on Avatar or Account name in Header</t>
  </si>
  <si>
    <t>1. Homepage is displayed
2. Company List page is displayed including:
- Header
- Add Company button
- Company Avatar and Name thumbnail
- Number of Reviews
- Footer</t>
  </si>
  <si>
    <t>Company List</t>
  </si>
  <si>
    <t>Test Company List Page in 1920x1080 screen</t>
  </si>
  <si>
    <t>1. Go to Homepage
2. Click on Company List button in Header</t>
  </si>
  <si>
    <t>1. Go to Homepage
2. Click on Company Name</t>
  </si>
  <si>
    <t>1. Login with a member account
2. Click on Company List button in Header</t>
  </si>
  <si>
    <t>Test Company List Page in 1366x768 screen</t>
  </si>
  <si>
    <t>Test Company List Page in 1024x768 screen</t>
  </si>
  <si>
    <t>Test Company Details Page from Company List Page when user click on a Company Avatar or Name thumbnail</t>
  </si>
  <si>
    <t>1. Login with a member account
2. Click on Company List button in Header
3. Click on any Company thumbnail</t>
  </si>
  <si>
    <t>1. Homepage is displayed
2. Company List page is displayed
3. Company Details page is displayed including:
- Header
- Company Name
- Company Rating
- Company Info
- Company Image
- Number of Followers
- Follow button
- Create Review button
- Reviews
- Footer</t>
  </si>
  <si>
    <t xml:space="preserve">Test Add Company Page </t>
  </si>
  <si>
    <t>1. Login with a member account
2. Click on Company List button in Header
3. Click Add Company button</t>
  </si>
  <si>
    <t>1. Login with a member account
2. Click on Company List button in Header
3. Click Add Company button
4. Click Submit button</t>
  </si>
  <si>
    <t>Test Add Company when user does not enter any field</t>
  </si>
  <si>
    <t>Bạn chưa điền đủ các nội dung cần thiết cho một công ty mới</t>
  </si>
  <si>
    <t>1. Homepage is displayed
2. Company List page is displayed
3. Add Company page is displayed
4. Display error MS09</t>
  </si>
  <si>
    <t>Test Add Company when user does not enter Company Name</t>
  </si>
  <si>
    <t>1. Login with a member account
2. Click on Company List button in Header
3. Click Add Company button
4. Input every information but Company Name
5. Click Submit button</t>
  </si>
  <si>
    <t>Bạn chưa nhập tên công ty</t>
  </si>
  <si>
    <t>1. Homepage is displayed
2. Company List page is displayed
3. Add Company page is displayed including:
- Header
- Company Name textbox
- Company Info textbox
- Company Image
- Company Type
- Company Size
- Company Website
- Company HQ Location
- Submit/Cancel button
- Footer</t>
  </si>
  <si>
    <t>1. Homepage is displayed
2. Company List page is displayed
3. Add Company page is displayed
4. Information is displayed accordingly
5. Display error MS20</t>
  </si>
  <si>
    <t>Test Add Company when user input correct information</t>
  </si>
  <si>
    <t>1. Login with a member account
2. Click on Company List button in Header
3. Click Add Company button
4. Input correct information
5. Click Submit button</t>
  </si>
  <si>
    <t>1. Homepage is displayed
2. Company Details page is displayed
3. Create Review page is displayed
4. Information is displayed accordingly
5. Display success message MS21</t>
  </si>
  <si>
    <t>Bài đánh giá của bạn đã được gửi để chờ duyệt</t>
  </si>
  <si>
    <t>1. Homepage is displayed
2. Account menu is displayed
3. Reviews menu is displayed
4. Edit Review page is displayed
5. Information is displayed accordingly
6. Display success message MS21</t>
  </si>
  <si>
    <t>1. Homepage is displayed
2. Company List page is displayed
3. Add Company page is displayed
4. Information is displayed accordingly
5. Display success message MS22</t>
  </si>
  <si>
    <t>Thông tin về công ty bạn muốn thêm vào đã được gửi để chờ duyệt</t>
  </si>
  <si>
    <t>Test Add Company when user click Cancel button</t>
  </si>
  <si>
    <t>1. Login with a member account
2. Click on Company List button in Header
3. Click Add Company button
4. Input correct information
5. Click Cancel button</t>
  </si>
  <si>
    <t>1. Homepage is displayed
2. Company List page is displayed
3. Add Company page is displayed
4. Information is displayed accordingly
5. Redirect to Company List page</t>
  </si>
  <si>
    <t>1. Homepage is displayed 
2. Account menu is displayed
3. Notification Page is displayed including:
- Header
- Notification table
- Footer</t>
  </si>
  <si>
    <t>1. Login with a member account
2. Click on Avatar or Account name in Header
3. Go to Notification Page
- Notification A: read
- Notification B: read
- Notification C: read</t>
  </si>
  <si>
    <t>1. Homepage is displayed 
2. Account menu is displayed
3. Notification Page is displayed with Notification Table:
- Notification A: read (font bold)
- Notification B: read (font bold)
- Notification C: read (font bold)</t>
  </si>
  <si>
    <t>1. Login with a member account
2. Click on Avatar or Account name in Header
3. Go to Notification Page
- Notification A: unread
- Notification B: unread
- Notification C: unread</t>
  </si>
  <si>
    <t>1. Homepage is displayed 
2. Account menu is displayed
3. Notification Page is displayed with Notification Table:
- Notification A: read (font normal)
- Notification B: read (font normal)
- Notification C: read (font normal)</t>
  </si>
  <si>
    <t>1. Login with a member account
2. Click on Avatar or Account name in Header
3. Go to Notification Page
- Notification A: unread
- Notification B: read
- Notification C: unread</t>
  </si>
  <si>
    <t>1. Homepage is displayed 
2. Account menu is displayed
3. Notification Page is displayed with Notification Table and sort to unread:
- Notification A: unread (font bold)
- Notification C: unread (font bold)
- Notification B: read (font normal)</t>
  </si>
  <si>
    <t>Reports Menu</t>
  </si>
  <si>
    <t>Test Reports Menu in 1920x1080 screen resolution</t>
  </si>
  <si>
    <t>Test Reports Menu in 1366x768 screen resolution</t>
  </si>
  <si>
    <t>Test Reports Menu in 1024x768 screen resolution</t>
  </si>
  <si>
    <t>1. Homepage is displayed
2. Account menu is displayed
3. All reported records are displayed including:
- Header
- Company Name
- Reported Review
- Report Status
- Footer</t>
  </si>
  <si>
    <t>1. Homepage is displayed
2. Account menu is displayed
3. Reported Review Details page is displayed
4. Company Details page is displayed including:
- Header
- Company Name
- Company Rating
- Company Info
- Company Image
- Number of Followers
- Follow button
- Create Review button
- Reviews
- Footer</t>
  </si>
  <si>
    <t>1. Homepage is displayed
2. Account menu is displayed
3. Reports page is displayed
4. Reported Review Details page is displayed including:
- Header
- Report Lists:
 + Report Type
 + Report Reasoning
 + Reporter
- Review Details
- Revised Reports Without Action button
- Revised Reports With Action button
- Footer</t>
  </si>
  <si>
    <t>1. Homepage is displayed
2. Account menu is displayed
3. Reports page is displayed
4. Reported Review Details page is displayed
5. Redirect to Reports page and Report Status is changed from Not Revised to Revised</t>
  </si>
  <si>
    <t>1. Homepage is displayed
2. Account menu is displayed
3. Reports page is displayed
4. Reported Review Details page is displayed including:
- Header
- Report Lists:
 + Report Type
 + Report Reasoning
 + Reporter
- Review Details
- Footer</t>
  </si>
  <si>
    <t>1. Homepage is displayed
2. Account menu is displayed
3. Reports page is displayed
4. Reported Review Details page is displayed
5. Reject Reasoning box is displayed including:
- Header
- Reject Reasoning textbox
- Send/Cancel button
- Footer</t>
  </si>
  <si>
    <t>1. Homepage is displayed
2. Account menu is displayed
3. Reports page is displayed
4. Reported Review Details page is displayed
5. Reject Reasoning box is displayed
6. Redirect to Reports page and Report Status is changed from Not Revised to Revised</t>
  </si>
  <si>
    <t>1. Homepage is displayed
2. Account menu is displayed
3. Reports page is displayed
4. Reported Review Details page is displayed
5. Reject Reasoning box is displayed
6. Redirect to Reports page and Report Status is still Not Revised</t>
  </si>
  <si>
    <t>Account management'</t>
  </si>
  <si>
    <t>Test About Us from Homepage</t>
  </si>
  <si>
    <t>1. Go to Homepage
2. Click on About Us hyperlink</t>
  </si>
  <si>
    <t>Test Contacts from Homepage</t>
  </si>
  <si>
    <t>1. Go to Homepage
2. Click on Contacts hyperlink</t>
  </si>
  <si>
    <t>1. Homepage is displayed
2. About Us page is displayed including:
- Header
- CRW Contacts information
- Footer</t>
  </si>
  <si>
    <t>1. Homepage is displayed
2. About Us page is displayed including:
- Header
- CRW Team information
- Footer</t>
  </si>
  <si>
    <t>Test Account Menu from Homepage</t>
  </si>
  <si>
    <t>Test Register from Homepage</t>
  </si>
  <si>
    <t>Test Login from Homepage</t>
  </si>
  <si>
    <t>Test Company List Page from Homepage</t>
  </si>
  <si>
    <t>Test Company Details Page from Homepage</t>
  </si>
  <si>
    <t>Test Review Details Page from Homepage</t>
  </si>
  <si>
    <t>Reviews Management Menu</t>
  </si>
  <si>
    <t>Test Reviews Management Menu in 1920x1080 screen resolution</t>
  </si>
  <si>
    <t>1. Homepage is displayed
2. Account menu is displayed
3. All user reviews are displayed including:
- Header
- Company Name
- Approved User Reviews tab
- Pending User Reviews tab
- Rejected User Reviews tab
- Footer</t>
  </si>
  <si>
    <t>Test Reviews Management Menu in 1366x768 screen resolution</t>
  </si>
  <si>
    <t>Test Reviews Management Menu in 1024x768 screen resolution</t>
  </si>
  <si>
    <t>Test Approved User Reviews Tab from Reviews Management Menu</t>
  </si>
  <si>
    <t>Test Approved Reviews tab from Reviews Menu</t>
  </si>
  <si>
    <t>Test Pending Reviews tab from Reviews Menu</t>
  </si>
  <si>
    <t>Test Rejected Reviews tab from Reviews Menu</t>
  </si>
  <si>
    <t>1. Homepage is displayed
2. Account menu is displayed
3. Reviews Management page is displayed
4. All approved reviews in CRW is shown with the following:
- Header
- Reviewer Name
- Review Title
- Company Name
- Approved date
- Number of Upvotes
- Number of Comments
- Reject Review button
- Footer</t>
  </si>
  <si>
    <t>1. Homepage is displayed
2. Account menu is displayed
3. Reviews menu is displayed
4. All approved reviews owned by user is shown with the following:
- Review Title hyperlink
- Company Name hyperlink
- Approved date
- Number of Upvotes
- Number of Comments
- Edit Review button</t>
  </si>
  <si>
    <t>1. Homepage is displayed
2. Account menu is displayed
3. Reviews menu is displayed
4. All pending reviews owned by user is shown with the following:
- Review Title hyperlink
- Company Name hyperlink
- Submitted date</t>
  </si>
  <si>
    <t>1. Homepage is displayed
2. Account menu is displayed
3. Reviews menu is displayed
4. All rejected reviews owned by user is shown with the following:
- Review Title hyperlink
- Company Name hyperlink
- Rejected date
- Reject Reasoning textarea
- Edit Review button</t>
  </si>
  <si>
    <t>1. Homepage is displayed
2. Account menu is displayed
3. Reviews menu is displayed
4. Approved Reviews page is displayed
5. Edit Review page is displayed including:
- Header
- Anonymous checkbox
- Company Name hyperlink
- Review Title hyperlink
- Pros &amp; Cons
- Salary related textboxes
- Review Content textarea
- Position related radiobuttons
- Agreements checkbox
- Submit/Cancel buttons</t>
  </si>
  <si>
    <t>1. Homepage is displayed
2. Account menu is displayed
3. Reviews menu is displayed
4. Rejected Reviews page is displayed
5. Review Details page is displayed including:
- Header
- Anonymous checkbox
- Company Name hyperlink
- Review Title hyperlink
- Pros &amp; Cons
- Salary related textboxes
- Review Content textarea
- Position related radiobuttons
- Agreements checkbox
- Submit/Cancel buttons</t>
  </si>
  <si>
    <t>1. Homepage is displayed
2. Account menu is displayed
3. All bookmarked reviews are displayed in the Bookmark page with the following:
- Header
- Company Name hyperlink
- Review Title hyperlink
- Reviewer Name textbox
- Unbookmark button
- Footer</t>
  </si>
  <si>
    <t>Test Pending User Reviews Tab from Reviews Management Menu</t>
  </si>
  <si>
    <t>1. Homepage is displayed
2. Account menu is displayed
3. Reviews Management page is displayed
4. All pending reviews in CRW is shown with the following:
- Header
- Reviewer Name
- Review Title
- Company Name
- Submitted date
- Approve Review button
- Reject Review button
- Footer</t>
  </si>
  <si>
    <t>Test Rejected User Reviews Tab from Reviews Management Menu</t>
  </si>
  <si>
    <t>1. Homepage is displayed
2. Account menu is displayed
3. Reviews Management page is displayed
4. All rejected reviews in CRW is shown with the following:
- Header
- Reviewer Name
- Review Title
- Company Name
- Rejected date
- Rejected Reasoning
- Approve Review button
- Footer</t>
  </si>
  <si>
    <t>Test Reject Review button from Approved User Reviews Tab</t>
  </si>
  <si>
    <t>Test Review Details Page from Reviews hyperlink under Approved User Reviews Tab</t>
  </si>
  <si>
    <t>1. Homepage is displayed
2. Review Details page is displayed including:
- Header
- Reviewer Name
- Review Title
- Review contents
- Number of Upvotes
- Upvote button
- Bookmark button
- Report Review button
- Comments
- Footer</t>
  </si>
  <si>
    <t>Test Review Details Page from Reviews hyperlink under Pending User Reviews Tab</t>
  </si>
  <si>
    <t>1. Homepage is displayed
2. Account menu is displayed
3. Reviews Management page is displayed
4. Approved User Reviews page is displayed
5. Review Details page is displayed including:
- Header
- Reviewer Name
- Review Title
- Review contents
- Number of Upvotes
- Upvote button
- Bookmark button
- Reject Review button
- Comments
- Footer</t>
  </si>
  <si>
    <t>1. Homepage is displayed
2. Account menu is displayed
3. Reviews Management page is displayed
4. Pending User Reviews page is displayed
5. Review Details page is displayed including:
- Header
- Reviewer Name
- Review Title
- Review contents
- Approve Review button
- Reject Review button
- Footer</t>
  </si>
  <si>
    <t>Test Review Details Page from Reviews hyperlink under Rejected User Reviews Tab</t>
  </si>
  <si>
    <t>1. Homepage is displayed
2. Account menu is displayed
3. Reviews Management page is displayed
4. Rejected User Reviews page is displayed
5. Review Details page is displayed including:
- Header
- Reviewer Name
- Review Title
- Review contents
- Number of Upvotes
- Approve Review button
- Comments
- Footer</t>
  </si>
  <si>
    <t>Test Company Details Page from Company hyperlink under Approved User Reviews Tab</t>
  </si>
  <si>
    <t>Test Company Details Page from Company hyperlink under Pending User Reviews Tab</t>
  </si>
  <si>
    <t>Test Company Details Page from Company hyperlink under Rejected User Reviews Tab</t>
  </si>
  <si>
    <t>1. Homepage is displayed
2. Account menu is displayed
3. Reviews Management page is displayed
4. Approved User Reviews page is displayed
5. Reject Reasoning box is displayed including:
- Header
- Reject Reasoning textbox
- Send/Cancel button
- Footer</t>
  </si>
  <si>
    <t>Test Reject Review button from Pending User Reviews Tab</t>
  </si>
  <si>
    <t>1. Homepage is displayed
2. Account menu is displayed
3. Reviews Management page is displayed
4. Pending User Reviews page is displayed
5. Reject Reasoning box is displayed including:
- Header
- Reject Reasoning textbox
- Send/Cancel button
- Footer</t>
  </si>
  <si>
    <t>Test Approve Review button from Pending User Reviews Tab</t>
  </si>
  <si>
    <t>Test Approve Review button from Rejected User Reviews Tab</t>
  </si>
  <si>
    <t>Test Send button from Reject Reasoning Box under Approved User Reviews Tab</t>
  </si>
  <si>
    <t>1. Homepage is displayed
2. Account menu is displayed
3. Reviews Management page is displayed
4. Approved User Reviews page is displayed
5. Reject Reasoning box is displayed
6. Current page is refreshed and the chosen review is no longer shown there</t>
  </si>
  <si>
    <t>Test Cancel button from Reject Reasoning Box under Approved User Reviews Tab</t>
  </si>
  <si>
    <t>1. Homepage is displayed
2. Account menu is displayed
3. Reviews Management page is displayed
4. Approved User Reviews page is displayed
5. Reject Reasoning box is displayed
6. Reject Reasoning box is dismissed and the chosen review is still shown in Approved User Reviews page</t>
  </si>
  <si>
    <t>Test Send button from Reject Reasoning Box under Pending User Reviews Tab</t>
  </si>
  <si>
    <t>Test Cancel button from Reject Reasoning Box under Pending User Reviews Tab</t>
  </si>
  <si>
    <t>1. Homepage is displayed
2. Account menu is displayed
3. Reviews Management page is displayed
4. Pending User Reviews page is displayed
5. Reject Reasoning box is displayed
6. Current page is refreshed and the chosen review is no longer shown there</t>
  </si>
  <si>
    <t>1. Homepage is displayed
2. Account menu is displayed
3. Reviews Management page is displayed
4. Pending User Reviews page is displayed
5. Reject Reasoning box is displayed
6. Reject Reasoning box is dismissed and the chosen review is still shown in Pending User Reviews page</t>
  </si>
  <si>
    <t>1. Homepage is displayed
2. Account menu is displayed
3. Reviews Management page is displayed
4. Pending User Reviews page is displayed
5. Approval Confirmation box is displayed including:
- Header
- Query for confirm stating: "Are you sure to approve this review?"
- Yes button
- No button
- Footer</t>
  </si>
  <si>
    <t>1. Homepage is displayed
2. Account menu is displayed
3. Reviews Management page is displayed
4. Rejected User Reviews page is displayed
5. Approval Confirmation box is displayed including:
- Header
- Query for confirm stating: "Are you sure to approve this review?"
- Yes button
- No button
- Footer</t>
  </si>
  <si>
    <t>Test Yes button from Approval Confirmation Box under Pending User Reviews Tab</t>
  </si>
  <si>
    <t>Test No button from Approval Confirmation Box under Pending User Reviews Tab</t>
  </si>
  <si>
    <t>1. Homepage is displayed
2. Account menu is displayed
3. Reviews Management page is displayed
4. Pending User Reviews page is displayed
5. Approval Confirmation box is displayed
6. Current page is refreshed and the chosen review is no longer shown there</t>
  </si>
  <si>
    <t>1. Homepage is displayed
2. Account menu is displayed
3. Reviews Management page is displayed
4. Pending User Reviews page is displayed
5. Approval Confirmation box is displayed
6. Approval Confirmation box is dismissed and the chosen review is still shown in Pending User Reviews page</t>
  </si>
  <si>
    <t>Test Yes button from Approval Confirmation Box under Rejected User Reviews Tab</t>
  </si>
  <si>
    <t>Test No button from Approval Confirmation Box under Rejected User Reviews Tab</t>
  </si>
  <si>
    <t>1. Homepage is displayed
2. Account menu is displayed
3. Reviews Management page is displayed
4. Rejected User Reviews page is displayed
5. Approval Confirmation box is displayed
6. Approval Confirmation box is dismissed and the chosen review is still shown in Pending User Reviews page</t>
  </si>
  <si>
    <t>1. Homepage is displayed
2. Account menu is displayed
3. Reviews Management page is displayed
4. Rejected User Reviews page is displayed
5. Approval Confirmation box is displayed
6. Current page is refreshed and the chosen review is no longer shown there</t>
  </si>
  <si>
    <t>User Management Menu</t>
  </si>
  <si>
    <t>Test User Management Menu in 1920x1080 screen resolution</t>
  </si>
  <si>
    <t>Test User Management Menu in 1366x768 screen resolution</t>
  </si>
  <si>
    <t>Test User Management Menu in 1024x768 screen resolution</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</si>
  <si>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</si>
  <si>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
3. Logout and redirect to homepage</t>
  </si>
  <si>
    <t>1. Homepage is displayed
2. Account menu is displayed including:
- Notification menu item
- Bookmark menu item
- Follow menu item
- Reviews menu item
- Reports menu item
- Reviews Management menu item
- Company Management menu item
- Profession Management menu item
- User Management menu item
- Account menu item
- Edit profile menu item
- Logout menu item
3. Display Account page including: 
- Settings with 2 tabs link: Account, Edit Profile
- Email textbox
- Current password textbox
- Change password button
- Save setting button</t>
  </si>
  <si>
    <t>Company Management Menu</t>
  </si>
  <si>
    <t>Test Company Management Menu in 1920x1080 screen resolution</t>
  </si>
  <si>
    <t>1. Homepage is displayed
2. Account menu is displayed
3. Reviews Management page is displayed
4. Approved User Reviews page is displayed
5. Company Details page is displayed including:
- Header
- Company Name
- Company Rating
- Company Info
- Company Image
- Number of Followers
- Edit Company button
- Follow button
- Create Review button
- Reviews
- Footer</t>
  </si>
  <si>
    <t>1. Homepage is displayed
2. Account menu is displayed
3. Reviews Management page is displayed
4. Pending User Reviews page is displayed
5. Company Details page is displayed including:
- Header
- Company Name
- Company Rating
- Company Info
- Company Image
- Number of Followers
- Edit Company button
- Follow button
- Create Review button
- Reviews
- Footer</t>
  </si>
  <si>
    <t>1. Homepage is displayed
2. Account menu is displayed
3. Reviews Management page is displayed
4. Rejected User Reviews page is displayed
5. Company Details page is displayed including:
- Header
- Company Name
- Company Rating
- Company Info
- Company Image
- Number of Followers
- Edit Company button
- Follow button
- Create Review button
- Reviews
- Footer</t>
  </si>
  <si>
    <t>Test Company Management Menu in 1366x768 screen resolution</t>
  </si>
  <si>
    <t>Test Company Management Menu in 1024x768 screen resolution</t>
  </si>
  <si>
    <t>Profession Management Menu</t>
  </si>
  <si>
    <t>Test Profession Management Menu in 1920x1080 screen resolution</t>
  </si>
  <si>
    <t>Test Profession Management Menu in 1366x768 screen resolution</t>
  </si>
  <si>
    <t>Test Profession Management Menu in 1024x768 screen resolution</t>
  </si>
  <si>
    <t>Test Company Details Page from Company Management Menu</t>
  </si>
  <si>
    <t>1. Homepage is displayed
2. Account menu is displayed
3. Company Management page is displayed
4. Company Details page is displayed including:
- Header
- Company Name
- Company Rating
- Company Info
- Company Image
- Number of Followers
- Edit Company button
- Follow button
- Create Review button
- Reviews
- Footer</t>
  </si>
  <si>
    <t>Test Edit Company Button from Company Management Menu</t>
  </si>
  <si>
    <t>Test Edit Company Button from Company Details Page under Company Management Menu</t>
  </si>
  <si>
    <t>1. Homepage is displayed
2. Account menu is displayed
3. Company Management page is displayed
4. Edit Company page is displayed including:
- Header
- Company Name
- Company Info
- Company Aliases
- Company Image
- Save Changes/Cancel button
- Footer</t>
  </si>
  <si>
    <t>1. Homepage is displayed
2. Account menu is displayed
3. Company Management page is displayed
4. Company Details page is displayed
5. Edit Company page is displayed including:
- Header
- Company Name
- Company Info
- Company Aliases
- Company Image
- Save Changes/Cancel button
- Footer</t>
  </si>
  <si>
    <t>1. Homepage is displayed
2. Account menu is displayed
3. Company Management page is displayed
4. Edit Company page is displayed
5. Company Name is correctly displayed as ""
6. Display error message MS20</t>
  </si>
  <si>
    <t>1. Homepage is displayed
2. Account menu is displayed
3. Company Management page is displayed
4. Company Details page is displayed
5. Edit Company page is displayed
6. Company Name is correctly displayed as ""
7. Display error message MS20</t>
  </si>
  <si>
    <t>Test Save Changes Button from Edit Company Page when user does not enter a company name</t>
  </si>
  <si>
    <t>Test Save Changes Button from Edit Company Page under Company Details Page when user does not enter a company name</t>
  </si>
  <si>
    <t>1. Homepage is displayed
2. Account menu is displayed
3. Company Management page is displayed
4. Edit Company page is displayed
5. Redirect to Company Management page</t>
  </si>
  <si>
    <t>Test Edit Profession Button from Profession Management Menu</t>
  </si>
  <si>
    <t>1. Homepage is displayed
2. Account menu is displayed
3. Profession Management page is displayed
4. Edit Profession page is displayed including:
- Header
- Profession Name
- Save Changes/Cancel button
- Footer</t>
  </si>
  <si>
    <t>Test Save Changes Button from Edit Company Page when user enter information correctly</t>
  </si>
  <si>
    <t>1. Homepage is displayed
2. Account menu is displayed
3. Company Management page is displayed
4. Edit Company page is displayed
5. Information is displayed accordingly
6. Redirect to Company Management page</t>
  </si>
  <si>
    <t>1. Homepage is displayed
2. Account menu is displayed
3. Company Management page is displayed
4. Company Details page is displayed
5. Edit Company page is displayed
6. Redirect to Company Details page</t>
  </si>
  <si>
    <t>Test Save Changes Button from Edit Company Page under Company Details Page when user enter information correctly</t>
  </si>
  <si>
    <t>1. Homepage is displayed
2. Account menu is displayed
3. Company Management page is displayed
4. Company Details page is displayed
5. Edit Company page is displayed
6. Information is displayed accordingly
7. Redirect to Company Details page</t>
  </si>
  <si>
    <t>1. Homepage is displayed
2. Account menu is displayed
3. All professions are displayed including:
- Header
- Profession Name
- Edit Profession button
- Footer</t>
  </si>
  <si>
    <t>1. Homepage is displayed
2. Account menu is displayed
3. All companies are displayed including:
- Header
- Company Name
- Company Aliases
- Edit Company button
- Footer</t>
  </si>
  <si>
    <t>Test Save Changes Button from Edit Profession Page when user does not enter a profession name</t>
  </si>
  <si>
    <t>Bạn chưa nhập tên nghề</t>
  </si>
  <si>
    <t>1. Homepage is displayed
2. Account menu is displayed
3. Profession Management page is displayed
4. Edit Profession page is displayed
5. Profession Name is correctly displayed as ""
6. Display error message MS23</t>
  </si>
  <si>
    <t>Test Cancel Button from Edit Company Page</t>
  </si>
  <si>
    <t>Test Cancel Button from Edit Company Page under Company Details Page</t>
  </si>
  <si>
    <t>Test Cancel Button from Edit Profession Page</t>
  </si>
  <si>
    <t>1. Homepage is displayed
2. Account menu is displayed
3. Profession Management page is displayed
4. Edit Profession page is displayed
5. Redirect to Profession Management page</t>
  </si>
  <si>
    <t>Test Save Changes Button from Edit Profession Page when user enter information correctly</t>
  </si>
  <si>
    <t>1. Homepage is displayed
2. Account menu is displayed
3. Profession Management page is displayed
4. Edit Profession page is displayed
5. Information is displayed accordingly
6. Redirect to Profession Management page</t>
  </si>
  <si>
    <t>1. Homepage is displayed
2. Account menu is displayed
3. All user accounts are displayed including:
- Header
- Registered Email
- Username (if applicable)
- User Type
- Register Date
- Account Status
- Change Account Status button
- Footer</t>
  </si>
  <si>
    <t>1. Homepage is displayed
2. Account menu is displayed
3. All user accounts are displayed including:
- Header
- Registered Email
- Username (if applicable)
- User Type
- Register Date
- Account Status
- Change Account Status button
- Change Account Type button
- Footer</t>
  </si>
  <si>
    <t>Test Change Account Status button from User Management Menu on a Banned User</t>
  </si>
  <si>
    <t>1. Homepage is displayed
2. Account menu is displayed
3. User Management page is displayed
4. Chosen user account has its Account Status changed to Banned</t>
  </si>
  <si>
    <t>1. Homepage is displayed
2. Account menu is displayed
3. User Management page is displayed
4. Chosen user account has its Account Status changed to Normal</t>
  </si>
  <si>
    <t>Test Change Account Status button from User Management Menu on a Normal User</t>
  </si>
  <si>
    <t>Test Change Account Status button from User Management Menu on a Not Verified User</t>
  </si>
  <si>
    <t>Check Moderator logout when Moderator logout with Logout  button</t>
  </si>
  <si>
    <t>Test Company Details Page from Reports Menu when Moderator click on a Company Name</t>
  </si>
  <si>
    <t>Test Reported Review Details Page from Reports Menu when Moderator click on a Revised Report hyperlink</t>
  </si>
  <si>
    <t>Test Reported Review Details Page from Reports Menu when Moderator click on a Reported Review hyperlink</t>
  </si>
  <si>
    <t>Test Revised Reports Without Action button from Reports Menu when Moderator does not want to lock the reported review</t>
  </si>
  <si>
    <t>Test Revised Reports With Action button from Reports Menu when Moderator want to lock the reported review</t>
  </si>
  <si>
    <t>Test Send button from Reject Reasoning Box when Moderator want to lock the reported review</t>
  </si>
  <si>
    <t>Test Cancel button from Reject Reasoning Box when Moderator no longer want to lock the reported review</t>
  </si>
  <si>
    <t>Administration</t>
  </si>
  <si>
    <t>This test cases were created to test Administration module.</t>
  </si>
  <si>
    <t>1. Login with a moderator or administrator account
2. Click on Avatar or Account name in Header</t>
  </si>
  <si>
    <t>1. Login with a moderator or administrator account
2. Click on Avatar or Account name in Header
3. Click Logout button</t>
  </si>
  <si>
    <t>1. Login with a moderator or administrator account
2. Click on Avatar or Account name in Header
3. Click Account button</t>
  </si>
  <si>
    <t>1. Login with a moderator or administrator account
2. Click on Avatar or Account name in Header
3. Click on Reports</t>
  </si>
  <si>
    <t>1. Login with a moderator or administrator account
2. Click on Avatar or Account name in Header
3. Click on Reports
4. Click on a shown Company Name</t>
  </si>
  <si>
    <t>1. Login with a moderator or administrator account
2. Click on Avatar or Account name in Header
3. Click on Reports
4. Click on a shown Revised Report</t>
  </si>
  <si>
    <t>1. Login with a moderator or administrator account
2. Click on Avatar or Account name in Header
3. Click on Reports
4. Click on a shown Reported Review</t>
  </si>
  <si>
    <t>1. Login with a moderator or administrator account
2. Click on Avatar or Account name in Header
3. Click on Reports
4. Click on a shown Reported Review
5. Click on Revised Reports Without Action button</t>
  </si>
  <si>
    <t>1. Login with a moderator or administrator account
2. Click on Avatar or Account name in Header
3. Click on Reports
4. Click on a shown Reported Review
5. Click on Revised Reports With Action button</t>
  </si>
  <si>
    <t>1. Login with a moderator or administrator account
2. Click on Avatar or Account name in Header
3. Click on Reports
4. Click on a shown Reported Review
5. Click on Revised Reports With Action button
6. Click on Send button</t>
  </si>
  <si>
    <t>1. Login with a moderator or administrator account
2. Click on Avatar or Account name in Header
3. Click on Reports
4. Click on a shown Reported Review
5. Click on Revised Reports With Action button
6. Click on Cancel button</t>
  </si>
  <si>
    <t xml:space="preserve">1. Login with a moderator or administrator account
2. Click on Avatar or Account name in Header
3. Click on Reviews Management </t>
  </si>
  <si>
    <t>1. Login with a moderator or administrator account
2. Click on Avatar or Account name in Header
3. Click on Reviews Management
4. Click on Approved User Reviews tab</t>
  </si>
  <si>
    <t>1. Login with a moderator or administrator account
2. Click on Avatar or Account name in Header
3. Click on Reviews Management
4. Click on Pending User Reviews tab</t>
  </si>
  <si>
    <t>1. Login with a moderator or administrator account
2. Click on Avatar or Account name in Header
3. Click on Reviews Management
4. Click on Rejected User Reviews tab</t>
  </si>
  <si>
    <t>1. Login with a moderator or administrator account
2. Click on Avatar or Account name in Header
3. Click on Reviews Management
4. Click on Approved User Reviews tab
5. Click on a shown review</t>
  </si>
  <si>
    <t>1. Login with a moderator or administrator account
2. Click on Avatar or Account name in Header
3. Click on Reviews Management
4. Click on Pending User Reviews tab
5. Click on a shown review</t>
  </si>
  <si>
    <t>1. Login with a moderator or administrator account
2. Click on Avatar or Account name in Header
3. Click on Reviews Management
4. Click on Rejected User Reviews tab
5. Click on a shown review</t>
  </si>
  <si>
    <t>1. Login with a moderator or administrator account
2. Click on Avatar or Account name in Header
3. Click on Reviews Management
4. Click on Approved User Reviews tab
5. Click on a shown Company</t>
  </si>
  <si>
    <t>1. Login with a moderator or administrator account
2. Click on Avatar or Account name in Header
3. Click on Reviews Management
4. Click on Pending User Reviews tab
5. Click on a shown Company</t>
  </si>
  <si>
    <t>1. Login with a moderator or administrator account
2. Click on Avatar or Account name in Header
3. Click on Reviews Management
4. Click on Rejected User Reviews tab
5. Click on a shown Company</t>
  </si>
  <si>
    <t>1. Login with a moderator or administrator account
2. Click on Avatar or Account name in Header
3. Click on Reviews Management
4. Click on Approved User Reviews tab
5. Click on Reject Review button</t>
  </si>
  <si>
    <t>1. Login with a moderator or administrator account
2. Click on Avatar or Account name in Header
3. Click on Reviews Management
4. Click on Pending User Reviews tab
5. Click on Reject Review button</t>
  </si>
  <si>
    <t>1. Login with a moderator or administrator account
2. Click on Avatar or Account name in Header
3. Click on Reviews Management
4. Click on Pending User Reviews tab
5. Click on Approve Review button</t>
  </si>
  <si>
    <t>1. Login with a moderator or administrator account
2. Click on Avatar or Account name in Header
3. Click on Reviews Management
4. Click on Rejected User Reviews tab
5. Click on Approve Review button</t>
  </si>
  <si>
    <t>1. Login with a moderator or administrator account
2. Click on Avatar or Account name in Header
3. Click on Reviews Management
4. Click on Approved User Reviews tab
5. Click on Reject Review button
6. Click on Send button</t>
  </si>
  <si>
    <t>1. Login with a moderator or administrator account
2. Click on Avatar or Account name in Header
3. Click on Reviews Management
4. Click on Approved User Reviews tab
5. Click on Reject Review button
6. Click on Cancel button</t>
  </si>
  <si>
    <t>1. Login with a moderator or administrator account
2. Click on Avatar or Account name in Header
3. Click on Reviews Management
4. Click on Pending User Reviews tab
5. Click on Reject Review button
6. Click on Send button</t>
  </si>
  <si>
    <t>1. Login with a moderator or administrator account
2. Click on Avatar or Account name in Header
3. Click on Reviews Management
4. Click on Pending User Reviews tab
5. Click on Reject Review button
6. Click on Cancel button</t>
  </si>
  <si>
    <t>1. Login with a moderator or administrator account
2. Click on Avatar or Account name in Header
3. Click on Reviews Management
4. Click on Pending User Reviews tab
5. Click on Approve Review button
6. Click on Yes button</t>
  </si>
  <si>
    <t>1. Login with a moderator or administrator account
2. Click on Avatar or Account name in Header
3. Click on Reviews Management
4. Click on Pending User Reviews tab
5. Click on Approve Review button
6. Click on No button</t>
  </si>
  <si>
    <t>1. Login with a moderator or administrator account
2. Click on Avatar or Account name in Header
3. Click on Reviews Management
4. Click on Rejected User Reviews tab
5. Click on Approve Review button
6. Click on Yes button</t>
  </si>
  <si>
    <t>1. Login with a moderator or administrator account
2. Click on Avatar or Account name in Header
3. Click on Reviews Management
4. Click on Rejected User Reviews tab
5. Click on Approve Review button
6. Click on No button</t>
  </si>
  <si>
    <t xml:space="preserve">1. Login with a moderator or administrator account
2. Click on Avatar or Account name in Header
3. Click on Company Management </t>
  </si>
  <si>
    <t>1. Login with a moderator or administrator account
2. Click on Avatar or Account name in Header
3. Click on Company Management
4. Click on a shown company</t>
  </si>
  <si>
    <t>1. Login with a moderator or administrator account
2. Click on Avatar or Account name in Header
3. Click on Company Management
4. Click on Edit Company button</t>
  </si>
  <si>
    <t>1. Login with a moderator or administrator account
2. Click on Avatar or Account name in Header
3. Click on Company Management
4. Click on a shown company
5. Click on Edit Company button</t>
  </si>
  <si>
    <t>1. Login with a moderator or administrator account
2. Click on Avatar or Account name in Header
3. Click on Company Management
4. Click on Edit Company button
5. Replace data in Company Name with ""
6. Click on Save Changes button</t>
  </si>
  <si>
    <t>1. Login with a moderator or administrator account
2. Click on Avatar or Account name in Header
3. Click on Company Management
4. Click on a shown company
5. Click on Edit Company button
6. Replace data in Company Name with ""
7. Click on Save Changes button</t>
  </si>
  <si>
    <t>1. Login with a moderator or administrator account
2. Click on Avatar or Account name in Header
3. Click on Company Management
4. Click on Edit Company button
5. Click on Cancel button</t>
  </si>
  <si>
    <t>1. Login with a moderator or administrator account
2. Click on Avatar or Account name in Header
3. Click on Company Management
4. Click on a shown company
5. Click on Edit Company button
6. Click on Cancel button</t>
  </si>
  <si>
    <t>1. Login with a moderator or administrator account
2. Click on Avatar or Account name in Header
3. Click on Company Management
4. Click on Edit Company button
5. Input correct information
6. Click on Save Changes button</t>
  </si>
  <si>
    <t>1. Login with a moderator or administrator account
2. Click on Avatar or Account name in Header
3. Click on Company Management
4. Click on a shown company
5. Click on Edit Company button
6. Input correct information
7. Click on Save Changes button</t>
  </si>
  <si>
    <t xml:space="preserve">1. Login with a moderator or administrator account
2. Click on Avatar or Account name in Header
3. Click on Profession Management </t>
  </si>
  <si>
    <t>1. Login with a moderator or administrator account
2. Click on Avatar or Account name in Header
3. Click on Profession Management
4. Click on Edit Profession button</t>
  </si>
  <si>
    <t>1. Login with a moderator or administrator account
2. Click on Avatar or Account name in Header
3. Click on Profession Management
4. Click on Edit Profession button
5. Replace data in Profession Name with ""
6. Click on Save Changes button</t>
  </si>
  <si>
    <t>1. Login with a moderator or administrator account
2. Click on Avatar or Account name in Header
3. Click on Profession Management
4. Click on Edit Profession button
5. Click on Cancel button</t>
  </si>
  <si>
    <t>1. Login with a moderator or administrator account
2. Click on Avatar or Account name in Header
3. Click on Profession Management
4. Click on Edit Profession button
5. Input correct information
6. Click on Save Changes button</t>
  </si>
  <si>
    <t xml:space="preserve">1. Login with a moderator or administrator account
2. Click on Avatar or Account name in Header
3. Click on User Management </t>
  </si>
  <si>
    <t>1. Login with a moderator or administrator account
2. Click on Avatar or Account name in Header
3. Click on User Management 
4. Click on any Change Account Status button of a banned user account</t>
  </si>
  <si>
    <t>1. Login with a moderator or administrator account
2. Click on Avatar or Account name in Header
3. Click on User Management 
4. Click on any Change Account Status button of a normal user account</t>
  </si>
  <si>
    <t>1. Login with a moderator or administrator account
2. Click on Avatar or Account name in Header
3. Click on User Management 
4. Click on any Change Account Status button of a not verified user account</t>
  </si>
  <si>
    <t>Test Change Account Status button from User Management Menu on a Banned Moderator</t>
  </si>
  <si>
    <t>Test Change Account Status button from User Management Menu on a Normal Moderator</t>
  </si>
  <si>
    <t>1. Login with an administrator account
2. Click on Avatar or Account name in Header
3. Click on User Management 
4. Click on any Change Account Status button of a banned moderator account</t>
  </si>
  <si>
    <t>1. Login with an administrator account
2. Click on Avatar or Account name in Header
3. Click on User Management 
4. Click on any Change Account Status button of a normal moderator account</t>
  </si>
  <si>
    <t>1. Homepage is displayed
2. Account menu is displayed
3. User Management page is displayed
4. Chosen moderator account has its Account Status changed to Normal</t>
  </si>
  <si>
    <t>1. Homepage is displayed
2. Account menu is displayed
3. User Management page is displayed
4. Chosen moderator account has its Account Status changed to Banned</t>
  </si>
  <si>
    <t>1. Login with an administrator account
2. Click on Avatar or Account name in Header
3. Click on User Management 
4. Click on any Change Account Type button of a user account</t>
  </si>
  <si>
    <t>1. Homepage is displayed
2. Account menu is displayed
3. User Management page is displayed
4. Chosen user account has its Account Type changed to Moderator</t>
  </si>
  <si>
    <t>Test Change Account Type button from User Management Menu on a normal user</t>
  </si>
  <si>
    <t>Test Change Account Type button from User Management Menu on a banned user</t>
  </si>
  <si>
    <t>Test Change Account Type button from User Management Menu on a normal moderator</t>
  </si>
  <si>
    <t>1. Login with an administrator account
2. Click on Avatar or Account name in Header
3. Click on User Management 
4. Click on any Change Account Type button of a moderator account</t>
  </si>
  <si>
    <t>1. Homepage is displayed
2. Account menu is displayed
3. User Management page is displayed
4. Chosen user account has its Account Type changed to User</t>
  </si>
  <si>
    <t>Test Change Account Type button from User Management Menu on a banned moderator</t>
  </si>
  <si>
    <t>Check user forgot password when user input does not enter an email</t>
  </si>
  <si>
    <t>1. Go to Homepage
2. Input a Company which does not exist in database into search text box</t>
  </si>
  <si>
    <t>Check user Login when user Login with a registered Facebook account</t>
  </si>
  <si>
    <t>Check user Login when user Login with a non-registered Facebook account</t>
  </si>
  <si>
    <t>Check user forgot password when user input a non-registered email</t>
  </si>
  <si>
    <t>1. Homepage is displayed
2. Company Details page is displayed
3. Display Create Review page with the following: 
- Header
- Anonymous checkbox
- Company Name hyperlink
- Review Title hyperlink
- Company Ratings
- Pros &amp; Cons
- Salary related textboxes
- Review Content textarea
- Position related radiobuttons
- Agreements checkbox
- Submit/Cancel buttons</t>
  </si>
  <si>
    <t>1. Homepage is displayed
2. Company Details page is displayed
3. Display Create Review page with the following: 
- Header
- Anonymous checkbox
- Company Name hyperlink
- Review Title hyperlink
- Company Ratings
- Pros &amp; Cons textareas
- Salary related textboxes
- Review Content textarea
- Position related radiobuttons
- Agreements checkbox
- Submit/Cancel buttons</t>
  </si>
  <si>
    <t>1. Homepage is displayed
2. Account menu is displayed
3. Reviews menu is displayed
4. Display Edit Review page with the following:
- Header
- Anonymous checkbox
- Company Name hyperlink
- Review Title hyperlink
- Company Ratings
- Pros &amp; Cons
- Salary related textboxes
- Review Content textarea
- Position related radiobuttons
- Agreements checkbox
- Submit/Cancel buttons</t>
  </si>
  <si>
    <t>1. Homepage is displayed
2. Review Details page is displayed including:
- Header
- Review Title
- Company Ratings
- Number of Upvotes
- Review contents
- Upvote button
- Bookmark button
- Report Review button
- Comments
- Footer</t>
  </si>
  <si>
    <t>1. Homepage is displayed
2. Review Details page is displayed including:
- Header
- Review Title
- Company Ratings
- Number of Upvotes
- Review contents
- Upvote button
- Unbookmark button
- Report Review button
- Comments
- Footer</t>
  </si>
  <si>
    <t>1. Homepage is displayed
2. Review Details page is displayed including:
- Header
- Review Title
- Company Ratings
- Number of Upvotes
- Review contents
- Remove Upvote button
- Bookmark button
- Report Review button
- Comments
- Footer</t>
  </si>
  <si>
    <t>Test Company Ratings from Create Review page</t>
  </si>
  <si>
    <t xml:space="preserve">1. Login with a member account
2. Click on a Company name
3. Click Create Review button
4. Click on any part of Company Rating stars
</t>
  </si>
  <si>
    <t>1. Homepage is displayed
2. Company Details page is displayed
3. Create Review page is displayed
4. Filled stars are changed accordingly to the score given</t>
  </si>
  <si>
    <t>Test Create Review when user does not have Company Ratings</t>
  </si>
  <si>
    <t>Điểm đánh giá không được để trống</t>
  </si>
  <si>
    <t>1. Homepage is displayed
2. Company Details page is displayed
3. Create Review page is displayed
4. Display error message MS24</t>
  </si>
  <si>
    <t>Test Edit Review when user does not have Company Ratings</t>
  </si>
  <si>
    <t>Test Company Ratings from Edit Review page</t>
  </si>
  <si>
    <t>1. Login with a member account
2. Click on Avatar or Account name in Header
3. Click on Reviews menu
4. Click on Edit Review button from a rejected or approved review
5. Click Submit button on Create Review</t>
  </si>
  <si>
    <t xml:space="preserve">1. Login with a member account
2. Click on Avatar or Account name in Header
3. Click on Reviews menu
4. Click on Edit Review button from a rejected or approved review
5. Click on any part of Company Rating stars
</t>
  </si>
  <si>
    <t>1. Homepage is displayed
2. Account menu is displayed
3. Reviews menu is displayed
4. Edit Review page is displayed
5. Display error message MS24</t>
  </si>
  <si>
    <t>1. Homepage is displayed
2. Account menu is displayed
3. Reviews menu is displayed
4. Edit Review page is displayed
5. Filled stars are changed accordingly to the score given</t>
  </si>
  <si>
    <t xml:space="preserve">1. Login with a member account
2. Click on Avatar or Account name in Header
3. Click Edit Profile button
4. Click Avatar button
</t>
  </si>
  <si>
    <t>Test Avatar Upload Box from Edit Profile Page</t>
  </si>
  <si>
    <t>Test Upload button from Edit Profile Page</t>
  </si>
  <si>
    <t>1. Login with a member account
2. Click on Avatar or Account name in Header
3. Click Edit Profile button
4. Click Avatar button
5. Click Upload button
6. Choose an image and click OK</t>
  </si>
  <si>
    <t>1. Homepage is displayed
2. Account menu is displayed
3. The Edit profile page is displayed
4. Avatar Upload box is displayed with the following:
- Header
- Current Avatar image
- Upload button
- Save Changes/Cancel button
- Footer</t>
  </si>
  <si>
    <t>1. Homepage is displayed
2. Account menu is displayed
3. The Edit profile page is displayed
4. Avatar Upload box is displayed
5. Explorer is called for avatar selection
6. Uploaded image is shown in Current Avatar</t>
  </si>
  <si>
    <t>Test Save Changes button from Avatar Upload Box</t>
  </si>
  <si>
    <t>1. Login with a member account
2. Click on Avatar or Account name in Header
3. Click Edit Profile button
4. Click Avatar button
5. Click Upload button
6. Choose an image and click OK
7. Click Save Changes button</t>
  </si>
  <si>
    <t>1. Homepage is displayed
2. Account menu is displayed
3. The Edit profile page is displayed
4. Avatar Upload box is displayed
5. Explorer is called for avatar selection
6. Uploaded image is shown in Current Avatar
7. Redirect to Edit Profile page with Avatar replaced accordingly</t>
  </si>
  <si>
    <t>Test Cancel button from Avatar Upload Box</t>
  </si>
  <si>
    <t>1. Login with a member account
2. Click on Avatar or Account name in Header
3. Click Edit Profile button
4. Click Avatar button
5. Click Upload button
6. Choose an image and click OK
7. Click Cancel button</t>
  </si>
  <si>
    <t>1. Homepage is displayed
2. Account menu is displayed
3. The Edit profile page is displayed
4. Avatar Upload box is displayed
5. Explorer is called for avatar selection
6. Uploaded image is shown in Current Avatar
7. Redirect to Edit Profile page with Avatar remaining the same</t>
  </si>
  <si>
    <t>Company Rating Website</t>
  </si>
  <si>
    <t>QuangNN</t>
  </si>
  <si>
    <t>LamNS</t>
  </si>
  <si>
    <t xml:space="preserve">List enviroment requires in this system
1. Server: AWS
2. Database server: AWS
3. Browser: Google Chrome 50, Mozzila Firefox 40
4. Operation System: Window 10 Professional 64 bit </t>
  </si>
  <si>
    <t>Result Chorme version 50</t>
  </si>
  <si>
    <t>Result Firefox version 40</t>
  </si>
  <si>
    <t>HungTQ</t>
  </si>
  <si>
    <t>DangT</t>
  </si>
  <si>
    <t>HungNN</t>
  </si>
  <si>
    <t>HungNV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</si>
</sst>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mm\-yy;@"/>
    <numFmt numFmtId="165" formatCode="[$-409]mmmm\ d\,\ yyyy;@"/>
  </numFmts>
  <fonts count="34" x14ac:knownFonts="1">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10"/>
      <color theme="1"/>
      <name val="Tahoma"/>
      <family val="2"/>
    </font>
    <font>
      <u/>
      <sz val="11"/>
      <color indexed="12"/>
      <name val="Tahoma"/>
      <family val="2"/>
    </font>
    <font>
      <sz val="11"/>
      <name val="Tahoma"/>
      <family val="2"/>
    </font>
    <font>
      <b/>
      <sz val="11"/>
      <color indexed="9"/>
      <name val="Tahoma"/>
      <family val="2"/>
    </font>
  </fonts>
  <fills count="1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s>
  <borders count="72">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64"/>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right style="thin">
        <color indexed="64"/>
      </right>
      <top style="thin">
        <color indexed="8"/>
      </top>
      <bottom style="thin">
        <color indexed="8"/>
      </bottom>
      <diagonal/>
    </border>
    <border>
      <left style="thin">
        <color indexed="8"/>
      </left>
      <right style="thin">
        <color indexed="8"/>
      </right>
      <top/>
      <bottom/>
      <diagonal/>
    </border>
    <border>
      <left/>
      <right/>
      <top style="thin">
        <color indexed="64"/>
      </top>
      <bottom style="thin">
        <color indexed="64"/>
      </bottom>
      <diagonal/>
    </border>
  </borders>
  <cellStyleXfs count="10">
    <xf numFmtId="0" fontId="0" fillId="0" borderId="0"/>
    <xf numFmtId="0" fontId="14" fillId="0" borderId="0" applyNumberFormat="0" applyFill="0" applyBorder="0" applyAlignment="0" applyProtection="0"/>
    <xf numFmtId="0" fontId="20" fillId="0" borderId="0"/>
    <xf numFmtId="0" fontId="23" fillId="0" borderId="0"/>
    <xf numFmtId="0" fontId="19" fillId="0" borderId="0"/>
    <xf numFmtId="0" fontId="19" fillId="0" borderId="0"/>
    <xf numFmtId="0" fontId="2" fillId="0" borderId="0"/>
    <xf numFmtId="0" fontId="1" fillId="0" borderId="0"/>
    <xf numFmtId="165" fontId="20" fillId="0" borderId="0"/>
    <xf numFmtId="165" fontId="20" fillId="0" borderId="0"/>
  </cellStyleXfs>
  <cellXfs count="274">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0" fillId="2" borderId="0" xfId="0" applyFont="1" applyFill="1" applyAlignment="1">
      <alignment horizontal="left"/>
    </xf>
    <xf numFmtId="0" fontId="11"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2" fillId="2" borderId="0" xfId="0" applyFont="1" applyFill="1" applyAlignment="1">
      <alignment horizontal="center"/>
    </xf>
    <xf numFmtId="0" fontId="12" fillId="2" borderId="13" xfId="5" applyFont="1" applyFill="1" applyBorder="1" applyAlignment="1">
      <alignment horizontal="left" wrapText="1"/>
    </xf>
    <xf numFmtId="0" fontId="12" fillId="2" borderId="14" xfId="5" applyFont="1" applyFill="1" applyBorder="1" applyAlignment="1">
      <alignment horizontal="left" wrapText="1"/>
    </xf>
    <xf numFmtId="0" fontId="16"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2" fillId="4" borderId="1" xfId="5" applyFont="1" applyFill="1" applyBorder="1" applyAlignment="1">
      <alignment horizontal="left" vertical="center"/>
    </xf>
    <xf numFmtId="0" fontId="12" fillId="4" borderId="16" xfId="5" applyFont="1" applyFill="1" applyBorder="1" applyAlignment="1">
      <alignment horizontal="left" vertical="center"/>
    </xf>
    <xf numFmtId="0" fontId="12" fillId="4" borderId="3" xfId="5" applyFont="1" applyFill="1" applyBorder="1" applyAlignment="1">
      <alignment horizontal="left" vertical="center"/>
    </xf>
    <xf numFmtId="0" fontId="3" fillId="2" borderId="2" xfId="5" applyFont="1" applyFill="1" applyBorder="1" applyAlignment="1">
      <alignment vertical="top" wrapText="1"/>
    </xf>
    <xf numFmtId="0" fontId="12"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18"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18" xfId="2" applyFont="1" applyFill="1" applyBorder="1" applyAlignment="1">
      <alignment wrapText="1"/>
    </xf>
    <xf numFmtId="0" fontId="12" fillId="2" borderId="0" xfId="2" applyFont="1" applyFill="1" applyAlignment="1" applyProtection="1">
      <alignment wrapText="1"/>
    </xf>
    <xf numFmtId="0" fontId="16" fillId="2" borderId="0" xfId="2" applyFont="1" applyFill="1" applyAlignment="1"/>
    <xf numFmtId="0" fontId="3" fillId="2" borderId="0" xfId="2" applyFont="1" applyFill="1" applyAlignment="1" applyProtection="1">
      <alignment wrapText="1"/>
    </xf>
    <xf numFmtId="0" fontId="10" fillId="2" borderId="0" xfId="2" applyFont="1" applyFill="1" applyAlignment="1"/>
    <xf numFmtId="0" fontId="10" fillId="2" borderId="14" xfId="2" applyFont="1" applyFill="1" applyBorder="1" applyAlignment="1">
      <alignment horizontal="center" vertical="center"/>
    </xf>
    <xf numFmtId="0" fontId="10" fillId="2" borderId="2" xfId="2" applyFont="1" applyFill="1" applyBorder="1" applyAlignment="1">
      <alignment horizontal="center" vertical="center" wrapText="1"/>
    </xf>
    <xf numFmtId="0" fontId="10"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5" fillId="2" borderId="0" xfId="2" applyFont="1" applyFill="1" applyBorder="1" applyAlignment="1">
      <alignment horizontal="center" wrapText="1"/>
    </xf>
    <xf numFmtId="0" fontId="16" fillId="2" borderId="19" xfId="2" applyFont="1" applyFill="1" applyBorder="1" applyAlignment="1">
      <alignment horizontal="center" vertical="center"/>
    </xf>
    <xf numFmtId="0" fontId="16" fillId="2" borderId="20" xfId="2" applyFont="1" applyFill="1" applyBorder="1" applyAlignment="1">
      <alignment horizontal="center" vertical="center"/>
    </xf>
    <xf numFmtId="0" fontId="16" fillId="2" borderId="21" xfId="2" applyFont="1" applyFill="1" applyBorder="1" applyAlignment="1">
      <alignment horizontal="center" vertical="center"/>
    </xf>
    <xf numFmtId="0" fontId="16"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5" fillId="6" borderId="0" xfId="2" applyFont="1" applyFill="1"/>
    <xf numFmtId="0" fontId="3" fillId="2" borderId="0" xfId="2" applyFont="1" applyFill="1" applyAlignment="1"/>
    <xf numFmtId="0" fontId="21"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6" borderId="22" xfId="5" applyFont="1" applyFill="1" applyBorder="1" applyAlignment="1">
      <alignment vertical="top" wrapText="1"/>
    </xf>
    <xf numFmtId="0" fontId="16" fillId="6" borderId="2" xfId="2" applyFont="1" applyFill="1" applyBorder="1" applyAlignment="1">
      <alignment horizontal="left" vertical="top" wrapText="1"/>
    </xf>
    <xf numFmtId="0" fontId="3" fillId="6" borderId="15" xfId="2" applyFont="1" applyFill="1" applyBorder="1" applyAlignment="1">
      <alignment vertical="top" wrapText="1"/>
    </xf>
    <xf numFmtId="0" fontId="16"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2"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7" fillId="3" borderId="27" xfId="0" applyNumberFormat="1" applyFont="1" applyFill="1" applyBorder="1" applyAlignment="1">
      <alignment horizontal="center"/>
    </xf>
    <xf numFmtId="0" fontId="9" fillId="3" borderId="28" xfId="0" applyFont="1" applyFill="1" applyBorder="1"/>
    <xf numFmtId="0" fontId="17" fillId="3" borderId="28" xfId="0" applyFont="1" applyFill="1" applyBorder="1" applyAlignment="1">
      <alignment horizontal="center"/>
    </xf>
    <xf numFmtId="0" fontId="17" fillId="3" borderId="29" xfId="0" applyFont="1" applyFill="1" applyBorder="1" applyAlignment="1">
      <alignment horizontal="center"/>
    </xf>
    <xf numFmtId="0" fontId="3" fillId="2" borderId="22" xfId="0" applyNumberFormat="1" applyFont="1" applyFill="1" applyBorder="1" applyAlignment="1">
      <alignment horizontal="center"/>
    </xf>
    <xf numFmtId="0" fontId="13" fillId="2" borderId="22" xfId="1" applyNumberFormat="1" applyFont="1" applyFill="1" applyBorder="1" applyAlignment="1" applyProtection="1">
      <alignment horizontal="left" vertical="center"/>
    </xf>
    <xf numFmtId="0" fontId="3" fillId="2" borderId="22" xfId="0" applyFont="1" applyFill="1" applyBorder="1" applyAlignment="1">
      <alignment horizontal="center"/>
    </xf>
    <xf numFmtId="0" fontId="3" fillId="2" borderId="0" xfId="2" applyFont="1" applyFill="1" applyBorder="1"/>
    <xf numFmtId="0" fontId="24" fillId="2" borderId="0" xfId="2" applyFont="1" applyFill="1" applyBorder="1" applyAlignment="1"/>
    <xf numFmtId="0" fontId="24" fillId="2" borderId="0" xfId="2" applyFont="1" applyFill="1" applyBorder="1"/>
    <xf numFmtId="0" fontId="24" fillId="2" borderId="0" xfId="5" applyFont="1" applyFill="1" applyBorder="1" applyAlignment="1">
      <alignment vertical="top" wrapText="1"/>
    </xf>
    <xf numFmtId="0" fontId="24" fillId="6" borderId="0" xfId="5" applyFont="1" applyFill="1" applyBorder="1" applyAlignment="1">
      <alignment vertical="top" wrapText="1"/>
    </xf>
    <xf numFmtId="0" fontId="24" fillId="7" borderId="0" xfId="5" applyFont="1" applyFill="1" applyBorder="1" applyAlignment="1">
      <alignment horizontal="left" vertical="center"/>
    </xf>
    <xf numFmtId="14" fontId="24" fillId="6" borderId="0" xfId="5" applyNumberFormat="1" applyFont="1" applyFill="1" applyBorder="1" applyAlignment="1">
      <alignment vertical="top" wrapText="1"/>
    </xf>
    <xf numFmtId="0" fontId="24" fillId="6" borderId="0" xfId="2" applyFont="1" applyFill="1" applyBorder="1" applyAlignment="1">
      <alignment vertical="top" wrapText="1"/>
    </xf>
    <xf numFmtId="0" fontId="24" fillId="6" borderId="0" xfId="2" applyFont="1" applyFill="1" applyBorder="1"/>
    <xf numFmtId="0" fontId="24" fillId="0" borderId="0" xfId="2" applyFont="1" applyFill="1" applyBorder="1" applyAlignment="1"/>
    <xf numFmtId="0" fontId="24" fillId="0" borderId="0" xfId="2" applyFont="1" applyFill="1" applyBorder="1"/>
    <xf numFmtId="0" fontId="16" fillId="2" borderId="0" xfId="2" applyFont="1" applyFill="1" applyAlignment="1">
      <alignment vertical="top"/>
    </xf>
    <xf numFmtId="0" fontId="16" fillId="6" borderId="2" xfId="0" applyFont="1" applyFill="1" applyBorder="1" applyAlignment="1">
      <alignment horizontal="left" vertical="top" wrapText="1"/>
    </xf>
    <xf numFmtId="0" fontId="16" fillId="2" borderId="2" xfId="0" applyFont="1" applyFill="1" applyBorder="1" applyAlignment="1">
      <alignment vertical="top" wrapText="1"/>
    </xf>
    <xf numFmtId="0" fontId="16" fillId="2" borderId="2" xfId="0" applyFont="1" applyFill="1" applyBorder="1" applyAlignment="1">
      <alignment horizontal="left" vertical="top" wrapText="1"/>
    </xf>
    <xf numFmtId="0" fontId="26" fillId="2" borderId="2" xfId="5" applyFont="1" applyFill="1" applyBorder="1" applyAlignment="1">
      <alignment vertical="top" wrapText="1"/>
    </xf>
    <xf numFmtId="0" fontId="28" fillId="0" borderId="0" xfId="0" applyFont="1"/>
    <xf numFmtId="0" fontId="27" fillId="8" borderId="35" xfId="0" applyFont="1" applyFill="1" applyBorder="1" applyAlignment="1">
      <alignment horizontal="center" vertical="center" wrapText="1"/>
    </xf>
    <xf numFmtId="0" fontId="28" fillId="0" borderId="22" xfId="0" applyFont="1" applyBorder="1"/>
    <xf numFmtId="0" fontId="27" fillId="8" borderId="36" xfId="0" applyFont="1" applyFill="1" applyBorder="1" applyAlignment="1">
      <alignment horizontal="center" vertical="center" wrapText="1"/>
    </xf>
    <xf numFmtId="0" fontId="28" fillId="0" borderId="37" xfId="0" applyFont="1" applyBorder="1" applyAlignment="1">
      <alignment vertical="center" wrapText="1"/>
    </xf>
    <xf numFmtId="0" fontId="27" fillId="8" borderId="22" xfId="0" applyFont="1" applyFill="1" applyBorder="1" applyAlignment="1">
      <alignment horizontal="center" vertical="center" wrapText="1"/>
    </xf>
    <xf numFmtId="0" fontId="27" fillId="0" borderId="22" xfId="0" applyFont="1" applyBorder="1" applyAlignment="1">
      <alignment horizontal="left" vertical="center" wrapText="1" indent="1"/>
    </xf>
    <xf numFmtId="0" fontId="12" fillId="4" borderId="39" xfId="5" applyFont="1" applyFill="1" applyBorder="1" applyAlignment="1">
      <alignment horizontal="left" vertical="center"/>
    </xf>
    <xf numFmtId="0" fontId="12" fillId="4" borderId="40" xfId="5" applyFont="1" applyFill="1" applyBorder="1" applyAlignment="1">
      <alignment horizontal="left" vertical="center"/>
    </xf>
    <xf numFmtId="0" fontId="3" fillId="6" borderId="41" xfId="5" applyFont="1" applyFill="1" applyBorder="1" applyAlignment="1">
      <alignment vertical="top" wrapText="1"/>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2" fillId="4" borderId="22" xfId="5" applyFont="1" applyFill="1" applyBorder="1" applyAlignment="1">
      <alignment horizontal="left" vertical="center"/>
    </xf>
    <xf numFmtId="0" fontId="3" fillId="2" borderId="22" xfId="2" applyFont="1" applyFill="1" applyBorder="1"/>
    <xf numFmtId="0" fontId="28" fillId="0" borderId="22" xfId="0" applyFont="1" applyBorder="1" applyAlignment="1">
      <alignment wrapText="1"/>
    </xf>
    <xf numFmtId="0" fontId="27" fillId="0" borderId="37" xfId="0" applyFont="1" applyBorder="1" applyAlignment="1">
      <alignment horizontal="left" vertical="center" wrapText="1" indent="1"/>
    </xf>
    <xf numFmtId="0" fontId="3" fillId="6" borderId="37" xfId="5" applyFont="1" applyFill="1" applyBorder="1" applyAlignment="1">
      <alignment vertical="top" wrapText="1"/>
    </xf>
    <xf numFmtId="0" fontId="12" fillId="9" borderId="37" xfId="5" applyFont="1" applyFill="1" applyBorder="1" applyAlignment="1">
      <alignment horizontal="left" vertical="center"/>
    </xf>
    <xf numFmtId="0" fontId="12" fillId="4" borderId="43" xfId="5" applyFont="1" applyFill="1" applyBorder="1" applyAlignment="1">
      <alignment horizontal="left" vertical="center"/>
    </xf>
    <xf numFmtId="0" fontId="9" fillId="3" borderId="38" xfId="5" applyFont="1" applyFill="1" applyBorder="1" applyAlignment="1">
      <alignment horizontal="center" vertical="center" wrapText="1"/>
    </xf>
    <xf numFmtId="1" fontId="27" fillId="14" borderId="44" xfId="0" applyNumberFormat="1" applyFont="1" applyFill="1" applyBorder="1" applyAlignment="1">
      <alignment horizontal="center"/>
    </xf>
    <xf numFmtId="1" fontId="28" fillId="14" borderId="45" xfId="0" applyNumberFormat="1" applyFont="1" applyFill="1" applyBorder="1" applyAlignment="1">
      <alignment horizontal="center"/>
    </xf>
    <xf numFmtId="1" fontId="28" fillId="0" borderId="47" xfId="0" applyNumberFormat="1" applyFont="1" applyFill="1" applyBorder="1" applyAlignment="1">
      <alignment horizontal="left"/>
    </xf>
    <xf numFmtId="1" fontId="28" fillId="0" borderId="48" xfId="0" applyNumberFormat="1" applyFont="1" applyFill="1" applyBorder="1" applyAlignment="1">
      <alignment horizontal="left"/>
    </xf>
    <xf numFmtId="165" fontId="28" fillId="0" borderId="49" xfId="0" applyNumberFormat="1" applyFont="1" applyBorder="1" applyAlignment="1">
      <alignment horizontal="left"/>
    </xf>
    <xf numFmtId="0" fontId="28" fillId="11" borderId="50" xfId="0" applyNumberFormat="1" applyFont="1" applyFill="1" applyBorder="1" applyAlignment="1">
      <alignment horizontal="center"/>
    </xf>
    <xf numFmtId="0" fontId="28" fillId="0" borderId="0" xfId="0" applyFont="1" applyFill="1" applyBorder="1"/>
    <xf numFmtId="1" fontId="28" fillId="0" borderId="0" xfId="0" applyNumberFormat="1" applyFont="1" applyFill="1" applyBorder="1" applyAlignment="1">
      <alignment horizontal="center"/>
    </xf>
    <xf numFmtId="0" fontId="28" fillId="0" borderId="0" xfId="0" applyNumberFormat="1" applyFont="1" applyFill="1" applyBorder="1" applyAlignment="1">
      <alignment horizontal="center"/>
    </xf>
    <xf numFmtId="0" fontId="28" fillId="0" borderId="0" xfId="0" applyNumberFormat="1" applyFont="1" applyFill="1" applyBorder="1" applyAlignment="1">
      <alignment vertical="center"/>
    </xf>
    <xf numFmtId="0" fontId="28" fillId="0" borderId="22" xfId="0" applyNumberFormat="1" applyFont="1" applyFill="1" applyBorder="1" applyAlignment="1">
      <alignment vertical="center"/>
    </xf>
    <xf numFmtId="0" fontId="27" fillId="0" borderId="22" xfId="0" applyFont="1" applyBorder="1"/>
    <xf numFmtId="1" fontId="27" fillId="14" borderId="22" xfId="0" applyNumberFormat="1" applyFont="1" applyFill="1" applyBorder="1" applyAlignment="1">
      <alignment horizontal="center"/>
    </xf>
    <xf numFmtId="0" fontId="9" fillId="12" borderId="22" xfId="5" applyFont="1" applyFill="1" applyBorder="1" applyAlignment="1">
      <alignment horizontal="center" vertical="center" wrapText="1"/>
    </xf>
    <xf numFmtId="0" fontId="25" fillId="12" borderId="22" xfId="5" applyFont="1" applyFill="1" applyBorder="1" applyAlignment="1">
      <alignment horizontal="center" vertical="center" wrapText="1"/>
    </xf>
    <xf numFmtId="0" fontId="25"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16" fillId="2" borderId="0" xfId="2" applyFont="1" applyFill="1" applyBorder="1" applyAlignment="1">
      <alignment horizontal="center" vertical="center"/>
    </xf>
    <xf numFmtId="0" fontId="16" fillId="2" borderId="0" xfId="2" applyFont="1" applyFill="1" applyBorder="1" applyAlignment="1">
      <alignment horizontal="center" vertical="center" wrapText="1"/>
    </xf>
    <xf numFmtId="0" fontId="16" fillId="2" borderId="22" xfId="2" applyFont="1" applyFill="1" applyBorder="1" applyAlignment="1"/>
    <xf numFmtId="0" fontId="10" fillId="2" borderId="22" xfId="2" applyFont="1" applyFill="1" applyBorder="1" applyAlignment="1"/>
    <xf numFmtId="0" fontId="10" fillId="2" borderId="60" xfId="2" applyFont="1" applyFill="1" applyBorder="1" applyAlignment="1"/>
    <xf numFmtId="14" fontId="14" fillId="15" borderId="22" xfId="1" applyNumberFormat="1" applyFill="1" applyBorder="1" applyAlignment="1">
      <alignment vertical="top" wrapText="1"/>
    </xf>
    <xf numFmtId="0" fontId="3" fillId="0" borderId="22" xfId="5" applyFont="1" applyFill="1" applyBorder="1" applyAlignment="1">
      <alignment vertical="top" wrapText="1"/>
    </xf>
    <xf numFmtId="0" fontId="10" fillId="2" borderId="1" xfId="2" applyFont="1" applyFill="1" applyBorder="1" applyAlignment="1">
      <alignment horizontal="center" vertical="center" wrapText="1"/>
    </xf>
    <xf numFmtId="0" fontId="12" fillId="4" borderId="1" xfId="5" applyFont="1" applyFill="1" applyBorder="1" applyAlignment="1">
      <alignment horizontal="left" vertical="center" wrapText="1"/>
    </xf>
    <xf numFmtId="0" fontId="12" fillId="4" borderId="16" xfId="5" applyFont="1" applyFill="1" applyBorder="1" applyAlignment="1">
      <alignment horizontal="left" vertical="center" wrapText="1"/>
    </xf>
    <xf numFmtId="0" fontId="12" fillId="4" borderId="3" xfId="5" applyFont="1" applyFill="1" applyBorder="1" applyAlignment="1">
      <alignment horizontal="left" vertical="center" wrapText="1"/>
    </xf>
    <xf numFmtId="0" fontId="12" fillId="4" borderId="39" xfId="5" applyFont="1" applyFill="1" applyBorder="1" applyAlignment="1">
      <alignment horizontal="left" vertical="center" wrapText="1"/>
    </xf>
    <xf numFmtId="0" fontId="12" fillId="4" borderId="43" xfId="5" applyFont="1" applyFill="1" applyBorder="1" applyAlignment="1">
      <alignment horizontal="left" vertical="center" wrapText="1"/>
    </xf>
    <xf numFmtId="0" fontId="7" fillId="2" borderId="2" xfId="0" applyFont="1" applyFill="1" applyBorder="1" applyAlignment="1">
      <alignment horizontal="left" vertical="center"/>
    </xf>
    <xf numFmtId="0" fontId="31" fillId="2" borderId="22" xfId="1" applyFont="1" applyFill="1" applyBorder="1"/>
    <xf numFmtId="0" fontId="31" fillId="2" borderId="22" xfId="1" applyNumberFormat="1" applyFont="1" applyFill="1" applyBorder="1" applyAlignment="1" applyProtection="1">
      <alignment horizontal="left" vertical="center"/>
    </xf>
    <xf numFmtId="0" fontId="13" fillId="2" borderId="22" xfId="1" applyFont="1" applyFill="1" applyBorder="1"/>
    <xf numFmtId="1" fontId="33" fillId="5" borderId="30" xfId="0" applyNumberFormat="1" applyFont="1" applyFill="1" applyBorder="1" applyAlignment="1">
      <alignment horizontal="center" vertical="center"/>
    </xf>
    <xf numFmtId="0" fontId="33" fillId="5" borderId="24" xfId="0" applyFont="1" applyFill="1" applyBorder="1" applyAlignment="1">
      <alignment horizontal="center" vertical="center"/>
    </xf>
    <xf numFmtId="0" fontId="33" fillId="5" borderId="25" xfId="0" applyFont="1" applyFill="1" applyBorder="1" applyAlignment="1">
      <alignment horizontal="center" vertical="center"/>
    </xf>
    <xf numFmtId="0" fontId="33" fillId="5" borderId="31" xfId="0" applyFont="1" applyFill="1" applyBorder="1" applyAlignment="1">
      <alignment horizontal="center" vertical="center"/>
    </xf>
    <xf numFmtId="0" fontId="32" fillId="2" borderId="22" xfId="0" applyNumberFormat="1" applyFont="1" applyFill="1" applyBorder="1" applyAlignment="1">
      <alignment horizontal="center"/>
    </xf>
    <xf numFmtId="0" fontId="32" fillId="2" borderId="22" xfId="0" applyFont="1" applyFill="1" applyBorder="1" applyAlignment="1">
      <alignment horizontal="left" vertical="center"/>
    </xf>
    <xf numFmtId="0" fontId="13" fillId="2" borderId="22" xfId="1" quotePrefix="1" applyFont="1" applyFill="1" applyBorder="1"/>
    <xf numFmtId="0" fontId="3" fillId="0" borderId="2" xfId="5" applyFont="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7" fillId="11" borderId="35" xfId="0" applyNumberFormat="1" applyFont="1" applyFill="1" applyBorder="1" applyAlignment="1">
      <alignment horizontal="center" vertical="center" textRotation="90"/>
    </xf>
    <xf numFmtId="1" fontId="27" fillId="11" borderId="51" xfId="0" applyNumberFormat="1" applyFont="1" applyFill="1" applyBorder="1" applyAlignment="1">
      <alignment horizontal="center" vertical="center" textRotation="90"/>
    </xf>
    <xf numFmtId="1" fontId="27" fillId="11" borderId="52" xfId="0" applyNumberFormat="1" applyFont="1" applyFill="1" applyBorder="1" applyAlignment="1">
      <alignment horizontal="center" vertical="center" textRotation="90"/>
    </xf>
    <xf numFmtId="0" fontId="29"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0" fillId="2" borderId="32" xfId="2" applyFont="1" applyFill="1" applyBorder="1" applyAlignment="1">
      <alignment horizontal="center" vertical="center" wrapText="1"/>
    </xf>
    <xf numFmtId="0" fontId="16" fillId="2" borderId="34" xfId="2" applyFont="1" applyFill="1" applyBorder="1" applyAlignment="1">
      <alignment horizontal="center" vertical="center" wrapText="1"/>
    </xf>
    <xf numFmtId="0" fontId="8" fillId="2" borderId="62" xfId="5" applyFont="1" applyFill="1" applyBorder="1" applyAlignment="1">
      <alignment horizontal="left" wrapText="1"/>
    </xf>
    <xf numFmtId="0" fontId="8" fillId="2" borderId="63" xfId="5" applyFont="1" applyFill="1" applyBorder="1" applyAlignment="1">
      <alignment horizontal="left" wrapText="1"/>
    </xf>
    <xf numFmtId="0" fontId="8" fillId="2" borderId="64"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61" xfId="5" applyFont="1" applyFill="1" applyBorder="1" applyAlignment="1">
      <alignment horizontal="left" wrapText="1"/>
    </xf>
    <xf numFmtId="0" fontId="10" fillId="2" borderId="1" xfId="2" applyFont="1" applyFill="1" applyBorder="1" applyAlignment="1">
      <alignment horizontal="center" vertical="center" wrapText="1"/>
    </xf>
    <xf numFmtId="0" fontId="10" fillId="2" borderId="16" xfId="2" applyFont="1" applyFill="1" applyBorder="1" applyAlignment="1">
      <alignment horizontal="center" vertical="center" wrapText="1"/>
    </xf>
    <xf numFmtId="0" fontId="10" fillId="2" borderId="61" xfId="2" applyFont="1" applyFill="1" applyBorder="1" applyAlignment="1">
      <alignment horizontal="center" vertical="center" wrapText="1"/>
    </xf>
    <xf numFmtId="0" fontId="9" fillId="12" borderId="54" xfId="8" applyNumberFormat="1" applyFont="1" applyFill="1" applyBorder="1" applyAlignment="1">
      <alignment horizontal="center" vertical="center" wrapText="1"/>
    </xf>
    <xf numFmtId="0" fontId="9" fillId="12" borderId="55" xfId="8" applyNumberFormat="1" applyFont="1" applyFill="1" applyBorder="1" applyAlignment="1">
      <alignment horizontal="center" vertical="center" wrapText="1"/>
    </xf>
    <xf numFmtId="0" fontId="9" fillId="12" borderId="56" xfId="8" applyNumberFormat="1" applyFont="1" applyFill="1" applyBorder="1" applyAlignment="1">
      <alignment horizontal="center" vertical="center" wrapText="1"/>
    </xf>
    <xf numFmtId="0" fontId="28" fillId="0" borderId="66" xfId="9" applyNumberFormat="1" applyFont="1" applyFill="1" applyBorder="1" applyAlignment="1">
      <alignment vertical="center"/>
    </xf>
    <xf numFmtId="0" fontId="28" fillId="0" borderId="22" xfId="9" applyNumberFormat="1" applyFont="1" applyFill="1" applyBorder="1" applyAlignment="1">
      <alignment vertical="center"/>
    </xf>
    <xf numFmtId="0" fontId="27" fillId="0" borderId="53" xfId="9" applyNumberFormat="1" applyFont="1" applyFill="1" applyBorder="1" applyAlignment="1">
      <alignment vertical="center"/>
    </xf>
    <xf numFmtId="0" fontId="27" fillId="0" borderId="53" xfId="9" applyNumberFormat="1" applyFont="1" applyBorder="1"/>
    <xf numFmtId="0" fontId="27" fillId="0" borderId="57" xfId="9" applyNumberFormat="1" applyFont="1" applyBorder="1"/>
    <xf numFmtId="0" fontId="27" fillId="0" borderId="58" xfId="9" applyNumberFormat="1" applyFont="1" applyBorder="1"/>
    <xf numFmtId="0" fontId="27" fillId="0" borderId="59" xfId="9" applyNumberFormat="1" applyFont="1" applyBorder="1"/>
    <xf numFmtId="0" fontId="3" fillId="0" borderId="15" xfId="5" applyFont="1" applyBorder="1" applyAlignment="1">
      <alignment vertical="top"/>
    </xf>
    <xf numFmtId="14" fontId="3" fillId="6" borderId="41" xfId="5" applyNumberFormat="1" applyFont="1" applyFill="1" applyBorder="1" applyAlignment="1">
      <alignment vertical="top" wrapText="1"/>
    </xf>
    <xf numFmtId="0" fontId="3" fillId="6" borderId="41" xfId="2" applyFont="1" applyFill="1" applyBorder="1" applyAlignment="1">
      <alignment vertical="top" wrapText="1"/>
    </xf>
    <xf numFmtId="0" fontId="3" fillId="15" borderId="41" xfId="2" applyFont="1" applyFill="1" applyBorder="1" applyAlignment="1">
      <alignment vertical="top" wrapText="1"/>
    </xf>
    <xf numFmtId="14" fontId="3" fillId="15" borderId="41" xfId="2" applyNumberFormat="1" applyFont="1" applyFill="1" applyBorder="1" applyAlignment="1">
      <alignment vertical="top" wrapText="1"/>
    </xf>
    <xf numFmtId="14" fontId="14" fillId="15" borderId="41" xfId="1" applyNumberFormat="1" applyFill="1" applyBorder="1" applyAlignment="1">
      <alignment vertical="top" wrapText="1"/>
    </xf>
    <xf numFmtId="0" fontId="3" fillId="0" borderId="67" xfId="5" applyFont="1" applyBorder="1" applyAlignment="1">
      <alignment vertical="top"/>
    </xf>
    <xf numFmtId="0" fontId="3" fillId="6" borderId="65" xfId="5" applyFont="1" applyFill="1" applyBorder="1" applyAlignment="1">
      <alignment vertical="top" wrapText="1"/>
    </xf>
    <xf numFmtId="0" fontId="3" fillId="6" borderId="68" xfId="5" applyFont="1" applyFill="1" applyBorder="1" applyAlignment="1">
      <alignment vertical="top" wrapText="1"/>
    </xf>
    <xf numFmtId="14" fontId="3" fillId="6" borderId="65" xfId="5" applyNumberFormat="1" applyFont="1" applyFill="1" applyBorder="1" applyAlignment="1">
      <alignment vertical="top" wrapText="1"/>
    </xf>
    <xf numFmtId="0" fontId="3" fillId="6" borderId="65" xfId="2" applyFont="1" applyFill="1" applyBorder="1" applyAlignment="1">
      <alignment vertical="top" wrapText="1"/>
    </xf>
    <xf numFmtId="0" fontId="3" fillId="15" borderId="65" xfId="2" applyFont="1" applyFill="1" applyBorder="1" applyAlignment="1">
      <alignment vertical="top" wrapText="1"/>
    </xf>
    <xf numFmtId="14" fontId="3" fillId="15" borderId="65" xfId="2" applyNumberFormat="1" applyFont="1" applyFill="1" applyBorder="1" applyAlignment="1">
      <alignment vertical="top" wrapText="1"/>
    </xf>
    <xf numFmtId="0" fontId="12" fillId="4" borderId="69" xfId="5" applyFont="1" applyFill="1" applyBorder="1" applyAlignment="1">
      <alignment horizontal="left" vertical="center"/>
    </xf>
    <xf numFmtId="0" fontId="3" fillId="6" borderId="67" xfId="5" applyFont="1" applyFill="1" applyBorder="1" applyAlignment="1">
      <alignment vertical="top" wrapText="1"/>
    </xf>
    <xf numFmtId="0" fontId="3" fillId="6" borderId="67" xfId="2" applyFont="1" applyFill="1" applyBorder="1" applyAlignment="1">
      <alignment vertical="top" wrapText="1"/>
    </xf>
    <xf numFmtId="0" fontId="16" fillId="6" borderId="15" xfId="0" applyFont="1" applyFill="1" applyBorder="1" applyAlignment="1">
      <alignment horizontal="left" vertical="top" wrapText="1"/>
    </xf>
    <xf numFmtId="0" fontId="3" fillId="2" borderId="15" xfId="5" applyFont="1" applyFill="1" applyBorder="1" applyAlignment="1">
      <alignment vertical="top" wrapText="1"/>
    </xf>
    <xf numFmtId="0" fontId="16" fillId="2" borderId="15" xfId="0" applyFont="1" applyFill="1" applyBorder="1" applyAlignment="1">
      <alignment horizontal="left" vertical="top" wrapText="1"/>
    </xf>
    <xf numFmtId="0" fontId="9" fillId="12" borderId="41" xfId="5" applyFont="1" applyFill="1" applyBorder="1" applyAlignment="1">
      <alignment horizontal="center" vertical="center" wrapText="1"/>
    </xf>
    <xf numFmtId="0" fontId="25" fillId="12" borderId="41" xfId="5" applyFont="1" applyFill="1" applyBorder="1" applyAlignment="1">
      <alignment horizontal="center" vertical="center" wrapText="1"/>
    </xf>
    <xf numFmtId="0" fontId="25" fillId="13" borderId="41" xfId="5" applyFont="1" applyFill="1" applyBorder="1" applyAlignment="1">
      <alignment horizontal="center" vertical="center" wrapText="1"/>
    </xf>
    <xf numFmtId="0" fontId="16" fillId="6" borderId="41" xfId="2" applyFont="1" applyFill="1" applyBorder="1" applyAlignment="1">
      <alignment horizontal="left" vertical="top" wrapText="1"/>
    </xf>
    <xf numFmtId="0" fontId="3" fillId="2" borderId="41" xfId="2" applyFont="1" applyFill="1" applyBorder="1"/>
    <xf numFmtId="0" fontId="16" fillId="6" borderId="65" xfId="2" applyFont="1" applyFill="1" applyBorder="1" applyAlignment="1">
      <alignment horizontal="left" vertical="top" wrapText="1"/>
    </xf>
    <xf numFmtId="0" fontId="3" fillId="6" borderId="70" xfId="5" applyFont="1" applyFill="1" applyBorder="1" applyAlignment="1">
      <alignment vertical="top" wrapText="1"/>
    </xf>
    <xf numFmtId="0" fontId="3" fillId="6" borderId="70" xfId="2" applyFont="1" applyFill="1" applyBorder="1" applyAlignment="1">
      <alignment vertical="top" wrapText="1"/>
    </xf>
    <xf numFmtId="0" fontId="3" fillId="6" borderId="42" xfId="5" applyFont="1" applyFill="1" applyBorder="1" applyAlignment="1">
      <alignment vertical="top" wrapText="1"/>
    </xf>
    <xf numFmtId="0" fontId="3" fillId="2" borderId="65" xfId="2" applyFont="1" applyFill="1" applyBorder="1"/>
    <xf numFmtId="0" fontId="3" fillId="0" borderId="41" xfId="5" applyFont="1" applyFill="1" applyBorder="1" applyAlignment="1">
      <alignment horizontal="left" vertical="top" wrapText="1"/>
    </xf>
    <xf numFmtId="0" fontId="3" fillId="0" borderId="41" xfId="5" applyFont="1" applyFill="1" applyBorder="1" applyAlignment="1">
      <alignment horizontal="left" vertical="center" wrapText="1"/>
    </xf>
    <xf numFmtId="0" fontId="3" fillId="0" borderId="65" xfId="5" applyFont="1" applyFill="1" applyBorder="1" applyAlignment="1">
      <alignment horizontal="left" vertical="top" wrapText="1"/>
    </xf>
    <xf numFmtId="0" fontId="3" fillId="0" borderId="65" xfId="5" applyFont="1" applyFill="1" applyBorder="1" applyAlignment="1">
      <alignment horizontal="left" vertical="center" wrapText="1"/>
    </xf>
    <xf numFmtId="0" fontId="9" fillId="3" borderId="41" xfId="5" applyFont="1" applyFill="1" applyBorder="1" applyAlignment="1">
      <alignment horizontal="center" vertical="center" wrapText="1"/>
    </xf>
    <xf numFmtId="0" fontId="30" fillId="10" borderId="71" xfId="0" applyFont="1" applyFill="1" applyBorder="1" applyAlignment="1">
      <alignment horizontal="left" vertical="top" wrapText="1"/>
    </xf>
    <xf numFmtId="0" fontId="12" fillId="4" borderId="71" xfId="5" applyFont="1" applyFill="1" applyBorder="1" applyAlignment="1">
      <alignment horizontal="left" vertical="center"/>
    </xf>
    <xf numFmtId="0" fontId="27" fillId="0" borderId="22" xfId="0" applyNumberFormat="1" applyFont="1" applyBorder="1"/>
    <xf numFmtId="0" fontId="28" fillId="0" borderId="46" xfId="0" applyNumberFormat="1" applyFont="1" applyFill="1" applyBorder="1" applyAlignment="1">
      <alignment horizontal="center"/>
    </xf>
  </cellXfs>
  <cellStyles count="10">
    <cellStyle name="Hyperlink" xfId="1" builtinId="8"/>
    <cellStyle name="Normal" xfId="0" builtinId="0"/>
    <cellStyle name="Normal 2" xfId="2"/>
    <cellStyle name="Normal 2 2" xfId="9"/>
    <cellStyle name="Normal 3" xfId="3"/>
    <cellStyle name="Normal 3 2" xfId="7"/>
    <cellStyle name="Normal_Functional Test Case v1.0" xfId="4"/>
    <cellStyle name="Normal_Sheet1" xfId="5"/>
    <cellStyle name="Normal_Sheet1 2" xfId="8"/>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8"/>
  <sheetViews>
    <sheetView workbookViewId="0">
      <selection activeCell="F20" sqref="F20"/>
    </sheetView>
  </sheetViews>
  <sheetFormatPr defaultRowHeight="12.75" x14ac:dyDescent="0.2"/>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x14ac:dyDescent="0.15">
      <c r="A2" s="3"/>
      <c r="B2" s="4"/>
      <c r="C2" s="198" t="s">
        <v>0</v>
      </c>
      <c r="D2" s="198"/>
      <c r="E2" s="198"/>
      <c r="F2" s="198"/>
      <c r="G2" s="198"/>
    </row>
    <row r="3" spans="1:7" x14ac:dyDescent="0.2">
      <c r="B3" s="6"/>
      <c r="C3" s="7"/>
      <c r="F3" s="8"/>
    </row>
    <row r="4" spans="1:7" ht="14.25" customHeight="1" x14ac:dyDescent="0.2">
      <c r="B4" s="9" t="s">
        <v>1</v>
      </c>
      <c r="C4" s="199" t="s">
        <v>824</v>
      </c>
      <c r="D4" s="199"/>
      <c r="E4" s="199"/>
      <c r="F4" s="9" t="s">
        <v>2</v>
      </c>
      <c r="G4" s="10" t="s">
        <v>825</v>
      </c>
    </row>
    <row r="5" spans="1:7" ht="14.25" customHeight="1" x14ac:dyDescent="0.2">
      <c r="B5" s="9" t="s">
        <v>3</v>
      </c>
      <c r="C5" s="199" t="s">
        <v>141</v>
      </c>
      <c r="D5" s="199"/>
      <c r="E5" s="199"/>
      <c r="F5" s="9" t="s">
        <v>4</v>
      </c>
      <c r="G5" s="10" t="s">
        <v>826</v>
      </c>
    </row>
    <row r="6" spans="1:7" ht="15.75" customHeight="1" x14ac:dyDescent="0.2">
      <c r="B6" s="200" t="s">
        <v>5</v>
      </c>
      <c r="C6" s="201" t="str">
        <f>C5&amp;"_"&amp;"System Test Case"&amp;"_"&amp;"v"&amp;G7</f>
        <v>CRW_System Test Case_v1.0</v>
      </c>
      <c r="D6" s="201"/>
      <c r="E6" s="201"/>
      <c r="F6" s="9" t="s">
        <v>6</v>
      </c>
      <c r="G6" s="71">
        <v>42569</v>
      </c>
    </row>
    <row r="7" spans="1:7" ht="13.5" customHeight="1" x14ac:dyDescent="0.2">
      <c r="B7" s="200"/>
      <c r="C7" s="201"/>
      <c r="D7" s="201"/>
      <c r="E7" s="201"/>
      <c r="F7" s="9" t="s">
        <v>7</v>
      </c>
      <c r="G7" s="11" t="s">
        <v>45</v>
      </c>
    </row>
    <row r="8" spans="1:7" x14ac:dyDescent="0.2">
      <c r="B8" s="1"/>
      <c r="C8" s="12"/>
      <c r="D8" s="13"/>
      <c r="E8" s="13"/>
      <c r="F8" s="13"/>
      <c r="G8" s="14"/>
    </row>
    <row r="9" spans="1:7" x14ac:dyDescent="0.2">
      <c r="B9" s="1"/>
      <c r="C9" s="15"/>
      <c r="D9" s="15"/>
      <c r="E9" s="15"/>
      <c r="F9" s="15"/>
    </row>
    <row r="10" spans="1:7" x14ac:dyDescent="0.2">
      <c r="B10" s="16" t="s">
        <v>8</v>
      </c>
    </row>
    <row r="11" spans="1:7" s="17" customFormat="1" x14ac:dyDescent="0.15">
      <c r="B11" s="18" t="s">
        <v>9</v>
      </c>
      <c r="C11" s="19" t="s">
        <v>7</v>
      </c>
      <c r="D11" s="19" t="s">
        <v>10</v>
      </c>
      <c r="E11" s="19" t="s">
        <v>11</v>
      </c>
      <c r="F11" s="19" t="s">
        <v>12</v>
      </c>
      <c r="G11" s="20" t="s">
        <v>13</v>
      </c>
    </row>
    <row r="12" spans="1:7" s="21" customFormat="1" ht="21.75" customHeight="1" x14ac:dyDescent="0.15">
      <c r="B12" s="72">
        <v>42569</v>
      </c>
      <c r="C12" s="73" t="s">
        <v>45</v>
      </c>
      <c r="D12" s="74"/>
      <c r="E12" s="74" t="s">
        <v>46</v>
      </c>
      <c r="F12" s="24"/>
      <c r="G12" s="25"/>
    </row>
    <row r="13" spans="1:7" s="21" customFormat="1" ht="21.75" customHeight="1" x14ac:dyDescent="0.15">
      <c r="B13" s="72"/>
      <c r="C13" s="73"/>
      <c r="D13" s="23"/>
      <c r="E13" s="74"/>
      <c r="F13" s="23"/>
      <c r="G13" s="27"/>
    </row>
    <row r="14" spans="1:7" s="21" customFormat="1" ht="19.5" customHeight="1" x14ac:dyDescent="0.15">
      <c r="B14" s="72"/>
      <c r="C14" s="73"/>
      <c r="D14" s="23"/>
      <c r="E14" s="23"/>
      <c r="G14" s="27"/>
    </row>
    <row r="15" spans="1:7" s="21" customFormat="1" ht="21.75" customHeight="1" x14ac:dyDescent="0.15">
      <c r="B15" s="26"/>
      <c r="C15" s="22"/>
      <c r="D15" s="23"/>
      <c r="E15" s="23"/>
      <c r="F15" s="23"/>
      <c r="G15" s="27"/>
    </row>
    <row r="16" spans="1:7" s="21" customFormat="1" ht="19.5" customHeight="1" x14ac:dyDescent="0.15">
      <c r="B16" s="26"/>
      <c r="C16" s="22"/>
      <c r="D16" s="23"/>
      <c r="E16" s="23"/>
      <c r="F16" s="23"/>
      <c r="G16" s="27"/>
    </row>
    <row r="17" spans="2:7" s="21" customFormat="1" ht="21.75" customHeight="1" x14ac:dyDescent="0.15">
      <c r="B17" s="26"/>
      <c r="C17" s="22"/>
      <c r="D17" s="23"/>
      <c r="E17" s="23"/>
      <c r="F17" s="23"/>
      <c r="G17" s="27"/>
    </row>
    <row r="18" spans="2:7" s="21" customFormat="1" ht="19.5" customHeight="1" x14ac:dyDescent="0.15">
      <c r="B18" s="28"/>
      <c r="C18" s="29"/>
      <c r="D18" s="30"/>
      <c r="E18" s="30"/>
      <c r="F18" s="30"/>
      <c r="G18" s="31"/>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37"/>
  <sheetViews>
    <sheetView topLeftCell="A28" zoomScale="85" zoomScaleNormal="85" workbookViewId="0">
      <selection activeCell="O31" activeCellId="2" sqref="A11:O11 A21:O21 A31:O31"/>
    </sheetView>
  </sheetViews>
  <sheetFormatPr defaultRowHeight="12.75" x14ac:dyDescent="0.2"/>
  <cols>
    <col min="1" max="1" width="17.375" style="89" customWidth="1"/>
    <col min="2" max="2" width="46.75" style="89" customWidth="1"/>
    <col min="3" max="3" width="34.375" style="89" customWidth="1"/>
    <col min="4" max="4" width="31.625" style="89" customWidth="1"/>
    <col min="5" max="5" width="16.5" style="89" customWidth="1"/>
    <col min="6" max="6" width="15.625" style="89" customWidth="1"/>
    <col min="7" max="7" width="14.75" style="89" customWidth="1"/>
    <col min="8" max="8" width="9" style="92"/>
    <col min="9" max="9" width="16.5" style="89" customWidth="1"/>
    <col min="10" max="10" width="9.375" style="91" customWidth="1"/>
    <col min="11" max="11" width="9" style="89" customWidth="1"/>
    <col min="12" max="15" width="9" style="89"/>
    <col min="16" max="16" width="8" style="89" customWidth="1"/>
    <col min="17" max="17" width="5.5" style="89" hidden="1" customWidth="1"/>
    <col min="18" max="16384" width="9" style="89"/>
  </cols>
  <sheetData>
    <row r="1" spans="1:257" ht="27" thickTop="1" thickBot="1" x14ac:dyDescent="0.25">
      <c r="A1" s="105" t="s">
        <v>47</v>
      </c>
      <c r="B1" s="75"/>
      <c r="C1" s="75"/>
      <c r="D1" s="75"/>
      <c r="E1" s="75"/>
      <c r="F1" s="75"/>
      <c r="G1" s="75"/>
      <c r="H1" s="76"/>
      <c r="I1" s="226" t="s">
        <v>131</v>
      </c>
      <c r="J1" s="227" t="s">
        <v>126</v>
      </c>
      <c r="K1" s="227" t="s">
        <v>127</v>
      </c>
      <c r="L1" s="227" t="s">
        <v>128</v>
      </c>
      <c r="M1" s="227" t="s">
        <v>129</v>
      </c>
      <c r="N1" s="227" t="s">
        <v>133</v>
      </c>
      <c r="O1" s="228" t="s">
        <v>124</v>
      </c>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row>
    <row r="2" spans="1:257" ht="15" x14ac:dyDescent="0.2">
      <c r="A2" s="45" t="s">
        <v>21</v>
      </c>
      <c r="B2" s="213" t="s">
        <v>299</v>
      </c>
      <c r="C2" s="213"/>
      <c r="D2" s="213"/>
      <c r="E2" s="213"/>
      <c r="F2" s="213"/>
      <c r="G2" s="213"/>
      <c r="H2" s="78"/>
      <c r="I2" s="229" t="s">
        <v>830</v>
      </c>
      <c r="J2" s="230">
        <f>COUNTIFS(J13:J143,"HungTQ",L13:L143,"Open")</f>
        <v>0</v>
      </c>
      <c r="K2" s="230">
        <f>COUNTIFS(J13:J143,"HungTQ",L13:L143,"Accepted")</f>
        <v>0</v>
      </c>
      <c r="L2" s="230">
        <f>COUNTIFS(J13:J143,"HungTQ",L13:L143,"Ready for test")</f>
        <v>0</v>
      </c>
      <c r="M2" s="230">
        <f>COUNTIFS(J13:J143,"HungTQ",L13:L143,"Closed")</f>
        <v>0</v>
      </c>
      <c r="N2" s="230">
        <f>COUNTIFS(J13:J143,"HungTQ",L13:L143,"")</f>
        <v>0</v>
      </c>
      <c r="O2" s="231">
        <f t="shared" ref="O2:O6" si="0">SUM(J2:N2)</f>
        <v>0</v>
      </c>
      <c r="P2" s="77"/>
      <c r="Q2" s="77" t="s">
        <v>22</v>
      </c>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c r="DP2" s="77"/>
      <c r="DQ2" s="77"/>
      <c r="DR2" s="77"/>
      <c r="DS2" s="77"/>
      <c r="DT2" s="77"/>
      <c r="DU2" s="77"/>
      <c r="DV2" s="77"/>
      <c r="DW2" s="77"/>
      <c r="DX2" s="77"/>
      <c r="DY2" s="77"/>
      <c r="DZ2" s="77"/>
      <c r="EA2" s="77"/>
      <c r="EB2" s="77"/>
      <c r="EC2" s="77"/>
      <c r="ED2" s="77"/>
      <c r="EE2" s="77"/>
      <c r="EF2" s="77"/>
      <c r="EG2" s="77"/>
      <c r="EH2" s="77"/>
      <c r="EI2" s="77"/>
      <c r="EJ2" s="77"/>
      <c r="EK2" s="77"/>
      <c r="EL2" s="77"/>
      <c r="EM2" s="77"/>
      <c r="EN2" s="77"/>
      <c r="EO2" s="77"/>
      <c r="EP2" s="77"/>
      <c r="EQ2" s="77"/>
      <c r="ER2" s="77"/>
      <c r="ES2" s="77"/>
      <c r="ET2" s="77"/>
      <c r="EU2" s="77"/>
      <c r="EV2" s="77"/>
      <c r="EW2" s="77"/>
      <c r="EX2" s="77"/>
      <c r="EY2" s="77"/>
      <c r="EZ2" s="77"/>
      <c r="FA2" s="77"/>
      <c r="FB2" s="77"/>
      <c r="FC2" s="77"/>
      <c r="FD2" s="77"/>
      <c r="FE2" s="77"/>
      <c r="FF2" s="77"/>
      <c r="FG2" s="77"/>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77"/>
      <c r="GP2" s="77"/>
      <c r="GQ2" s="77"/>
      <c r="GR2" s="77"/>
      <c r="GS2" s="77"/>
      <c r="GT2" s="77"/>
      <c r="GU2" s="77"/>
      <c r="GV2" s="77"/>
      <c r="GW2" s="77"/>
      <c r="GX2" s="77"/>
      <c r="GY2" s="77"/>
      <c r="GZ2" s="77"/>
      <c r="HA2" s="77"/>
      <c r="HB2" s="77"/>
      <c r="HC2" s="77"/>
      <c r="HD2" s="77"/>
      <c r="HE2" s="77"/>
      <c r="HF2" s="77"/>
      <c r="HG2" s="77"/>
      <c r="HH2" s="77"/>
      <c r="HI2" s="77"/>
      <c r="HJ2" s="77"/>
      <c r="HK2" s="77"/>
      <c r="HL2" s="77"/>
      <c r="HM2" s="77"/>
      <c r="HN2" s="77"/>
      <c r="HO2" s="77"/>
      <c r="HP2" s="77"/>
      <c r="HQ2" s="77"/>
      <c r="HR2" s="77"/>
      <c r="HS2" s="77"/>
      <c r="HT2" s="77"/>
      <c r="HU2" s="77"/>
      <c r="HV2" s="77"/>
      <c r="HW2" s="77"/>
      <c r="HX2" s="77"/>
      <c r="HY2" s="77"/>
      <c r="HZ2" s="77"/>
      <c r="IA2" s="77"/>
      <c r="IB2" s="77"/>
      <c r="IC2" s="77"/>
      <c r="ID2" s="77"/>
      <c r="IE2" s="77"/>
      <c r="IF2" s="77"/>
      <c r="IG2" s="77"/>
      <c r="IH2" s="77"/>
      <c r="II2" s="77"/>
      <c r="IJ2" s="77"/>
      <c r="IK2" s="77"/>
      <c r="IL2" s="77"/>
      <c r="IM2" s="77"/>
      <c r="IN2" s="77"/>
      <c r="IO2" s="77"/>
      <c r="IP2" s="77"/>
      <c r="IQ2" s="77"/>
      <c r="IR2" s="77"/>
      <c r="IS2" s="77"/>
      <c r="IT2" s="77"/>
      <c r="IU2" s="77"/>
      <c r="IV2" s="77"/>
      <c r="IW2" s="77"/>
    </row>
    <row r="3" spans="1:257" ht="15" x14ac:dyDescent="0.2">
      <c r="A3" s="46" t="s">
        <v>23</v>
      </c>
      <c r="B3" s="213" t="s">
        <v>300</v>
      </c>
      <c r="C3" s="213"/>
      <c r="D3" s="213"/>
      <c r="E3" s="213"/>
      <c r="F3" s="213"/>
      <c r="G3" s="213"/>
      <c r="H3" s="78"/>
      <c r="I3" s="229" t="s">
        <v>831</v>
      </c>
      <c r="J3" s="230">
        <f>COUNTIFS(J13:J143,"DangT",L13:L143,"Open")</f>
        <v>0</v>
      </c>
      <c r="K3" s="230">
        <f>COUNTIFS(J13:J143,"DangT",L13:L143,"Accepted")</f>
        <v>0</v>
      </c>
      <c r="L3" s="230">
        <f>COUNTIFS(J13:J143,"DangT",L13:L143,"Ready for test")</f>
        <v>0</v>
      </c>
      <c r="M3" s="230">
        <f>COUNTIFS(J13:J143,"DangT",L13:L143,"Closed")</f>
        <v>0</v>
      </c>
      <c r="N3" s="230">
        <f>COUNTIFS(J13:J143,"DangT",L13:L143,"")</f>
        <v>0</v>
      </c>
      <c r="O3" s="232">
        <f t="shared" si="0"/>
        <v>0</v>
      </c>
      <c r="P3" s="77"/>
      <c r="Q3" s="77" t="s">
        <v>24</v>
      </c>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row>
    <row r="4" spans="1:257" ht="15" x14ac:dyDescent="0.2">
      <c r="A4" s="45" t="s">
        <v>25</v>
      </c>
      <c r="B4" s="214" t="s">
        <v>825</v>
      </c>
      <c r="C4" s="214"/>
      <c r="D4" s="214"/>
      <c r="E4" s="214"/>
      <c r="F4" s="214"/>
      <c r="G4" s="214"/>
      <c r="H4" s="78"/>
      <c r="I4" s="229" t="s">
        <v>832</v>
      </c>
      <c r="J4" s="230">
        <f>COUNTIFS(J13:J143,"HungNN",L13:L143,"Open")</f>
        <v>0</v>
      </c>
      <c r="K4" s="230">
        <f>COUNTIFS(J13:J143,"HungNN",L13:L143,"Accepted")</f>
        <v>0</v>
      </c>
      <c r="L4" s="230">
        <f>COUNTIFS(J13:J143,"HungNN",L13:L143,"Ready for test")</f>
        <v>0</v>
      </c>
      <c r="M4" s="230">
        <f>COUNTIFS(J13:J143,"HungNN",L13:L143,"Closed")</f>
        <v>0</v>
      </c>
      <c r="N4" s="230">
        <f>COUNTIFS(J13:J143,"HungNN",L13:L143,"")</f>
        <v>0</v>
      </c>
      <c r="O4" s="232">
        <f t="shared" si="0"/>
        <v>0</v>
      </c>
      <c r="P4" s="77"/>
      <c r="Q4" s="79"/>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c r="IV4" s="77"/>
      <c r="IW4" s="77"/>
    </row>
    <row r="5" spans="1:257" ht="15" x14ac:dyDescent="0.2">
      <c r="A5" s="80" t="s">
        <v>22</v>
      </c>
      <c r="B5" s="81" t="s">
        <v>24</v>
      </c>
      <c r="C5" s="81" t="s">
        <v>26</v>
      </c>
      <c r="D5" s="82" t="s">
        <v>27</v>
      </c>
      <c r="E5" s="215" t="s">
        <v>28</v>
      </c>
      <c r="F5" s="215"/>
      <c r="G5" s="215"/>
      <c r="H5" s="83"/>
      <c r="I5" s="229" t="s">
        <v>825</v>
      </c>
      <c r="J5" s="230">
        <f>COUNTIFS(J13:J143,"QuangNN",L13:L143,"Open")</f>
        <v>0</v>
      </c>
      <c r="K5" s="230">
        <f>COUNTIFS(J13:J143,"QuangNN",L13:L143,"Accepted")</f>
        <v>0</v>
      </c>
      <c r="L5" s="230">
        <f>COUNTIFS(J13:J143,"QuangNN",L13:L143,"Ready for test")</f>
        <v>0</v>
      </c>
      <c r="M5" s="230">
        <f>COUNTIFS(J13:J143,"QuangNN",L13:L143,"Closed")</f>
        <v>0</v>
      </c>
      <c r="N5" s="230">
        <f>COUNTIFS(J13:J143,"QuangNN",L13:L143,"")</f>
        <v>0</v>
      </c>
      <c r="O5" s="232">
        <f t="shared" si="0"/>
        <v>0</v>
      </c>
      <c r="P5" s="77"/>
      <c r="Q5" s="77" t="s">
        <v>26</v>
      </c>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c r="IV5" s="77"/>
      <c r="IW5" s="77"/>
    </row>
    <row r="6" spans="1:257" ht="15.75" thickBot="1" x14ac:dyDescent="0.25">
      <c r="A6" s="85">
        <f>COUNTIF(F12:G152,"Pass")</f>
        <v>0</v>
      </c>
      <c r="B6" s="86">
        <f>COUNTIF(F12:G152,"Fail")</f>
        <v>0</v>
      </c>
      <c r="C6" s="86">
        <f>E6-D6-B6-A6</f>
        <v>48</v>
      </c>
      <c r="D6" s="87">
        <f>COUNTIF(F12:G152,"N/A")</f>
        <v>0</v>
      </c>
      <c r="E6" s="216">
        <f>COUNTA(A12:A152)*2</f>
        <v>48</v>
      </c>
      <c r="F6" s="216"/>
      <c r="G6" s="216"/>
      <c r="H6" s="83"/>
      <c r="I6" s="229" t="s">
        <v>826</v>
      </c>
      <c r="J6" s="230">
        <f>COUNTIFS(J13:J143,"LamNS",L13:L143,"Open")</f>
        <v>0</v>
      </c>
      <c r="K6" s="230">
        <f>COUNTIFS(J13:J143,"LamNS",L13:L143,"Accepted")</f>
        <v>0</v>
      </c>
      <c r="L6" s="230">
        <f>COUNTIFS(J13:J143,"LamNS",L13:L143,"Ready for test")</f>
        <v>0</v>
      </c>
      <c r="M6" s="230">
        <f>COUNTIFS(J13:J143,"LamNS",L13:L143,"Closed")</f>
        <v>0</v>
      </c>
      <c r="N6" s="230">
        <f>COUNTIFS(J13:J143,"LamNS",L13:L143,"")</f>
        <v>0</v>
      </c>
      <c r="O6" s="232">
        <f t="shared" si="0"/>
        <v>0</v>
      </c>
      <c r="P6" s="77"/>
      <c r="Q6" s="77" t="s">
        <v>27</v>
      </c>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c r="DP6" s="77"/>
      <c r="DQ6" s="77"/>
      <c r="DR6" s="77"/>
      <c r="DS6" s="77"/>
      <c r="DT6" s="77"/>
      <c r="DU6" s="77"/>
      <c r="DV6" s="77"/>
      <c r="DW6" s="77"/>
      <c r="DX6" s="77"/>
      <c r="DY6" s="77"/>
      <c r="DZ6" s="77"/>
      <c r="EA6" s="77"/>
      <c r="EB6" s="77"/>
      <c r="EC6" s="77"/>
      <c r="ED6" s="77"/>
      <c r="EE6" s="77"/>
      <c r="EF6" s="77"/>
      <c r="EG6" s="77"/>
      <c r="EH6" s="77"/>
      <c r="EI6" s="77"/>
      <c r="EJ6" s="77"/>
      <c r="EK6" s="77"/>
      <c r="EL6" s="77"/>
      <c r="EM6" s="77"/>
      <c r="EN6" s="77"/>
      <c r="EO6" s="77"/>
      <c r="EP6" s="77"/>
      <c r="EQ6" s="77"/>
      <c r="ER6" s="77"/>
      <c r="ES6" s="77"/>
      <c r="ET6" s="77"/>
      <c r="EU6" s="77"/>
      <c r="EV6" s="77"/>
      <c r="EW6" s="77"/>
      <c r="EX6" s="77"/>
      <c r="EY6" s="77"/>
      <c r="EZ6" s="77"/>
      <c r="FA6" s="77"/>
      <c r="FB6" s="77"/>
      <c r="FC6" s="77"/>
      <c r="FD6" s="77"/>
      <c r="FE6" s="77"/>
      <c r="FF6" s="77"/>
      <c r="FG6" s="77"/>
      <c r="FH6" s="77"/>
      <c r="FI6" s="77"/>
      <c r="FJ6" s="77"/>
      <c r="FK6" s="77"/>
      <c r="FL6" s="77"/>
      <c r="FM6" s="77"/>
      <c r="FN6" s="77"/>
      <c r="FO6" s="77"/>
      <c r="FP6" s="77"/>
      <c r="FQ6" s="77"/>
      <c r="FR6" s="77"/>
      <c r="FS6" s="77"/>
      <c r="FT6" s="77"/>
      <c r="FU6" s="77"/>
      <c r="FV6" s="77"/>
      <c r="FW6" s="77"/>
      <c r="FX6" s="77"/>
      <c r="FY6" s="77"/>
      <c r="FZ6" s="77"/>
      <c r="GA6" s="77"/>
      <c r="GB6" s="77"/>
      <c r="GC6" s="77"/>
      <c r="GD6" s="77"/>
      <c r="GE6" s="77"/>
      <c r="GF6" s="77"/>
      <c r="GG6" s="77"/>
      <c r="GH6" s="77"/>
      <c r="GI6" s="77"/>
      <c r="GJ6" s="77"/>
      <c r="GK6" s="77"/>
      <c r="GL6" s="77"/>
      <c r="GM6" s="77"/>
      <c r="GN6" s="77"/>
      <c r="GO6" s="77"/>
      <c r="GP6" s="77"/>
      <c r="GQ6" s="77"/>
      <c r="GR6" s="77"/>
      <c r="GS6" s="77"/>
      <c r="GT6" s="77"/>
      <c r="GU6" s="77"/>
      <c r="GV6" s="77"/>
      <c r="GW6" s="77"/>
      <c r="GX6" s="77"/>
      <c r="GY6" s="77"/>
      <c r="GZ6" s="77"/>
      <c r="HA6" s="77"/>
      <c r="HB6" s="77"/>
      <c r="HC6" s="77"/>
      <c r="HD6" s="77"/>
      <c r="HE6" s="77"/>
      <c r="HF6" s="77"/>
      <c r="HG6" s="77"/>
      <c r="HH6" s="77"/>
      <c r="HI6" s="77"/>
      <c r="HJ6" s="77"/>
      <c r="HK6" s="77"/>
      <c r="HL6" s="77"/>
      <c r="HM6" s="77"/>
      <c r="HN6" s="77"/>
      <c r="HO6" s="77"/>
      <c r="HP6" s="77"/>
      <c r="HQ6" s="77"/>
      <c r="HR6" s="77"/>
      <c r="HS6" s="77"/>
      <c r="HT6" s="77"/>
      <c r="HU6" s="77"/>
      <c r="HV6" s="77"/>
      <c r="HW6" s="77"/>
      <c r="HX6" s="77"/>
      <c r="HY6" s="77"/>
      <c r="HZ6" s="77"/>
      <c r="IA6" s="77"/>
      <c r="IB6" s="77"/>
      <c r="IC6" s="77"/>
      <c r="ID6" s="77"/>
      <c r="IE6" s="77"/>
      <c r="IF6" s="77"/>
      <c r="IG6" s="77"/>
      <c r="IH6" s="77"/>
      <c r="II6" s="77"/>
      <c r="IJ6" s="77"/>
      <c r="IK6" s="77"/>
      <c r="IL6" s="77"/>
      <c r="IM6" s="77"/>
      <c r="IN6" s="77"/>
      <c r="IO6" s="77"/>
      <c r="IP6" s="77"/>
      <c r="IQ6" s="77"/>
      <c r="IR6" s="77"/>
      <c r="IS6" s="77"/>
      <c r="IT6" s="77"/>
      <c r="IU6" s="77"/>
      <c r="IV6" s="77"/>
      <c r="IW6" s="77"/>
    </row>
    <row r="7" spans="1:257" ht="15" thickBot="1" x14ac:dyDescent="0.25">
      <c r="A7" s="173"/>
      <c r="B7" s="173"/>
      <c r="C7" s="173"/>
      <c r="D7" s="173"/>
      <c r="E7" s="174"/>
      <c r="F7" s="174"/>
      <c r="G7" s="174"/>
      <c r="H7" s="83"/>
      <c r="I7" s="233" t="s">
        <v>130</v>
      </c>
      <c r="J7" s="234">
        <f>SUM(J2:J6)</f>
        <v>0</v>
      </c>
      <c r="K7" s="234">
        <f t="shared" ref="K7:N7" si="1">SUM(K2:K6)</f>
        <v>0</v>
      </c>
      <c r="L7" s="234">
        <f t="shared" si="1"/>
        <v>0</v>
      </c>
      <c r="M7" s="234">
        <f t="shared" si="1"/>
        <v>0</v>
      </c>
      <c r="N7" s="234">
        <f t="shared" si="1"/>
        <v>0</v>
      </c>
      <c r="O7" s="235">
        <f>SUM(O2:O6)</f>
        <v>0</v>
      </c>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c r="IN7" s="77"/>
      <c r="IO7" s="77"/>
      <c r="IP7" s="77"/>
      <c r="IQ7" s="77"/>
      <c r="IR7" s="77"/>
      <c r="IS7" s="77"/>
      <c r="IT7" s="77"/>
      <c r="IU7" s="77"/>
      <c r="IV7" s="77"/>
      <c r="IW7" s="77"/>
    </row>
    <row r="8" spans="1:257" ht="13.5" thickTop="1" x14ac:dyDescent="0.2">
      <c r="A8" s="173"/>
      <c r="B8" s="173"/>
      <c r="C8" s="173"/>
      <c r="D8" s="173"/>
      <c r="E8" s="174"/>
      <c r="F8" s="174"/>
      <c r="G8" s="174"/>
      <c r="H8" s="83"/>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c r="FM8" s="77"/>
      <c r="FN8" s="77"/>
      <c r="FO8" s="77"/>
      <c r="FP8" s="77"/>
      <c r="FQ8" s="77"/>
      <c r="FR8" s="77"/>
      <c r="FS8" s="77"/>
      <c r="FT8" s="77"/>
      <c r="FU8" s="77"/>
      <c r="FV8" s="77"/>
      <c r="FW8" s="77"/>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K8" s="77"/>
      <c r="HL8" s="77"/>
      <c r="HM8" s="77"/>
      <c r="HN8" s="77"/>
      <c r="HO8" s="77"/>
      <c r="HP8" s="77"/>
      <c r="HQ8" s="77"/>
      <c r="HR8" s="77"/>
      <c r="HS8" s="77"/>
      <c r="HT8" s="77"/>
      <c r="HU8" s="77"/>
      <c r="HV8" s="77"/>
      <c r="HW8" s="77"/>
      <c r="HX8" s="77"/>
      <c r="HY8" s="77"/>
      <c r="HZ8" s="77"/>
      <c r="IA8" s="77"/>
      <c r="IB8" s="77"/>
      <c r="IC8" s="77"/>
      <c r="ID8" s="77"/>
      <c r="IE8" s="77"/>
      <c r="IF8" s="77"/>
      <c r="IG8" s="77"/>
      <c r="IH8" s="77"/>
      <c r="II8" s="77"/>
      <c r="IJ8" s="77"/>
      <c r="IK8" s="77"/>
      <c r="IL8" s="77"/>
      <c r="IM8" s="77"/>
      <c r="IN8" s="77"/>
      <c r="IO8" s="77"/>
      <c r="IP8" s="77"/>
    </row>
    <row r="9" spans="1:257" x14ac:dyDescent="0.2">
      <c r="A9" s="77"/>
      <c r="B9" s="77"/>
      <c r="C9" s="77"/>
      <c r="D9" s="88"/>
      <c r="E9" s="88"/>
      <c r="F9" s="88"/>
      <c r="G9" s="88"/>
      <c r="H9" s="83"/>
      <c r="I9" s="83"/>
      <c r="J9" s="84"/>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K9" s="77"/>
      <c r="HL9" s="77"/>
      <c r="HM9" s="77"/>
      <c r="HN9" s="77"/>
      <c r="HO9" s="77"/>
      <c r="HP9" s="77"/>
      <c r="HQ9" s="77"/>
      <c r="HR9" s="77"/>
      <c r="HS9" s="77"/>
      <c r="HT9" s="77"/>
      <c r="HU9" s="77"/>
      <c r="HV9" s="77"/>
      <c r="HW9" s="77"/>
      <c r="HX9" s="77"/>
      <c r="HY9" s="77"/>
      <c r="HZ9" s="77"/>
      <c r="IA9" s="77"/>
      <c r="IB9" s="77"/>
      <c r="IC9" s="77"/>
      <c r="ID9" s="77"/>
      <c r="IE9" s="77"/>
      <c r="IF9" s="77"/>
      <c r="IG9" s="77"/>
      <c r="IH9" s="77"/>
      <c r="II9" s="77"/>
      <c r="IJ9" s="77"/>
      <c r="IK9" s="77"/>
      <c r="IL9" s="77"/>
      <c r="IM9" s="77"/>
      <c r="IN9" s="77"/>
      <c r="IO9" s="77"/>
      <c r="IP9" s="77"/>
      <c r="IQ9" s="77"/>
      <c r="IR9" s="77"/>
      <c r="IS9" s="77"/>
      <c r="IT9" s="77"/>
      <c r="IU9" s="77"/>
      <c r="IV9" s="77"/>
      <c r="IW9" s="77"/>
    </row>
    <row r="10" spans="1:257" ht="28.5" customHeight="1" x14ac:dyDescent="0.2">
      <c r="A10" s="49" t="s">
        <v>30</v>
      </c>
      <c r="B10" s="49" t="s">
        <v>31</v>
      </c>
      <c r="C10" s="49" t="s">
        <v>32</v>
      </c>
      <c r="D10" s="49" t="s">
        <v>33</v>
      </c>
      <c r="E10" s="49" t="s">
        <v>34</v>
      </c>
      <c r="F10" s="49" t="s">
        <v>828</v>
      </c>
      <c r="G10" s="49" t="s">
        <v>829</v>
      </c>
      <c r="H10" s="49" t="s">
        <v>35</v>
      </c>
      <c r="I10" s="49" t="s">
        <v>36</v>
      </c>
      <c r="J10" s="255" t="s">
        <v>119</v>
      </c>
      <c r="K10" s="256" t="s">
        <v>25</v>
      </c>
      <c r="L10" s="257" t="s">
        <v>120</v>
      </c>
      <c r="M10" s="257" t="s">
        <v>122</v>
      </c>
      <c r="N10" s="255" t="s">
        <v>121</v>
      </c>
      <c r="O10" s="257" t="s">
        <v>132</v>
      </c>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c r="HK10" s="77"/>
      <c r="HL10" s="77"/>
      <c r="HM10" s="77"/>
      <c r="HN10" s="77"/>
      <c r="HO10" s="77"/>
      <c r="HP10" s="77"/>
      <c r="HQ10" s="77"/>
      <c r="HR10" s="77"/>
      <c r="HS10" s="77"/>
      <c r="HT10" s="77"/>
      <c r="HU10" s="77"/>
      <c r="HV10" s="77"/>
      <c r="HW10" s="77"/>
      <c r="HX10" s="77"/>
      <c r="HY10" s="77"/>
      <c r="HZ10" s="77"/>
      <c r="IA10" s="77"/>
      <c r="IB10" s="77"/>
      <c r="IC10" s="77"/>
      <c r="ID10" s="77"/>
      <c r="IE10" s="77"/>
      <c r="IF10" s="77"/>
      <c r="IG10" s="77"/>
      <c r="IH10" s="77"/>
      <c r="II10" s="77"/>
      <c r="IJ10" s="77"/>
      <c r="IK10" s="77"/>
      <c r="IL10" s="77"/>
      <c r="IM10" s="77"/>
      <c r="IN10" s="77"/>
      <c r="IO10" s="77"/>
      <c r="IP10" s="77"/>
      <c r="IQ10" s="77"/>
      <c r="IR10" s="77"/>
      <c r="IS10" s="77"/>
      <c r="IT10" s="77"/>
      <c r="IU10" s="77"/>
      <c r="IV10" s="77"/>
      <c r="IW10" s="77"/>
    </row>
    <row r="11" spans="1:257" ht="14.25" customHeight="1" x14ac:dyDescent="0.2">
      <c r="A11" s="50"/>
      <c r="B11" s="51" t="s">
        <v>542</v>
      </c>
      <c r="C11" s="51"/>
      <c r="D11" s="51"/>
      <c r="E11" s="51"/>
      <c r="F11" s="51"/>
      <c r="G11" s="51"/>
      <c r="H11" s="51"/>
      <c r="I11" s="51"/>
      <c r="J11" s="51"/>
      <c r="K11" s="51"/>
      <c r="L11" s="51"/>
      <c r="M11" s="51"/>
      <c r="N11" s="51"/>
      <c r="O11" s="249"/>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c r="HQ11" s="77"/>
      <c r="HR11" s="77"/>
      <c r="HS11" s="77"/>
      <c r="HT11" s="77"/>
      <c r="HU11" s="77"/>
      <c r="HV11" s="77"/>
      <c r="HW11" s="77"/>
      <c r="HX11" s="77"/>
      <c r="HY11" s="77"/>
      <c r="HZ11" s="77"/>
      <c r="IA11" s="77"/>
      <c r="IB11" s="77"/>
      <c r="IC11" s="77"/>
      <c r="ID11" s="77"/>
      <c r="IE11" s="77"/>
      <c r="IF11" s="77"/>
      <c r="IG11" s="77"/>
      <c r="IH11" s="77"/>
      <c r="II11" s="77"/>
      <c r="IJ11" s="77"/>
      <c r="IK11" s="77"/>
      <c r="IL11" s="77"/>
      <c r="IM11" s="77"/>
      <c r="IN11" s="77"/>
      <c r="IO11" s="77"/>
      <c r="IP11" s="77"/>
      <c r="IQ11" s="77"/>
      <c r="IR11" s="77"/>
      <c r="IS11" s="77"/>
      <c r="IT11" s="77"/>
      <c r="IU11" s="77"/>
      <c r="IV11" s="77"/>
      <c r="IW11" s="77"/>
    </row>
    <row r="12" spans="1:257" ht="102" x14ac:dyDescent="0.2">
      <c r="A12" s="242" t="str">
        <f>"["&amp;TEXT($B$2,"##")&amp;"-"&amp;TEXT(ROW()-11,"##")&amp;"]"</f>
        <v>[Company-1]</v>
      </c>
      <c r="B12" s="267" t="s">
        <v>543</v>
      </c>
      <c r="C12" s="267" t="s">
        <v>546</v>
      </c>
      <c r="D12" s="267" t="s">
        <v>541</v>
      </c>
      <c r="E12" s="268"/>
      <c r="F12" s="250" t="s">
        <v>26</v>
      </c>
      <c r="G12" s="250" t="s">
        <v>26</v>
      </c>
      <c r="H12" s="251"/>
      <c r="I12" s="251"/>
      <c r="J12" s="247"/>
      <c r="K12" s="247"/>
      <c r="L12" s="247"/>
      <c r="M12" s="248"/>
      <c r="N12" s="248"/>
      <c r="O12" s="248"/>
    </row>
    <row r="13" spans="1:257" ht="102" x14ac:dyDescent="0.2">
      <c r="A13" s="197" t="str">
        <f t="shared" ref="A13:A20" si="2">"["&amp;TEXT($B$2,"##")&amp;"-"&amp;TEXT(ROW()-11,"##")&amp;"]"</f>
        <v>[Company-2]</v>
      </c>
      <c r="B13" s="102" t="s">
        <v>547</v>
      </c>
      <c r="C13" s="102" t="s">
        <v>546</v>
      </c>
      <c r="D13" s="102" t="s">
        <v>541</v>
      </c>
      <c r="E13" s="104"/>
      <c r="F13" s="106" t="s">
        <v>26</v>
      </c>
      <c r="G13" s="106" t="s">
        <v>26</v>
      </c>
      <c r="H13" s="90"/>
      <c r="I13" s="90"/>
      <c r="J13" s="171"/>
      <c r="K13" s="171"/>
      <c r="L13" s="171"/>
      <c r="M13" s="172"/>
      <c r="N13" s="172"/>
      <c r="O13" s="172"/>
    </row>
    <row r="14" spans="1:257" ht="102" x14ac:dyDescent="0.2">
      <c r="A14" s="197" t="str">
        <f t="shared" si="2"/>
        <v>[Company-3]</v>
      </c>
      <c r="B14" s="102" t="s">
        <v>548</v>
      </c>
      <c r="C14" s="102" t="s">
        <v>546</v>
      </c>
      <c r="D14" s="102" t="s">
        <v>541</v>
      </c>
      <c r="E14" s="104"/>
      <c r="F14" s="106" t="s">
        <v>26</v>
      </c>
      <c r="G14" s="106" t="s">
        <v>26</v>
      </c>
      <c r="H14" s="90"/>
      <c r="I14" s="90"/>
      <c r="J14" s="171"/>
      <c r="K14" s="171"/>
      <c r="L14" s="171"/>
      <c r="M14" s="172"/>
      <c r="N14" s="172"/>
      <c r="O14" s="172"/>
    </row>
    <row r="15" spans="1:257" ht="178.5" x14ac:dyDescent="0.2">
      <c r="A15" s="197" t="str">
        <f t="shared" si="2"/>
        <v>[Company-4]</v>
      </c>
      <c r="B15" s="102" t="s">
        <v>552</v>
      </c>
      <c r="C15" s="102" t="s">
        <v>553</v>
      </c>
      <c r="D15" s="102" t="s">
        <v>561</v>
      </c>
      <c r="E15" s="104"/>
      <c r="F15" s="106" t="s">
        <v>26</v>
      </c>
      <c r="G15" s="106" t="s">
        <v>26</v>
      </c>
      <c r="H15" s="90"/>
      <c r="I15" s="90"/>
      <c r="J15" s="171"/>
      <c r="K15" s="171"/>
      <c r="L15" s="171"/>
      <c r="M15" s="172"/>
      <c r="N15" s="172"/>
      <c r="O15" s="172"/>
    </row>
    <row r="16" spans="1:257" ht="51" x14ac:dyDescent="0.2">
      <c r="A16" s="197" t="str">
        <f t="shared" si="2"/>
        <v>[Company-5]</v>
      </c>
      <c r="B16" s="102" t="s">
        <v>555</v>
      </c>
      <c r="C16" s="102" t="s">
        <v>554</v>
      </c>
      <c r="D16" s="102" t="s">
        <v>557</v>
      </c>
      <c r="E16" s="104"/>
      <c r="F16" s="106" t="s">
        <v>26</v>
      </c>
      <c r="G16" s="106" t="s">
        <v>26</v>
      </c>
      <c r="H16" s="90"/>
      <c r="I16" s="90"/>
      <c r="J16" s="171"/>
      <c r="K16" s="171"/>
      <c r="L16" s="171"/>
      <c r="M16" s="172"/>
      <c r="N16" s="172"/>
      <c r="O16" s="172"/>
    </row>
    <row r="17" spans="1:257" ht="76.5" x14ac:dyDescent="0.2">
      <c r="A17" s="197" t="str">
        <f t="shared" si="2"/>
        <v>[Company-6]</v>
      </c>
      <c r="B17" s="102" t="s">
        <v>558</v>
      </c>
      <c r="C17" s="102" t="s">
        <v>559</v>
      </c>
      <c r="D17" s="102" t="s">
        <v>562</v>
      </c>
      <c r="E17" s="104"/>
      <c r="F17" s="106" t="s">
        <v>26</v>
      </c>
      <c r="G17" s="106" t="s">
        <v>26</v>
      </c>
      <c r="H17" s="90"/>
      <c r="I17" s="90"/>
      <c r="J17" s="171"/>
      <c r="K17" s="171"/>
      <c r="L17" s="171"/>
      <c r="M17" s="172"/>
      <c r="N17" s="172"/>
      <c r="O17" s="172"/>
    </row>
    <row r="18" spans="1:257" ht="63.75" x14ac:dyDescent="0.2">
      <c r="A18" s="197" t="str">
        <f t="shared" si="2"/>
        <v>[Company-7]</v>
      </c>
      <c r="B18" s="102" t="s">
        <v>563</v>
      </c>
      <c r="C18" s="102" t="s">
        <v>564</v>
      </c>
      <c r="D18" s="102" t="s">
        <v>568</v>
      </c>
      <c r="E18" s="104"/>
      <c r="F18" s="106" t="s">
        <v>26</v>
      </c>
      <c r="G18" s="106" t="s">
        <v>26</v>
      </c>
      <c r="H18" s="90"/>
      <c r="I18" s="90"/>
      <c r="J18" s="171"/>
      <c r="K18" s="171"/>
      <c r="L18" s="171"/>
      <c r="M18" s="172"/>
      <c r="N18" s="172"/>
      <c r="O18" s="172"/>
    </row>
    <row r="19" spans="1:257" ht="63.75" x14ac:dyDescent="0.2">
      <c r="A19" s="197" t="str">
        <f t="shared" si="2"/>
        <v>[Company-8]</v>
      </c>
      <c r="B19" s="102" t="s">
        <v>570</v>
      </c>
      <c r="C19" s="102" t="s">
        <v>571</v>
      </c>
      <c r="D19" s="102" t="s">
        <v>572</v>
      </c>
      <c r="E19" s="104"/>
      <c r="F19" s="106" t="s">
        <v>26</v>
      </c>
      <c r="G19" s="106" t="s">
        <v>26</v>
      </c>
      <c r="H19" s="90"/>
      <c r="I19" s="90"/>
      <c r="J19" s="171"/>
      <c r="K19" s="171"/>
      <c r="L19" s="171"/>
      <c r="M19" s="172"/>
      <c r="N19" s="172"/>
      <c r="O19" s="172"/>
    </row>
    <row r="20" spans="1:257" ht="178.5" x14ac:dyDescent="0.2">
      <c r="A20" s="236" t="str">
        <f t="shared" si="2"/>
        <v>[Company-9]</v>
      </c>
      <c r="B20" s="265" t="s">
        <v>549</v>
      </c>
      <c r="C20" s="265" t="s">
        <v>550</v>
      </c>
      <c r="D20" s="265" t="s">
        <v>551</v>
      </c>
      <c r="E20" s="266"/>
      <c r="F20" s="95" t="s">
        <v>26</v>
      </c>
      <c r="G20" s="95" t="s">
        <v>26</v>
      </c>
      <c r="H20" s="98"/>
      <c r="I20" s="98"/>
      <c r="J20" s="239"/>
      <c r="K20" s="239"/>
      <c r="L20" s="239"/>
      <c r="M20" s="240"/>
      <c r="N20" s="240"/>
      <c r="O20" s="240"/>
    </row>
    <row r="21" spans="1:257" ht="14.25" customHeight="1" x14ac:dyDescent="0.2">
      <c r="A21" s="50"/>
      <c r="B21" s="51" t="s">
        <v>461</v>
      </c>
      <c r="C21" s="51"/>
      <c r="D21" s="51"/>
      <c r="E21" s="51"/>
      <c r="F21" s="51"/>
      <c r="G21" s="51"/>
      <c r="H21" s="51"/>
      <c r="I21" s="51"/>
      <c r="J21" s="51"/>
      <c r="K21" s="51"/>
      <c r="L21" s="51"/>
      <c r="M21" s="51"/>
      <c r="N21" s="51"/>
      <c r="O21" s="249"/>
      <c r="P21" s="77"/>
      <c r="Q21" s="77"/>
      <c r="R21" s="77"/>
      <c r="S21" s="77"/>
      <c r="T21" s="77"/>
      <c r="U21" s="77"/>
      <c r="V21" s="77"/>
      <c r="W21" s="77"/>
      <c r="X21" s="77"/>
      <c r="Y21" s="77"/>
      <c r="Z21" s="77"/>
      <c r="AA21" s="77"/>
      <c r="AB21" s="77"/>
      <c r="AC21" s="77"/>
      <c r="AD21" s="77"/>
      <c r="AE21" s="77"/>
      <c r="AF21" s="77"/>
      <c r="AG21" s="77"/>
      <c r="AH21" s="77"/>
      <c r="AI21" s="77"/>
      <c r="AJ21" s="77"/>
      <c r="AK21" s="77"/>
      <c r="AL21" s="77"/>
      <c r="AM21" s="77"/>
      <c r="AN21" s="77"/>
      <c r="AO21" s="77"/>
      <c r="AP21" s="77"/>
      <c r="AQ21" s="77"/>
      <c r="AR21" s="77"/>
      <c r="AS21" s="77"/>
      <c r="AT21" s="77"/>
      <c r="AU21" s="77"/>
      <c r="AV21" s="77"/>
      <c r="AW21" s="77"/>
      <c r="AX21" s="77"/>
      <c r="AY21" s="77"/>
      <c r="AZ21" s="77"/>
      <c r="BA21" s="77"/>
      <c r="BB21" s="77"/>
      <c r="BC21" s="77"/>
      <c r="BD21" s="77"/>
      <c r="BE21" s="77"/>
      <c r="BF21" s="77"/>
      <c r="BG21" s="77"/>
      <c r="BH21" s="77"/>
      <c r="BI21" s="77"/>
      <c r="BJ21" s="77"/>
      <c r="BK21" s="77"/>
      <c r="BL21" s="77"/>
      <c r="BM21" s="77"/>
      <c r="BN21" s="77"/>
      <c r="BO21" s="77"/>
      <c r="BP21" s="77"/>
      <c r="BQ21" s="77"/>
      <c r="BR21" s="77"/>
      <c r="BS21" s="77"/>
      <c r="BT21" s="77"/>
      <c r="BU21" s="77"/>
      <c r="BV21" s="77"/>
      <c r="BW21" s="77"/>
      <c r="BX21" s="77"/>
      <c r="BY21" s="77"/>
      <c r="BZ21" s="77"/>
      <c r="CA21" s="77"/>
      <c r="CB21" s="77"/>
      <c r="CC21" s="77"/>
      <c r="CD21" s="77"/>
      <c r="CE21" s="77"/>
      <c r="CF21" s="77"/>
      <c r="CG21" s="77"/>
      <c r="CH21" s="77"/>
      <c r="CI21" s="77"/>
      <c r="CJ21" s="77"/>
      <c r="CK21" s="77"/>
      <c r="CL21" s="77"/>
      <c r="CM21" s="77"/>
      <c r="CN21" s="77"/>
      <c r="CO21" s="77"/>
      <c r="CP21" s="77"/>
      <c r="CQ21" s="77"/>
      <c r="CR21" s="77"/>
      <c r="CS21" s="77"/>
      <c r="CT21" s="77"/>
      <c r="CU21" s="77"/>
      <c r="CV21" s="77"/>
      <c r="CW21" s="77"/>
      <c r="CX21" s="77"/>
      <c r="CY21" s="77"/>
      <c r="CZ21" s="77"/>
      <c r="DA21" s="77"/>
      <c r="DB21" s="77"/>
      <c r="DC21" s="77"/>
      <c r="DD21" s="77"/>
      <c r="DE21" s="77"/>
      <c r="DF21" s="77"/>
      <c r="DG21" s="77"/>
      <c r="DH21" s="77"/>
      <c r="DI21" s="77"/>
      <c r="DJ21" s="77"/>
      <c r="DK21" s="77"/>
      <c r="DL21" s="77"/>
      <c r="DM21" s="77"/>
      <c r="DN21" s="77"/>
      <c r="DO21" s="77"/>
      <c r="DP21" s="77"/>
      <c r="DQ21" s="77"/>
      <c r="DR21" s="77"/>
      <c r="DS21" s="77"/>
      <c r="DT21" s="77"/>
      <c r="DU21" s="77"/>
      <c r="DV21" s="77"/>
      <c r="DW21" s="77"/>
      <c r="DX21" s="77"/>
      <c r="DY21" s="77"/>
      <c r="DZ21" s="77"/>
      <c r="EA21" s="77"/>
      <c r="EB21" s="77"/>
      <c r="EC21" s="77"/>
      <c r="ED21" s="77"/>
      <c r="EE21" s="77"/>
      <c r="EF21" s="77"/>
      <c r="EG21" s="77"/>
      <c r="EH21" s="77"/>
      <c r="EI21" s="77"/>
      <c r="EJ21" s="77"/>
      <c r="EK21" s="77"/>
      <c r="EL21" s="77"/>
      <c r="EM21" s="77"/>
      <c r="EN21" s="77"/>
      <c r="EO21" s="77"/>
      <c r="EP21" s="77"/>
      <c r="EQ21" s="77"/>
      <c r="ER21" s="77"/>
      <c r="ES21" s="77"/>
      <c r="ET21" s="77"/>
      <c r="EU21" s="77"/>
      <c r="EV21" s="77"/>
      <c r="EW21" s="77"/>
      <c r="EX21" s="77"/>
      <c r="EY21" s="77"/>
      <c r="EZ21" s="77"/>
      <c r="FA21" s="77"/>
      <c r="FB21" s="77"/>
      <c r="FC21" s="77"/>
      <c r="FD21" s="77"/>
      <c r="FE21" s="77"/>
      <c r="FF21" s="77"/>
      <c r="FG21" s="77"/>
      <c r="FH21" s="77"/>
      <c r="FI21" s="77"/>
      <c r="FJ21" s="77"/>
      <c r="FK21" s="77"/>
      <c r="FL21" s="77"/>
      <c r="FM21" s="77"/>
      <c r="FN21" s="77"/>
      <c r="FO21" s="77"/>
      <c r="FP21" s="77"/>
      <c r="FQ21" s="77"/>
      <c r="FR21" s="77"/>
      <c r="FS21" s="77"/>
      <c r="FT21" s="77"/>
      <c r="FU21" s="77"/>
      <c r="FV21" s="77"/>
      <c r="FW21" s="77"/>
      <c r="FX21" s="77"/>
      <c r="FY21" s="77"/>
      <c r="FZ21" s="77"/>
      <c r="GA21" s="77"/>
      <c r="GB21" s="77"/>
      <c r="GC21" s="77"/>
      <c r="GD21" s="77"/>
      <c r="GE21" s="77"/>
      <c r="GF21" s="77"/>
      <c r="GG21" s="77"/>
      <c r="GH21" s="77"/>
      <c r="GI21" s="77"/>
      <c r="GJ21" s="77"/>
      <c r="GK21" s="77"/>
      <c r="GL21" s="77"/>
      <c r="GM21" s="77"/>
      <c r="GN21" s="77"/>
      <c r="GO21" s="77"/>
      <c r="GP21" s="77"/>
      <c r="GQ21" s="77"/>
      <c r="GR21" s="77"/>
      <c r="GS21" s="77"/>
      <c r="GT21" s="77"/>
      <c r="GU21" s="77"/>
      <c r="GV21" s="77"/>
      <c r="GW21" s="77"/>
      <c r="GX21" s="77"/>
      <c r="GY21" s="77"/>
      <c r="GZ21" s="77"/>
      <c r="HA21" s="77"/>
      <c r="HB21" s="77"/>
      <c r="HC21" s="77"/>
      <c r="HD21" s="77"/>
      <c r="HE21" s="77"/>
      <c r="HF21" s="77"/>
      <c r="HG21" s="77"/>
      <c r="HH21" s="77"/>
      <c r="HI21" s="77"/>
      <c r="HJ21" s="77"/>
      <c r="HK21" s="77"/>
      <c r="HL21" s="77"/>
      <c r="HM21" s="77"/>
      <c r="HN21" s="77"/>
      <c r="HO21" s="77"/>
      <c r="HP21" s="77"/>
      <c r="HQ21" s="77"/>
      <c r="HR21" s="77"/>
      <c r="HS21" s="77"/>
      <c r="HT21" s="77"/>
      <c r="HU21" s="77"/>
      <c r="HV21" s="77"/>
      <c r="HW21" s="77"/>
      <c r="HX21" s="77"/>
      <c r="HY21" s="77"/>
      <c r="HZ21" s="77"/>
      <c r="IA21" s="77"/>
      <c r="IB21" s="77"/>
      <c r="IC21" s="77"/>
      <c r="ID21" s="77"/>
      <c r="IE21" s="77"/>
      <c r="IF21" s="77"/>
      <c r="IG21" s="77"/>
      <c r="IH21" s="77"/>
      <c r="II21" s="77"/>
      <c r="IJ21" s="77"/>
      <c r="IK21" s="77"/>
      <c r="IL21" s="77"/>
      <c r="IM21" s="77"/>
      <c r="IN21" s="77"/>
      <c r="IO21" s="77"/>
      <c r="IP21" s="77"/>
      <c r="IQ21" s="77"/>
      <c r="IR21" s="77"/>
      <c r="IS21" s="77"/>
      <c r="IT21" s="77"/>
      <c r="IU21" s="77"/>
      <c r="IV21" s="77"/>
      <c r="IW21" s="77"/>
    </row>
    <row r="22" spans="1:257" ht="165.75" x14ac:dyDescent="0.2">
      <c r="A22" s="242" t="str">
        <f>"["&amp;TEXT($B$2,"##")&amp;"-"&amp;TEXT(ROW()-12,"##")&amp;"]"</f>
        <v>[Company-10]</v>
      </c>
      <c r="B22" s="267" t="s">
        <v>462</v>
      </c>
      <c r="C22" s="267" t="s">
        <v>471</v>
      </c>
      <c r="D22" s="267" t="s">
        <v>470</v>
      </c>
      <c r="E22" s="268"/>
      <c r="F22" s="250" t="s">
        <v>26</v>
      </c>
      <c r="G22" s="250" t="s">
        <v>26</v>
      </c>
      <c r="H22" s="251"/>
      <c r="I22" s="251"/>
      <c r="J22" s="247"/>
      <c r="K22" s="247"/>
      <c r="L22" s="247"/>
      <c r="M22" s="248"/>
      <c r="N22" s="248"/>
      <c r="O22" s="248"/>
    </row>
    <row r="23" spans="1:257" ht="165.75" x14ac:dyDescent="0.2">
      <c r="A23" s="197" t="str">
        <f t="shared" ref="A23:A30" si="3">"["&amp;TEXT($B$2,"##")&amp;"-"&amp;TEXT(ROW()-12,"##")&amp;"]"</f>
        <v>[Company-11]</v>
      </c>
      <c r="B23" s="102" t="s">
        <v>463</v>
      </c>
      <c r="C23" s="102" t="s">
        <v>471</v>
      </c>
      <c r="D23" s="102" t="s">
        <v>470</v>
      </c>
      <c r="E23" s="104"/>
      <c r="F23" s="106" t="s">
        <v>26</v>
      </c>
      <c r="G23" s="106" t="s">
        <v>26</v>
      </c>
      <c r="H23" s="90"/>
      <c r="I23" s="90"/>
      <c r="J23" s="171"/>
      <c r="K23" s="171"/>
      <c r="L23" s="171"/>
      <c r="M23" s="172"/>
      <c r="N23" s="172"/>
      <c r="O23" s="172"/>
    </row>
    <row r="24" spans="1:257" ht="165.75" x14ac:dyDescent="0.2">
      <c r="A24" s="197" t="str">
        <f t="shared" si="3"/>
        <v>[Company-12]</v>
      </c>
      <c r="B24" s="102" t="s">
        <v>464</v>
      </c>
      <c r="C24" s="102" t="s">
        <v>471</v>
      </c>
      <c r="D24" s="102" t="s">
        <v>470</v>
      </c>
      <c r="E24" s="104"/>
      <c r="F24" s="106" t="s">
        <v>26</v>
      </c>
      <c r="G24" s="106" t="s">
        <v>26</v>
      </c>
      <c r="H24" s="90"/>
      <c r="I24" s="90"/>
      <c r="J24" s="171"/>
      <c r="K24" s="171"/>
      <c r="L24" s="171"/>
      <c r="M24" s="172"/>
      <c r="N24" s="172"/>
      <c r="O24" s="172"/>
    </row>
    <row r="25" spans="1:257" ht="178.5" x14ac:dyDescent="0.2">
      <c r="A25" s="197" t="str">
        <f t="shared" si="3"/>
        <v>[Company-13]</v>
      </c>
      <c r="B25" s="102" t="s">
        <v>472</v>
      </c>
      <c r="C25" s="102" t="s">
        <v>473</v>
      </c>
      <c r="D25" s="102" t="s">
        <v>389</v>
      </c>
      <c r="E25" s="104"/>
      <c r="F25" s="106" t="s">
        <v>26</v>
      </c>
      <c r="G25" s="106" t="s">
        <v>26</v>
      </c>
      <c r="H25" s="90"/>
      <c r="I25" s="90"/>
      <c r="J25" s="171"/>
      <c r="K25" s="171"/>
      <c r="L25" s="171"/>
      <c r="M25" s="172"/>
      <c r="N25" s="172"/>
      <c r="O25" s="172"/>
    </row>
    <row r="26" spans="1:257" ht="165.75" x14ac:dyDescent="0.2">
      <c r="A26" s="197" t="str">
        <f t="shared" si="3"/>
        <v>[Company-14]</v>
      </c>
      <c r="B26" s="102" t="s">
        <v>474</v>
      </c>
      <c r="C26" s="102" t="s">
        <v>475</v>
      </c>
      <c r="D26" s="102" t="s">
        <v>506</v>
      </c>
      <c r="E26" s="104"/>
      <c r="F26" s="106" t="s">
        <v>26</v>
      </c>
      <c r="G26" s="106" t="s">
        <v>26</v>
      </c>
      <c r="H26" s="90"/>
      <c r="I26" s="90"/>
      <c r="J26" s="171"/>
      <c r="K26" s="171"/>
      <c r="L26" s="171"/>
      <c r="M26" s="172"/>
      <c r="N26" s="172"/>
      <c r="O26" s="172"/>
    </row>
    <row r="27" spans="1:257" ht="165.75" x14ac:dyDescent="0.2">
      <c r="A27" s="197" t="str">
        <f t="shared" si="3"/>
        <v>[Company-15]</v>
      </c>
      <c r="B27" s="102" t="s">
        <v>510</v>
      </c>
      <c r="C27" s="102" t="s">
        <v>513</v>
      </c>
      <c r="D27" s="102" t="s">
        <v>470</v>
      </c>
      <c r="E27" s="104"/>
      <c r="F27" s="106" t="s">
        <v>26</v>
      </c>
      <c r="G27" s="106" t="s">
        <v>26</v>
      </c>
      <c r="H27" s="90"/>
      <c r="I27" s="90"/>
      <c r="J27" s="171"/>
      <c r="K27" s="171"/>
      <c r="L27" s="171"/>
      <c r="M27" s="172"/>
      <c r="N27" s="172"/>
      <c r="O27" s="172"/>
    </row>
    <row r="28" spans="1:257" ht="165.75" x14ac:dyDescent="0.2">
      <c r="A28" s="197" t="str">
        <f t="shared" si="3"/>
        <v>[Company-16]</v>
      </c>
      <c r="B28" s="102" t="s">
        <v>511</v>
      </c>
      <c r="C28" s="102" t="s">
        <v>512</v>
      </c>
      <c r="D28" s="102" t="s">
        <v>514</v>
      </c>
      <c r="E28" s="104"/>
      <c r="F28" s="106" t="s">
        <v>26</v>
      </c>
      <c r="G28" s="106" t="s">
        <v>26</v>
      </c>
      <c r="H28" s="90"/>
      <c r="I28" s="90"/>
      <c r="J28" s="171"/>
      <c r="K28" s="171"/>
      <c r="L28" s="171"/>
      <c r="M28" s="172"/>
      <c r="N28" s="172"/>
      <c r="O28" s="172"/>
    </row>
    <row r="29" spans="1:257" ht="51" x14ac:dyDescent="0.2">
      <c r="A29" s="197" t="str">
        <f t="shared" si="3"/>
        <v>[Company-17]</v>
      </c>
      <c r="B29" s="102" t="s">
        <v>480</v>
      </c>
      <c r="C29" s="102" t="s">
        <v>476</v>
      </c>
      <c r="D29" s="102" t="s">
        <v>477</v>
      </c>
      <c r="E29" s="104"/>
      <c r="F29" s="106" t="s">
        <v>26</v>
      </c>
      <c r="G29" s="106" t="s">
        <v>26</v>
      </c>
      <c r="H29" s="90"/>
      <c r="I29" s="90"/>
      <c r="J29" s="171"/>
      <c r="K29" s="171"/>
      <c r="L29" s="171"/>
      <c r="M29" s="172"/>
      <c r="N29" s="172"/>
      <c r="O29" s="172"/>
    </row>
    <row r="30" spans="1:257" ht="63.75" x14ac:dyDescent="0.2">
      <c r="A30" s="236" t="str">
        <f t="shared" si="3"/>
        <v>[Company-18]</v>
      </c>
      <c r="B30" s="265" t="s">
        <v>487</v>
      </c>
      <c r="C30" s="265" t="s">
        <v>488</v>
      </c>
      <c r="D30" s="265" t="s">
        <v>489</v>
      </c>
      <c r="E30" s="266"/>
      <c r="F30" s="95" t="s">
        <v>26</v>
      </c>
      <c r="G30" s="95" t="s">
        <v>26</v>
      </c>
      <c r="H30" s="98"/>
      <c r="I30" s="98"/>
      <c r="J30" s="239"/>
      <c r="K30" s="239"/>
      <c r="L30" s="239"/>
      <c r="M30" s="240"/>
      <c r="N30" s="240"/>
      <c r="O30" s="240"/>
    </row>
    <row r="31" spans="1:257" ht="14.25" customHeight="1" x14ac:dyDescent="0.2">
      <c r="A31" s="50"/>
      <c r="B31" s="51" t="s">
        <v>490</v>
      </c>
      <c r="C31" s="51"/>
      <c r="D31" s="51"/>
      <c r="E31" s="51"/>
      <c r="F31" s="51"/>
      <c r="G31" s="51"/>
      <c r="H31" s="51"/>
      <c r="I31" s="51"/>
      <c r="J31" s="51"/>
      <c r="K31" s="51"/>
      <c r="L31" s="51"/>
      <c r="M31" s="51"/>
      <c r="N31" s="51"/>
      <c r="O31" s="249"/>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c r="FG31" s="77"/>
      <c r="FH31" s="77"/>
      <c r="FI31" s="77"/>
      <c r="FJ31" s="77"/>
      <c r="FK31" s="77"/>
      <c r="FL31" s="77"/>
      <c r="FM31" s="77"/>
      <c r="FN31" s="77"/>
      <c r="FO31" s="77"/>
      <c r="FP31" s="77"/>
      <c r="FQ31" s="77"/>
      <c r="FR31" s="77"/>
      <c r="FS31" s="77"/>
      <c r="FT31" s="77"/>
      <c r="FU31" s="77"/>
      <c r="FV31" s="77"/>
      <c r="FW31" s="77"/>
      <c r="FX31" s="77"/>
      <c r="FY31" s="77"/>
      <c r="FZ31" s="77"/>
      <c r="GA31" s="77"/>
      <c r="GB31" s="77"/>
      <c r="GC31" s="77"/>
      <c r="GD31" s="77"/>
      <c r="GE31" s="77"/>
      <c r="GF31" s="77"/>
      <c r="GG31" s="77"/>
      <c r="GH31" s="77"/>
      <c r="GI31" s="77"/>
      <c r="GJ31" s="77"/>
      <c r="GK31" s="77"/>
      <c r="GL31" s="77"/>
      <c r="GM31" s="77"/>
      <c r="GN31" s="77"/>
      <c r="GO31" s="77"/>
      <c r="GP31" s="77"/>
      <c r="GQ31" s="77"/>
      <c r="GR31" s="77"/>
      <c r="GS31" s="77"/>
      <c r="GT31" s="77"/>
      <c r="GU31" s="77"/>
      <c r="GV31" s="77"/>
      <c r="GW31" s="77"/>
      <c r="GX31" s="77"/>
      <c r="GY31" s="77"/>
      <c r="GZ31" s="77"/>
      <c r="HA31" s="77"/>
      <c r="HB31" s="77"/>
      <c r="HC31" s="77"/>
      <c r="HD31" s="77"/>
      <c r="HE31" s="77"/>
      <c r="HF31" s="77"/>
      <c r="HG31" s="77"/>
      <c r="HH31" s="77"/>
      <c r="HI31" s="77"/>
      <c r="HJ31" s="77"/>
      <c r="HK31" s="77"/>
      <c r="HL31" s="77"/>
      <c r="HM31" s="77"/>
      <c r="HN31" s="77"/>
      <c r="HO31" s="77"/>
      <c r="HP31" s="77"/>
      <c r="HQ31" s="77"/>
      <c r="HR31" s="77"/>
      <c r="HS31" s="77"/>
      <c r="HT31" s="77"/>
      <c r="HU31" s="77"/>
      <c r="HV31" s="77"/>
      <c r="HW31" s="77"/>
      <c r="HX31" s="77"/>
      <c r="HY31" s="77"/>
      <c r="HZ31" s="77"/>
      <c r="IA31" s="77"/>
      <c r="IB31" s="77"/>
      <c r="IC31" s="77"/>
      <c r="ID31" s="77"/>
      <c r="IE31" s="77"/>
      <c r="IF31" s="77"/>
      <c r="IG31" s="77"/>
      <c r="IH31" s="77"/>
      <c r="II31" s="77"/>
      <c r="IJ31" s="77"/>
      <c r="IK31" s="77"/>
      <c r="IL31" s="77"/>
      <c r="IM31" s="77"/>
      <c r="IN31" s="77"/>
      <c r="IO31" s="77"/>
      <c r="IP31" s="77"/>
      <c r="IQ31" s="77"/>
      <c r="IR31" s="77"/>
      <c r="IS31" s="77"/>
      <c r="IT31" s="77"/>
      <c r="IU31" s="77"/>
      <c r="IV31" s="77"/>
      <c r="IW31" s="77"/>
    </row>
    <row r="32" spans="1:257" ht="140.25" x14ac:dyDescent="0.2">
      <c r="A32" s="242" t="str">
        <f>"["&amp;TEXT($B$2,"##")&amp;"-"&amp;TEXT(ROW()-13,"##")&amp;"]"</f>
        <v>[Company-19]</v>
      </c>
      <c r="B32" s="243" t="s">
        <v>491</v>
      </c>
      <c r="C32" s="263" t="s">
        <v>492</v>
      </c>
      <c r="D32" s="243" t="s">
        <v>493</v>
      </c>
      <c r="E32" s="268"/>
      <c r="F32" s="250" t="s">
        <v>26</v>
      </c>
      <c r="G32" s="250" t="s">
        <v>26</v>
      </c>
      <c r="H32" s="251"/>
      <c r="I32" s="251"/>
      <c r="J32" s="247"/>
      <c r="K32" s="247"/>
      <c r="L32" s="247"/>
      <c r="M32" s="248"/>
      <c r="N32" s="248"/>
      <c r="O32" s="248"/>
    </row>
    <row r="33" spans="1:15" ht="140.25" x14ac:dyDescent="0.2">
      <c r="A33" s="197" t="str">
        <f t="shared" ref="A33:A37" si="4">"["&amp;TEXT($B$2,"##")&amp;"-"&amp;TEXT(ROW()-13,"##")&amp;"]"</f>
        <v>[Company-20]</v>
      </c>
      <c r="B33" s="96" t="s">
        <v>494</v>
      </c>
      <c r="C33" s="146" t="s">
        <v>492</v>
      </c>
      <c r="D33" s="96" t="s">
        <v>493</v>
      </c>
      <c r="E33" s="104"/>
      <c r="F33" s="106" t="s">
        <v>26</v>
      </c>
      <c r="G33" s="106" t="s">
        <v>26</v>
      </c>
      <c r="H33" s="90"/>
      <c r="I33" s="90"/>
      <c r="J33" s="171"/>
      <c r="K33" s="171"/>
      <c r="L33" s="171"/>
      <c r="M33" s="172"/>
      <c r="N33" s="172"/>
      <c r="O33" s="172"/>
    </row>
    <row r="34" spans="1:15" ht="140.25" x14ac:dyDescent="0.2">
      <c r="A34" s="197" t="str">
        <f t="shared" si="4"/>
        <v>[Company-21]</v>
      </c>
      <c r="B34" s="96" t="s">
        <v>495</v>
      </c>
      <c r="C34" s="146" t="s">
        <v>492</v>
      </c>
      <c r="D34" s="96" t="s">
        <v>493</v>
      </c>
      <c r="E34" s="104"/>
      <c r="F34" s="106" t="s">
        <v>26</v>
      </c>
      <c r="G34" s="106" t="s">
        <v>26</v>
      </c>
      <c r="H34" s="90"/>
      <c r="I34" s="90"/>
      <c r="J34" s="171"/>
      <c r="K34" s="171"/>
      <c r="L34" s="171"/>
      <c r="M34" s="172"/>
      <c r="N34" s="172"/>
      <c r="O34" s="172"/>
    </row>
    <row r="35" spans="1:15" ht="191.25" x14ac:dyDescent="0.2">
      <c r="A35" s="197" t="str">
        <f t="shared" si="4"/>
        <v>[Company-22]</v>
      </c>
      <c r="B35" s="96" t="s">
        <v>496</v>
      </c>
      <c r="C35" s="146" t="s">
        <v>497</v>
      </c>
      <c r="D35" s="96" t="s">
        <v>498</v>
      </c>
      <c r="E35" s="104"/>
      <c r="F35" s="106" t="s">
        <v>26</v>
      </c>
      <c r="G35" s="106" t="s">
        <v>26</v>
      </c>
      <c r="H35" s="90"/>
      <c r="I35" s="90"/>
      <c r="J35" s="171"/>
      <c r="K35" s="171"/>
      <c r="L35" s="171"/>
      <c r="M35" s="172"/>
      <c r="N35" s="172"/>
      <c r="O35" s="172"/>
    </row>
    <row r="36" spans="1:15" ht="76.5" x14ac:dyDescent="0.2">
      <c r="A36" s="197" t="str">
        <f t="shared" si="4"/>
        <v>[Company-23]</v>
      </c>
      <c r="B36" s="96" t="s">
        <v>504</v>
      </c>
      <c r="C36" s="106" t="s">
        <v>505</v>
      </c>
      <c r="D36" s="96" t="s">
        <v>507</v>
      </c>
      <c r="E36" s="99"/>
      <c r="F36" s="106" t="s">
        <v>26</v>
      </c>
      <c r="G36" s="106" t="s">
        <v>26</v>
      </c>
      <c r="H36" s="90"/>
      <c r="I36" s="90"/>
      <c r="J36" s="171"/>
      <c r="K36" s="171"/>
      <c r="L36" s="171"/>
      <c r="M36" s="172"/>
      <c r="N36" s="172"/>
      <c r="O36" s="172"/>
    </row>
    <row r="37" spans="1:15" ht="51" x14ac:dyDescent="0.2">
      <c r="A37" s="197" t="str">
        <f t="shared" si="4"/>
        <v>[Company-24]</v>
      </c>
      <c r="B37" s="96" t="s">
        <v>508</v>
      </c>
      <c r="C37" s="106" t="s">
        <v>509</v>
      </c>
      <c r="D37" s="96" t="s">
        <v>477</v>
      </c>
      <c r="E37" s="99"/>
      <c r="F37" s="106" t="s">
        <v>26</v>
      </c>
      <c r="G37" s="106" t="s">
        <v>26</v>
      </c>
      <c r="H37" s="90"/>
      <c r="I37" s="90"/>
      <c r="J37" s="171"/>
      <c r="K37" s="171"/>
      <c r="L37" s="171"/>
      <c r="M37" s="172"/>
      <c r="N37" s="172"/>
      <c r="O37" s="172"/>
    </row>
  </sheetData>
  <autoFilter ref="J10:O23"/>
  <mergeCells count="5">
    <mergeCell ref="B2:G2"/>
    <mergeCell ref="B3:G3"/>
    <mergeCell ref="B4:G4"/>
    <mergeCell ref="E5:G5"/>
    <mergeCell ref="E6:G6"/>
  </mergeCells>
  <dataValidations count="1">
    <dataValidation type="list" allowBlank="1" showErrorMessage="1" sqref="F32:G37 F12:G20 F22:G30">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8"/>
  <sheetViews>
    <sheetView topLeftCell="A7" zoomScale="85" zoomScaleNormal="85" workbookViewId="0">
      <selection activeCell="O11" sqref="A11:O11"/>
    </sheetView>
  </sheetViews>
  <sheetFormatPr defaultRowHeight="14.25" customHeight="1" x14ac:dyDescent="0.2"/>
  <cols>
    <col min="1" max="1" width="22.625" style="89" customWidth="1"/>
    <col min="2" max="2" width="46.75" style="89" customWidth="1"/>
    <col min="3" max="3" width="34.375" style="89" customWidth="1"/>
    <col min="4" max="4" width="29.75" style="89" customWidth="1"/>
    <col min="5" max="5" width="16.5" style="89" customWidth="1"/>
    <col min="6" max="6" width="15.625" style="89" customWidth="1"/>
    <col min="7" max="7" width="14.75" style="89" customWidth="1"/>
    <col min="8" max="8" width="9" style="92"/>
    <col min="9" max="9" width="16.5" style="89" customWidth="1"/>
    <col min="10" max="10" width="9.375" style="91" customWidth="1"/>
    <col min="11" max="11" width="9" style="89" customWidth="1"/>
    <col min="12" max="15" width="9" style="89"/>
    <col min="16" max="16" width="6.625" style="89" customWidth="1"/>
    <col min="17" max="17" width="0.875" style="89" hidden="1" customWidth="1"/>
    <col min="18" max="16384" width="9" style="89"/>
  </cols>
  <sheetData>
    <row r="1" spans="1:257" ht="14.25" customHeight="1" thickTop="1" thickBot="1" x14ac:dyDescent="0.25">
      <c r="A1" s="105" t="s">
        <v>47</v>
      </c>
      <c r="B1" s="75"/>
      <c r="C1" s="75"/>
      <c r="D1" s="75"/>
      <c r="E1" s="75"/>
      <c r="F1" s="75"/>
      <c r="G1" s="75"/>
      <c r="H1" s="76"/>
      <c r="I1" s="226" t="s">
        <v>131</v>
      </c>
      <c r="J1" s="227" t="s">
        <v>126</v>
      </c>
      <c r="K1" s="227" t="s">
        <v>127</v>
      </c>
      <c r="L1" s="227" t="s">
        <v>128</v>
      </c>
      <c r="M1" s="227" t="s">
        <v>129</v>
      </c>
      <c r="N1" s="227" t="s">
        <v>133</v>
      </c>
      <c r="O1" s="228" t="s">
        <v>124</v>
      </c>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row>
    <row r="2" spans="1:257" ht="14.25" customHeight="1" x14ac:dyDescent="0.2">
      <c r="A2" s="45" t="s">
        <v>21</v>
      </c>
      <c r="B2" s="213" t="s">
        <v>519</v>
      </c>
      <c r="C2" s="213"/>
      <c r="D2" s="213"/>
      <c r="E2" s="213"/>
      <c r="F2" s="213"/>
      <c r="G2" s="213"/>
      <c r="H2" s="78"/>
      <c r="I2" s="229" t="s">
        <v>830</v>
      </c>
      <c r="J2" s="230">
        <f>COUNTIFS(J13:J143,"HungTQ",L13:L143,"Open")</f>
        <v>0</v>
      </c>
      <c r="K2" s="230">
        <f>COUNTIFS(J13:J143,"HungTQ",L13:L143,"Accepted")</f>
        <v>0</v>
      </c>
      <c r="L2" s="230">
        <f>COUNTIFS(J13:J143,"HungTQ",L13:L143,"Ready for test")</f>
        <v>0</v>
      </c>
      <c r="M2" s="230">
        <f>COUNTIFS(J13:J143,"HungTQ",L13:L143,"Closed")</f>
        <v>0</v>
      </c>
      <c r="N2" s="230">
        <f>COUNTIFS(J13:J143,"HungTQ",L13:L143,"")</f>
        <v>0</v>
      </c>
      <c r="O2" s="231">
        <f t="shared" ref="O2:O6" si="0">SUM(J2:N2)</f>
        <v>0</v>
      </c>
      <c r="P2" s="77"/>
      <c r="Q2" s="77" t="s">
        <v>22</v>
      </c>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c r="DP2" s="77"/>
      <c r="DQ2" s="77"/>
      <c r="DR2" s="77"/>
      <c r="DS2" s="77"/>
      <c r="DT2" s="77"/>
      <c r="DU2" s="77"/>
      <c r="DV2" s="77"/>
      <c r="DW2" s="77"/>
      <c r="DX2" s="77"/>
      <c r="DY2" s="77"/>
      <c r="DZ2" s="77"/>
      <c r="EA2" s="77"/>
      <c r="EB2" s="77"/>
      <c r="EC2" s="77"/>
      <c r="ED2" s="77"/>
      <c r="EE2" s="77"/>
      <c r="EF2" s="77"/>
      <c r="EG2" s="77"/>
      <c r="EH2" s="77"/>
      <c r="EI2" s="77"/>
      <c r="EJ2" s="77"/>
      <c r="EK2" s="77"/>
      <c r="EL2" s="77"/>
      <c r="EM2" s="77"/>
      <c r="EN2" s="77"/>
      <c r="EO2" s="77"/>
      <c r="EP2" s="77"/>
      <c r="EQ2" s="77"/>
      <c r="ER2" s="77"/>
      <c r="ES2" s="77"/>
      <c r="ET2" s="77"/>
      <c r="EU2" s="77"/>
      <c r="EV2" s="77"/>
      <c r="EW2" s="77"/>
      <c r="EX2" s="77"/>
      <c r="EY2" s="77"/>
      <c r="EZ2" s="77"/>
      <c r="FA2" s="77"/>
      <c r="FB2" s="77"/>
      <c r="FC2" s="77"/>
      <c r="FD2" s="77"/>
      <c r="FE2" s="77"/>
      <c r="FF2" s="77"/>
      <c r="FG2" s="77"/>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77"/>
      <c r="GP2" s="77"/>
      <c r="GQ2" s="77"/>
      <c r="GR2" s="77"/>
      <c r="GS2" s="77"/>
      <c r="GT2" s="77"/>
      <c r="GU2" s="77"/>
      <c r="GV2" s="77"/>
      <c r="GW2" s="77"/>
      <c r="GX2" s="77"/>
      <c r="GY2" s="77"/>
      <c r="GZ2" s="77"/>
      <c r="HA2" s="77"/>
      <c r="HB2" s="77"/>
      <c r="HC2" s="77"/>
      <c r="HD2" s="77"/>
      <c r="HE2" s="77"/>
      <c r="HF2" s="77"/>
      <c r="HG2" s="77"/>
      <c r="HH2" s="77"/>
      <c r="HI2" s="77"/>
      <c r="HJ2" s="77"/>
      <c r="HK2" s="77"/>
      <c r="HL2" s="77"/>
      <c r="HM2" s="77"/>
      <c r="HN2" s="77"/>
      <c r="HO2" s="77"/>
      <c r="HP2" s="77"/>
      <c r="HQ2" s="77"/>
      <c r="HR2" s="77"/>
      <c r="HS2" s="77"/>
      <c r="HT2" s="77"/>
      <c r="HU2" s="77"/>
      <c r="HV2" s="77"/>
      <c r="HW2" s="77"/>
      <c r="HX2" s="77"/>
      <c r="HY2" s="77"/>
      <c r="HZ2" s="77"/>
      <c r="IA2" s="77"/>
      <c r="IB2" s="77"/>
      <c r="IC2" s="77"/>
      <c r="ID2" s="77"/>
      <c r="IE2" s="77"/>
      <c r="IF2" s="77"/>
      <c r="IG2" s="77"/>
      <c r="IH2" s="77"/>
      <c r="II2" s="77"/>
      <c r="IJ2" s="77"/>
      <c r="IK2" s="77"/>
      <c r="IL2" s="77"/>
      <c r="IM2" s="77"/>
      <c r="IN2" s="77"/>
      <c r="IO2" s="77"/>
      <c r="IP2" s="77"/>
      <c r="IQ2" s="77"/>
      <c r="IR2" s="77"/>
      <c r="IS2" s="77"/>
      <c r="IT2" s="77"/>
      <c r="IU2" s="77"/>
      <c r="IV2" s="77"/>
      <c r="IW2" s="77"/>
    </row>
    <row r="3" spans="1:257" ht="14.25" customHeight="1" x14ac:dyDescent="0.2">
      <c r="A3" s="46" t="s">
        <v>23</v>
      </c>
      <c r="B3" s="213" t="s">
        <v>520</v>
      </c>
      <c r="C3" s="213"/>
      <c r="D3" s="213"/>
      <c r="E3" s="213"/>
      <c r="F3" s="213"/>
      <c r="G3" s="213"/>
      <c r="H3" s="78"/>
      <c r="I3" s="229" t="s">
        <v>831</v>
      </c>
      <c r="J3" s="230">
        <f>COUNTIFS(J13:J143,"DangT",L13:L143,"Open")</f>
        <v>0</v>
      </c>
      <c r="K3" s="230">
        <f>COUNTIFS(J13:J143,"DangT",L13:L143,"Accepted")</f>
        <v>0</v>
      </c>
      <c r="L3" s="230">
        <f>COUNTIFS(J13:J143,"DangT",L13:L143,"Ready for test")</f>
        <v>0</v>
      </c>
      <c r="M3" s="230">
        <f>COUNTIFS(J13:J143,"DangT",L13:L143,"Closed")</f>
        <v>0</v>
      </c>
      <c r="N3" s="230">
        <f>COUNTIFS(J13:J143,"DangT",L13:L143,"")</f>
        <v>0</v>
      </c>
      <c r="O3" s="232">
        <f t="shared" si="0"/>
        <v>0</v>
      </c>
      <c r="P3" s="77"/>
      <c r="Q3" s="77" t="s">
        <v>24</v>
      </c>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row>
    <row r="4" spans="1:257" ht="14.25" customHeight="1" x14ac:dyDescent="0.2">
      <c r="A4" s="45" t="s">
        <v>25</v>
      </c>
      <c r="B4" s="214" t="s">
        <v>825</v>
      </c>
      <c r="C4" s="214"/>
      <c r="D4" s="214"/>
      <c r="E4" s="214"/>
      <c r="F4" s="214"/>
      <c r="G4" s="214"/>
      <c r="H4" s="78"/>
      <c r="I4" s="229" t="s">
        <v>832</v>
      </c>
      <c r="J4" s="230">
        <f>COUNTIFS(J13:J143,"HungNN",L13:L143,"Open")</f>
        <v>0</v>
      </c>
      <c r="K4" s="230">
        <f>COUNTIFS(J13:J143,"HungNN",L13:L143,"Accepted")</f>
        <v>0</v>
      </c>
      <c r="L4" s="230">
        <f>COUNTIFS(J13:J143,"HungNN",L13:L143,"Ready for test")</f>
        <v>0</v>
      </c>
      <c r="M4" s="230">
        <f>COUNTIFS(J13:J143,"HungNN",L13:L143,"Closed")</f>
        <v>0</v>
      </c>
      <c r="N4" s="230">
        <f>COUNTIFS(J13:J143,"HungNN",L13:L143,"")</f>
        <v>0</v>
      </c>
      <c r="O4" s="232">
        <f t="shared" si="0"/>
        <v>0</v>
      </c>
      <c r="P4" s="77"/>
      <c r="Q4" s="79"/>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c r="IV4" s="77"/>
      <c r="IW4" s="77"/>
    </row>
    <row r="5" spans="1:257" ht="14.25" customHeight="1" x14ac:dyDescent="0.2">
      <c r="A5" s="80" t="s">
        <v>22</v>
      </c>
      <c r="B5" s="81" t="s">
        <v>24</v>
      </c>
      <c r="C5" s="81" t="s">
        <v>26</v>
      </c>
      <c r="D5" s="82" t="s">
        <v>27</v>
      </c>
      <c r="E5" s="215" t="s">
        <v>28</v>
      </c>
      <c r="F5" s="215"/>
      <c r="G5" s="215"/>
      <c r="H5" s="83"/>
      <c r="I5" s="229" t="s">
        <v>825</v>
      </c>
      <c r="J5" s="230">
        <f>COUNTIFS(J13:J143,"QuangNN",L13:L143,"Open")</f>
        <v>0</v>
      </c>
      <c r="K5" s="230">
        <f>COUNTIFS(J13:J143,"QuangNN",L13:L143,"Accepted")</f>
        <v>0</v>
      </c>
      <c r="L5" s="230">
        <f>COUNTIFS(J13:J143,"QuangNN",L13:L143,"Ready for test")</f>
        <v>0</v>
      </c>
      <c r="M5" s="230">
        <f>COUNTIFS(J13:J143,"QuangNN",L13:L143,"Closed")</f>
        <v>0</v>
      </c>
      <c r="N5" s="230">
        <f>COUNTIFS(J13:J143,"QuangNN",L13:L143,"")</f>
        <v>0</v>
      </c>
      <c r="O5" s="232">
        <f t="shared" si="0"/>
        <v>0</v>
      </c>
      <c r="P5" s="77"/>
      <c r="Q5" s="77" t="s">
        <v>26</v>
      </c>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c r="IV5" s="77"/>
      <c r="IW5" s="77"/>
    </row>
    <row r="6" spans="1:257" ht="14.25" customHeight="1" thickBot="1" x14ac:dyDescent="0.25">
      <c r="A6" s="85">
        <f>COUNTIF(F12:G152,"Pass")</f>
        <v>0</v>
      </c>
      <c r="B6" s="86">
        <f>COUNTIF(F12:G152,"Fail")</f>
        <v>0</v>
      </c>
      <c r="C6" s="86">
        <f>E6-D6-B6-A6</f>
        <v>14</v>
      </c>
      <c r="D6" s="87">
        <f>COUNTIF(F12:G152,"N/A")</f>
        <v>0</v>
      </c>
      <c r="E6" s="216">
        <f>COUNTA(A12:A152)*2</f>
        <v>14</v>
      </c>
      <c r="F6" s="216"/>
      <c r="G6" s="216"/>
      <c r="H6" s="83"/>
      <c r="I6" s="229" t="s">
        <v>826</v>
      </c>
      <c r="J6" s="230">
        <f>COUNTIFS(J13:J143,"LamNS",L13:L143,"Open")</f>
        <v>0</v>
      </c>
      <c r="K6" s="230">
        <f>COUNTIFS(J13:J143,"LamNS",L13:L143,"Accepted")</f>
        <v>0</v>
      </c>
      <c r="L6" s="230">
        <f>COUNTIFS(J13:J143,"LamNS",L13:L143,"Ready for test")</f>
        <v>0</v>
      </c>
      <c r="M6" s="230">
        <f>COUNTIFS(J13:J143,"LamNS",L13:L143,"Closed")</f>
        <v>0</v>
      </c>
      <c r="N6" s="230">
        <f>COUNTIFS(J13:J143,"LamNS",L13:L143,"")</f>
        <v>0</v>
      </c>
      <c r="O6" s="232">
        <f t="shared" si="0"/>
        <v>0</v>
      </c>
      <c r="P6" s="77"/>
      <c r="Q6" s="77" t="s">
        <v>27</v>
      </c>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c r="DP6" s="77"/>
      <c r="DQ6" s="77"/>
      <c r="DR6" s="77"/>
      <c r="DS6" s="77"/>
      <c r="DT6" s="77"/>
      <c r="DU6" s="77"/>
      <c r="DV6" s="77"/>
      <c r="DW6" s="77"/>
      <c r="DX6" s="77"/>
      <c r="DY6" s="77"/>
      <c r="DZ6" s="77"/>
      <c r="EA6" s="77"/>
      <c r="EB6" s="77"/>
      <c r="EC6" s="77"/>
      <c r="ED6" s="77"/>
      <c r="EE6" s="77"/>
      <c r="EF6" s="77"/>
      <c r="EG6" s="77"/>
      <c r="EH6" s="77"/>
      <c r="EI6" s="77"/>
      <c r="EJ6" s="77"/>
      <c r="EK6" s="77"/>
      <c r="EL6" s="77"/>
      <c r="EM6" s="77"/>
      <c r="EN6" s="77"/>
      <c r="EO6" s="77"/>
      <c r="EP6" s="77"/>
      <c r="EQ6" s="77"/>
      <c r="ER6" s="77"/>
      <c r="ES6" s="77"/>
      <c r="ET6" s="77"/>
      <c r="EU6" s="77"/>
      <c r="EV6" s="77"/>
      <c r="EW6" s="77"/>
      <c r="EX6" s="77"/>
      <c r="EY6" s="77"/>
      <c r="EZ6" s="77"/>
      <c r="FA6" s="77"/>
      <c r="FB6" s="77"/>
      <c r="FC6" s="77"/>
      <c r="FD6" s="77"/>
      <c r="FE6" s="77"/>
      <c r="FF6" s="77"/>
      <c r="FG6" s="77"/>
      <c r="FH6" s="77"/>
      <c r="FI6" s="77"/>
      <c r="FJ6" s="77"/>
      <c r="FK6" s="77"/>
      <c r="FL6" s="77"/>
      <c r="FM6" s="77"/>
      <c r="FN6" s="77"/>
      <c r="FO6" s="77"/>
      <c r="FP6" s="77"/>
      <c r="FQ6" s="77"/>
      <c r="FR6" s="77"/>
      <c r="FS6" s="77"/>
      <c r="FT6" s="77"/>
      <c r="FU6" s="77"/>
      <c r="FV6" s="77"/>
      <c r="FW6" s="77"/>
      <c r="FX6" s="77"/>
      <c r="FY6" s="77"/>
      <c r="FZ6" s="77"/>
      <c r="GA6" s="77"/>
      <c r="GB6" s="77"/>
      <c r="GC6" s="77"/>
      <c r="GD6" s="77"/>
      <c r="GE6" s="77"/>
      <c r="GF6" s="77"/>
      <c r="GG6" s="77"/>
      <c r="GH6" s="77"/>
      <c r="GI6" s="77"/>
      <c r="GJ6" s="77"/>
      <c r="GK6" s="77"/>
      <c r="GL6" s="77"/>
      <c r="GM6" s="77"/>
      <c r="GN6" s="77"/>
      <c r="GO6" s="77"/>
      <c r="GP6" s="77"/>
      <c r="GQ6" s="77"/>
      <c r="GR6" s="77"/>
      <c r="GS6" s="77"/>
      <c r="GT6" s="77"/>
      <c r="GU6" s="77"/>
      <c r="GV6" s="77"/>
      <c r="GW6" s="77"/>
      <c r="GX6" s="77"/>
      <c r="GY6" s="77"/>
      <c r="GZ6" s="77"/>
      <c r="HA6" s="77"/>
      <c r="HB6" s="77"/>
      <c r="HC6" s="77"/>
      <c r="HD6" s="77"/>
      <c r="HE6" s="77"/>
      <c r="HF6" s="77"/>
      <c r="HG6" s="77"/>
      <c r="HH6" s="77"/>
      <c r="HI6" s="77"/>
      <c r="HJ6" s="77"/>
      <c r="HK6" s="77"/>
      <c r="HL6" s="77"/>
      <c r="HM6" s="77"/>
      <c r="HN6" s="77"/>
      <c r="HO6" s="77"/>
      <c r="HP6" s="77"/>
      <c r="HQ6" s="77"/>
      <c r="HR6" s="77"/>
      <c r="HS6" s="77"/>
      <c r="HT6" s="77"/>
      <c r="HU6" s="77"/>
      <c r="HV6" s="77"/>
      <c r="HW6" s="77"/>
      <c r="HX6" s="77"/>
      <c r="HY6" s="77"/>
      <c r="HZ6" s="77"/>
      <c r="IA6" s="77"/>
      <c r="IB6" s="77"/>
      <c r="IC6" s="77"/>
      <c r="ID6" s="77"/>
      <c r="IE6" s="77"/>
      <c r="IF6" s="77"/>
      <c r="IG6" s="77"/>
      <c r="IH6" s="77"/>
      <c r="II6" s="77"/>
      <c r="IJ6" s="77"/>
      <c r="IK6" s="77"/>
      <c r="IL6" s="77"/>
      <c r="IM6" s="77"/>
      <c r="IN6" s="77"/>
      <c r="IO6" s="77"/>
      <c r="IP6" s="77"/>
      <c r="IQ6" s="77"/>
      <c r="IR6" s="77"/>
      <c r="IS6" s="77"/>
      <c r="IT6" s="77"/>
      <c r="IU6" s="77"/>
      <c r="IV6" s="77"/>
      <c r="IW6" s="77"/>
    </row>
    <row r="7" spans="1:257" ht="14.25" customHeight="1" thickBot="1" x14ac:dyDescent="0.25">
      <c r="A7" s="173"/>
      <c r="B7" s="173"/>
      <c r="C7" s="173"/>
      <c r="D7" s="173"/>
      <c r="E7" s="174"/>
      <c r="F7" s="174"/>
      <c r="G7" s="174"/>
      <c r="H7" s="83"/>
      <c r="I7" s="233" t="s">
        <v>130</v>
      </c>
      <c r="J7" s="234">
        <f>SUM(J2:J6)</f>
        <v>0</v>
      </c>
      <c r="K7" s="234">
        <f t="shared" ref="K7:N7" si="1">SUM(K2:K6)</f>
        <v>0</v>
      </c>
      <c r="L7" s="234">
        <f t="shared" si="1"/>
        <v>0</v>
      </c>
      <c r="M7" s="234">
        <f t="shared" si="1"/>
        <v>0</v>
      </c>
      <c r="N7" s="234">
        <f t="shared" si="1"/>
        <v>0</v>
      </c>
      <c r="O7" s="235">
        <f>SUM(O2:O6)</f>
        <v>0</v>
      </c>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c r="IN7" s="77"/>
      <c r="IO7" s="77"/>
      <c r="IP7" s="77"/>
      <c r="IQ7" s="77"/>
      <c r="IR7" s="77"/>
      <c r="IS7" s="77"/>
      <c r="IT7" s="77"/>
      <c r="IU7" s="77"/>
      <c r="IV7" s="77"/>
      <c r="IW7" s="77"/>
    </row>
    <row r="8" spans="1:257" ht="14.25" customHeight="1" thickTop="1" x14ac:dyDescent="0.2">
      <c r="A8" s="173"/>
      <c r="B8" s="173"/>
      <c r="C8" s="173"/>
      <c r="D8" s="173"/>
      <c r="E8" s="174"/>
      <c r="F8" s="174"/>
      <c r="G8" s="174"/>
      <c r="H8" s="83"/>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c r="FM8" s="77"/>
      <c r="FN8" s="77"/>
      <c r="FO8" s="77"/>
      <c r="FP8" s="77"/>
      <c r="FQ8" s="77"/>
      <c r="FR8" s="77"/>
      <c r="FS8" s="77"/>
      <c r="FT8" s="77"/>
      <c r="FU8" s="77"/>
      <c r="FV8" s="77"/>
      <c r="FW8" s="77"/>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K8" s="77"/>
      <c r="HL8" s="77"/>
      <c r="HM8" s="77"/>
      <c r="HN8" s="77"/>
      <c r="HO8" s="77"/>
      <c r="HP8" s="77"/>
      <c r="HQ8" s="77"/>
      <c r="HR8" s="77"/>
      <c r="HS8" s="77"/>
      <c r="HT8" s="77"/>
      <c r="HU8" s="77"/>
      <c r="HV8" s="77"/>
      <c r="HW8" s="77"/>
      <c r="HX8" s="77"/>
      <c r="HY8" s="77"/>
      <c r="HZ8" s="77"/>
      <c r="IA8" s="77"/>
      <c r="IB8" s="77"/>
      <c r="IC8" s="77"/>
      <c r="ID8" s="77"/>
      <c r="IE8" s="77"/>
      <c r="IF8" s="77"/>
      <c r="IG8" s="77"/>
      <c r="IH8" s="77"/>
      <c r="II8" s="77"/>
      <c r="IJ8" s="77"/>
      <c r="IK8" s="77"/>
      <c r="IL8" s="77"/>
      <c r="IM8" s="77"/>
      <c r="IN8" s="77"/>
      <c r="IO8" s="77"/>
      <c r="IP8" s="77"/>
    </row>
    <row r="9" spans="1:257" ht="14.25" customHeight="1" x14ac:dyDescent="0.2">
      <c r="A9" s="77"/>
      <c r="B9" s="77"/>
      <c r="C9" s="77"/>
      <c r="D9" s="88"/>
      <c r="E9" s="88"/>
      <c r="F9" s="88"/>
      <c r="G9" s="88"/>
      <c r="H9" s="83"/>
      <c r="I9" s="83"/>
      <c r="J9" s="84"/>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K9" s="77"/>
      <c r="HL9" s="77"/>
      <c r="HM9" s="77"/>
      <c r="HN9" s="77"/>
      <c r="HO9" s="77"/>
      <c r="HP9" s="77"/>
      <c r="HQ9" s="77"/>
      <c r="HR9" s="77"/>
      <c r="HS9" s="77"/>
      <c r="HT9" s="77"/>
      <c r="HU9" s="77"/>
      <c r="HV9" s="77"/>
      <c r="HW9" s="77"/>
      <c r="HX9" s="77"/>
      <c r="HY9" s="77"/>
      <c r="HZ9" s="77"/>
      <c r="IA9" s="77"/>
      <c r="IB9" s="77"/>
      <c r="IC9" s="77"/>
      <c r="ID9" s="77"/>
      <c r="IE9" s="77"/>
      <c r="IF9" s="77"/>
      <c r="IG9" s="77"/>
      <c r="IH9" s="77"/>
      <c r="II9" s="77"/>
      <c r="IJ9" s="77"/>
      <c r="IK9" s="77"/>
      <c r="IL9" s="77"/>
      <c r="IM9" s="77"/>
      <c r="IN9" s="77"/>
      <c r="IO9" s="77"/>
      <c r="IP9" s="77"/>
      <c r="IQ9" s="77"/>
      <c r="IR9" s="77"/>
      <c r="IS9" s="77"/>
      <c r="IT9" s="77"/>
      <c r="IU9" s="77"/>
      <c r="IV9" s="77"/>
      <c r="IW9" s="77"/>
    </row>
    <row r="10" spans="1:257" ht="28.5" customHeight="1" x14ac:dyDescent="0.2">
      <c r="A10" s="49" t="s">
        <v>30</v>
      </c>
      <c r="B10" s="49" t="s">
        <v>31</v>
      </c>
      <c r="C10" s="49" t="s">
        <v>32</v>
      </c>
      <c r="D10" s="49" t="s">
        <v>33</v>
      </c>
      <c r="E10" s="49" t="s">
        <v>34</v>
      </c>
      <c r="F10" s="49" t="s">
        <v>828</v>
      </c>
      <c r="G10" s="49" t="s">
        <v>829</v>
      </c>
      <c r="H10" s="49" t="s">
        <v>35</v>
      </c>
      <c r="I10" s="49" t="s">
        <v>36</v>
      </c>
      <c r="J10" s="255" t="s">
        <v>119</v>
      </c>
      <c r="K10" s="256" t="s">
        <v>25</v>
      </c>
      <c r="L10" s="257" t="s">
        <v>120</v>
      </c>
      <c r="M10" s="257" t="s">
        <v>122</v>
      </c>
      <c r="N10" s="255" t="s">
        <v>121</v>
      </c>
      <c r="O10" s="257" t="s">
        <v>132</v>
      </c>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c r="HK10" s="77"/>
      <c r="HL10" s="77"/>
      <c r="HM10" s="77"/>
      <c r="HN10" s="77"/>
      <c r="HO10" s="77"/>
      <c r="HP10" s="77"/>
      <c r="HQ10" s="77"/>
      <c r="HR10" s="77"/>
      <c r="HS10" s="77"/>
      <c r="HT10" s="77"/>
      <c r="HU10" s="77"/>
      <c r="HV10" s="77"/>
      <c r="HW10" s="77"/>
      <c r="HX10" s="77"/>
      <c r="HY10" s="77"/>
      <c r="HZ10" s="77"/>
      <c r="IA10" s="77"/>
      <c r="IB10" s="77"/>
      <c r="IC10" s="77"/>
      <c r="ID10" s="77"/>
      <c r="IE10" s="77"/>
      <c r="IF10" s="77"/>
      <c r="IG10" s="77"/>
      <c r="IH10" s="77"/>
      <c r="II10" s="77"/>
      <c r="IJ10" s="77"/>
      <c r="IK10" s="77"/>
      <c r="IL10" s="77"/>
      <c r="IM10" s="77"/>
      <c r="IN10" s="77"/>
      <c r="IO10" s="77"/>
      <c r="IP10" s="77"/>
      <c r="IQ10" s="77"/>
      <c r="IR10" s="77"/>
      <c r="IS10" s="77"/>
      <c r="IT10" s="77"/>
      <c r="IU10" s="77"/>
      <c r="IV10" s="77"/>
      <c r="IW10" s="77"/>
    </row>
    <row r="11" spans="1:257" ht="14.25" customHeight="1" x14ac:dyDescent="0.2">
      <c r="A11" s="50"/>
      <c r="B11" s="51" t="s">
        <v>519</v>
      </c>
      <c r="C11" s="51"/>
      <c r="D11" s="51"/>
      <c r="E11" s="51"/>
      <c r="F11" s="51"/>
      <c r="G11" s="51"/>
      <c r="H11" s="51"/>
      <c r="I11" s="51"/>
      <c r="J11" s="51"/>
      <c r="K11" s="51"/>
      <c r="L11" s="51"/>
      <c r="M11" s="51"/>
      <c r="N11" s="51"/>
      <c r="O11" s="249"/>
    </row>
    <row r="12" spans="1:257" ht="89.25" x14ac:dyDescent="0.2">
      <c r="A12" s="242" t="str">
        <f>"["&amp;TEXT($B$2,"##")&amp;"-"&amp;TEXT(ROW()-11,"##")&amp;"]"</f>
        <v>[Notification-1]</v>
      </c>
      <c r="B12" s="243" t="s">
        <v>531</v>
      </c>
      <c r="C12" s="243" t="s">
        <v>526</v>
      </c>
      <c r="D12" s="243" t="s">
        <v>573</v>
      </c>
      <c r="E12" s="250"/>
      <c r="F12" s="250" t="s">
        <v>26</v>
      </c>
      <c r="G12" s="250" t="s">
        <v>26</v>
      </c>
      <c r="H12" s="245"/>
      <c r="I12" s="246"/>
      <c r="J12" s="247"/>
      <c r="K12" s="247"/>
      <c r="L12" s="247"/>
      <c r="M12" s="248"/>
      <c r="N12" s="248"/>
      <c r="O12" s="248"/>
    </row>
    <row r="13" spans="1:257" ht="89.25" x14ac:dyDescent="0.2">
      <c r="A13" s="197" t="str">
        <f t="shared" ref="A13:A18" si="2">"["&amp;TEXT($B$2,"##")&amp;"-"&amp;TEXT(ROW()-11,"##")&amp;"]"</f>
        <v>[Notification-2]</v>
      </c>
      <c r="B13" s="96" t="s">
        <v>521</v>
      </c>
      <c r="C13" s="96" t="s">
        <v>526</v>
      </c>
      <c r="D13" s="96" t="s">
        <v>573</v>
      </c>
      <c r="E13" s="106"/>
      <c r="F13" s="106" t="s">
        <v>26</v>
      </c>
      <c r="G13" s="106" t="s">
        <v>26</v>
      </c>
      <c r="H13" s="100"/>
      <c r="I13" s="101"/>
      <c r="J13" s="171"/>
      <c r="K13" s="171"/>
      <c r="L13" s="171"/>
      <c r="M13" s="172"/>
      <c r="N13" s="172"/>
      <c r="O13" s="172"/>
    </row>
    <row r="14" spans="1:257" ht="89.25" x14ac:dyDescent="0.2">
      <c r="A14" s="197" t="str">
        <f t="shared" si="2"/>
        <v>[Notification-3]</v>
      </c>
      <c r="B14" s="96" t="s">
        <v>522</v>
      </c>
      <c r="C14" s="96" t="s">
        <v>526</v>
      </c>
      <c r="D14" s="96" t="s">
        <v>573</v>
      </c>
      <c r="E14" s="106"/>
      <c r="F14" s="106" t="s">
        <v>26</v>
      </c>
      <c r="G14" s="106" t="s">
        <v>26</v>
      </c>
      <c r="H14" s="100"/>
      <c r="I14" s="101"/>
      <c r="J14" s="171"/>
      <c r="K14" s="171"/>
      <c r="L14" s="171"/>
      <c r="M14" s="172"/>
      <c r="N14" s="172"/>
      <c r="O14" s="172"/>
    </row>
    <row r="15" spans="1:257" ht="63.75" x14ac:dyDescent="0.2">
      <c r="A15" s="197" t="str">
        <f t="shared" si="2"/>
        <v>[Notification-4]</v>
      </c>
      <c r="B15" s="96" t="s">
        <v>532</v>
      </c>
      <c r="C15" s="96" t="s">
        <v>533</v>
      </c>
      <c r="D15" s="96" t="s">
        <v>534</v>
      </c>
      <c r="E15" s="106"/>
      <c r="F15" s="106" t="s">
        <v>26</v>
      </c>
      <c r="G15" s="106" t="s">
        <v>26</v>
      </c>
      <c r="H15" s="100"/>
      <c r="I15" s="101"/>
      <c r="J15" s="171"/>
      <c r="K15" s="171"/>
      <c r="L15" s="171"/>
      <c r="M15" s="172"/>
      <c r="N15" s="172"/>
      <c r="O15" s="172"/>
    </row>
    <row r="16" spans="1:257" ht="89.25" x14ac:dyDescent="0.2">
      <c r="A16" s="197" t="str">
        <f t="shared" si="2"/>
        <v>[Notification-5]</v>
      </c>
      <c r="B16" s="96" t="s">
        <v>523</v>
      </c>
      <c r="C16" s="96" t="s">
        <v>574</v>
      </c>
      <c r="D16" s="96" t="s">
        <v>575</v>
      </c>
      <c r="E16" s="106"/>
      <c r="F16" s="106" t="s">
        <v>26</v>
      </c>
      <c r="G16" s="106" t="s">
        <v>26</v>
      </c>
      <c r="H16" s="100"/>
      <c r="I16" s="101"/>
      <c r="J16" s="171"/>
      <c r="K16" s="171"/>
      <c r="L16" s="171"/>
      <c r="M16" s="172"/>
      <c r="N16" s="172"/>
      <c r="O16" s="172"/>
    </row>
    <row r="17" spans="1:15" ht="89.25" x14ac:dyDescent="0.2">
      <c r="A17" s="197" t="str">
        <f t="shared" si="2"/>
        <v>[Notification-6]</v>
      </c>
      <c r="B17" s="96" t="s">
        <v>524</v>
      </c>
      <c r="C17" s="96" t="s">
        <v>576</v>
      </c>
      <c r="D17" s="96" t="s">
        <v>577</v>
      </c>
      <c r="E17" s="106"/>
      <c r="F17" s="106" t="s">
        <v>26</v>
      </c>
      <c r="G17" s="106" t="s">
        <v>26</v>
      </c>
      <c r="H17" s="100"/>
      <c r="I17" s="101"/>
      <c r="J17" s="171"/>
      <c r="K17" s="171"/>
      <c r="L17" s="171"/>
      <c r="M17" s="172"/>
      <c r="N17" s="172"/>
      <c r="O17" s="172"/>
    </row>
    <row r="18" spans="1:15" ht="89.25" x14ac:dyDescent="0.2">
      <c r="A18" s="197" t="str">
        <f t="shared" si="2"/>
        <v>[Notification-7]</v>
      </c>
      <c r="B18" s="96" t="s">
        <v>525</v>
      </c>
      <c r="C18" s="96" t="s">
        <v>578</v>
      </c>
      <c r="D18" s="96" t="s">
        <v>579</v>
      </c>
      <c r="E18" s="106"/>
      <c r="F18" s="106" t="s">
        <v>26</v>
      </c>
      <c r="G18" s="106" t="s">
        <v>26</v>
      </c>
      <c r="H18" s="100"/>
      <c r="I18" s="101"/>
      <c r="J18" s="171"/>
      <c r="K18" s="171"/>
      <c r="L18" s="171"/>
      <c r="M18" s="172"/>
      <c r="N18" s="172"/>
      <c r="O18" s="172"/>
    </row>
  </sheetData>
  <autoFilter ref="J10:O18"/>
  <mergeCells count="5">
    <mergeCell ref="B2:G2"/>
    <mergeCell ref="B3:G3"/>
    <mergeCell ref="B4:G4"/>
    <mergeCell ref="E5:G5"/>
    <mergeCell ref="E6:G6"/>
  </mergeCells>
  <dataValidations count="1">
    <dataValidation type="list" allowBlank="1" showErrorMessage="1" sqref="E12:G18">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9"/>
  <sheetViews>
    <sheetView zoomScaleNormal="100" workbookViewId="0">
      <selection activeCell="L80" sqref="L80"/>
    </sheetView>
  </sheetViews>
  <sheetFormatPr defaultRowHeight="14.25" customHeight="1" x14ac:dyDescent="0.2"/>
  <cols>
    <col min="1" max="1" width="16.875" style="89" customWidth="1"/>
    <col min="2" max="2" width="44.375" style="89" customWidth="1"/>
    <col min="3" max="3" width="34.375" style="89" customWidth="1"/>
    <col min="4" max="4" width="31.625" style="89" customWidth="1"/>
    <col min="5" max="7" width="16.5" style="89" customWidth="1"/>
    <col min="8" max="8" width="9" style="92"/>
    <col min="9" max="9" width="16.25" style="89" customWidth="1"/>
    <col min="10" max="10" width="9.375" style="91" customWidth="1"/>
    <col min="11" max="11" width="9" style="89" customWidth="1"/>
    <col min="12" max="12" width="13.625" style="89" customWidth="1"/>
    <col min="13" max="13" width="14.75" style="89" customWidth="1"/>
    <col min="14" max="15" width="9" style="89"/>
    <col min="16" max="16" width="8.125" style="89" customWidth="1"/>
    <col min="17" max="17" width="6.625" style="89" hidden="1" customWidth="1"/>
    <col min="18" max="22" width="9" style="89"/>
    <col min="23" max="23" width="0" style="89" hidden="1" customWidth="1"/>
    <col min="24" max="16384" width="9" style="89"/>
  </cols>
  <sheetData>
    <row r="1" spans="1:257" ht="27" customHeight="1" thickTop="1" thickBot="1" x14ac:dyDescent="0.25">
      <c r="A1" s="93" t="s">
        <v>47</v>
      </c>
      <c r="B1" s="75"/>
      <c r="C1" s="75"/>
      <c r="D1" s="75"/>
      <c r="E1" s="75"/>
      <c r="F1" s="75"/>
      <c r="G1" s="75"/>
      <c r="H1" s="76"/>
      <c r="I1" s="226" t="s">
        <v>131</v>
      </c>
      <c r="J1" s="227" t="s">
        <v>126</v>
      </c>
      <c r="K1" s="227" t="s">
        <v>127</v>
      </c>
      <c r="L1" s="227" t="s">
        <v>128</v>
      </c>
      <c r="M1" s="227" t="s">
        <v>129</v>
      </c>
      <c r="N1" s="227" t="s">
        <v>133</v>
      </c>
      <c r="O1" s="228" t="s">
        <v>124</v>
      </c>
      <c r="V1" s="77"/>
      <c r="W1" s="77" t="s">
        <v>22</v>
      </c>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row>
    <row r="2" spans="1:257" ht="14.25" customHeight="1" x14ac:dyDescent="0.2">
      <c r="A2" s="45" t="s">
        <v>21</v>
      </c>
      <c r="B2" s="213" t="s">
        <v>721</v>
      </c>
      <c r="C2" s="213"/>
      <c r="D2" s="213"/>
      <c r="E2" s="213"/>
      <c r="F2" s="213"/>
      <c r="G2" s="213"/>
      <c r="H2" s="78"/>
      <c r="I2" s="229" t="s">
        <v>830</v>
      </c>
      <c r="J2" s="230">
        <f>COUNTIFS(J13:J143,"HungTQ",L13:L143,"Open")</f>
        <v>0</v>
      </c>
      <c r="K2" s="230">
        <f>COUNTIFS(J13:J143,"HungTQ",L13:L143,"Accepted")</f>
        <v>0</v>
      </c>
      <c r="L2" s="230">
        <f>COUNTIFS(J13:J143,"HungTQ",L13:L143,"Ready for test")</f>
        <v>0</v>
      </c>
      <c r="M2" s="230">
        <f>COUNTIFS(J13:J143,"HungTQ",L13:L143,"Closed")</f>
        <v>0</v>
      </c>
      <c r="N2" s="230">
        <f>COUNTIFS(J13:J143,"HungTQ",L13:L143,"")</f>
        <v>0</v>
      </c>
      <c r="O2" s="231">
        <f t="shared" ref="O2:O6" si="0">SUM(J2:N2)</f>
        <v>0</v>
      </c>
      <c r="Q2" s="77" t="s">
        <v>22</v>
      </c>
      <c r="V2" s="77"/>
      <c r="W2" s="77" t="s">
        <v>24</v>
      </c>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c r="DP2" s="77"/>
      <c r="DQ2" s="77"/>
      <c r="DR2" s="77"/>
      <c r="DS2" s="77"/>
      <c r="DT2" s="77"/>
      <c r="DU2" s="77"/>
      <c r="DV2" s="77"/>
      <c r="DW2" s="77"/>
      <c r="DX2" s="77"/>
      <c r="DY2" s="77"/>
      <c r="DZ2" s="77"/>
      <c r="EA2" s="77"/>
      <c r="EB2" s="77"/>
      <c r="EC2" s="77"/>
      <c r="ED2" s="77"/>
      <c r="EE2" s="77"/>
      <c r="EF2" s="77"/>
      <c r="EG2" s="77"/>
      <c r="EH2" s="77"/>
      <c r="EI2" s="77"/>
      <c r="EJ2" s="77"/>
      <c r="EK2" s="77"/>
      <c r="EL2" s="77"/>
      <c r="EM2" s="77"/>
      <c r="EN2" s="77"/>
      <c r="EO2" s="77"/>
      <c r="EP2" s="77"/>
      <c r="EQ2" s="77"/>
      <c r="ER2" s="77"/>
      <c r="ES2" s="77"/>
      <c r="ET2" s="77"/>
      <c r="EU2" s="77"/>
      <c r="EV2" s="77"/>
      <c r="EW2" s="77"/>
      <c r="EX2" s="77"/>
      <c r="EY2" s="77"/>
      <c r="EZ2" s="77"/>
      <c r="FA2" s="77"/>
      <c r="FB2" s="77"/>
      <c r="FC2" s="77"/>
      <c r="FD2" s="77"/>
      <c r="FE2" s="77"/>
      <c r="FF2" s="77"/>
      <c r="FG2" s="77"/>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77"/>
      <c r="GP2" s="77"/>
      <c r="GQ2" s="77"/>
      <c r="GR2" s="77"/>
      <c r="GS2" s="77"/>
      <c r="GT2" s="77"/>
      <c r="GU2" s="77"/>
      <c r="GV2" s="77"/>
      <c r="GW2" s="77"/>
      <c r="GX2" s="77"/>
      <c r="GY2" s="77"/>
      <c r="GZ2" s="77"/>
      <c r="HA2" s="77"/>
      <c r="HB2" s="77"/>
      <c r="HC2" s="77"/>
      <c r="HD2" s="77"/>
      <c r="HE2" s="77"/>
      <c r="HF2" s="77"/>
      <c r="HG2" s="77"/>
      <c r="HH2" s="77"/>
      <c r="HI2" s="77"/>
      <c r="HJ2" s="77"/>
      <c r="HK2" s="77"/>
      <c r="HL2" s="77"/>
      <c r="HM2" s="77"/>
      <c r="HN2" s="77"/>
      <c r="HO2" s="77"/>
      <c r="HP2" s="77"/>
      <c r="HQ2" s="77"/>
      <c r="HR2" s="77"/>
      <c r="HS2" s="77"/>
      <c r="HT2" s="77"/>
      <c r="HU2" s="77"/>
      <c r="HV2" s="77"/>
      <c r="HW2" s="77"/>
      <c r="HX2" s="77"/>
      <c r="HY2" s="77"/>
      <c r="HZ2" s="77"/>
      <c r="IA2" s="77"/>
      <c r="IB2" s="77"/>
      <c r="IC2" s="77"/>
      <c r="ID2" s="77"/>
      <c r="IE2" s="77"/>
      <c r="IF2" s="77"/>
      <c r="IG2" s="77"/>
      <c r="IH2" s="77"/>
      <c r="II2" s="77"/>
      <c r="IJ2" s="77"/>
      <c r="IK2" s="77"/>
      <c r="IL2" s="77"/>
      <c r="IM2" s="77"/>
      <c r="IN2" s="77"/>
      <c r="IO2" s="77"/>
      <c r="IP2" s="77"/>
      <c r="IQ2" s="77"/>
      <c r="IR2" s="77"/>
      <c r="IS2" s="77"/>
      <c r="IT2" s="77"/>
      <c r="IU2" s="77"/>
      <c r="IV2" s="77"/>
      <c r="IW2" s="77"/>
    </row>
    <row r="3" spans="1:257" ht="14.25" customHeight="1" x14ac:dyDescent="0.2">
      <c r="A3" s="46" t="s">
        <v>23</v>
      </c>
      <c r="B3" s="213" t="s">
        <v>722</v>
      </c>
      <c r="C3" s="213"/>
      <c r="D3" s="213"/>
      <c r="E3" s="213"/>
      <c r="F3" s="213"/>
      <c r="G3" s="213"/>
      <c r="H3" s="78"/>
      <c r="I3" s="229" t="s">
        <v>831</v>
      </c>
      <c r="J3" s="230">
        <f>COUNTIFS(J13:J143,"DangT",L13:L143,"Open")</f>
        <v>0</v>
      </c>
      <c r="K3" s="230">
        <f>COUNTIFS(J13:J143,"DangT",L13:L143,"Accepted")</f>
        <v>0</v>
      </c>
      <c r="L3" s="230">
        <f>COUNTIFS(J13:J143,"DangT",L13:L143,"Ready for test")</f>
        <v>0</v>
      </c>
      <c r="M3" s="230">
        <f>COUNTIFS(J13:J143,"DangT",L13:L143,"Closed")</f>
        <v>0</v>
      </c>
      <c r="N3" s="230">
        <f>COUNTIFS(J13:J143,"DangT",L13:L143,"")</f>
        <v>0</v>
      </c>
      <c r="O3" s="232">
        <f t="shared" si="0"/>
        <v>0</v>
      </c>
      <c r="Q3" s="77" t="s">
        <v>24</v>
      </c>
      <c r="V3" s="77"/>
      <c r="W3" s="79"/>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row>
    <row r="4" spans="1:257" ht="14.25" customHeight="1" x14ac:dyDescent="0.2">
      <c r="A4" s="45" t="s">
        <v>25</v>
      </c>
      <c r="B4" s="214" t="s">
        <v>825</v>
      </c>
      <c r="C4" s="214"/>
      <c r="D4" s="214"/>
      <c r="E4" s="214"/>
      <c r="F4" s="214"/>
      <c r="G4" s="214"/>
      <c r="H4" s="78"/>
      <c r="I4" s="229" t="s">
        <v>832</v>
      </c>
      <c r="J4" s="230">
        <f>COUNTIFS(J13:J143,"HungNN",L13:L143,"Open")</f>
        <v>0</v>
      </c>
      <c r="K4" s="230">
        <f>COUNTIFS(J13:J143,"HungNN",L13:L143,"Accepted")</f>
        <v>0</v>
      </c>
      <c r="L4" s="230">
        <f>COUNTIFS(J13:J143,"HungNN",L13:L143,"Ready for test")</f>
        <v>0</v>
      </c>
      <c r="M4" s="230">
        <f>COUNTIFS(J13:J143,"HungNN",L13:L143,"Closed")</f>
        <v>0</v>
      </c>
      <c r="N4" s="230">
        <f>COUNTIFS(J13:J143,"HungNN",L13:L143,"")</f>
        <v>0</v>
      </c>
      <c r="O4" s="232">
        <f t="shared" si="0"/>
        <v>0</v>
      </c>
      <c r="Q4" s="79"/>
      <c r="V4" s="77"/>
      <c r="W4" s="77" t="s">
        <v>29</v>
      </c>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c r="IV4" s="77"/>
      <c r="IW4" s="77"/>
    </row>
    <row r="5" spans="1:257" ht="14.25" customHeight="1" x14ac:dyDescent="0.2">
      <c r="A5" s="80" t="s">
        <v>22</v>
      </c>
      <c r="B5" s="81" t="s">
        <v>24</v>
      </c>
      <c r="C5" s="81" t="s">
        <v>26</v>
      </c>
      <c r="D5" s="180" t="s">
        <v>27</v>
      </c>
      <c r="E5" s="215" t="s">
        <v>28</v>
      </c>
      <c r="F5" s="215"/>
      <c r="G5" s="215"/>
      <c r="H5" s="83"/>
      <c r="I5" s="229" t="s">
        <v>825</v>
      </c>
      <c r="J5" s="230">
        <f>COUNTIFS(J13:J143,"QuangNN",L13:L143,"Open")</f>
        <v>0</v>
      </c>
      <c r="K5" s="230">
        <f>COUNTIFS(J13:J143,"QuangNN",L13:L143,"Accepted")</f>
        <v>0</v>
      </c>
      <c r="L5" s="230">
        <f>COUNTIFS(J13:J143,"QuangNN",L13:L143,"Ready for test")</f>
        <v>0</v>
      </c>
      <c r="M5" s="230">
        <f>COUNTIFS(J13:J143,"QuangNN",L13:L143,"Closed")</f>
        <v>0</v>
      </c>
      <c r="N5" s="230">
        <f>COUNTIFS(J13:J143,"QuangNN",L13:L143,"")</f>
        <v>0</v>
      </c>
      <c r="O5" s="232">
        <f t="shared" si="0"/>
        <v>0</v>
      </c>
      <c r="Q5" s="77" t="s">
        <v>26</v>
      </c>
      <c r="V5" s="77"/>
      <c r="W5" s="77" t="s">
        <v>27</v>
      </c>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c r="IV5" s="77"/>
      <c r="IW5" s="77"/>
    </row>
    <row r="6" spans="1:257" ht="14.25" customHeight="1" thickBot="1" x14ac:dyDescent="0.25">
      <c r="A6" s="85">
        <f>COUNTIF(F12:G187,"Pass")</f>
        <v>0</v>
      </c>
      <c r="B6" s="86">
        <f>COUNTIF(F12:G187,"Fail")</f>
        <v>0</v>
      </c>
      <c r="C6" s="86">
        <f>E6-D6-B6-A6</f>
        <v>144</v>
      </c>
      <c r="D6" s="87">
        <f>COUNTIF(F12:G187,"N/A")</f>
        <v>0</v>
      </c>
      <c r="E6" s="216">
        <f>COUNTA(A12:A187)*2</f>
        <v>144</v>
      </c>
      <c r="F6" s="216"/>
      <c r="G6" s="216"/>
      <c r="H6" s="83"/>
      <c r="I6" s="229" t="s">
        <v>826</v>
      </c>
      <c r="J6" s="230">
        <f>COUNTIFS(J13:J143,"LamNS",L13:L143,"Open")</f>
        <v>0</v>
      </c>
      <c r="K6" s="230">
        <f>COUNTIFS(J13:J143,"LamNS",L13:L143,"Accepted")</f>
        <v>0</v>
      </c>
      <c r="L6" s="230">
        <f>COUNTIFS(J13:J143,"LamNS",L13:L143,"Ready for test")</f>
        <v>0</v>
      </c>
      <c r="M6" s="230">
        <f>COUNTIFS(J13:J143,"LamNS",L13:L143,"Closed")</f>
        <v>0</v>
      </c>
      <c r="N6" s="230">
        <f>COUNTIFS(J13:J143,"LamNS",L13:L143,"")</f>
        <v>0</v>
      </c>
      <c r="O6" s="232">
        <f t="shared" si="0"/>
        <v>0</v>
      </c>
      <c r="P6" s="119"/>
      <c r="Q6" s="77" t="s">
        <v>27</v>
      </c>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c r="DP6" s="77"/>
      <c r="DQ6" s="77"/>
      <c r="DR6" s="77"/>
      <c r="DS6" s="77"/>
      <c r="DT6" s="77"/>
      <c r="DU6" s="77"/>
      <c r="DV6" s="77"/>
      <c r="DW6" s="77"/>
      <c r="DX6" s="77"/>
      <c r="DY6" s="77"/>
      <c r="DZ6" s="77"/>
      <c r="EA6" s="77"/>
      <c r="EB6" s="77"/>
      <c r="EC6" s="77"/>
      <c r="ED6" s="77"/>
      <c r="EE6" s="77"/>
      <c r="EF6" s="77"/>
      <c r="EG6" s="77"/>
      <c r="EH6" s="77"/>
      <c r="EI6" s="77"/>
      <c r="EJ6" s="77"/>
      <c r="EK6" s="77"/>
      <c r="EL6" s="77"/>
      <c r="EM6" s="77"/>
      <c r="EN6" s="77"/>
      <c r="EO6" s="77"/>
      <c r="EP6" s="77"/>
      <c r="EQ6" s="77"/>
      <c r="ER6" s="77"/>
      <c r="ES6" s="77"/>
      <c r="ET6" s="77"/>
      <c r="EU6" s="77"/>
      <c r="EV6" s="77"/>
      <c r="EW6" s="77"/>
      <c r="EX6" s="77"/>
      <c r="EY6" s="77"/>
      <c r="EZ6" s="77"/>
      <c r="FA6" s="77"/>
      <c r="FB6" s="77"/>
      <c r="FC6" s="77"/>
      <c r="FD6" s="77"/>
      <c r="FE6" s="77"/>
      <c r="FF6" s="77"/>
      <c r="FG6" s="77"/>
      <c r="FH6" s="77"/>
      <c r="FI6" s="77"/>
      <c r="FJ6" s="77"/>
      <c r="FK6" s="77"/>
      <c r="FL6" s="77"/>
      <c r="FM6" s="77"/>
      <c r="FN6" s="77"/>
      <c r="FO6" s="77"/>
      <c r="FP6" s="77"/>
      <c r="FQ6" s="77"/>
      <c r="FR6" s="77"/>
      <c r="FS6" s="77"/>
      <c r="FT6" s="77"/>
      <c r="FU6" s="77"/>
      <c r="FV6" s="77"/>
      <c r="FW6" s="77"/>
      <c r="FX6" s="77"/>
      <c r="FY6" s="77"/>
      <c r="FZ6" s="77"/>
      <c r="GA6" s="77"/>
      <c r="GB6" s="77"/>
      <c r="GC6" s="77"/>
      <c r="GD6" s="77"/>
      <c r="GE6" s="77"/>
      <c r="GF6" s="77"/>
      <c r="GG6" s="77"/>
      <c r="GH6" s="77"/>
      <c r="GI6" s="77"/>
      <c r="GJ6" s="77"/>
      <c r="GK6" s="77"/>
      <c r="GL6" s="77"/>
      <c r="GM6" s="77"/>
      <c r="GN6" s="77"/>
      <c r="GO6" s="77"/>
      <c r="GP6" s="77"/>
      <c r="GQ6" s="77"/>
      <c r="GR6" s="77"/>
      <c r="GS6" s="77"/>
      <c r="GT6" s="77"/>
      <c r="GU6" s="77"/>
      <c r="GV6" s="77"/>
      <c r="GW6" s="77"/>
      <c r="GX6" s="77"/>
      <c r="GY6" s="77"/>
      <c r="GZ6" s="77"/>
      <c r="HA6" s="77"/>
      <c r="HB6" s="77"/>
      <c r="HC6" s="77"/>
      <c r="HD6" s="77"/>
      <c r="HE6" s="77"/>
      <c r="HF6" s="77"/>
      <c r="HG6" s="77"/>
      <c r="HH6" s="77"/>
      <c r="HI6" s="77"/>
      <c r="HJ6" s="77"/>
      <c r="HK6" s="77"/>
      <c r="HL6" s="77"/>
      <c r="HM6" s="77"/>
      <c r="HN6" s="77"/>
      <c r="HO6" s="77"/>
      <c r="HP6" s="77"/>
      <c r="HQ6" s="77"/>
      <c r="HR6" s="77"/>
      <c r="HS6" s="77"/>
      <c r="HT6" s="77"/>
      <c r="HU6" s="77"/>
      <c r="HV6" s="77"/>
      <c r="HW6" s="77"/>
      <c r="HX6" s="77"/>
      <c r="HY6" s="77"/>
      <c r="HZ6" s="77"/>
      <c r="IA6" s="77"/>
      <c r="IB6" s="77"/>
      <c r="IC6" s="77"/>
      <c r="ID6" s="77"/>
      <c r="IE6" s="77"/>
      <c r="IF6" s="77"/>
      <c r="IG6" s="77"/>
      <c r="IH6" s="77"/>
      <c r="II6" s="77"/>
      <c r="IJ6" s="77"/>
      <c r="IK6" s="77"/>
      <c r="IL6" s="77"/>
      <c r="IM6" s="77"/>
      <c r="IN6" s="77"/>
      <c r="IO6" s="77"/>
      <c r="IP6" s="77"/>
      <c r="IQ6" s="77"/>
      <c r="IR6" s="77"/>
      <c r="IS6" s="77"/>
      <c r="IT6" s="77"/>
      <c r="IU6" s="77"/>
      <c r="IV6" s="77"/>
      <c r="IW6" s="77"/>
    </row>
    <row r="7" spans="1:257" ht="14.25" customHeight="1" thickBot="1" x14ac:dyDescent="0.25">
      <c r="A7" s="77"/>
      <c r="B7" s="77"/>
      <c r="C7" s="77"/>
      <c r="D7" s="88"/>
      <c r="E7" s="88"/>
      <c r="F7" s="88"/>
      <c r="G7" s="88"/>
      <c r="H7" s="83"/>
      <c r="I7" s="233" t="s">
        <v>130</v>
      </c>
      <c r="J7" s="234">
        <f>SUM(J2:J6)</f>
        <v>0</v>
      </c>
      <c r="K7" s="234">
        <f t="shared" ref="K7:N7" si="1">SUM(K2:K6)</f>
        <v>0</v>
      </c>
      <c r="L7" s="234">
        <f t="shared" si="1"/>
        <v>0</v>
      </c>
      <c r="M7" s="234">
        <f t="shared" si="1"/>
        <v>0</v>
      </c>
      <c r="N7" s="234">
        <f t="shared" si="1"/>
        <v>0</v>
      </c>
      <c r="O7" s="235">
        <f>SUM(O2:O6)</f>
        <v>0</v>
      </c>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c r="IN7" s="77"/>
      <c r="IO7" s="77"/>
      <c r="IP7" s="77"/>
      <c r="IQ7" s="77"/>
      <c r="IR7" s="77"/>
      <c r="IS7" s="77"/>
      <c r="IT7" s="77"/>
      <c r="IU7" s="77"/>
      <c r="IV7" s="77"/>
      <c r="IW7" s="77"/>
    </row>
    <row r="8" spans="1:257" ht="14.25" customHeight="1" thickTop="1" x14ac:dyDescent="0.2">
      <c r="A8" s="77"/>
      <c r="B8" s="77"/>
      <c r="C8" s="77"/>
      <c r="D8" s="88"/>
      <c r="E8" s="88"/>
      <c r="F8" s="88"/>
      <c r="G8" s="88"/>
      <c r="H8" s="83"/>
      <c r="J8" s="89"/>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c r="FM8" s="77"/>
      <c r="FN8" s="77"/>
      <c r="FO8" s="77"/>
      <c r="FP8" s="77"/>
      <c r="FQ8" s="77"/>
      <c r="FR8" s="77"/>
      <c r="FS8" s="77"/>
      <c r="FT8" s="77"/>
      <c r="FU8" s="77"/>
      <c r="FV8" s="77"/>
      <c r="FW8" s="77"/>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K8" s="77"/>
      <c r="HL8" s="77"/>
      <c r="HM8" s="77"/>
      <c r="HN8" s="77"/>
      <c r="HO8" s="77"/>
      <c r="HP8" s="77"/>
      <c r="HQ8" s="77"/>
      <c r="HR8" s="77"/>
      <c r="HS8" s="77"/>
      <c r="HT8" s="77"/>
      <c r="HU8" s="77"/>
      <c r="HV8" s="77"/>
      <c r="HW8" s="77"/>
      <c r="HX8" s="77"/>
      <c r="HY8" s="77"/>
      <c r="HZ8" s="77"/>
      <c r="IA8" s="77"/>
      <c r="IB8" s="77"/>
      <c r="IC8" s="77"/>
      <c r="ID8" s="77"/>
      <c r="IE8" s="77"/>
      <c r="IF8" s="77"/>
      <c r="IG8" s="77"/>
      <c r="IH8" s="77"/>
      <c r="II8" s="77"/>
      <c r="IJ8" s="77"/>
      <c r="IK8" s="77"/>
      <c r="IL8" s="77"/>
      <c r="IM8" s="77"/>
      <c r="IN8" s="77"/>
      <c r="IO8" s="77"/>
      <c r="IP8" s="77"/>
    </row>
    <row r="9" spans="1:257" ht="14.25" customHeight="1" x14ac:dyDescent="0.2">
      <c r="A9" s="77"/>
      <c r="B9" s="77"/>
      <c r="C9" s="77"/>
      <c r="D9" s="88"/>
      <c r="E9" s="88"/>
      <c r="F9" s="88"/>
      <c r="G9" s="88"/>
      <c r="H9" s="83"/>
      <c r="I9" s="83"/>
      <c r="J9" s="84"/>
      <c r="K9" s="77"/>
      <c r="L9" s="77"/>
      <c r="M9" s="77"/>
      <c r="N9" s="77"/>
      <c r="O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K9" s="77"/>
      <c r="HL9" s="77"/>
      <c r="HM9" s="77"/>
      <c r="HN9" s="77"/>
      <c r="HO9" s="77"/>
      <c r="HP9" s="77"/>
      <c r="HQ9" s="77"/>
      <c r="HR9" s="77"/>
      <c r="HS9" s="77"/>
      <c r="HT9" s="77"/>
      <c r="HU9" s="77"/>
      <c r="HV9" s="77"/>
      <c r="HW9" s="77"/>
      <c r="HX9" s="77"/>
      <c r="HY9" s="77"/>
      <c r="HZ9" s="77"/>
      <c r="IA9" s="77"/>
      <c r="IB9" s="77"/>
      <c r="IC9" s="77"/>
      <c r="ID9" s="77"/>
      <c r="IE9" s="77"/>
      <c r="IF9" s="77"/>
      <c r="IG9" s="77"/>
      <c r="IH9" s="77"/>
      <c r="II9" s="77"/>
      <c r="IJ9" s="77"/>
      <c r="IK9" s="77"/>
      <c r="IL9" s="77"/>
      <c r="IM9" s="77"/>
      <c r="IN9" s="77"/>
      <c r="IO9" s="77"/>
      <c r="IP9" s="77"/>
      <c r="IQ9" s="77"/>
      <c r="IR9" s="77"/>
      <c r="IS9" s="77"/>
      <c r="IT9" s="77"/>
      <c r="IU9" s="77"/>
      <c r="IV9" s="77"/>
      <c r="IW9" s="77"/>
    </row>
    <row r="10" spans="1:257" ht="25.5" x14ac:dyDescent="0.2">
      <c r="A10" s="154" t="s">
        <v>30</v>
      </c>
      <c r="B10" s="269" t="s">
        <v>31</v>
      </c>
      <c r="C10" s="269" t="s">
        <v>32</v>
      </c>
      <c r="D10" s="269" t="s">
        <v>33</v>
      </c>
      <c r="E10" s="269" t="s">
        <v>34</v>
      </c>
      <c r="F10" s="269" t="s">
        <v>828</v>
      </c>
      <c r="G10" s="269" t="s">
        <v>829</v>
      </c>
      <c r="H10" s="269" t="s">
        <v>35</v>
      </c>
      <c r="I10" s="269" t="s">
        <v>36</v>
      </c>
      <c r="J10" s="255" t="s">
        <v>119</v>
      </c>
      <c r="K10" s="256" t="s">
        <v>25</v>
      </c>
      <c r="L10" s="257" t="s">
        <v>120</v>
      </c>
      <c r="M10" s="257" t="s">
        <v>122</v>
      </c>
      <c r="N10" s="255" t="s">
        <v>121</v>
      </c>
      <c r="O10" s="257" t="s">
        <v>132</v>
      </c>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c r="HK10" s="77"/>
      <c r="HL10" s="77"/>
      <c r="HM10" s="77"/>
      <c r="HN10" s="77"/>
      <c r="HO10" s="77"/>
      <c r="HP10" s="77"/>
      <c r="HQ10" s="77"/>
      <c r="HR10" s="77"/>
      <c r="HS10" s="77"/>
      <c r="HT10" s="77"/>
      <c r="HU10" s="77"/>
      <c r="HV10" s="77"/>
      <c r="HW10" s="77"/>
      <c r="HX10" s="77"/>
      <c r="HY10" s="77"/>
      <c r="HZ10" s="77"/>
      <c r="IA10" s="77"/>
      <c r="IB10" s="77"/>
      <c r="IC10" s="77"/>
      <c r="ID10" s="77"/>
      <c r="IE10" s="77"/>
      <c r="IF10" s="77"/>
      <c r="IG10" s="77"/>
      <c r="IH10" s="77"/>
      <c r="II10" s="77"/>
      <c r="IJ10" s="77"/>
      <c r="IK10" s="77"/>
      <c r="IL10" s="77"/>
      <c r="IM10" s="77"/>
      <c r="IN10" s="77"/>
      <c r="IO10" s="77"/>
      <c r="IP10" s="77"/>
      <c r="IQ10" s="77"/>
      <c r="IR10" s="77"/>
      <c r="IS10" s="77"/>
      <c r="IT10" s="77"/>
      <c r="IU10" s="77"/>
      <c r="IV10" s="77"/>
      <c r="IW10" s="77"/>
    </row>
    <row r="11" spans="1:257" ht="12.75" x14ac:dyDescent="0.2">
      <c r="A11" s="152"/>
      <c r="B11" s="270" t="s">
        <v>535</v>
      </c>
      <c r="C11" s="270"/>
      <c r="D11" s="270"/>
      <c r="E11" s="270"/>
      <c r="F11" s="270"/>
      <c r="G11" s="270"/>
      <c r="H11" s="270"/>
      <c r="I11" s="270"/>
      <c r="J11" s="271"/>
      <c r="K11" s="271"/>
      <c r="L11" s="271"/>
      <c r="M11" s="271"/>
      <c r="N11" s="271"/>
      <c r="O11" s="153"/>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c r="HQ11" s="77"/>
      <c r="HR11" s="77"/>
      <c r="HS11" s="77"/>
      <c r="HT11" s="77"/>
      <c r="HU11" s="77"/>
      <c r="HV11" s="77"/>
      <c r="HW11" s="77"/>
      <c r="HX11" s="77"/>
      <c r="HY11" s="77"/>
      <c r="HZ11" s="77"/>
      <c r="IA11" s="77"/>
      <c r="IB11" s="77"/>
      <c r="IC11" s="77"/>
      <c r="ID11" s="77"/>
      <c r="IE11" s="77"/>
      <c r="IF11" s="77"/>
      <c r="IG11" s="77"/>
      <c r="IH11" s="77"/>
      <c r="II11" s="77"/>
      <c r="IJ11" s="77"/>
      <c r="IK11" s="77"/>
      <c r="IL11" s="77"/>
      <c r="IM11" s="77"/>
      <c r="IN11" s="77"/>
      <c r="IO11" s="77"/>
      <c r="IP11" s="77"/>
      <c r="IQ11" s="77"/>
      <c r="IR11" s="77"/>
      <c r="IS11" s="77"/>
      <c r="IT11" s="77"/>
      <c r="IU11" s="77"/>
      <c r="IV11" s="77"/>
      <c r="IW11" s="77"/>
    </row>
    <row r="12" spans="1:257" ht="178.5" x14ac:dyDescent="0.2">
      <c r="A12" s="242" t="str">
        <f>"["&amp;TEXT($B$2,"##")&amp;"-"&amp;TEXT(ROW()-11,"##")&amp;"]"</f>
        <v>[Administration-1]</v>
      </c>
      <c r="B12" s="250" t="s">
        <v>317</v>
      </c>
      <c r="C12" s="250" t="s">
        <v>723</v>
      </c>
      <c r="D12" s="250" t="s">
        <v>663</v>
      </c>
      <c r="E12" s="250"/>
      <c r="F12" s="250" t="s">
        <v>26</v>
      </c>
      <c r="G12" s="250" t="s">
        <v>26</v>
      </c>
      <c r="H12" s="251"/>
      <c r="I12" s="251"/>
      <c r="J12" s="247"/>
      <c r="K12" s="247"/>
      <c r="L12" s="247"/>
      <c r="M12" s="248"/>
      <c r="N12" s="248"/>
      <c r="O12" s="248"/>
      <c r="P12" s="77"/>
    </row>
    <row r="13" spans="1:257" ht="178.5" x14ac:dyDescent="0.2">
      <c r="A13" s="197" t="str">
        <f t="shared" ref="A13:A15" si="2">"["&amp;TEXT($B$2,"##")&amp;"-"&amp;TEXT(ROW()-11,"##")&amp;"]"</f>
        <v>[Administration-2]</v>
      </c>
      <c r="B13" s="106" t="s">
        <v>318</v>
      </c>
      <c r="C13" s="106" t="s">
        <v>723</v>
      </c>
      <c r="D13" s="106" t="s">
        <v>663</v>
      </c>
      <c r="E13" s="106"/>
      <c r="F13" s="106" t="s">
        <v>26</v>
      </c>
      <c r="G13" s="106" t="s">
        <v>26</v>
      </c>
      <c r="H13" s="90"/>
      <c r="I13" s="90"/>
      <c r="J13" s="171"/>
      <c r="K13" s="171"/>
      <c r="L13" s="171"/>
      <c r="M13" s="172"/>
      <c r="N13" s="172"/>
      <c r="O13" s="172"/>
      <c r="P13" s="77"/>
    </row>
    <row r="14" spans="1:257" ht="178.5" x14ac:dyDescent="0.2">
      <c r="A14" s="197" t="str">
        <f t="shared" si="2"/>
        <v>[Administration-3]</v>
      </c>
      <c r="B14" s="106" t="s">
        <v>319</v>
      </c>
      <c r="C14" s="106" t="s">
        <v>723</v>
      </c>
      <c r="D14" s="106" t="s">
        <v>663</v>
      </c>
      <c r="E14" s="106"/>
      <c r="F14" s="106" t="s">
        <v>26</v>
      </c>
      <c r="G14" s="106" t="s">
        <v>26</v>
      </c>
      <c r="H14" s="90"/>
      <c r="I14" s="90"/>
      <c r="J14" s="171"/>
      <c r="K14" s="171"/>
      <c r="L14" s="171"/>
      <c r="M14" s="172"/>
      <c r="N14" s="172"/>
      <c r="O14" s="172"/>
      <c r="P14" s="130"/>
    </row>
    <row r="15" spans="1:257" ht="191.25" x14ac:dyDescent="0.2">
      <c r="A15" s="197" t="str">
        <f t="shared" si="2"/>
        <v>[Administration-4]</v>
      </c>
      <c r="B15" s="106" t="s">
        <v>713</v>
      </c>
      <c r="C15" s="106" t="s">
        <v>724</v>
      </c>
      <c r="D15" s="106" t="s">
        <v>664</v>
      </c>
      <c r="E15" s="106"/>
      <c r="F15" s="106" t="s">
        <v>26</v>
      </c>
      <c r="G15" s="106" t="s">
        <v>26</v>
      </c>
      <c r="H15" s="90"/>
      <c r="I15" s="90"/>
      <c r="J15" s="171"/>
      <c r="K15" s="171"/>
      <c r="L15" s="171"/>
      <c r="M15" s="172"/>
      <c r="N15" s="172"/>
      <c r="O15" s="172"/>
      <c r="P15" s="77"/>
    </row>
    <row r="16" spans="1:257" ht="12.75" x14ac:dyDescent="0.2">
      <c r="A16" s="50"/>
      <c r="B16" s="50" t="s">
        <v>71</v>
      </c>
      <c r="C16" s="51"/>
      <c r="D16" s="51"/>
      <c r="E16" s="147"/>
      <c r="F16" s="147"/>
      <c r="G16" s="147"/>
      <c r="H16" s="90"/>
      <c r="I16" s="147"/>
      <c r="J16" s="147"/>
      <c r="K16" s="147"/>
      <c r="L16" s="147"/>
      <c r="M16" s="147"/>
      <c r="N16" s="147"/>
      <c r="O16" s="147"/>
      <c r="P16" s="130"/>
    </row>
    <row r="17" spans="1:257" ht="267.75" x14ac:dyDescent="0.2">
      <c r="A17" s="197" t="str">
        <f>"["&amp;TEXT($B$2,"##")&amp;"-"&amp;TEXT(ROW()-14,"##")&amp;"]"</f>
        <v>[Administration-3]</v>
      </c>
      <c r="B17" s="106" t="s">
        <v>329</v>
      </c>
      <c r="C17" s="106" t="s">
        <v>725</v>
      </c>
      <c r="D17" s="106" t="s">
        <v>665</v>
      </c>
      <c r="E17" s="106"/>
      <c r="F17" s="106" t="s">
        <v>26</v>
      </c>
      <c r="G17" s="106" t="s">
        <v>26</v>
      </c>
      <c r="H17" s="90"/>
      <c r="I17" s="90"/>
      <c r="J17" s="171"/>
      <c r="K17" s="171"/>
      <c r="L17" s="171"/>
      <c r="M17" s="172"/>
      <c r="N17" s="172"/>
      <c r="O17" s="172"/>
      <c r="P17" s="77"/>
    </row>
    <row r="18" spans="1:257" ht="267.75" x14ac:dyDescent="0.2">
      <c r="A18" s="197" t="str">
        <f t="shared" ref="A18:A19" si="3">"["&amp;TEXT($B$2,"##")&amp;"-"&amp;TEXT(ROW()-14,"##")&amp;"]"</f>
        <v>[Administration-4]</v>
      </c>
      <c r="B18" s="106" t="s">
        <v>331</v>
      </c>
      <c r="C18" s="106" t="s">
        <v>725</v>
      </c>
      <c r="D18" s="106" t="s">
        <v>665</v>
      </c>
      <c r="E18" s="106"/>
      <c r="F18" s="106" t="s">
        <v>26</v>
      </c>
      <c r="G18" s="106" t="s">
        <v>26</v>
      </c>
      <c r="H18" s="90"/>
      <c r="I18" s="90"/>
      <c r="J18" s="171"/>
      <c r="K18" s="171"/>
      <c r="L18" s="171"/>
      <c r="M18" s="172"/>
      <c r="N18" s="172"/>
      <c r="O18" s="172"/>
      <c r="P18" s="77"/>
    </row>
    <row r="19" spans="1:257" ht="267.75" x14ac:dyDescent="0.2">
      <c r="A19" s="236" t="str">
        <f t="shared" si="3"/>
        <v>[Administration-5]</v>
      </c>
      <c r="B19" s="95" t="s">
        <v>332</v>
      </c>
      <c r="C19" s="95" t="s">
        <v>725</v>
      </c>
      <c r="D19" s="95" t="s">
        <v>665</v>
      </c>
      <c r="E19" s="95"/>
      <c r="F19" s="95" t="s">
        <v>26</v>
      </c>
      <c r="G19" s="95" t="s">
        <v>26</v>
      </c>
      <c r="H19" s="98"/>
      <c r="I19" s="98"/>
      <c r="J19" s="239"/>
      <c r="K19" s="239"/>
      <c r="L19" s="239"/>
      <c r="M19" s="240"/>
      <c r="N19" s="240"/>
      <c r="O19" s="240"/>
      <c r="P19" s="130"/>
    </row>
    <row r="20" spans="1:257" ht="12.75" x14ac:dyDescent="0.2">
      <c r="A20" s="152"/>
      <c r="B20" s="270" t="s">
        <v>580</v>
      </c>
      <c r="C20" s="270"/>
      <c r="D20" s="270"/>
      <c r="E20" s="270"/>
      <c r="F20" s="270"/>
      <c r="G20" s="270"/>
      <c r="H20" s="270"/>
      <c r="I20" s="270"/>
      <c r="J20" s="271"/>
      <c r="K20" s="271"/>
      <c r="L20" s="271"/>
      <c r="M20" s="271"/>
      <c r="N20" s="271"/>
      <c r="O20" s="153"/>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c r="BM20" s="77"/>
      <c r="BN20" s="77"/>
      <c r="BO20" s="77"/>
      <c r="BP20" s="77"/>
      <c r="BQ20" s="77"/>
      <c r="BR20" s="77"/>
      <c r="BS20" s="77"/>
      <c r="BT20" s="77"/>
      <c r="BU20" s="77"/>
      <c r="BV20" s="77"/>
      <c r="BW20" s="77"/>
      <c r="BX20" s="77"/>
      <c r="BY20" s="77"/>
      <c r="BZ20" s="77"/>
      <c r="CA20" s="77"/>
      <c r="CB20" s="77"/>
      <c r="CC20" s="77"/>
      <c r="CD20" s="77"/>
      <c r="CE20" s="77"/>
      <c r="CF20" s="77"/>
      <c r="CG20" s="77"/>
      <c r="CH20" s="77"/>
      <c r="CI20" s="77"/>
      <c r="CJ20" s="77"/>
      <c r="CK20" s="77"/>
      <c r="CL20" s="77"/>
      <c r="CM20" s="77"/>
      <c r="CN20" s="77"/>
      <c r="CO20" s="77"/>
      <c r="CP20" s="77"/>
      <c r="CQ20" s="77"/>
      <c r="CR20" s="77"/>
      <c r="CS20" s="77"/>
      <c r="CT20" s="77"/>
      <c r="CU20" s="77"/>
      <c r="CV20" s="77"/>
      <c r="CW20" s="77"/>
      <c r="CX20" s="77"/>
      <c r="CY20" s="77"/>
      <c r="CZ20" s="77"/>
      <c r="DA20" s="77"/>
      <c r="DB20" s="77"/>
      <c r="DC20" s="77"/>
      <c r="DD20" s="77"/>
      <c r="DE20" s="77"/>
      <c r="DF20" s="77"/>
      <c r="DG20" s="77"/>
      <c r="DH20" s="77"/>
      <c r="DI20" s="77"/>
      <c r="DJ20" s="77"/>
      <c r="DK20" s="77"/>
      <c r="DL20" s="77"/>
      <c r="DM20" s="77"/>
      <c r="DN20" s="77"/>
      <c r="DO20" s="77"/>
      <c r="DP20" s="77"/>
      <c r="DQ20" s="77"/>
      <c r="DR20" s="77"/>
      <c r="DS20" s="77"/>
      <c r="DT20" s="77"/>
      <c r="DU20" s="77"/>
      <c r="DV20" s="77"/>
      <c r="DW20" s="77"/>
      <c r="DX20" s="77"/>
      <c r="DY20" s="77"/>
      <c r="DZ20" s="77"/>
      <c r="EA20" s="77"/>
      <c r="EB20" s="77"/>
      <c r="EC20" s="77"/>
      <c r="ED20" s="77"/>
      <c r="EE20" s="77"/>
      <c r="EF20" s="77"/>
      <c r="EG20" s="77"/>
      <c r="EH20" s="77"/>
      <c r="EI20" s="77"/>
      <c r="EJ20" s="77"/>
      <c r="EK20" s="77"/>
      <c r="EL20" s="77"/>
      <c r="EM20" s="77"/>
      <c r="EN20" s="77"/>
      <c r="EO20" s="77"/>
      <c r="EP20" s="77"/>
      <c r="EQ20" s="77"/>
      <c r="ER20" s="77"/>
      <c r="ES20" s="77"/>
      <c r="ET20" s="77"/>
      <c r="EU20" s="77"/>
      <c r="EV20" s="77"/>
      <c r="EW20" s="77"/>
      <c r="EX20" s="77"/>
      <c r="EY20" s="77"/>
      <c r="EZ20" s="77"/>
      <c r="FA20" s="77"/>
      <c r="FB20" s="77"/>
      <c r="FC20" s="77"/>
      <c r="FD20" s="77"/>
      <c r="FE20" s="77"/>
      <c r="FF20" s="77"/>
      <c r="FG20" s="77"/>
      <c r="FH20" s="77"/>
      <c r="FI20" s="77"/>
      <c r="FJ20" s="77"/>
      <c r="FK20" s="77"/>
      <c r="FL20" s="77"/>
      <c r="FM20" s="77"/>
      <c r="FN20" s="77"/>
      <c r="FO20" s="77"/>
      <c r="FP20" s="77"/>
      <c r="FQ20" s="77"/>
      <c r="FR20" s="77"/>
      <c r="FS20" s="77"/>
      <c r="FT20" s="77"/>
      <c r="FU20" s="77"/>
      <c r="FV20" s="77"/>
      <c r="FW20" s="77"/>
      <c r="FX20" s="77"/>
      <c r="FY20" s="77"/>
      <c r="FZ20" s="77"/>
      <c r="GA20" s="77"/>
      <c r="GB20" s="77"/>
      <c r="GC20" s="77"/>
      <c r="GD20" s="77"/>
      <c r="GE20" s="77"/>
      <c r="GF20" s="77"/>
      <c r="GG20" s="77"/>
      <c r="GH20" s="77"/>
      <c r="GI20" s="77"/>
      <c r="GJ20" s="77"/>
      <c r="GK20" s="77"/>
      <c r="GL20" s="77"/>
      <c r="GM20" s="77"/>
      <c r="GN20" s="77"/>
      <c r="GO20" s="77"/>
      <c r="GP20" s="77"/>
      <c r="GQ20" s="77"/>
      <c r="GR20" s="77"/>
      <c r="GS20" s="77"/>
      <c r="GT20" s="77"/>
      <c r="GU20" s="77"/>
      <c r="GV20" s="77"/>
      <c r="GW20" s="77"/>
      <c r="GX20" s="77"/>
      <c r="GY20" s="77"/>
      <c r="GZ20" s="77"/>
      <c r="HA20" s="77"/>
      <c r="HB20" s="77"/>
      <c r="HC20" s="77"/>
      <c r="HD20" s="77"/>
      <c r="HE20" s="77"/>
      <c r="HF20" s="77"/>
      <c r="HG20" s="77"/>
      <c r="HH20" s="77"/>
      <c r="HI20" s="77"/>
      <c r="HJ20" s="77"/>
      <c r="HK20" s="77"/>
      <c r="HL20" s="77"/>
      <c r="HM20" s="77"/>
      <c r="HN20" s="77"/>
      <c r="HO20" s="77"/>
      <c r="HP20" s="77"/>
      <c r="HQ20" s="77"/>
      <c r="HR20" s="77"/>
      <c r="HS20" s="77"/>
      <c r="HT20" s="77"/>
      <c r="HU20" s="77"/>
      <c r="HV20" s="77"/>
      <c r="HW20" s="77"/>
      <c r="HX20" s="77"/>
      <c r="HY20" s="77"/>
      <c r="HZ20" s="77"/>
      <c r="IA20" s="77"/>
      <c r="IB20" s="77"/>
      <c r="IC20" s="77"/>
      <c r="ID20" s="77"/>
      <c r="IE20" s="77"/>
      <c r="IF20" s="77"/>
      <c r="IG20" s="77"/>
      <c r="IH20" s="77"/>
      <c r="II20" s="77"/>
      <c r="IJ20" s="77"/>
      <c r="IK20" s="77"/>
      <c r="IL20" s="77"/>
      <c r="IM20" s="77"/>
      <c r="IN20" s="77"/>
      <c r="IO20" s="77"/>
      <c r="IP20" s="77"/>
      <c r="IQ20" s="77"/>
      <c r="IR20" s="77"/>
      <c r="IS20" s="77"/>
      <c r="IT20" s="77"/>
      <c r="IU20" s="77"/>
      <c r="IV20" s="77"/>
      <c r="IW20" s="77"/>
    </row>
    <row r="21" spans="1:257" ht="114.75" x14ac:dyDescent="0.2">
      <c r="A21" s="242" t="str">
        <f>"["&amp;TEXT($B$2,"##")&amp;"-"&amp;TEXT(ROW()-12,"##")&amp;"]"</f>
        <v>[Administration-9]</v>
      </c>
      <c r="B21" s="250" t="s">
        <v>581</v>
      </c>
      <c r="C21" s="250" t="s">
        <v>726</v>
      </c>
      <c r="D21" s="250" t="s">
        <v>584</v>
      </c>
      <c r="E21" s="250"/>
      <c r="F21" s="250" t="s">
        <v>26</v>
      </c>
      <c r="G21" s="250" t="s">
        <v>26</v>
      </c>
      <c r="H21" s="251"/>
      <c r="I21" s="251"/>
      <c r="J21" s="247"/>
      <c r="K21" s="247"/>
      <c r="L21" s="247"/>
      <c r="M21" s="248"/>
      <c r="N21" s="248"/>
      <c r="O21" s="248"/>
      <c r="P21" s="77"/>
    </row>
    <row r="22" spans="1:257" ht="114.75" x14ac:dyDescent="0.2">
      <c r="A22" s="197" t="str">
        <f t="shared" ref="A22:A30" si="4">"["&amp;TEXT($B$2,"##")&amp;"-"&amp;TEXT(ROW()-12,"##")&amp;"]"</f>
        <v>[Administration-10]</v>
      </c>
      <c r="B22" s="106" t="s">
        <v>582</v>
      </c>
      <c r="C22" s="106" t="s">
        <v>726</v>
      </c>
      <c r="D22" s="106" t="s">
        <v>584</v>
      </c>
      <c r="E22" s="106"/>
      <c r="F22" s="106" t="s">
        <v>26</v>
      </c>
      <c r="G22" s="106" t="s">
        <v>26</v>
      </c>
      <c r="H22" s="90"/>
      <c r="I22" s="90"/>
      <c r="J22" s="171"/>
      <c r="K22" s="171"/>
      <c r="L22" s="171"/>
      <c r="M22" s="172"/>
      <c r="N22" s="172"/>
      <c r="O22" s="172"/>
      <c r="P22" s="77"/>
    </row>
    <row r="23" spans="1:257" ht="114.75" x14ac:dyDescent="0.2">
      <c r="A23" s="197" t="str">
        <f t="shared" si="4"/>
        <v>[Administration-11]</v>
      </c>
      <c r="B23" s="106" t="s">
        <v>583</v>
      </c>
      <c r="C23" s="106" t="s">
        <v>726</v>
      </c>
      <c r="D23" s="106" t="s">
        <v>584</v>
      </c>
      <c r="E23" s="106"/>
      <c r="F23" s="106" t="s">
        <v>26</v>
      </c>
      <c r="G23" s="106" t="s">
        <v>26</v>
      </c>
      <c r="H23" s="90"/>
      <c r="I23" s="90"/>
      <c r="J23" s="171"/>
      <c r="K23" s="171"/>
      <c r="L23" s="171"/>
      <c r="M23" s="172"/>
      <c r="N23" s="172"/>
      <c r="O23" s="172"/>
      <c r="P23" s="130"/>
    </row>
    <row r="24" spans="1:257" ht="204" x14ac:dyDescent="0.2">
      <c r="A24" s="197" t="str">
        <f t="shared" si="4"/>
        <v>[Administration-12]</v>
      </c>
      <c r="B24" s="106" t="s">
        <v>714</v>
      </c>
      <c r="C24" s="106" t="s">
        <v>727</v>
      </c>
      <c r="D24" s="106" t="s">
        <v>585</v>
      </c>
      <c r="E24" s="106"/>
      <c r="F24" s="106" t="s">
        <v>26</v>
      </c>
      <c r="G24" s="106" t="s">
        <v>26</v>
      </c>
      <c r="H24" s="90"/>
      <c r="I24" s="90"/>
      <c r="J24" s="171"/>
      <c r="K24" s="171"/>
      <c r="L24" s="171"/>
      <c r="M24" s="172"/>
      <c r="N24" s="172"/>
      <c r="O24" s="172"/>
      <c r="P24" s="130"/>
    </row>
    <row r="25" spans="1:257" ht="153" x14ac:dyDescent="0.2">
      <c r="A25" s="197" t="str">
        <f t="shared" si="4"/>
        <v>[Administration-13]</v>
      </c>
      <c r="B25" s="106" t="s">
        <v>715</v>
      </c>
      <c r="C25" s="106" t="s">
        <v>728</v>
      </c>
      <c r="D25" s="106" t="s">
        <v>588</v>
      </c>
      <c r="E25" s="106"/>
      <c r="F25" s="106" t="s">
        <v>26</v>
      </c>
      <c r="G25" s="106" t="s">
        <v>26</v>
      </c>
      <c r="H25" s="90"/>
      <c r="I25" s="90"/>
      <c r="J25" s="171"/>
      <c r="K25" s="171"/>
      <c r="L25" s="171"/>
      <c r="M25" s="172"/>
      <c r="N25" s="172"/>
      <c r="O25" s="172"/>
      <c r="P25" s="130"/>
    </row>
    <row r="26" spans="1:257" ht="178.5" x14ac:dyDescent="0.2">
      <c r="A26" s="197" t="str">
        <f t="shared" si="4"/>
        <v>[Administration-14]</v>
      </c>
      <c r="B26" s="106" t="s">
        <v>716</v>
      </c>
      <c r="C26" s="106" t="s">
        <v>729</v>
      </c>
      <c r="D26" s="106" t="s">
        <v>586</v>
      </c>
      <c r="E26" s="106"/>
      <c r="F26" s="106" t="s">
        <v>26</v>
      </c>
      <c r="G26" s="106" t="s">
        <v>26</v>
      </c>
      <c r="H26" s="90"/>
      <c r="I26" s="90"/>
      <c r="J26" s="171"/>
      <c r="K26" s="171"/>
      <c r="L26" s="171"/>
      <c r="M26" s="172"/>
      <c r="N26" s="172"/>
      <c r="O26" s="172"/>
      <c r="P26" s="130"/>
    </row>
    <row r="27" spans="1:257" ht="102" x14ac:dyDescent="0.2">
      <c r="A27" s="197" t="str">
        <f t="shared" si="4"/>
        <v>[Administration-15]</v>
      </c>
      <c r="B27" s="106" t="s">
        <v>717</v>
      </c>
      <c r="C27" s="106" t="s">
        <v>730</v>
      </c>
      <c r="D27" s="106" t="s">
        <v>587</v>
      </c>
      <c r="E27" s="106"/>
      <c r="F27" s="106" t="s">
        <v>26</v>
      </c>
      <c r="G27" s="106" t="s">
        <v>26</v>
      </c>
      <c r="H27" s="90"/>
      <c r="I27" s="90"/>
      <c r="J27" s="171"/>
      <c r="K27" s="171"/>
      <c r="L27" s="171"/>
      <c r="M27" s="172"/>
      <c r="N27" s="172"/>
      <c r="O27" s="172"/>
      <c r="P27" s="130"/>
    </row>
    <row r="28" spans="1:257" ht="140.25" x14ac:dyDescent="0.2">
      <c r="A28" s="197" t="str">
        <f t="shared" si="4"/>
        <v>[Administration-16]</v>
      </c>
      <c r="B28" s="106" t="s">
        <v>718</v>
      </c>
      <c r="C28" s="106" t="s">
        <v>731</v>
      </c>
      <c r="D28" s="106" t="s">
        <v>589</v>
      </c>
      <c r="E28" s="106"/>
      <c r="F28" s="106" t="s">
        <v>26</v>
      </c>
      <c r="G28" s="106" t="s">
        <v>26</v>
      </c>
      <c r="H28" s="90"/>
      <c r="I28" s="90"/>
      <c r="J28" s="171"/>
      <c r="K28" s="171"/>
      <c r="L28" s="171"/>
      <c r="M28" s="172"/>
      <c r="N28" s="172"/>
      <c r="O28" s="172"/>
      <c r="P28" s="130"/>
    </row>
    <row r="29" spans="1:257" ht="114.75" x14ac:dyDescent="0.2">
      <c r="A29" s="197" t="str">
        <f t="shared" si="4"/>
        <v>[Administration-17]</v>
      </c>
      <c r="B29" s="106" t="s">
        <v>719</v>
      </c>
      <c r="C29" s="106" t="s">
        <v>732</v>
      </c>
      <c r="D29" s="106" t="s">
        <v>590</v>
      </c>
      <c r="E29" s="106"/>
      <c r="F29" s="106" t="s">
        <v>26</v>
      </c>
      <c r="G29" s="106" t="s">
        <v>26</v>
      </c>
      <c r="H29" s="90"/>
      <c r="I29" s="90"/>
      <c r="J29" s="171"/>
      <c r="K29" s="171"/>
      <c r="L29" s="171"/>
      <c r="M29" s="172"/>
      <c r="N29" s="172"/>
      <c r="O29" s="172"/>
      <c r="P29" s="130"/>
    </row>
    <row r="30" spans="1:257" ht="102" x14ac:dyDescent="0.2">
      <c r="A30" s="236" t="str">
        <f t="shared" si="4"/>
        <v>[Administration-18]</v>
      </c>
      <c r="B30" s="95" t="s">
        <v>720</v>
      </c>
      <c r="C30" s="95" t="s">
        <v>733</v>
      </c>
      <c r="D30" s="95" t="s">
        <v>591</v>
      </c>
      <c r="E30" s="95"/>
      <c r="F30" s="95" t="s">
        <v>26</v>
      </c>
      <c r="G30" s="95" t="s">
        <v>26</v>
      </c>
      <c r="H30" s="98"/>
      <c r="I30" s="98"/>
      <c r="J30" s="239"/>
      <c r="K30" s="239"/>
      <c r="L30" s="239"/>
      <c r="M30" s="240"/>
      <c r="N30" s="240"/>
      <c r="O30" s="240"/>
      <c r="P30" s="130"/>
    </row>
    <row r="31" spans="1:257" ht="12.75" x14ac:dyDescent="0.2">
      <c r="A31" s="152"/>
      <c r="B31" s="270" t="s">
        <v>605</v>
      </c>
      <c r="C31" s="270"/>
      <c r="D31" s="270"/>
      <c r="E31" s="270"/>
      <c r="F31" s="270"/>
      <c r="G31" s="270"/>
      <c r="H31" s="270"/>
      <c r="I31" s="270"/>
      <c r="J31" s="271"/>
      <c r="K31" s="271"/>
      <c r="L31" s="271"/>
      <c r="M31" s="271"/>
      <c r="N31" s="271"/>
      <c r="O31" s="153"/>
      <c r="P31" s="77"/>
      <c r="Q31" s="77"/>
      <c r="R31" s="77"/>
      <c r="S31" s="77"/>
      <c r="T31" s="77"/>
      <c r="U31" s="77"/>
      <c r="V31" s="77"/>
      <c r="W31" s="77"/>
      <c r="X31" s="77"/>
      <c r="Y31" s="77"/>
      <c r="Z31" s="77"/>
      <c r="AA31" s="77"/>
      <c r="AB31" s="77"/>
      <c r="AC31" s="77"/>
      <c r="AD31" s="77"/>
      <c r="AE31" s="77"/>
      <c r="AF31" s="77"/>
      <c r="AG31" s="77"/>
      <c r="AH31" s="77"/>
      <c r="AI31" s="77"/>
      <c r="AJ31" s="77"/>
      <c r="AK31" s="77"/>
      <c r="AL31" s="77"/>
      <c r="AM31" s="77"/>
      <c r="AN31" s="77"/>
      <c r="AO31" s="77"/>
      <c r="AP31" s="77"/>
      <c r="AQ31" s="77"/>
      <c r="AR31" s="77"/>
      <c r="AS31" s="77"/>
      <c r="AT31" s="77"/>
      <c r="AU31" s="77"/>
      <c r="AV31" s="77"/>
      <c r="AW31" s="77"/>
      <c r="AX31" s="77"/>
      <c r="AY31" s="77"/>
      <c r="AZ31" s="77"/>
      <c r="BA31" s="77"/>
      <c r="BB31" s="77"/>
      <c r="BC31" s="77"/>
      <c r="BD31" s="77"/>
      <c r="BE31" s="77"/>
      <c r="BF31" s="77"/>
      <c r="BG31" s="77"/>
      <c r="BH31" s="77"/>
      <c r="BI31" s="77"/>
      <c r="BJ31" s="77"/>
      <c r="BK31" s="77"/>
      <c r="BL31" s="77"/>
      <c r="BM31" s="77"/>
      <c r="BN31" s="77"/>
      <c r="BO31" s="77"/>
      <c r="BP31" s="77"/>
      <c r="BQ31" s="77"/>
      <c r="BR31" s="77"/>
      <c r="BS31" s="77"/>
      <c r="BT31" s="77"/>
      <c r="BU31" s="77"/>
      <c r="BV31" s="77"/>
      <c r="BW31" s="77"/>
      <c r="BX31" s="77"/>
      <c r="BY31" s="77"/>
      <c r="BZ31" s="77"/>
      <c r="CA31" s="77"/>
      <c r="CB31" s="77"/>
      <c r="CC31" s="77"/>
      <c r="CD31" s="77"/>
      <c r="CE31" s="77"/>
      <c r="CF31" s="77"/>
      <c r="CG31" s="77"/>
      <c r="CH31" s="77"/>
      <c r="CI31" s="77"/>
      <c r="CJ31" s="77"/>
      <c r="CK31" s="77"/>
      <c r="CL31" s="77"/>
      <c r="CM31" s="77"/>
      <c r="CN31" s="77"/>
      <c r="CO31" s="77"/>
      <c r="CP31" s="77"/>
      <c r="CQ31" s="77"/>
      <c r="CR31" s="77"/>
      <c r="CS31" s="77"/>
      <c r="CT31" s="77"/>
      <c r="CU31" s="77"/>
      <c r="CV31" s="77"/>
      <c r="CW31" s="77"/>
      <c r="CX31" s="77"/>
      <c r="CY31" s="77"/>
      <c r="CZ31" s="77"/>
      <c r="DA31" s="77"/>
      <c r="DB31" s="77"/>
      <c r="DC31" s="77"/>
      <c r="DD31" s="77"/>
      <c r="DE31" s="77"/>
      <c r="DF31" s="77"/>
      <c r="DG31" s="77"/>
      <c r="DH31" s="77"/>
      <c r="DI31" s="77"/>
      <c r="DJ31" s="77"/>
      <c r="DK31" s="77"/>
      <c r="DL31" s="77"/>
      <c r="DM31" s="77"/>
      <c r="DN31" s="77"/>
      <c r="DO31" s="77"/>
      <c r="DP31" s="77"/>
      <c r="DQ31" s="77"/>
      <c r="DR31" s="77"/>
      <c r="DS31" s="77"/>
      <c r="DT31" s="77"/>
      <c r="DU31" s="77"/>
      <c r="DV31" s="77"/>
      <c r="DW31" s="77"/>
      <c r="DX31" s="77"/>
      <c r="DY31" s="77"/>
      <c r="DZ31" s="77"/>
      <c r="EA31" s="77"/>
      <c r="EB31" s="77"/>
      <c r="EC31" s="77"/>
      <c r="ED31" s="77"/>
      <c r="EE31" s="77"/>
      <c r="EF31" s="77"/>
      <c r="EG31" s="77"/>
      <c r="EH31" s="77"/>
      <c r="EI31" s="77"/>
      <c r="EJ31" s="77"/>
      <c r="EK31" s="77"/>
      <c r="EL31" s="77"/>
      <c r="EM31" s="77"/>
      <c r="EN31" s="77"/>
      <c r="EO31" s="77"/>
      <c r="EP31" s="77"/>
      <c r="EQ31" s="77"/>
      <c r="ER31" s="77"/>
      <c r="ES31" s="77"/>
      <c r="ET31" s="77"/>
      <c r="EU31" s="77"/>
      <c r="EV31" s="77"/>
      <c r="EW31" s="77"/>
      <c r="EX31" s="77"/>
      <c r="EY31" s="77"/>
      <c r="EZ31" s="77"/>
      <c r="FA31" s="77"/>
      <c r="FB31" s="77"/>
      <c r="FC31" s="77"/>
      <c r="FD31" s="77"/>
      <c r="FE31" s="77"/>
      <c r="FF31" s="77"/>
      <c r="FG31" s="77"/>
      <c r="FH31" s="77"/>
      <c r="FI31" s="77"/>
      <c r="FJ31" s="77"/>
      <c r="FK31" s="77"/>
      <c r="FL31" s="77"/>
      <c r="FM31" s="77"/>
      <c r="FN31" s="77"/>
      <c r="FO31" s="77"/>
      <c r="FP31" s="77"/>
      <c r="FQ31" s="77"/>
      <c r="FR31" s="77"/>
      <c r="FS31" s="77"/>
      <c r="FT31" s="77"/>
      <c r="FU31" s="77"/>
      <c r="FV31" s="77"/>
      <c r="FW31" s="77"/>
      <c r="FX31" s="77"/>
      <c r="FY31" s="77"/>
      <c r="FZ31" s="77"/>
      <c r="GA31" s="77"/>
      <c r="GB31" s="77"/>
      <c r="GC31" s="77"/>
      <c r="GD31" s="77"/>
      <c r="GE31" s="77"/>
      <c r="GF31" s="77"/>
      <c r="GG31" s="77"/>
      <c r="GH31" s="77"/>
      <c r="GI31" s="77"/>
      <c r="GJ31" s="77"/>
      <c r="GK31" s="77"/>
      <c r="GL31" s="77"/>
      <c r="GM31" s="77"/>
      <c r="GN31" s="77"/>
      <c r="GO31" s="77"/>
      <c r="GP31" s="77"/>
      <c r="GQ31" s="77"/>
      <c r="GR31" s="77"/>
      <c r="GS31" s="77"/>
      <c r="GT31" s="77"/>
      <c r="GU31" s="77"/>
      <c r="GV31" s="77"/>
      <c r="GW31" s="77"/>
      <c r="GX31" s="77"/>
      <c r="GY31" s="77"/>
      <c r="GZ31" s="77"/>
      <c r="HA31" s="77"/>
      <c r="HB31" s="77"/>
      <c r="HC31" s="77"/>
      <c r="HD31" s="77"/>
      <c r="HE31" s="77"/>
      <c r="HF31" s="77"/>
      <c r="HG31" s="77"/>
      <c r="HH31" s="77"/>
      <c r="HI31" s="77"/>
      <c r="HJ31" s="77"/>
      <c r="HK31" s="77"/>
      <c r="HL31" s="77"/>
      <c r="HM31" s="77"/>
      <c r="HN31" s="77"/>
      <c r="HO31" s="77"/>
      <c r="HP31" s="77"/>
      <c r="HQ31" s="77"/>
      <c r="HR31" s="77"/>
      <c r="HS31" s="77"/>
      <c r="HT31" s="77"/>
      <c r="HU31" s="77"/>
      <c r="HV31" s="77"/>
      <c r="HW31" s="77"/>
      <c r="HX31" s="77"/>
      <c r="HY31" s="77"/>
      <c r="HZ31" s="77"/>
      <c r="IA31" s="77"/>
      <c r="IB31" s="77"/>
      <c r="IC31" s="77"/>
      <c r="ID31" s="77"/>
      <c r="IE31" s="77"/>
      <c r="IF31" s="77"/>
      <c r="IG31" s="77"/>
      <c r="IH31" s="77"/>
      <c r="II31" s="77"/>
      <c r="IJ31" s="77"/>
      <c r="IK31" s="77"/>
      <c r="IL31" s="77"/>
      <c r="IM31" s="77"/>
      <c r="IN31" s="77"/>
      <c r="IO31" s="77"/>
      <c r="IP31" s="77"/>
      <c r="IQ31" s="77"/>
      <c r="IR31" s="77"/>
      <c r="IS31" s="77"/>
      <c r="IT31" s="77"/>
      <c r="IU31" s="77"/>
      <c r="IV31" s="77"/>
      <c r="IW31" s="77"/>
    </row>
    <row r="32" spans="1:257" ht="127.5" x14ac:dyDescent="0.2">
      <c r="A32" s="242" t="str">
        <f t="shared" ref="A32:A55" si="5">"["&amp;TEXT($B$2,"##")&amp;"-"&amp;TEXT(ROW()-13,"##")&amp;"]"</f>
        <v>[Administration-19]</v>
      </c>
      <c r="B32" s="250" t="s">
        <v>606</v>
      </c>
      <c r="C32" s="250" t="s">
        <v>734</v>
      </c>
      <c r="D32" s="250" t="s">
        <v>607</v>
      </c>
      <c r="E32" s="250"/>
      <c r="F32" s="250" t="s">
        <v>26</v>
      </c>
      <c r="G32" s="250" t="s">
        <v>26</v>
      </c>
      <c r="H32" s="251"/>
      <c r="I32" s="251"/>
      <c r="J32" s="247"/>
      <c r="K32" s="247"/>
      <c r="L32" s="247"/>
      <c r="M32" s="248"/>
      <c r="N32" s="248"/>
      <c r="O32" s="248"/>
      <c r="P32" s="77"/>
    </row>
    <row r="33" spans="1:16" ht="127.5" x14ac:dyDescent="0.2">
      <c r="A33" s="197" t="str">
        <f t="shared" si="5"/>
        <v>[Administration-20]</v>
      </c>
      <c r="B33" s="106" t="s">
        <v>608</v>
      </c>
      <c r="C33" s="106" t="s">
        <v>734</v>
      </c>
      <c r="D33" s="106" t="s">
        <v>607</v>
      </c>
      <c r="E33" s="106"/>
      <c r="F33" s="106" t="s">
        <v>26</v>
      </c>
      <c r="G33" s="106" t="s">
        <v>26</v>
      </c>
      <c r="H33" s="90"/>
      <c r="I33" s="90"/>
      <c r="J33" s="171"/>
      <c r="K33" s="171"/>
      <c r="L33" s="171"/>
      <c r="M33" s="172"/>
      <c r="N33" s="172"/>
      <c r="O33" s="172"/>
      <c r="P33" s="77"/>
    </row>
    <row r="34" spans="1:16" ht="127.5" x14ac:dyDescent="0.2">
      <c r="A34" s="197" t="str">
        <f t="shared" si="5"/>
        <v>[Administration-21]</v>
      </c>
      <c r="B34" s="106" t="s">
        <v>609</v>
      </c>
      <c r="C34" s="106" t="s">
        <v>734</v>
      </c>
      <c r="D34" s="106" t="s">
        <v>607</v>
      </c>
      <c r="E34" s="106"/>
      <c r="F34" s="106" t="s">
        <v>26</v>
      </c>
      <c r="G34" s="106" t="s">
        <v>26</v>
      </c>
      <c r="H34" s="90"/>
      <c r="I34" s="90"/>
      <c r="J34" s="171"/>
      <c r="K34" s="171"/>
      <c r="L34" s="171"/>
      <c r="M34" s="172"/>
      <c r="N34" s="172"/>
      <c r="O34" s="172"/>
      <c r="P34" s="77"/>
    </row>
    <row r="35" spans="1:16" ht="191.25" x14ac:dyDescent="0.2">
      <c r="A35" s="197" t="str">
        <f t="shared" si="5"/>
        <v>[Administration-22]</v>
      </c>
      <c r="B35" s="106" t="s">
        <v>610</v>
      </c>
      <c r="C35" s="106" t="s">
        <v>735</v>
      </c>
      <c r="D35" s="106" t="s">
        <v>614</v>
      </c>
      <c r="E35" s="106"/>
      <c r="F35" s="106" t="s">
        <v>26</v>
      </c>
      <c r="G35" s="106" t="s">
        <v>26</v>
      </c>
      <c r="H35" s="90"/>
      <c r="I35" s="90"/>
      <c r="J35" s="171"/>
      <c r="K35" s="171"/>
      <c r="L35" s="171"/>
      <c r="M35" s="172"/>
      <c r="N35" s="172"/>
      <c r="O35" s="172"/>
      <c r="P35" s="77"/>
    </row>
    <row r="36" spans="1:16" ht="178.5" x14ac:dyDescent="0.2">
      <c r="A36" s="197" t="str">
        <f t="shared" si="5"/>
        <v>[Administration-23]</v>
      </c>
      <c r="B36" s="106" t="s">
        <v>621</v>
      </c>
      <c r="C36" s="106" t="s">
        <v>736</v>
      </c>
      <c r="D36" s="106" t="s">
        <v>622</v>
      </c>
      <c r="E36" s="106"/>
      <c r="F36" s="106" t="s">
        <v>26</v>
      </c>
      <c r="G36" s="106" t="s">
        <v>26</v>
      </c>
      <c r="H36" s="90"/>
      <c r="I36" s="90"/>
      <c r="J36" s="171"/>
      <c r="K36" s="171"/>
      <c r="L36" s="171"/>
      <c r="M36" s="172"/>
      <c r="N36" s="172"/>
      <c r="O36" s="172"/>
      <c r="P36" s="77"/>
    </row>
    <row r="37" spans="1:16" ht="178.5" x14ac:dyDescent="0.2">
      <c r="A37" s="197" t="str">
        <f t="shared" si="5"/>
        <v>[Administration-24]</v>
      </c>
      <c r="B37" s="106" t="s">
        <v>623</v>
      </c>
      <c r="C37" s="106" t="s">
        <v>737</v>
      </c>
      <c r="D37" s="106" t="s">
        <v>624</v>
      </c>
      <c r="E37" s="106"/>
      <c r="F37" s="106" t="s">
        <v>26</v>
      </c>
      <c r="G37" s="106" t="s">
        <v>26</v>
      </c>
      <c r="H37" s="90"/>
      <c r="I37" s="90"/>
      <c r="J37" s="171"/>
      <c r="K37" s="171"/>
      <c r="L37" s="171"/>
      <c r="M37" s="172"/>
      <c r="N37" s="172"/>
      <c r="O37" s="172"/>
      <c r="P37" s="77"/>
    </row>
    <row r="38" spans="1:16" ht="229.5" x14ac:dyDescent="0.2">
      <c r="A38" s="197" t="str">
        <f t="shared" si="5"/>
        <v>[Administration-25]</v>
      </c>
      <c r="B38" s="106" t="s">
        <v>626</v>
      </c>
      <c r="C38" s="106" t="s">
        <v>738</v>
      </c>
      <c r="D38" s="106" t="s">
        <v>629</v>
      </c>
      <c r="E38" s="106"/>
      <c r="F38" s="106" t="s">
        <v>26</v>
      </c>
      <c r="G38" s="106" t="s">
        <v>26</v>
      </c>
      <c r="H38" s="90"/>
      <c r="I38" s="90"/>
      <c r="J38" s="171"/>
      <c r="K38" s="171"/>
      <c r="L38" s="171"/>
      <c r="M38" s="172"/>
      <c r="N38" s="172"/>
      <c r="O38" s="172"/>
      <c r="P38" s="77"/>
    </row>
    <row r="39" spans="1:16" ht="191.25" x14ac:dyDescent="0.2">
      <c r="A39" s="197" t="str">
        <f t="shared" si="5"/>
        <v>[Administration-26]</v>
      </c>
      <c r="B39" s="106" t="s">
        <v>628</v>
      </c>
      <c r="C39" s="106" t="s">
        <v>739</v>
      </c>
      <c r="D39" s="106" t="s">
        <v>630</v>
      </c>
      <c r="E39" s="106"/>
      <c r="F39" s="106" t="s">
        <v>26</v>
      </c>
      <c r="G39" s="106" t="s">
        <v>26</v>
      </c>
      <c r="H39" s="90"/>
      <c r="I39" s="90"/>
      <c r="J39" s="171"/>
      <c r="K39" s="171"/>
      <c r="L39" s="171"/>
      <c r="M39" s="172"/>
      <c r="N39" s="172"/>
      <c r="O39" s="172"/>
      <c r="P39" s="77"/>
    </row>
    <row r="40" spans="1:16" ht="204" x14ac:dyDescent="0.2">
      <c r="A40" s="197" t="str">
        <f t="shared" si="5"/>
        <v>[Administration-27]</v>
      </c>
      <c r="B40" s="106" t="s">
        <v>631</v>
      </c>
      <c r="C40" s="106" t="s">
        <v>740</v>
      </c>
      <c r="D40" s="106" t="s">
        <v>632</v>
      </c>
      <c r="E40" s="106"/>
      <c r="F40" s="106" t="s">
        <v>26</v>
      </c>
      <c r="G40" s="106" t="s">
        <v>26</v>
      </c>
      <c r="H40" s="90"/>
      <c r="I40" s="90"/>
      <c r="J40" s="171"/>
      <c r="K40" s="171"/>
      <c r="L40" s="171"/>
      <c r="M40" s="172"/>
      <c r="N40" s="172"/>
      <c r="O40" s="172"/>
      <c r="P40" s="77"/>
    </row>
    <row r="41" spans="1:16" ht="242.25" x14ac:dyDescent="0.2">
      <c r="A41" s="197" t="str">
        <f t="shared" si="5"/>
        <v>[Administration-28]</v>
      </c>
      <c r="B41" s="106" t="s">
        <v>633</v>
      </c>
      <c r="C41" s="106" t="s">
        <v>741</v>
      </c>
      <c r="D41" s="106" t="s">
        <v>668</v>
      </c>
      <c r="E41" s="106"/>
      <c r="F41" s="106" t="s">
        <v>26</v>
      </c>
      <c r="G41" s="106" t="s">
        <v>26</v>
      </c>
      <c r="H41" s="90"/>
      <c r="I41" s="90"/>
      <c r="J41" s="171"/>
      <c r="K41" s="171"/>
      <c r="L41" s="171"/>
      <c r="M41" s="172"/>
      <c r="N41" s="172"/>
      <c r="O41" s="172"/>
      <c r="P41" s="77"/>
    </row>
    <row r="42" spans="1:16" ht="242.25" x14ac:dyDescent="0.2">
      <c r="A42" s="197" t="str">
        <f t="shared" si="5"/>
        <v>[Administration-29]</v>
      </c>
      <c r="B42" s="106" t="s">
        <v>634</v>
      </c>
      <c r="C42" s="106" t="s">
        <v>742</v>
      </c>
      <c r="D42" s="106" t="s">
        <v>669</v>
      </c>
      <c r="E42" s="106"/>
      <c r="F42" s="106" t="s">
        <v>26</v>
      </c>
      <c r="G42" s="106" t="s">
        <v>26</v>
      </c>
      <c r="H42" s="90"/>
      <c r="I42" s="90"/>
      <c r="J42" s="171"/>
      <c r="K42" s="171"/>
      <c r="L42" s="171"/>
      <c r="M42" s="172"/>
      <c r="N42" s="172"/>
      <c r="O42" s="172"/>
      <c r="P42" s="77"/>
    </row>
    <row r="43" spans="1:16" ht="242.25" x14ac:dyDescent="0.2">
      <c r="A43" s="197" t="str">
        <f t="shared" si="5"/>
        <v>[Administration-30]</v>
      </c>
      <c r="B43" s="106" t="s">
        <v>635</v>
      </c>
      <c r="C43" s="106" t="s">
        <v>743</v>
      </c>
      <c r="D43" s="106" t="s">
        <v>670</v>
      </c>
      <c r="E43" s="106"/>
      <c r="F43" s="106" t="s">
        <v>26</v>
      </c>
      <c r="G43" s="106" t="s">
        <v>26</v>
      </c>
      <c r="H43" s="90"/>
      <c r="I43" s="90"/>
      <c r="J43" s="171"/>
      <c r="K43" s="171"/>
      <c r="L43" s="171"/>
      <c r="M43" s="172"/>
      <c r="N43" s="172"/>
      <c r="O43" s="172"/>
      <c r="P43" s="77"/>
    </row>
    <row r="44" spans="1:16" ht="153" x14ac:dyDescent="0.2">
      <c r="A44" s="197" t="str">
        <f t="shared" si="5"/>
        <v>[Administration-31]</v>
      </c>
      <c r="B44" s="106" t="s">
        <v>625</v>
      </c>
      <c r="C44" s="106" t="s">
        <v>744</v>
      </c>
      <c r="D44" s="106" t="s">
        <v>636</v>
      </c>
      <c r="E44" s="106"/>
      <c r="F44" s="106" t="s">
        <v>26</v>
      </c>
      <c r="G44" s="106" t="s">
        <v>26</v>
      </c>
      <c r="H44" s="90"/>
      <c r="I44" s="90"/>
      <c r="J44" s="171"/>
      <c r="K44" s="171"/>
      <c r="L44" s="171"/>
      <c r="M44" s="172"/>
      <c r="N44" s="172"/>
      <c r="O44" s="172"/>
      <c r="P44" s="77"/>
    </row>
    <row r="45" spans="1:16" ht="153" x14ac:dyDescent="0.2">
      <c r="A45" s="197" t="str">
        <f t="shared" si="5"/>
        <v>[Administration-32]</v>
      </c>
      <c r="B45" s="106" t="s">
        <v>637</v>
      </c>
      <c r="C45" s="106" t="s">
        <v>745</v>
      </c>
      <c r="D45" s="106" t="s">
        <v>638</v>
      </c>
      <c r="E45" s="106"/>
      <c r="F45" s="106" t="s">
        <v>26</v>
      </c>
      <c r="G45" s="106" t="s">
        <v>26</v>
      </c>
      <c r="H45" s="90"/>
      <c r="I45" s="90"/>
      <c r="J45" s="171"/>
      <c r="K45" s="171"/>
      <c r="L45" s="171"/>
      <c r="M45" s="172"/>
      <c r="N45" s="172"/>
      <c r="O45" s="172"/>
      <c r="P45" s="77"/>
    </row>
    <row r="46" spans="1:16" ht="178.5" x14ac:dyDescent="0.2">
      <c r="A46" s="197" t="str">
        <f t="shared" si="5"/>
        <v>[Administration-33]</v>
      </c>
      <c r="B46" s="106" t="s">
        <v>639</v>
      </c>
      <c r="C46" s="106" t="s">
        <v>746</v>
      </c>
      <c r="D46" s="106" t="s">
        <v>649</v>
      </c>
      <c r="E46" s="106"/>
      <c r="F46" s="106" t="s">
        <v>26</v>
      </c>
      <c r="G46" s="106" t="s">
        <v>26</v>
      </c>
      <c r="H46" s="90"/>
      <c r="I46" s="90"/>
      <c r="J46" s="171"/>
      <c r="K46" s="171"/>
      <c r="L46" s="171"/>
      <c r="M46" s="172"/>
      <c r="N46" s="172"/>
      <c r="O46" s="172"/>
      <c r="P46" s="77"/>
    </row>
    <row r="47" spans="1:16" ht="178.5" x14ac:dyDescent="0.2">
      <c r="A47" s="197" t="str">
        <f t="shared" si="5"/>
        <v>[Administration-34]</v>
      </c>
      <c r="B47" s="106" t="s">
        <v>640</v>
      </c>
      <c r="C47" s="106" t="s">
        <v>747</v>
      </c>
      <c r="D47" s="106" t="s">
        <v>650</v>
      </c>
      <c r="E47" s="106"/>
      <c r="F47" s="106" t="s">
        <v>26</v>
      </c>
      <c r="G47" s="106" t="s">
        <v>26</v>
      </c>
      <c r="H47" s="90"/>
      <c r="I47" s="90"/>
      <c r="J47" s="171"/>
      <c r="K47" s="171"/>
      <c r="L47" s="171"/>
      <c r="M47" s="172"/>
      <c r="N47" s="172"/>
      <c r="O47" s="172"/>
      <c r="P47" s="77"/>
    </row>
    <row r="48" spans="1:16" ht="114.75" x14ac:dyDescent="0.2">
      <c r="A48" s="197" t="str">
        <f t="shared" si="5"/>
        <v>[Administration-35]</v>
      </c>
      <c r="B48" s="106" t="s">
        <v>641</v>
      </c>
      <c r="C48" s="106" t="s">
        <v>748</v>
      </c>
      <c r="D48" s="106" t="s">
        <v>642</v>
      </c>
      <c r="E48" s="106"/>
      <c r="F48" s="106" t="s">
        <v>26</v>
      </c>
      <c r="G48" s="106" t="s">
        <v>26</v>
      </c>
      <c r="H48" s="90"/>
      <c r="I48" s="90"/>
      <c r="J48" s="171"/>
      <c r="K48" s="171"/>
      <c r="L48" s="171"/>
      <c r="M48" s="172"/>
      <c r="N48" s="172"/>
      <c r="O48" s="172"/>
      <c r="P48" s="77"/>
    </row>
    <row r="49" spans="1:257" ht="127.5" x14ac:dyDescent="0.2">
      <c r="A49" s="197" t="str">
        <f t="shared" si="5"/>
        <v>[Administration-36]</v>
      </c>
      <c r="B49" s="106" t="s">
        <v>643</v>
      </c>
      <c r="C49" s="106" t="s">
        <v>749</v>
      </c>
      <c r="D49" s="106" t="s">
        <v>644</v>
      </c>
      <c r="E49" s="106"/>
      <c r="F49" s="106" t="s">
        <v>26</v>
      </c>
      <c r="G49" s="106" t="s">
        <v>26</v>
      </c>
      <c r="H49" s="90"/>
      <c r="I49" s="90"/>
      <c r="J49" s="171"/>
      <c r="K49" s="171"/>
      <c r="L49" s="171"/>
      <c r="M49" s="172"/>
      <c r="N49" s="172"/>
      <c r="O49" s="172"/>
      <c r="P49" s="77"/>
    </row>
    <row r="50" spans="1:257" ht="114.75" x14ac:dyDescent="0.2">
      <c r="A50" s="197" t="str">
        <f t="shared" si="5"/>
        <v>[Administration-37]</v>
      </c>
      <c r="B50" s="106" t="s">
        <v>645</v>
      </c>
      <c r="C50" s="106" t="s">
        <v>750</v>
      </c>
      <c r="D50" s="106" t="s">
        <v>647</v>
      </c>
      <c r="E50" s="106"/>
      <c r="F50" s="106" t="s">
        <v>26</v>
      </c>
      <c r="G50" s="106" t="s">
        <v>26</v>
      </c>
      <c r="H50" s="90"/>
      <c r="I50" s="90"/>
      <c r="J50" s="171"/>
      <c r="K50" s="171"/>
      <c r="L50" s="171"/>
      <c r="M50" s="172"/>
      <c r="N50" s="172"/>
      <c r="O50" s="172"/>
      <c r="P50" s="77"/>
    </row>
    <row r="51" spans="1:257" ht="127.5" x14ac:dyDescent="0.2">
      <c r="A51" s="197" t="str">
        <f t="shared" si="5"/>
        <v>[Administration-38]</v>
      </c>
      <c r="B51" s="106" t="s">
        <v>646</v>
      </c>
      <c r="C51" s="106" t="s">
        <v>751</v>
      </c>
      <c r="D51" s="106" t="s">
        <v>648</v>
      </c>
      <c r="E51" s="106"/>
      <c r="F51" s="106" t="s">
        <v>26</v>
      </c>
      <c r="G51" s="106" t="s">
        <v>26</v>
      </c>
      <c r="H51" s="90"/>
      <c r="I51" s="90"/>
      <c r="J51" s="171"/>
      <c r="K51" s="171"/>
      <c r="L51" s="171"/>
      <c r="M51" s="172"/>
      <c r="N51" s="172"/>
      <c r="O51" s="172"/>
      <c r="P51" s="77"/>
    </row>
    <row r="52" spans="1:257" ht="114.75" x14ac:dyDescent="0.2">
      <c r="A52" s="197" t="str">
        <f t="shared" si="5"/>
        <v>[Administration-39]</v>
      </c>
      <c r="B52" s="106" t="s">
        <v>651</v>
      </c>
      <c r="C52" s="106" t="s">
        <v>752</v>
      </c>
      <c r="D52" s="106" t="s">
        <v>653</v>
      </c>
      <c r="E52" s="106"/>
      <c r="F52" s="106" t="s">
        <v>26</v>
      </c>
      <c r="G52" s="106" t="s">
        <v>26</v>
      </c>
      <c r="H52" s="90"/>
      <c r="I52" s="90"/>
      <c r="J52" s="171"/>
      <c r="K52" s="171"/>
      <c r="L52" s="171"/>
      <c r="M52" s="172"/>
      <c r="N52" s="172"/>
      <c r="O52" s="172"/>
      <c r="P52" s="77"/>
    </row>
    <row r="53" spans="1:257" ht="127.5" x14ac:dyDescent="0.2">
      <c r="A53" s="197" t="str">
        <f t="shared" si="5"/>
        <v>[Administration-40]</v>
      </c>
      <c r="B53" s="106" t="s">
        <v>652</v>
      </c>
      <c r="C53" s="106" t="s">
        <v>753</v>
      </c>
      <c r="D53" s="106" t="s">
        <v>654</v>
      </c>
      <c r="E53" s="106"/>
      <c r="F53" s="106" t="s">
        <v>26</v>
      </c>
      <c r="G53" s="106" t="s">
        <v>26</v>
      </c>
      <c r="H53" s="90"/>
      <c r="I53" s="90"/>
      <c r="J53" s="171"/>
      <c r="K53" s="171"/>
      <c r="L53" s="171"/>
      <c r="M53" s="172"/>
      <c r="N53" s="172"/>
      <c r="O53" s="172"/>
      <c r="P53" s="77"/>
    </row>
    <row r="54" spans="1:257" ht="114.75" x14ac:dyDescent="0.2">
      <c r="A54" s="197" t="str">
        <f t="shared" si="5"/>
        <v>[Administration-41]</v>
      </c>
      <c r="B54" s="106" t="s">
        <v>655</v>
      </c>
      <c r="C54" s="106" t="s">
        <v>754</v>
      </c>
      <c r="D54" s="106" t="s">
        <v>658</v>
      </c>
      <c r="E54" s="106"/>
      <c r="F54" s="106" t="s">
        <v>26</v>
      </c>
      <c r="G54" s="106" t="s">
        <v>26</v>
      </c>
      <c r="H54" s="90"/>
      <c r="I54" s="90"/>
      <c r="J54" s="171"/>
      <c r="K54" s="171"/>
      <c r="L54" s="171"/>
      <c r="M54" s="172"/>
      <c r="N54" s="172"/>
      <c r="O54" s="172"/>
      <c r="P54" s="77"/>
    </row>
    <row r="55" spans="1:257" ht="127.5" x14ac:dyDescent="0.2">
      <c r="A55" s="236" t="str">
        <f t="shared" si="5"/>
        <v>[Administration-42]</v>
      </c>
      <c r="B55" s="95" t="s">
        <v>656</v>
      </c>
      <c r="C55" s="95" t="s">
        <v>755</v>
      </c>
      <c r="D55" s="95" t="s">
        <v>657</v>
      </c>
      <c r="E55" s="95"/>
      <c r="F55" s="95" t="s">
        <v>26</v>
      </c>
      <c r="G55" s="95" t="s">
        <v>26</v>
      </c>
      <c r="H55" s="98"/>
      <c r="I55" s="98"/>
      <c r="J55" s="239"/>
      <c r="K55" s="239"/>
      <c r="L55" s="239"/>
      <c r="M55" s="240"/>
      <c r="N55" s="240"/>
      <c r="O55" s="240"/>
      <c r="P55" s="77"/>
    </row>
    <row r="56" spans="1:257" ht="12.75" x14ac:dyDescent="0.2">
      <c r="A56" s="152"/>
      <c r="B56" s="270" t="s">
        <v>666</v>
      </c>
      <c r="C56" s="270"/>
      <c r="D56" s="270"/>
      <c r="E56" s="270"/>
      <c r="F56" s="270"/>
      <c r="G56" s="270"/>
      <c r="H56" s="270"/>
      <c r="I56" s="270"/>
      <c r="J56" s="271"/>
      <c r="K56" s="271"/>
      <c r="L56" s="271"/>
      <c r="M56" s="271"/>
      <c r="N56" s="271"/>
      <c r="O56" s="153"/>
      <c r="P56" s="77"/>
      <c r="Q56" s="77"/>
      <c r="R56" s="77"/>
      <c r="S56" s="77"/>
      <c r="T56" s="77"/>
      <c r="U56" s="77"/>
      <c r="V56" s="77"/>
      <c r="W56" s="77"/>
      <c r="X56" s="77"/>
      <c r="Y56" s="77"/>
      <c r="Z56" s="77"/>
      <c r="AA56" s="77"/>
      <c r="AB56" s="77"/>
      <c r="AC56" s="77"/>
      <c r="AD56" s="77"/>
      <c r="AE56" s="77"/>
      <c r="AF56" s="77"/>
      <c r="AG56" s="77"/>
      <c r="AH56" s="77"/>
      <c r="AI56" s="77"/>
      <c r="AJ56" s="77"/>
      <c r="AK56" s="77"/>
      <c r="AL56" s="77"/>
      <c r="AM56" s="77"/>
      <c r="AN56" s="77"/>
      <c r="AO56" s="77"/>
      <c r="AP56" s="77"/>
      <c r="AQ56" s="77"/>
      <c r="AR56" s="77"/>
      <c r="AS56" s="77"/>
      <c r="AT56" s="77"/>
      <c r="AU56" s="77"/>
      <c r="AV56" s="77"/>
      <c r="AW56" s="77"/>
      <c r="AX56" s="77"/>
      <c r="AY56" s="77"/>
      <c r="AZ56" s="77"/>
      <c r="BA56" s="77"/>
      <c r="BB56" s="77"/>
      <c r="BC56" s="77"/>
      <c r="BD56" s="77"/>
      <c r="BE56" s="77"/>
      <c r="BF56" s="77"/>
      <c r="BG56" s="77"/>
      <c r="BH56" s="77"/>
      <c r="BI56" s="77"/>
      <c r="BJ56" s="77"/>
      <c r="BK56" s="77"/>
      <c r="BL56" s="77"/>
      <c r="BM56" s="77"/>
      <c r="BN56" s="77"/>
      <c r="BO56" s="77"/>
      <c r="BP56" s="77"/>
      <c r="BQ56" s="77"/>
      <c r="BR56" s="77"/>
      <c r="BS56" s="77"/>
      <c r="BT56" s="77"/>
      <c r="BU56" s="77"/>
      <c r="BV56" s="77"/>
      <c r="BW56" s="77"/>
      <c r="BX56" s="77"/>
      <c r="BY56" s="77"/>
      <c r="BZ56" s="77"/>
      <c r="CA56" s="77"/>
      <c r="CB56" s="77"/>
      <c r="CC56" s="77"/>
      <c r="CD56" s="77"/>
      <c r="CE56" s="77"/>
      <c r="CF56" s="77"/>
      <c r="CG56" s="77"/>
      <c r="CH56" s="77"/>
      <c r="CI56" s="77"/>
      <c r="CJ56" s="77"/>
      <c r="CK56" s="77"/>
      <c r="CL56" s="77"/>
      <c r="CM56" s="77"/>
      <c r="CN56" s="77"/>
      <c r="CO56" s="77"/>
      <c r="CP56" s="77"/>
      <c r="CQ56" s="77"/>
      <c r="CR56" s="77"/>
      <c r="CS56" s="77"/>
      <c r="CT56" s="77"/>
      <c r="CU56" s="77"/>
      <c r="CV56" s="77"/>
      <c r="CW56" s="77"/>
      <c r="CX56" s="77"/>
      <c r="CY56" s="77"/>
      <c r="CZ56" s="77"/>
      <c r="DA56" s="77"/>
      <c r="DB56" s="77"/>
      <c r="DC56" s="77"/>
      <c r="DD56" s="77"/>
      <c r="DE56" s="77"/>
      <c r="DF56" s="77"/>
      <c r="DG56" s="77"/>
      <c r="DH56" s="77"/>
      <c r="DI56" s="77"/>
      <c r="DJ56" s="77"/>
      <c r="DK56" s="77"/>
      <c r="DL56" s="77"/>
      <c r="DM56" s="77"/>
      <c r="DN56" s="77"/>
      <c r="DO56" s="77"/>
      <c r="DP56" s="77"/>
      <c r="DQ56" s="77"/>
      <c r="DR56" s="77"/>
      <c r="DS56" s="77"/>
      <c r="DT56" s="77"/>
      <c r="DU56" s="77"/>
      <c r="DV56" s="77"/>
      <c r="DW56" s="77"/>
      <c r="DX56" s="77"/>
      <c r="DY56" s="77"/>
      <c r="DZ56" s="77"/>
      <c r="EA56" s="77"/>
      <c r="EB56" s="77"/>
      <c r="EC56" s="77"/>
      <c r="ED56" s="77"/>
      <c r="EE56" s="77"/>
      <c r="EF56" s="77"/>
      <c r="EG56" s="77"/>
      <c r="EH56" s="77"/>
      <c r="EI56" s="77"/>
      <c r="EJ56" s="77"/>
      <c r="EK56" s="77"/>
      <c r="EL56" s="77"/>
      <c r="EM56" s="77"/>
      <c r="EN56" s="77"/>
      <c r="EO56" s="77"/>
      <c r="EP56" s="77"/>
      <c r="EQ56" s="77"/>
      <c r="ER56" s="77"/>
      <c r="ES56" s="77"/>
      <c r="ET56" s="77"/>
      <c r="EU56" s="77"/>
      <c r="EV56" s="77"/>
      <c r="EW56" s="77"/>
      <c r="EX56" s="77"/>
      <c r="EY56" s="77"/>
      <c r="EZ56" s="77"/>
      <c r="FA56" s="77"/>
      <c r="FB56" s="77"/>
      <c r="FC56" s="77"/>
      <c r="FD56" s="77"/>
      <c r="FE56" s="77"/>
      <c r="FF56" s="77"/>
      <c r="FG56" s="77"/>
      <c r="FH56" s="77"/>
      <c r="FI56" s="77"/>
      <c r="FJ56" s="77"/>
      <c r="FK56" s="77"/>
      <c r="FL56" s="77"/>
      <c r="FM56" s="77"/>
      <c r="FN56" s="77"/>
      <c r="FO56" s="77"/>
      <c r="FP56" s="77"/>
      <c r="FQ56" s="77"/>
      <c r="FR56" s="77"/>
      <c r="FS56" s="77"/>
      <c r="FT56" s="77"/>
      <c r="FU56" s="77"/>
      <c r="FV56" s="77"/>
      <c r="FW56" s="77"/>
      <c r="FX56" s="77"/>
      <c r="FY56" s="77"/>
      <c r="FZ56" s="77"/>
      <c r="GA56" s="77"/>
      <c r="GB56" s="77"/>
      <c r="GC56" s="77"/>
      <c r="GD56" s="77"/>
      <c r="GE56" s="77"/>
      <c r="GF56" s="77"/>
      <c r="GG56" s="77"/>
      <c r="GH56" s="77"/>
      <c r="GI56" s="77"/>
      <c r="GJ56" s="77"/>
      <c r="GK56" s="77"/>
      <c r="GL56" s="77"/>
      <c r="GM56" s="77"/>
      <c r="GN56" s="77"/>
      <c r="GO56" s="77"/>
      <c r="GP56" s="77"/>
      <c r="GQ56" s="77"/>
      <c r="GR56" s="77"/>
      <c r="GS56" s="77"/>
      <c r="GT56" s="77"/>
      <c r="GU56" s="77"/>
      <c r="GV56" s="77"/>
      <c r="GW56" s="77"/>
      <c r="GX56" s="77"/>
      <c r="GY56" s="77"/>
      <c r="GZ56" s="77"/>
      <c r="HA56" s="77"/>
      <c r="HB56" s="77"/>
      <c r="HC56" s="77"/>
      <c r="HD56" s="77"/>
      <c r="HE56" s="77"/>
      <c r="HF56" s="77"/>
      <c r="HG56" s="77"/>
      <c r="HH56" s="77"/>
      <c r="HI56" s="77"/>
      <c r="HJ56" s="77"/>
      <c r="HK56" s="77"/>
      <c r="HL56" s="77"/>
      <c r="HM56" s="77"/>
      <c r="HN56" s="77"/>
      <c r="HO56" s="77"/>
      <c r="HP56" s="77"/>
      <c r="HQ56" s="77"/>
      <c r="HR56" s="77"/>
      <c r="HS56" s="77"/>
      <c r="HT56" s="77"/>
      <c r="HU56" s="77"/>
      <c r="HV56" s="77"/>
      <c r="HW56" s="77"/>
      <c r="HX56" s="77"/>
      <c r="HY56" s="77"/>
      <c r="HZ56" s="77"/>
      <c r="IA56" s="77"/>
      <c r="IB56" s="77"/>
      <c r="IC56" s="77"/>
      <c r="ID56" s="77"/>
      <c r="IE56" s="77"/>
      <c r="IF56" s="77"/>
      <c r="IG56" s="77"/>
      <c r="IH56" s="77"/>
      <c r="II56" s="77"/>
      <c r="IJ56" s="77"/>
      <c r="IK56" s="77"/>
      <c r="IL56" s="77"/>
      <c r="IM56" s="77"/>
      <c r="IN56" s="77"/>
      <c r="IO56" s="77"/>
      <c r="IP56" s="77"/>
      <c r="IQ56" s="77"/>
      <c r="IR56" s="77"/>
      <c r="IS56" s="77"/>
      <c r="IT56" s="77"/>
      <c r="IU56" s="77"/>
      <c r="IV56" s="77"/>
      <c r="IW56" s="77"/>
    </row>
    <row r="57" spans="1:257" ht="102" x14ac:dyDescent="0.2">
      <c r="A57" s="242" t="str">
        <f>"["&amp;TEXT($B$2,"##")&amp;"-"&amp;TEXT(ROW()-14,"##")&amp;"]"</f>
        <v>[Administration-43]</v>
      </c>
      <c r="B57" s="250" t="s">
        <v>667</v>
      </c>
      <c r="C57" s="250" t="s">
        <v>756</v>
      </c>
      <c r="D57" s="250" t="s">
        <v>696</v>
      </c>
      <c r="E57" s="250"/>
      <c r="F57" s="250" t="s">
        <v>26</v>
      </c>
      <c r="G57" s="250" t="s">
        <v>26</v>
      </c>
      <c r="H57" s="251"/>
      <c r="I57" s="251"/>
      <c r="J57" s="247"/>
      <c r="K57" s="247"/>
      <c r="L57" s="247"/>
      <c r="M57" s="248"/>
      <c r="N57" s="248"/>
      <c r="O57" s="248"/>
      <c r="P57" s="77"/>
    </row>
    <row r="58" spans="1:257" ht="102" x14ac:dyDescent="0.2">
      <c r="A58" s="197" t="str">
        <f t="shared" ref="A58:A68" si="6">"["&amp;TEXT($B$2,"##")&amp;"-"&amp;TEXT(ROW()-14,"##")&amp;"]"</f>
        <v>[Administration-44]</v>
      </c>
      <c r="B58" s="106" t="s">
        <v>671</v>
      </c>
      <c r="C58" s="106" t="s">
        <v>756</v>
      </c>
      <c r="D58" s="106" t="s">
        <v>696</v>
      </c>
      <c r="E58" s="106"/>
      <c r="F58" s="106" t="s">
        <v>26</v>
      </c>
      <c r="G58" s="106" t="s">
        <v>26</v>
      </c>
      <c r="H58" s="90"/>
      <c r="I58" s="90"/>
      <c r="J58" s="171"/>
      <c r="K58" s="171"/>
      <c r="L58" s="171"/>
      <c r="M58" s="172"/>
      <c r="N58" s="172"/>
      <c r="O58" s="172"/>
      <c r="P58" s="77"/>
    </row>
    <row r="59" spans="1:257" ht="102" x14ac:dyDescent="0.2">
      <c r="A59" s="197" t="str">
        <f t="shared" si="6"/>
        <v>[Administration-45]</v>
      </c>
      <c r="B59" s="106" t="s">
        <v>672</v>
      </c>
      <c r="C59" s="106" t="s">
        <v>756</v>
      </c>
      <c r="D59" s="106" t="s">
        <v>696</v>
      </c>
      <c r="E59" s="106"/>
      <c r="F59" s="106" t="s">
        <v>26</v>
      </c>
      <c r="G59" s="106" t="s">
        <v>26</v>
      </c>
      <c r="H59" s="90"/>
      <c r="I59" s="90"/>
      <c r="J59" s="171"/>
      <c r="K59" s="171"/>
      <c r="L59" s="171"/>
      <c r="M59" s="172"/>
      <c r="N59" s="172"/>
      <c r="O59" s="172"/>
      <c r="P59" s="77"/>
    </row>
    <row r="60" spans="1:257" ht="216.75" x14ac:dyDescent="0.2">
      <c r="A60" s="197" t="str">
        <f t="shared" si="6"/>
        <v>[Administration-46]</v>
      </c>
      <c r="B60" s="106" t="s">
        <v>677</v>
      </c>
      <c r="C60" s="106" t="s">
        <v>757</v>
      </c>
      <c r="D60" s="106" t="s">
        <v>678</v>
      </c>
      <c r="E60" s="106"/>
      <c r="F60" s="106" t="s">
        <v>26</v>
      </c>
      <c r="G60" s="106" t="s">
        <v>26</v>
      </c>
      <c r="H60" s="90"/>
      <c r="I60" s="90"/>
      <c r="J60" s="171"/>
      <c r="K60" s="171"/>
      <c r="L60" s="171"/>
      <c r="M60" s="172"/>
      <c r="N60" s="172"/>
      <c r="O60" s="172"/>
      <c r="P60" s="77"/>
    </row>
    <row r="61" spans="1:257" ht="165.75" x14ac:dyDescent="0.2">
      <c r="A61" s="197" t="str">
        <f t="shared" si="6"/>
        <v>[Administration-47]</v>
      </c>
      <c r="B61" s="106" t="s">
        <v>679</v>
      </c>
      <c r="C61" s="106" t="s">
        <v>758</v>
      </c>
      <c r="D61" s="106" t="s">
        <v>681</v>
      </c>
      <c r="E61" s="106"/>
      <c r="F61" s="106" t="s">
        <v>26</v>
      </c>
      <c r="G61" s="106" t="s">
        <v>26</v>
      </c>
      <c r="H61" s="90"/>
      <c r="I61" s="90"/>
      <c r="J61" s="171"/>
      <c r="K61" s="171"/>
      <c r="L61" s="171"/>
      <c r="M61" s="172"/>
      <c r="N61" s="172"/>
      <c r="O61" s="172"/>
      <c r="P61" s="77"/>
    </row>
    <row r="62" spans="1:257" ht="178.5" x14ac:dyDescent="0.2">
      <c r="A62" s="197" t="str">
        <f t="shared" si="6"/>
        <v>[Administration-48]</v>
      </c>
      <c r="B62" s="106" t="s">
        <v>680</v>
      </c>
      <c r="C62" s="106" t="s">
        <v>759</v>
      </c>
      <c r="D62" s="106" t="s">
        <v>682</v>
      </c>
      <c r="E62" s="106"/>
      <c r="F62" s="106" t="s">
        <v>26</v>
      </c>
      <c r="G62" s="106" t="s">
        <v>26</v>
      </c>
      <c r="H62" s="90"/>
      <c r="I62" s="90"/>
      <c r="J62" s="171"/>
      <c r="K62" s="171"/>
      <c r="L62" s="171"/>
      <c r="M62" s="172"/>
      <c r="N62" s="172"/>
      <c r="O62" s="172"/>
      <c r="P62" s="77"/>
    </row>
    <row r="63" spans="1:257" ht="102" x14ac:dyDescent="0.2">
      <c r="A63" s="197" t="str">
        <f t="shared" si="6"/>
        <v>[Administration-49]</v>
      </c>
      <c r="B63" s="106" t="s">
        <v>685</v>
      </c>
      <c r="C63" s="106" t="s">
        <v>760</v>
      </c>
      <c r="D63" s="106" t="s">
        <v>683</v>
      </c>
      <c r="E63" s="106"/>
      <c r="F63" s="106" t="s">
        <v>26</v>
      </c>
      <c r="G63" s="106" t="s">
        <v>26</v>
      </c>
      <c r="H63" s="90"/>
      <c r="I63" s="90"/>
      <c r="J63" s="171"/>
      <c r="K63" s="171"/>
      <c r="L63" s="171"/>
      <c r="M63" s="172"/>
      <c r="N63" s="172"/>
      <c r="O63" s="172"/>
      <c r="P63" s="77"/>
    </row>
    <row r="64" spans="1:257" ht="114.75" x14ac:dyDescent="0.2">
      <c r="A64" s="197" t="str">
        <f t="shared" si="6"/>
        <v>[Administration-50]</v>
      </c>
      <c r="B64" s="106" t="s">
        <v>686</v>
      </c>
      <c r="C64" s="106" t="s">
        <v>761</v>
      </c>
      <c r="D64" s="106" t="s">
        <v>684</v>
      </c>
      <c r="E64" s="106"/>
      <c r="F64" s="106" t="s">
        <v>26</v>
      </c>
      <c r="G64" s="106" t="s">
        <v>26</v>
      </c>
      <c r="H64" s="90"/>
      <c r="I64" s="90"/>
      <c r="J64" s="171"/>
      <c r="K64" s="171"/>
      <c r="L64" s="171"/>
      <c r="M64" s="172"/>
      <c r="N64" s="172"/>
      <c r="O64" s="172"/>
      <c r="P64" s="77"/>
    </row>
    <row r="65" spans="1:257" ht="89.25" x14ac:dyDescent="0.2">
      <c r="A65" s="197" t="str">
        <f t="shared" si="6"/>
        <v>[Administration-51]</v>
      </c>
      <c r="B65" s="106" t="s">
        <v>700</v>
      </c>
      <c r="C65" s="106" t="s">
        <v>762</v>
      </c>
      <c r="D65" s="106" t="s">
        <v>687</v>
      </c>
      <c r="E65" s="106"/>
      <c r="F65" s="106" t="s">
        <v>26</v>
      </c>
      <c r="G65" s="106" t="s">
        <v>26</v>
      </c>
      <c r="H65" s="90"/>
      <c r="I65" s="90"/>
      <c r="J65" s="171"/>
      <c r="K65" s="171"/>
      <c r="L65" s="171"/>
      <c r="M65" s="172"/>
      <c r="N65" s="172"/>
      <c r="O65" s="172"/>
      <c r="P65" s="77"/>
    </row>
    <row r="66" spans="1:257" ht="89.25" x14ac:dyDescent="0.2">
      <c r="A66" s="197" t="str">
        <f t="shared" si="6"/>
        <v>[Administration-52]</v>
      </c>
      <c r="B66" s="106" t="s">
        <v>701</v>
      </c>
      <c r="C66" s="106" t="s">
        <v>763</v>
      </c>
      <c r="D66" s="106" t="s">
        <v>692</v>
      </c>
      <c r="E66" s="106"/>
      <c r="F66" s="106" t="s">
        <v>26</v>
      </c>
      <c r="G66" s="106" t="s">
        <v>26</v>
      </c>
      <c r="H66" s="90"/>
      <c r="I66" s="90"/>
      <c r="J66" s="171"/>
      <c r="K66" s="171"/>
      <c r="L66" s="171"/>
      <c r="M66" s="172"/>
      <c r="N66" s="172"/>
      <c r="O66" s="172"/>
      <c r="P66" s="77"/>
    </row>
    <row r="67" spans="1:257" ht="102" x14ac:dyDescent="0.2">
      <c r="A67" s="197" t="str">
        <f t="shared" si="6"/>
        <v>[Administration-53]</v>
      </c>
      <c r="B67" s="106" t="s">
        <v>690</v>
      </c>
      <c r="C67" s="106" t="s">
        <v>764</v>
      </c>
      <c r="D67" s="106" t="s">
        <v>691</v>
      </c>
      <c r="E67" s="106"/>
      <c r="F67" s="106" t="s">
        <v>26</v>
      </c>
      <c r="G67" s="106" t="s">
        <v>26</v>
      </c>
      <c r="H67" s="90"/>
      <c r="I67" s="90"/>
      <c r="J67" s="171"/>
      <c r="K67" s="171"/>
      <c r="L67" s="171"/>
      <c r="M67" s="172"/>
      <c r="N67" s="172"/>
      <c r="O67" s="172"/>
      <c r="P67" s="77"/>
    </row>
    <row r="68" spans="1:257" ht="102" x14ac:dyDescent="0.2">
      <c r="A68" s="236" t="str">
        <f t="shared" si="6"/>
        <v>[Administration-54]</v>
      </c>
      <c r="B68" s="95" t="s">
        <v>693</v>
      </c>
      <c r="C68" s="95" t="s">
        <v>765</v>
      </c>
      <c r="D68" s="95" t="s">
        <v>694</v>
      </c>
      <c r="E68" s="95"/>
      <c r="F68" s="95" t="s">
        <v>26</v>
      </c>
      <c r="G68" s="95" t="s">
        <v>26</v>
      </c>
      <c r="H68" s="98"/>
      <c r="I68" s="98"/>
      <c r="J68" s="239"/>
      <c r="K68" s="239"/>
      <c r="L68" s="239"/>
      <c r="M68" s="240"/>
      <c r="N68" s="240"/>
      <c r="O68" s="240"/>
      <c r="P68" s="77"/>
    </row>
    <row r="69" spans="1:257" ht="12.75" x14ac:dyDescent="0.2">
      <c r="A69" s="152"/>
      <c r="B69" s="270" t="s">
        <v>673</v>
      </c>
      <c r="C69" s="270"/>
      <c r="D69" s="270"/>
      <c r="E69" s="270"/>
      <c r="F69" s="270"/>
      <c r="G69" s="270"/>
      <c r="H69" s="270"/>
      <c r="I69" s="270"/>
      <c r="J69" s="271"/>
      <c r="K69" s="271"/>
      <c r="L69" s="271"/>
      <c r="M69" s="271"/>
      <c r="N69" s="271"/>
      <c r="O69" s="153"/>
      <c r="P69" s="77"/>
      <c r="Q69" s="77"/>
      <c r="R69" s="77"/>
      <c r="S69" s="77"/>
      <c r="T69" s="77"/>
      <c r="U69" s="77"/>
      <c r="V69" s="77"/>
      <c r="W69" s="77"/>
      <c r="X69" s="77"/>
      <c r="Y69" s="77"/>
      <c r="Z69" s="77"/>
      <c r="AA69" s="77"/>
      <c r="AB69" s="77"/>
      <c r="AC69" s="77"/>
      <c r="AD69" s="77"/>
      <c r="AE69" s="77"/>
      <c r="AF69" s="77"/>
      <c r="AG69" s="77"/>
      <c r="AH69" s="77"/>
      <c r="AI69" s="77"/>
      <c r="AJ69" s="77"/>
      <c r="AK69" s="77"/>
      <c r="AL69" s="77"/>
      <c r="AM69" s="77"/>
      <c r="AN69" s="77"/>
      <c r="AO69" s="77"/>
      <c r="AP69" s="77"/>
      <c r="AQ69" s="77"/>
      <c r="AR69" s="77"/>
      <c r="AS69" s="77"/>
      <c r="AT69" s="77"/>
      <c r="AU69" s="77"/>
      <c r="AV69" s="77"/>
      <c r="AW69" s="77"/>
      <c r="AX69" s="77"/>
      <c r="AY69" s="77"/>
      <c r="AZ69" s="77"/>
      <c r="BA69" s="77"/>
      <c r="BB69" s="77"/>
      <c r="BC69" s="77"/>
      <c r="BD69" s="77"/>
      <c r="BE69" s="77"/>
      <c r="BF69" s="77"/>
      <c r="BG69" s="77"/>
      <c r="BH69" s="77"/>
      <c r="BI69" s="77"/>
      <c r="BJ69" s="77"/>
      <c r="BK69" s="77"/>
      <c r="BL69" s="77"/>
      <c r="BM69" s="77"/>
      <c r="BN69" s="77"/>
      <c r="BO69" s="77"/>
      <c r="BP69" s="77"/>
      <c r="BQ69" s="77"/>
      <c r="BR69" s="77"/>
      <c r="BS69" s="77"/>
      <c r="BT69" s="77"/>
      <c r="BU69" s="77"/>
      <c r="BV69" s="77"/>
      <c r="BW69" s="77"/>
      <c r="BX69" s="77"/>
      <c r="BY69" s="77"/>
      <c r="BZ69" s="77"/>
      <c r="CA69" s="77"/>
      <c r="CB69" s="77"/>
      <c r="CC69" s="77"/>
      <c r="CD69" s="77"/>
      <c r="CE69" s="77"/>
      <c r="CF69" s="77"/>
      <c r="CG69" s="77"/>
      <c r="CH69" s="77"/>
      <c r="CI69" s="77"/>
      <c r="CJ69" s="77"/>
      <c r="CK69" s="77"/>
      <c r="CL69" s="77"/>
      <c r="CM69" s="77"/>
      <c r="CN69" s="77"/>
      <c r="CO69" s="77"/>
      <c r="CP69" s="77"/>
      <c r="CQ69" s="77"/>
      <c r="CR69" s="77"/>
      <c r="CS69" s="77"/>
      <c r="CT69" s="77"/>
      <c r="CU69" s="77"/>
      <c r="CV69" s="77"/>
      <c r="CW69" s="77"/>
      <c r="CX69" s="77"/>
      <c r="CY69" s="77"/>
      <c r="CZ69" s="77"/>
      <c r="DA69" s="77"/>
      <c r="DB69" s="77"/>
      <c r="DC69" s="77"/>
      <c r="DD69" s="77"/>
      <c r="DE69" s="77"/>
      <c r="DF69" s="77"/>
      <c r="DG69" s="77"/>
      <c r="DH69" s="77"/>
      <c r="DI69" s="77"/>
      <c r="DJ69" s="77"/>
      <c r="DK69" s="77"/>
      <c r="DL69" s="77"/>
      <c r="DM69" s="77"/>
      <c r="DN69" s="77"/>
      <c r="DO69" s="77"/>
      <c r="DP69" s="77"/>
      <c r="DQ69" s="77"/>
      <c r="DR69" s="77"/>
      <c r="DS69" s="77"/>
      <c r="DT69" s="77"/>
      <c r="DU69" s="77"/>
      <c r="DV69" s="77"/>
      <c r="DW69" s="77"/>
      <c r="DX69" s="77"/>
      <c r="DY69" s="77"/>
      <c r="DZ69" s="77"/>
      <c r="EA69" s="77"/>
      <c r="EB69" s="77"/>
      <c r="EC69" s="77"/>
      <c r="ED69" s="77"/>
      <c r="EE69" s="77"/>
      <c r="EF69" s="77"/>
      <c r="EG69" s="77"/>
      <c r="EH69" s="77"/>
      <c r="EI69" s="77"/>
      <c r="EJ69" s="77"/>
      <c r="EK69" s="77"/>
      <c r="EL69" s="77"/>
      <c r="EM69" s="77"/>
      <c r="EN69" s="77"/>
      <c r="EO69" s="77"/>
      <c r="EP69" s="77"/>
      <c r="EQ69" s="77"/>
      <c r="ER69" s="77"/>
      <c r="ES69" s="77"/>
      <c r="ET69" s="77"/>
      <c r="EU69" s="77"/>
      <c r="EV69" s="77"/>
      <c r="EW69" s="77"/>
      <c r="EX69" s="77"/>
      <c r="EY69" s="77"/>
      <c r="EZ69" s="77"/>
      <c r="FA69" s="77"/>
      <c r="FB69" s="77"/>
      <c r="FC69" s="77"/>
      <c r="FD69" s="77"/>
      <c r="FE69" s="77"/>
      <c r="FF69" s="77"/>
      <c r="FG69" s="77"/>
      <c r="FH69" s="77"/>
      <c r="FI69" s="77"/>
      <c r="FJ69" s="77"/>
      <c r="FK69" s="77"/>
      <c r="FL69" s="77"/>
      <c r="FM69" s="77"/>
      <c r="FN69" s="77"/>
      <c r="FO69" s="77"/>
      <c r="FP69" s="77"/>
      <c r="FQ69" s="77"/>
      <c r="FR69" s="77"/>
      <c r="FS69" s="77"/>
      <c r="FT69" s="77"/>
      <c r="FU69" s="77"/>
      <c r="FV69" s="77"/>
      <c r="FW69" s="77"/>
      <c r="FX69" s="77"/>
      <c r="FY69" s="77"/>
      <c r="FZ69" s="77"/>
      <c r="GA69" s="77"/>
      <c r="GB69" s="77"/>
      <c r="GC69" s="77"/>
      <c r="GD69" s="77"/>
      <c r="GE69" s="77"/>
      <c r="GF69" s="77"/>
      <c r="GG69" s="77"/>
      <c r="GH69" s="77"/>
      <c r="GI69" s="77"/>
      <c r="GJ69" s="77"/>
      <c r="GK69" s="77"/>
      <c r="GL69" s="77"/>
      <c r="GM69" s="77"/>
      <c r="GN69" s="77"/>
      <c r="GO69" s="77"/>
      <c r="GP69" s="77"/>
      <c r="GQ69" s="77"/>
      <c r="GR69" s="77"/>
      <c r="GS69" s="77"/>
      <c r="GT69" s="77"/>
      <c r="GU69" s="77"/>
      <c r="GV69" s="77"/>
      <c r="GW69" s="77"/>
      <c r="GX69" s="77"/>
      <c r="GY69" s="77"/>
      <c r="GZ69" s="77"/>
      <c r="HA69" s="77"/>
      <c r="HB69" s="77"/>
      <c r="HC69" s="77"/>
      <c r="HD69" s="77"/>
      <c r="HE69" s="77"/>
      <c r="HF69" s="77"/>
      <c r="HG69" s="77"/>
      <c r="HH69" s="77"/>
      <c r="HI69" s="77"/>
      <c r="HJ69" s="77"/>
      <c r="HK69" s="77"/>
      <c r="HL69" s="77"/>
      <c r="HM69" s="77"/>
      <c r="HN69" s="77"/>
      <c r="HO69" s="77"/>
      <c r="HP69" s="77"/>
      <c r="HQ69" s="77"/>
      <c r="HR69" s="77"/>
      <c r="HS69" s="77"/>
      <c r="HT69" s="77"/>
      <c r="HU69" s="77"/>
      <c r="HV69" s="77"/>
      <c r="HW69" s="77"/>
      <c r="HX69" s="77"/>
      <c r="HY69" s="77"/>
      <c r="HZ69" s="77"/>
      <c r="IA69" s="77"/>
      <c r="IB69" s="77"/>
      <c r="IC69" s="77"/>
      <c r="ID69" s="77"/>
      <c r="IE69" s="77"/>
      <c r="IF69" s="77"/>
      <c r="IG69" s="77"/>
      <c r="IH69" s="77"/>
      <c r="II69" s="77"/>
      <c r="IJ69" s="77"/>
      <c r="IK69" s="77"/>
      <c r="IL69" s="77"/>
      <c r="IM69" s="77"/>
      <c r="IN69" s="77"/>
      <c r="IO69" s="77"/>
      <c r="IP69" s="77"/>
      <c r="IQ69" s="77"/>
      <c r="IR69" s="77"/>
      <c r="IS69" s="77"/>
      <c r="IT69" s="77"/>
      <c r="IU69" s="77"/>
      <c r="IV69" s="77"/>
      <c r="IW69" s="77"/>
    </row>
    <row r="70" spans="1:257" ht="89.25" x14ac:dyDescent="0.2">
      <c r="A70" s="242" t="str">
        <f>"["&amp;TEXT($B$2,"##")&amp;"-"&amp;TEXT(ROW()-15,"##")&amp;"]"</f>
        <v>[Administration-55]</v>
      </c>
      <c r="B70" s="250" t="s">
        <v>674</v>
      </c>
      <c r="C70" s="250" t="s">
        <v>766</v>
      </c>
      <c r="D70" s="250" t="s">
        <v>695</v>
      </c>
      <c r="E70" s="250"/>
      <c r="F70" s="250" t="s">
        <v>26</v>
      </c>
      <c r="G70" s="250" t="s">
        <v>26</v>
      </c>
      <c r="H70" s="251"/>
      <c r="I70" s="251"/>
      <c r="J70" s="247"/>
      <c r="K70" s="247"/>
      <c r="L70" s="247"/>
      <c r="M70" s="248"/>
      <c r="N70" s="248"/>
      <c r="O70" s="248"/>
      <c r="P70" s="77"/>
    </row>
    <row r="71" spans="1:257" ht="89.25" x14ac:dyDescent="0.2">
      <c r="A71" s="197" t="str">
        <f t="shared" ref="A71:A76" si="7">"["&amp;TEXT($B$2,"##")&amp;"-"&amp;TEXT(ROW()-15,"##")&amp;"]"</f>
        <v>[Administration-56]</v>
      </c>
      <c r="B71" s="106" t="s">
        <v>675</v>
      </c>
      <c r="C71" s="106" t="s">
        <v>766</v>
      </c>
      <c r="D71" s="106" t="s">
        <v>695</v>
      </c>
      <c r="E71" s="106"/>
      <c r="F71" s="106" t="s">
        <v>26</v>
      </c>
      <c r="G71" s="106" t="s">
        <v>26</v>
      </c>
      <c r="H71" s="90"/>
      <c r="I71" s="90"/>
      <c r="J71" s="171"/>
      <c r="K71" s="171"/>
      <c r="L71" s="171"/>
      <c r="M71" s="172"/>
      <c r="N71" s="172"/>
      <c r="O71" s="172"/>
      <c r="P71" s="77"/>
    </row>
    <row r="72" spans="1:257" ht="89.25" x14ac:dyDescent="0.2">
      <c r="A72" s="197" t="str">
        <f t="shared" si="7"/>
        <v>[Administration-57]</v>
      </c>
      <c r="B72" s="106" t="s">
        <v>676</v>
      </c>
      <c r="C72" s="106" t="s">
        <v>766</v>
      </c>
      <c r="D72" s="106" t="s">
        <v>695</v>
      </c>
      <c r="E72" s="106"/>
      <c r="F72" s="106" t="s">
        <v>26</v>
      </c>
      <c r="G72" s="106" t="s">
        <v>26</v>
      </c>
      <c r="H72" s="90"/>
      <c r="I72" s="90"/>
      <c r="J72" s="171"/>
      <c r="K72" s="171"/>
      <c r="L72" s="171"/>
      <c r="M72" s="172"/>
      <c r="N72" s="172"/>
      <c r="O72" s="172"/>
      <c r="P72" s="77"/>
    </row>
    <row r="73" spans="1:257" ht="127.5" x14ac:dyDescent="0.2">
      <c r="A73" s="197" t="str">
        <f t="shared" si="7"/>
        <v>[Administration-58]</v>
      </c>
      <c r="B73" s="106" t="s">
        <v>688</v>
      </c>
      <c r="C73" s="106" t="s">
        <v>767</v>
      </c>
      <c r="D73" s="106" t="s">
        <v>689</v>
      </c>
      <c r="E73" s="106"/>
      <c r="F73" s="106" t="s">
        <v>26</v>
      </c>
      <c r="G73" s="106" t="s">
        <v>26</v>
      </c>
      <c r="H73" s="90"/>
      <c r="I73" s="90"/>
      <c r="J73" s="171"/>
      <c r="K73" s="171"/>
      <c r="L73" s="171"/>
      <c r="M73" s="172"/>
      <c r="N73" s="172"/>
      <c r="O73" s="172"/>
      <c r="P73" s="77"/>
    </row>
    <row r="74" spans="1:257" ht="102" x14ac:dyDescent="0.2">
      <c r="A74" s="197" t="str">
        <f t="shared" si="7"/>
        <v>[Administration-59]</v>
      </c>
      <c r="B74" s="106" t="s">
        <v>697</v>
      </c>
      <c r="C74" s="106" t="s">
        <v>768</v>
      </c>
      <c r="D74" s="106" t="s">
        <v>699</v>
      </c>
      <c r="E74" s="106"/>
      <c r="F74" s="106" t="s">
        <v>26</v>
      </c>
      <c r="G74" s="106" t="s">
        <v>26</v>
      </c>
      <c r="H74" s="90"/>
      <c r="I74" s="90"/>
      <c r="J74" s="171"/>
      <c r="K74" s="171"/>
      <c r="L74" s="171"/>
      <c r="M74" s="172"/>
      <c r="N74" s="172"/>
      <c r="O74" s="172"/>
      <c r="P74" s="77"/>
    </row>
    <row r="75" spans="1:257" ht="89.25" x14ac:dyDescent="0.2">
      <c r="A75" s="197" t="str">
        <f t="shared" si="7"/>
        <v>[Administration-60]</v>
      </c>
      <c r="B75" s="106" t="s">
        <v>702</v>
      </c>
      <c r="C75" s="106" t="s">
        <v>769</v>
      </c>
      <c r="D75" s="106" t="s">
        <v>703</v>
      </c>
      <c r="E75" s="106"/>
      <c r="F75" s="106" t="s">
        <v>26</v>
      </c>
      <c r="G75" s="106" t="s">
        <v>26</v>
      </c>
      <c r="H75" s="90"/>
      <c r="I75" s="90"/>
      <c r="J75" s="171"/>
      <c r="K75" s="171"/>
      <c r="L75" s="171"/>
      <c r="M75" s="172"/>
      <c r="N75" s="172"/>
      <c r="O75" s="172"/>
      <c r="P75" s="77"/>
    </row>
    <row r="76" spans="1:257" ht="102" x14ac:dyDescent="0.2">
      <c r="A76" s="236" t="str">
        <f t="shared" si="7"/>
        <v>[Administration-61]</v>
      </c>
      <c r="B76" s="95" t="s">
        <v>704</v>
      </c>
      <c r="C76" s="95" t="s">
        <v>770</v>
      </c>
      <c r="D76" s="95" t="s">
        <v>705</v>
      </c>
      <c r="E76" s="95"/>
      <c r="F76" s="95" t="s">
        <v>26</v>
      </c>
      <c r="G76" s="95" t="s">
        <v>26</v>
      </c>
      <c r="H76" s="98"/>
      <c r="I76" s="98"/>
      <c r="J76" s="239"/>
      <c r="K76" s="239"/>
      <c r="L76" s="239"/>
      <c r="M76" s="240"/>
      <c r="N76" s="240"/>
      <c r="O76" s="240"/>
      <c r="P76" s="77"/>
    </row>
    <row r="77" spans="1:257" ht="12.75" x14ac:dyDescent="0.2">
      <c r="A77" s="152"/>
      <c r="B77" s="270" t="s">
        <v>659</v>
      </c>
      <c r="C77" s="270"/>
      <c r="D77" s="270"/>
      <c r="E77" s="270"/>
      <c r="F77" s="270"/>
      <c r="G77" s="270"/>
      <c r="H77" s="270"/>
      <c r="I77" s="270"/>
      <c r="J77" s="271"/>
      <c r="K77" s="271"/>
      <c r="L77" s="271"/>
      <c r="M77" s="271"/>
      <c r="N77" s="271"/>
      <c r="O77" s="153"/>
      <c r="P77" s="77"/>
      <c r="Q77" s="77"/>
      <c r="R77" s="77"/>
      <c r="S77" s="77"/>
      <c r="T77" s="77"/>
      <c r="U77" s="77"/>
      <c r="V77" s="77"/>
      <c r="W77" s="77"/>
      <c r="X77" s="77"/>
      <c r="Y77" s="77"/>
      <c r="Z77" s="77"/>
      <c r="AA77" s="77"/>
      <c r="AB77" s="77"/>
      <c r="AC77" s="77"/>
      <c r="AD77" s="77"/>
      <c r="AE77" s="77"/>
      <c r="AF77" s="77"/>
      <c r="AG77" s="77"/>
      <c r="AH77" s="77"/>
      <c r="AI77" s="77"/>
      <c r="AJ77" s="77"/>
      <c r="AK77" s="77"/>
      <c r="AL77" s="77"/>
      <c r="AM77" s="77"/>
      <c r="AN77" s="77"/>
      <c r="AO77" s="77"/>
      <c r="AP77" s="77"/>
      <c r="AQ77" s="77"/>
      <c r="AR77" s="77"/>
      <c r="AS77" s="77"/>
      <c r="AT77" s="77"/>
      <c r="AU77" s="77"/>
      <c r="AV77" s="77"/>
      <c r="AW77" s="77"/>
      <c r="AX77" s="77"/>
      <c r="AY77" s="77"/>
      <c r="AZ77" s="77"/>
      <c r="BA77" s="77"/>
      <c r="BB77" s="77"/>
      <c r="BC77" s="77"/>
      <c r="BD77" s="77"/>
      <c r="BE77" s="77"/>
      <c r="BF77" s="77"/>
      <c r="BG77" s="77"/>
      <c r="BH77" s="77"/>
      <c r="BI77" s="77"/>
      <c r="BJ77" s="77"/>
      <c r="BK77" s="77"/>
      <c r="BL77" s="77"/>
      <c r="BM77" s="77"/>
      <c r="BN77" s="77"/>
      <c r="BO77" s="77"/>
      <c r="BP77" s="77"/>
      <c r="BQ77" s="77"/>
      <c r="BR77" s="77"/>
      <c r="BS77" s="77"/>
      <c r="BT77" s="77"/>
      <c r="BU77" s="77"/>
      <c r="BV77" s="77"/>
      <c r="BW77" s="77"/>
      <c r="BX77" s="77"/>
      <c r="BY77" s="77"/>
      <c r="BZ77" s="77"/>
      <c r="CA77" s="77"/>
      <c r="CB77" s="77"/>
      <c r="CC77" s="77"/>
      <c r="CD77" s="77"/>
      <c r="CE77" s="77"/>
      <c r="CF77" s="77"/>
      <c r="CG77" s="77"/>
      <c r="CH77" s="77"/>
      <c r="CI77" s="77"/>
      <c r="CJ77" s="77"/>
      <c r="CK77" s="77"/>
      <c r="CL77" s="77"/>
      <c r="CM77" s="77"/>
      <c r="CN77" s="77"/>
      <c r="CO77" s="77"/>
      <c r="CP77" s="77"/>
      <c r="CQ77" s="77"/>
      <c r="CR77" s="77"/>
      <c r="CS77" s="77"/>
      <c r="CT77" s="77"/>
      <c r="CU77" s="77"/>
      <c r="CV77" s="77"/>
      <c r="CW77" s="77"/>
      <c r="CX77" s="77"/>
      <c r="CY77" s="77"/>
      <c r="CZ77" s="77"/>
      <c r="DA77" s="77"/>
      <c r="DB77" s="77"/>
      <c r="DC77" s="77"/>
      <c r="DD77" s="77"/>
      <c r="DE77" s="77"/>
      <c r="DF77" s="77"/>
      <c r="DG77" s="77"/>
      <c r="DH77" s="77"/>
      <c r="DI77" s="77"/>
      <c r="DJ77" s="77"/>
      <c r="DK77" s="77"/>
      <c r="DL77" s="77"/>
      <c r="DM77" s="77"/>
      <c r="DN77" s="77"/>
      <c r="DO77" s="77"/>
      <c r="DP77" s="77"/>
      <c r="DQ77" s="77"/>
      <c r="DR77" s="77"/>
      <c r="DS77" s="77"/>
      <c r="DT77" s="77"/>
      <c r="DU77" s="77"/>
      <c r="DV77" s="77"/>
      <c r="DW77" s="77"/>
      <c r="DX77" s="77"/>
      <c r="DY77" s="77"/>
      <c r="DZ77" s="77"/>
      <c r="EA77" s="77"/>
      <c r="EB77" s="77"/>
      <c r="EC77" s="77"/>
      <c r="ED77" s="77"/>
      <c r="EE77" s="77"/>
      <c r="EF77" s="77"/>
      <c r="EG77" s="77"/>
      <c r="EH77" s="77"/>
      <c r="EI77" s="77"/>
      <c r="EJ77" s="77"/>
      <c r="EK77" s="77"/>
      <c r="EL77" s="77"/>
      <c r="EM77" s="77"/>
      <c r="EN77" s="77"/>
      <c r="EO77" s="77"/>
      <c r="EP77" s="77"/>
      <c r="EQ77" s="77"/>
      <c r="ER77" s="77"/>
      <c r="ES77" s="77"/>
      <c r="ET77" s="77"/>
      <c r="EU77" s="77"/>
      <c r="EV77" s="77"/>
      <c r="EW77" s="77"/>
      <c r="EX77" s="77"/>
      <c r="EY77" s="77"/>
      <c r="EZ77" s="77"/>
      <c r="FA77" s="77"/>
      <c r="FB77" s="77"/>
      <c r="FC77" s="77"/>
      <c r="FD77" s="77"/>
      <c r="FE77" s="77"/>
      <c r="FF77" s="77"/>
      <c r="FG77" s="77"/>
      <c r="FH77" s="77"/>
      <c r="FI77" s="77"/>
      <c r="FJ77" s="77"/>
      <c r="FK77" s="77"/>
      <c r="FL77" s="77"/>
      <c r="FM77" s="77"/>
      <c r="FN77" s="77"/>
      <c r="FO77" s="77"/>
      <c r="FP77" s="77"/>
      <c r="FQ77" s="77"/>
      <c r="FR77" s="77"/>
      <c r="FS77" s="77"/>
      <c r="FT77" s="77"/>
      <c r="FU77" s="77"/>
      <c r="FV77" s="77"/>
      <c r="FW77" s="77"/>
      <c r="FX77" s="77"/>
      <c r="FY77" s="77"/>
      <c r="FZ77" s="77"/>
      <c r="GA77" s="77"/>
      <c r="GB77" s="77"/>
      <c r="GC77" s="77"/>
      <c r="GD77" s="77"/>
      <c r="GE77" s="77"/>
      <c r="GF77" s="77"/>
      <c r="GG77" s="77"/>
      <c r="GH77" s="77"/>
      <c r="GI77" s="77"/>
      <c r="GJ77" s="77"/>
      <c r="GK77" s="77"/>
      <c r="GL77" s="77"/>
      <c r="GM77" s="77"/>
      <c r="GN77" s="77"/>
      <c r="GO77" s="77"/>
      <c r="GP77" s="77"/>
      <c r="GQ77" s="77"/>
      <c r="GR77" s="77"/>
      <c r="GS77" s="77"/>
      <c r="GT77" s="77"/>
      <c r="GU77" s="77"/>
      <c r="GV77" s="77"/>
      <c r="GW77" s="77"/>
      <c r="GX77" s="77"/>
      <c r="GY77" s="77"/>
      <c r="GZ77" s="77"/>
      <c r="HA77" s="77"/>
      <c r="HB77" s="77"/>
      <c r="HC77" s="77"/>
      <c r="HD77" s="77"/>
      <c r="HE77" s="77"/>
      <c r="HF77" s="77"/>
      <c r="HG77" s="77"/>
      <c r="HH77" s="77"/>
      <c r="HI77" s="77"/>
      <c r="HJ77" s="77"/>
      <c r="HK77" s="77"/>
      <c r="HL77" s="77"/>
      <c r="HM77" s="77"/>
      <c r="HN77" s="77"/>
      <c r="HO77" s="77"/>
      <c r="HP77" s="77"/>
      <c r="HQ77" s="77"/>
      <c r="HR77" s="77"/>
      <c r="HS77" s="77"/>
      <c r="HT77" s="77"/>
      <c r="HU77" s="77"/>
      <c r="HV77" s="77"/>
      <c r="HW77" s="77"/>
      <c r="HX77" s="77"/>
      <c r="HY77" s="77"/>
      <c r="HZ77" s="77"/>
      <c r="IA77" s="77"/>
      <c r="IB77" s="77"/>
      <c r="IC77" s="77"/>
      <c r="ID77" s="77"/>
      <c r="IE77" s="77"/>
      <c r="IF77" s="77"/>
      <c r="IG77" s="77"/>
      <c r="IH77" s="77"/>
      <c r="II77" s="77"/>
      <c r="IJ77" s="77"/>
      <c r="IK77" s="77"/>
      <c r="IL77" s="77"/>
      <c r="IM77" s="77"/>
      <c r="IN77" s="77"/>
      <c r="IO77" s="77"/>
      <c r="IP77" s="77"/>
      <c r="IQ77" s="77"/>
      <c r="IR77" s="77"/>
      <c r="IS77" s="77"/>
      <c r="IT77" s="77"/>
      <c r="IU77" s="77"/>
      <c r="IV77" s="77"/>
      <c r="IW77" s="77"/>
    </row>
    <row r="78" spans="1:257" ht="153" x14ac:dyDescent="0.2">
      <c r="A78" s="242" t="str">
        <f>"["&amp;TEXT($B$2,"##")&amp;"-"&amp;TEXT(ROW()-16,"##")&amp;"]"</f>
        <v>[Administration-62]</v>
      </c>
      <c r="B78" s="250" t="s">
        <v>660</v>
      </c>
      <c r="C78" s="250" t="s">
        <v>771</v>
      </c>
      <c r="D78" s="250" t="s">
        <v>706</v>
      </c>
      <c r="E78" s="250"/>
      <c r="F78" s="250" t="s">
        <v>26</v>
      </c>
      <c r="G78" s="250" t="s">
        <v>26</v>
      </c>
      <c r="H78" s="251"/>
      <c r="I78" s="251"/>
      <c r="J78" s="247"/>
      <c r="K78" s="247"/>
      <c r="L78" s="247"/>
      <c r="M78" s="248"/>
      <c r="N78" s="248"/>
      <c r="O78" s="248"/>
      <c r="P78" s="77"/>
    </row>
    <row r="79" spans="1:257" ht="153" x14ac:dyDescent="0.2">
      <c r="A79" s="197" t="str">
        <f t="shared" ref="A79:A89" si="8">"["&amp;TEXT($B$2,"##")&amp;"-"&amp;TEXT(ROW()-16,"##")&amp;"]"</f>
        <v>[Administration-63]</v>
      </c>
      <c r="B79" s="106" t="s">
        <v>661</v>
      </c>
      <c r="C79" s="106" t="s">
        <v>771</v>
      </c>
      <c r="D79" s="106" t="s">
        <v>706</v>
      </c>
      <c r="E79" s="106"/>
      <c r="F79" s="106" t="s">
        <v>26</v>
      </c>
      <c r="G79" s="106" t="s">
        <v>26</v>
      </c>
      <c r="H79" s="90"/>
      <c r="I79" s="90"/>
      <c r="J79" s="171"/>
      <c r="K79" s="171"/>
      <c r="L79" s="171"/>
      <c r="M79" s="172"/>
      <c r="N79" s="172"/>
      <c r="O79" s="172"/>
      <c r="P79" s="77"/>
    </row>
    <row r="80" spans="1:257" ht="165.75" x14ac:dyDescent="0.2">
      <c r="A80" s="197" t="str">
        <f t="shared" si="8"/>
        <v>[Administration-64]</v>
      </c>
      <c r="B80" s="106" t="s">
        <v>662</v>
      </c>
      <c r="C80" s="106" t="s">
        <v>771</v>
      </c>
      <c r="D80" s="106" t="s">
        <v>707</v>
      </c>
      <c r="E80" s="106"/>
      <c r="F80" s="106" t="s">
        <v>26</v>
      </c>
      <c r="G80" s="106" t="s">
        <v>26</v>
      </c>
      <c r="H80" s="90"/>
      <c r="I80" s="90"/>
      <c r="J80" s="171"/>
      <c r="K80" s="171"/>
      <c r="L80" s="171"/>
      <c r="M80" s="172"/>
      <c r="N80" s="172"/>
      <c r="O80" s="172"/>
      <c r="P80" s="77"/>
    </row>
    <row r="81" spans="1:16" ht="76.5" x14ac:dyDescent="0.2">
      <c r="A81" s="197" t="str">
        <f t="shared" si="8"/>
        <v>[Administration-65]</v>
      </c>
      <c r="B81" s="106" t="s">
        <v>708</v>
      </c>
      <c r="C81" s="106" t="s">
        <v>772</v>
      </c>
      <c r="D81" s="106" t="s">
        <v>710</v>
      </c>
      <c r="E81" s="106"/>
      <c r="F81" s="106" t="s">
        <v>26</v>
      </c>
      <c r="G81" s="106" t="s">
        <v>26</v>
      </c>
      <c r="H81" s="90"/>
      <c r="I81" s="90"/>
      <c r="J81" s="171"/>
      <c r="K81" s="171"/>
      <c r="L81" s="171"/>
      <c r="M81" s="172"/>
      <c r="N81" s="172"/>
      <c r="O81" s="172"/>
      <c r="P81" s="77"/>
    </row>
    <row r="82" spans="1:16" ht="76.5" x14ac:dyDescent="0.2">
      <c r="A82" s="197" t="str">
        <f t="shared" si="8"/>
        <v>[Administration-66]</v>
      </c>
      <c r="B82" s="106" t="s">
        <v>711</v>
      </c>
      <c r="C82" s="106" t="s">
        <v>773</v>
      </c>
      <c r="D82" s="106" t="s">
        <v>709</v>
      </c>
      <c r="E82" s="106"/>
      <c r="F82" s="106" t="s">
        <v>26</v>
      </c>
      <c r="G82" s="106" t="s">
        <v>26</v>
      </c>
      <c r="H82" s="90"/>
      <c r="I82" s="90"/>
      <c r="J82" s="171"/>
      <c r="K82" s="171"/>
      <c r="L82" s="171"/>
      <c r="M82" s="172"/>
      <c r="N82" s="172"/>
      <c r="O82" s="172"/>
      <c r="P82" s="77"/>
    </row>
    <row r="83" spans="1:16" ht="76.5" x14ac:dyDescent="0.2">
      <c r="A83" s="197" t="str">
        <f t="shared" si="8"/>
        <v>[Administration-67]</v>
      </c>
      <c r="B83" s="106" t="s">
        <v>712</v>
      </c>
      <c r="C83" s="106" t="s">
        <v>774</v>
      </c>
      <c r="D83" s="106" t="s">
        <v>709</v>
      </c>
      <c r="E83" s="106"/>
      <c r="F83" s="106" t="s">
        <v>26</v>
      </c>
      <c r="G83" s="106" t="s">
        <v>26</v>
      </c>
      <c r="H83" s="90"/>
      <c r="I83" s="90"/>
      <c r="J83" s="171"/>
      <c r="K83" s="171"/>
      <c r="L83" s="171"/>
      <c r="M83" s="172"/>
      <c r="N83" s="172"/>
      <c r="O83" s="172"/>
      <c r="P83" s="77"/>
    </row>
    <row r="84" spans="1:16" ht="63.75" x14ac:dyDescent="0.2">
      <c r="A84" s="197" t="str">
        <f t="shared" si="8"/>
        <v>[Administration-68]</v>
      </c>
      <c r="B84" s="106" t="s">
        <v>775</v>
      </c>
      <c r="C84" s="106" t="s">
        <v>777</v>
      </c>
      <c r="D84" s="106" t="s">
        <v>779</v>
      </c>
      <c r="E84" s="106"/>
      <c r="F84" s="106" t="s">
        <v>26</v>
      </c>
      <c r="G84" s="106" t="s">
        <v>26</v>
      </c>
      <c r="H84" s="90"/>
      <c r="I84" s="90"/>
      <c r="J84" s="171"/>
      <c r="K84" s="171"/>
      <c r="L84" s="171"/>
      <c r="M84" s="172"/>
      <c r="N84" s="172"/>
      <c r="O84" s="172"/>
      <c r="P84" s="77"/>
    </row>
    <row r="85" spans="1:16" ht="63.75" x14ac:dyDescent="0.2">
      <c r="A85" s="197" t="str">
        <f t="shared" si="8"/>
        <v>[Administration-69]</v>
      </c>
      <c r="B85" s="106" t="s">
        <v>776</v>
      </c>
      <c r="C85" s="106" t="s">
        <v>778</v>
      </c>
      <c r="D85" s="106" t="s">
        <v>780</v>
      </c>
      <c r="E85" s="106"/>
      <c r="F85" s="106" t="s">
        <v>26</v>
      </c>
      <c r="G85" s="106" t="s">
        <v>26</v>
      </c>
      <c r="H85" s="90"/>
      <c r="I85" s="90"/>
      <c r="J85" s="171"/>
      <c r="K85" s="171"/>
      <c r="L85" s="171"/>
      <c r="M85" s="172"/>
      <c r="N85" s="172"/>
      <c r="O85" s="172"/>
      <c r="P85" s="77"/>
    </row>
    <row r="86" spans="1:16" ht="63.75" x14ac:dyDescent="0.2">
      <c r="A86" s="197" t="str">
        <f t="shared" si="8"/>
        <v>[Administration-70]</v>
      </c>
      <c r="B86" s="106" t="s">
        <v>783</v>
      </c>
      <c r="C86" s="106" t="s">
        <v>781</v>
      </c>
      <c r="D86" s="106" t="s">
        <v>782</v>
      </c>
      <c r="E86" s="106"/>
      <c r="F86" s="106" t="s">
        <v>26</v>
      </c>
      <c r="G86" s="106" t="s">
        <v>26</v>
      </c>
      <c r="H86" s="90"/>
      <c r="I86" s="90"/>
      <c r="J86" s="171"/>
      <c r="K86" s="171"/>
      <c r="L86" s="171"/>
      <c r="M86" s="172"/>
      <c r="N86" s="172"/>
      <c r="O86" s="172"/>
      <c r="P86" s="77"/>
    </row>
    <row r="87" spans="1:16" ht="63.75" x14ac:dyDescent="0.2">
      <c r="A87" s="197" t="str">
        <f t="shared" si="8"/>
        <v>[Administration-71]</v>
      </c>
      <c r="B87" s="106" t="s">
        <v>784</v>
      </c>
      <c r="C87" s="106" t="s">
        <v>781</v>
      </c>
      <c r="D87" s="106" t="s">
        <v>782</v>
      </c>
      <c r="E87" s="106"/>
      <c r="F87" s="106" t="s">
        <v>26</v>
      </c>
      <c r="G87" s="106" t="s">
        <v>26</v>
      </c>
      <c r="H87" s="90"/>
      <c r="I87" s="90"/>
      <c r="J87" s="171"/>
      <c r="K87" s="171"/>
      <c r="L87" s="171"/>
      <c r="M87" s="172"/>
      <c r="N87" s="172"/>
      <c r="O87" s="172"/>
      <c r="P87" s="77"/>
    </row>
    <row r="88" spans="1:16" ht="63.75" x14ac:dyDescent="0.2">
      <c r="A88" s="197" t="str">
        <f t="shared" si="8"/>
        <v>[Administration-72]</v>
      </c>
      <c r="B88" s="106" t="s">
        <v>785</v>
      </c>
      <c r="C88" s="106" t="s">
        <v>786</v>
      </c>
      <c r="D88" s="106" t="s">
        <v>787</v>
      </c>
      <c r="E88" s="106"/>
      <c r="F88" s="106" t="s">
        <v>26</v>
      </c>
      <c r="G88" s="106" t="s">
        <v>26</v>
      </c>
      <c r="H88" s="90"/>
      <c r="I88" s="90"/>
      <c r="J88" s="171"/>
      <c r="K88" s="171"/>
      <c r="L88" s="171"/>
      <c r="M88" s="172"/>
      <c r="N88" s="172"/>
      <c r="O88" s="172"/>
      <c r="P88" s="77"/>
    </row>
    <row r="89" spans="1:16" ht="63.75" x14ac:dyDescent="0.2">
      <c r="A89" s="197" t="str">
        <f t="shared" si="8"/>
        <v>[Administration-73]</v>
      </c>
      <c r="B89" s="106" t="s">
        <v>788</v>
      </c>
      <c r="C89" s="106" t="s">
        <v>786</v>
      </c>
      <c r="D89" s="106" t="s">
        <v>787</v>
      </c>
      <c r="E89" s="106"/>
      <c r="F89" s="106" t="s">
        <v>26</v>
      </c>
      <c r="G89" s="106" t="s">
        <v>26</v>
      </c>
      <c r="H89" s="90"/>
      <c r="I89" s="90"/>
      <c r="J89" s="171"/>
      <c r="K89" s="171"/>
      <c r="L89" s="171"/>
      <c r="M89" s="172"/>
      <c r="N89" s="172"/>
      <c r="O89" s="172"/>
      <c r="P89" s="77"/>
    </row>
  </sheetData>
  <autoFilter ref="J10:O15"/>
  <mergeCells count="11">
    <mergeCell ref="B11:I11"/>
    <mergeCell ref="B2:G2"/>
    <mergeCell ref="B3:G3"/>
    <mergeCell ref="B4:G4"/>
    <mergeCell ref="E5:G5"/>
    <mergeCell ref="E6:G6"/>
    <mergeCell ref="B31:I31"/>
    <mergeCell ref="B77:I77"/>
    <mergeCell ref="B56:I56"/>
    <mergeCell ref="B69:I69"/>
    <mergeCell ref="B20:I20"/>
  </mergeCells>
  <dataValidations count="2">
    <dataValidation type="list" allowBlank="1" showErrorMessage="1" sqref="F21:G30 F70:G76 F32:G55 F57:G68 F78:G89">
      <formula1>$Q$3:$Q$6</formula1>
    </dataValidation>
    <dataValidation type="list" allowBlank="1" showErrorMessage="1" sqref="F12:G15 F17:G19">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C6" sqref="C6:H6"/>
    </sheetView>
  </sheetViews>
  <sheetFormatPr defaultRowHeight="12.75" x14ac:dyDescent="0.2"/>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x14ac:dyDescent="0.35">
      <c r="B1" s="205" t="s">
        <v>37</v>
      </c>
      <c r="C1" s="205"/>
      <c r="D1" s="205"/>
      <c r="E1" s="205"/>
      <c r="F1" s="205"/>
      <c r="G1" s="205"/>
      <c r="H1" s="205"/>
    </row>
    <row r="2" spans="1:8" ht="14.25" customHeight="1" x14ac:dyDescent="0.2">
      <c r="A2" s="54"/>
      <c r="B2" s="54"/>
      <c r="C2" s="55"/>
      <c r="D2" s="55"/>
      <c r="E2" s="55"/>
      <c r="F2" s="55"/>
      <c r="G2" s="55"/>
      <c r="H2" s="56"/>
    </row>
    <row r="3" spans="1:8" ht="12" customHeight="1" x14ac:dyDescent="0.2">
      <c r="B3" s="186" t="s">
        <v>1</v>
      </c>
      <c r="C3" s="202" t="str">
        <f>Cover!C4</f>
        <v>Company Rating Website</v>
      </c>
      <c r="D3" s="202"/>
      <c r="E3" s="203" t="s">
        <v>2</v>
      </c>
      <c r="F3" s="203"/>
      <c r="G3" s="57" t="s">
        <v>825</v>
      </c>
      <c r="H3" s="58"/>
    </row>
    <row r="4" spans="1:8" ht="12" customHeight="1" x14ac:dyDescent="0.2">
      <c r="B4" s="186" t="s">
        <v>3</v>
      </c>
      <c r="C4" s="202" t="str">
        <f>Cover!C5</f>
        <v>CRW</v>
      </c>
      <c r="D4" s="202"/>
      <c r="E4" s="203" t="s">
        <v>4</v>
      </c>
      <c r="F4" s="203"/>
      <c r="G4" s="57" t="s">
        <v>826</v>
      </c>
      <c r="H4" s="58"/>
    </row>
    <row r="5" spans="1:8" ht="12" customHeight="1" x14ac:dyDescent="0.2">
      <c r="B5" s="59" t="s">
        <v>5</v>
      </c>
      <c r="C5" s="202" t="str">
        <f>C4&amp;"_"&amp;"System Test Case"&amp;"_"&amp;"v"&amp;Cover!G7</f>
        <v>CRW_System Test Case_v1.0</v>
      </c>
      <c r="D5" s="202"/>
      <c r="E5" s="203" t="s">
        <v>6</v>
      </c>
      <c r="F5" s="203"/>
      <c r="G5" s="94">
        <v>42569</v>
      </c>
      <c r="H5" s="60"/>
    </row>
    <row r="6" spans="1:8" ht="21.75" customHeight="1" x14ac:dyDescent="0.2">
      <c r="A6" s="54"/>
      <c r="B6" s="59" t="s">
        <v>38</v>
      </c>
      <c r="C6" s="204"/>
      <c r="D6" s="204"/>
      <c r="E6" s="204"/>
      <c r="F6" s="204"/>
      <c r="G6" s="204"/>
      <c r="H6" s="204"/>
    </row>
    <row r="7" spans="1:8" ht="14.25" customHeight="1" x14ac:dyDescent="0.2">
      <c r="A7" s="54"/>
      <c r="B7" s="61"/>
      <c r="C7" s="62"/>
      <c r="D7" s="55"/>
      <c r="E7" s="55"/>
      <c r="F7" s="55"/>
      <c r="G7" s="55"/>
      <c r="H7" s="56"/>
    </row>
    <row r="8" spans="1:8" x14ac:dyDescent="0.2">
      <c r="B8" s="61"/>
      <c r="C8" s="62"/>
      <c r="D8" s="55"/>
      <c r="E8" s="55"/>
      <c r="F8" s="55"/>
      <c r="G8" s="55"/>
      <c r="H8" s="56"/>
    </row>
    <row r="9" spans="1:8" x14ac:dyDescent="0.2">
      <c r="A9" s="63"/>
      <c r="B9" s="63"/>
      <c r="C9" s="63"/>
      <c r="D9" s="63"/>
      <c r="E9" s="63"/>
      <c r="F9" s="63"/>
      <c r="G9" s="63"/>
      <c r="H9" s="63"/>
    </row>
    <row r="10" spans="1:8" x14ac:dyDescent="0.2">
      <c r="A10" s="64"/>
      <c r="B10" s="107" t="s">
        <v>16</v>
      </c>
      <c r="C10" s="108" t="s">
        <v>39</v>
      </c>
      <c r="D10" s="109" t="s">
        <v>22</v>
      </c>
      <c r="E10" s="108" t="s">
        <v>24</v>
      </c>
      <c r="F10" s="108" t="s">
        <v>26</v>
      </c>
      <c r="G10" s="110" t="s">
        <v>27</v>
      </c>
      <c r="H10" s="111" t="s">
        <v>40</v>
      </c>
    </row>
    <row r="11" spans="1:8" ht="14.45" customHeight="1" x14ac:dyDescent="0.2">
      <c r="A11" s="40"/>
      <c r="B11" s="116">
        <v>1</v>
      </c>
      <c r="C11" s="189" t="s">
        <v>52</v>
      </c>
      <c r="D11" s="118">
        <f>Common!A6</f>
        <v>0</v>
      </c>
      <c r="E11" s="118">
        <f>Common!B6</f>
        <v>0</v>
      </c>
      <c r="F11" s="118">
        <f>Common!C6</f>
        <v>18</v>
      </c>
      <c r="G11" s="118">
        <f>Common!D6</f>
        <v>0</v>
      </c>
      <c r="H11" s="118">
        <f>Common!E6</f>
        <v>18</v>
      </c>
    </row>
    <row r="12" spans="1:8" ht="14.45" customHeight="1" x14ac:dyDescent="0.2">
      <c r="A12" s="40"/>
      <c r="B12" s="116">
        <v>2</v>
      </c>
      <c r="C12" s="189" t="s">
        <v>298</v>
      </c>
      <c r="D12" s="118">
        <f>Homepage!A6</f>
        <v>0</v>
      </c>
      <c r="E12" s="118">
        <f>Homepage!B6</f>
        <v>0</v>
      </c>
      <c r="F12" s="118">
        <f>Homepage!C6</f>
        <v>24</v>
      </c>
      <c r="G12" s="118">
        <f>Homepage!D6</f>
        <v>0</v>
      </c>
      <c r="H12" s="118">
        <f>Homepage!E6</f>
        <v>24</v>
      </c>
    </row>
    <row r="13" spans="1:8" ht="14.45" customHeight="1" x14ac:dyDescent="0.2">
      <c r="A13" s="63"/>
      <c r="B13" s="116">
        <v>3</v>
      </c>
      <c r="C13" s="196" t="s">
        <v>592</v>
      </c>
      <c r="D13" s="118">
        <f>'Account management'!A6</f>
        <v>0</v>
      </c>
      <c r="E13" s="118">
        <f>'Account management'!B6</f>
        <v>0</v>
      </c>
      <c r="F13" s="118">
        <f>'Account management'!C6</f>
        <v>128</v>
      </c>
      <c r="G13" s="118">
        <f>'Account management'!D6</f>
        <v>0</v>
      </c>
      <c r="H13" s="118">
        <f>'Account management'!E6</f>
        <v>128</v>
      </c>
    </row>
    <row r="14" spans="1:8" ht="14.45" customHeight="1" x14ac:dyDescent="0.2">
      <c r="A14" s="63"/>
      <c r="B14" s="116">
        <v>4</v>
      </c>
      <c r="C14" s="189" t="s">
        <v>232</v>
      </c>
      <c r="D14" s="118">
        <f>Reviews!A6</f>
        <v>0</v>
      </c>
      <c r="E14" s="118">
        <f>Reviews!B6</f>
        <v>0</v>
      </c>
      <c r="F14" s="118">
        <f>Reviews!C6</f>
        <v>144</v>
      </c>
      <c r="G14" s="118">
        <f>Reviews!D6</f>
        <v>0</v>
      </c>
      <c r="H14" s="118">
        <f>Reviews!E6</f>
        <v>144</v>
      </c>
    </row>
    <row r="15" spans="1:8" ht="14.45" customHeight="1" x14ac:dyDescent="0.2">
      <c r="A15" s="63"/>
      <c r="B15" s="116">
        <v>5</v>
      </c>
      <c r="C15" s="189" t="s">
        <v>299</v>
      </c>
      <c r="D15" s="118">
        <f>Company!A6</f>
        <v>0</v>
      </c>
      <c r="E15" s="118">
        <f>Company!B6</f>
        <v>0</v>
      </c>
      <c r="F15" s="118">
        <f>Company!C6</f>
        <v>48</v>
      </c>
      <c r="G15" s="118">
        <f>Company!D6</f>
        <v>0</v>
      </c>
      <c r="H15" s="118">
        <f>Company!E6</f>
        <v>48</v>
      </c>
    </row>
    <row r="16" spans="1:8" ht="14.45" customHeight="1" x14ac:dyDescent="0.2">
      <c r="A16" s="63"/>
      <c r="B16" s="116">
        <v>6</v>
      </c>
      <c r="C16" s="117" t="s">
        <v>519</v>
      </c>
      <c r="D16" s="116">
        <f>Notification!A6</f>
        <v>0</v>
      </c>
      <c r="E16" s="116">
        <f>Notification!B6</f>
        <v>0</v>
      </c>
      <c r="F16" s="116">
        <f>Notification!C6</f>
        <v>14</v>
      </c>
      <c r="G16" s="116">
        <f>Notification!D6</f>
        <v>0</v>
      </c>
      <c r="H16" s="116">
        <f>Notification!E6</f>
        <v>14</v>
      </c>
    </row>
    <row r="17" spans="1:8" ht="14.45" customHeight="1" x14ac:dyDescent="0.2">
      <c r="A17" s="63"/>
      <c r="B17" s="116">
        <v>7</v>
      </c>
      <c r="C17" s="117" t="s">
        <v>721</v>
      </c>
      <c r="D17" s="116">
        <f>Admin!A6</f>
        <v>0</v>
      </c>
      <c r="E17" s="116">
        <f>Admin!B6</f>
        <v>0</v>
      </c>
      <c r="F17" s="116">
        <f>Admin!C6</f>
        <v>144</v>
      </c>
      <c r="G17" s="116">
        <f>Admin!D6</f>
        <v>0</v>
      </c>
      <c r="H17" s="116">
        <f>Admin!E6</f>
        <v>144</v>
      </c>
    </row>
    <row r="18" spans="1:8" x14ac:dyDescent="0.2">
      <c r="A18" s="65"/>
      <c r="B18" s="112"/>
      <c r="C18" s="113" t="s">
        <v>41</v>
      </c>
      <c r="D18" s="114">
        <f>SUM(D11:D17)</f>
        <v>0</v>
      </c>
      <c r="E18" s="114">
        <f>SUM(E11:E17)</f>
        <v>0</v>
      </c>
      <c r="F18" s="114">
        <f>SUM(F11:F17)</f>
        <v>520</v>
      </c>
      <c r="G18" s="114">
        <f>SUM(G11:G17)</f>
        <v>0</v>
      </c>
      <c r="H18" s="115">
        <f>SUM(H11:H17)</f>
        <v>520</v>
      </c>
    </row>
    <row r="19" spans="1:8" x14ac:dyDescent="0.2">
      <c r="A19" s="63"/>
      <c r="B19" s="66"/>
      <c r="C19" s="63"/>
      <c r="D19" s="67"/>
      <c r="E19" s="68"/>
      <c r="F19" s="68"/>
      <c r="G19" s="68"/>
      <c r="H19" s="68"/>
    </row>
    <row r="20" spans="1:8" x14ac:dyDescent="0.2">
      <c r="A20" s="63"/>
      <c r="B20" s="63"/>
      <c r="C20" s="69" t="s">
        <v>42</v>
      </c>
      <c r="D20" s="63"/>
      <c r="E20" s="70">
        <f>(D18+E18)*100/(H18-G18)</f>
        <v>0</v>
      </c>
      <c r="F20" s="63" t="s">
        <v>43</v>
      </c>
      <c r="G20" s="63"/>
      <c r="H20" s="47"/>
    </row>
    <row r="21" spans="1:8" x14ac:dyDescent="0.2">
      <c r="A21" s="63"/>
      <c r="B21" s="63"/>
      <c r="C21" s="69" t="s">
        <v>44</v>
      </c>
      <c r="D21" s="63"/>
      <c r="E21" s="70">
        <f>D18*100/(H18-G18)</f>
        <v>0</v>
      </c>
      <c r="F21" s="63" t="s">
        <v>43</v>
      </c>
      <c r="G21" s="63"/>
      <c r="H21" s="47"/>
    </row>
    <row r="22" spans="1:8" x14ac:dyDescent="0.2">
      <c r="C22" s="63"/>
      <c r="D22" s="63"/>
    </row>
  </sheetData>
  <mergeCells count="8">
    <mergeCell ref="C5:D5"/>
    <mergeCell ref="E5:F5"/>
    <mergeCell ref="C6:H6"/>
    <mergeCell ref="B1:H1"/>
    <mergeCell ref="C3:D3"/>
    <mergeCell ref="E3:F3"/>
    <mergeCell ref="C4:D4"/>
    <mergeCell ref="E4:F4"/>
  </mergeCells>
  <phoneticPr fontId="0" type="noConversion"/>
  <hyperlinks>
    <hyperlink ref="C12" location="Homepage!A1" display="Homepage!A1"/>
    <hyperlink ref="C11" location="Common!A1" display="Common!A1"/>
    <hyperlink ref="C13" location="'Account management'!A1" display="'Account management'!A1"/>
    <hyperlink ref="C14" location="Reviews!A1" display="Reviews!A1"/>
    <hyperlink ref="C15" location="Company!A1" display="Company!A1"/>
    <hyperlink ref="C16" location="Notification!A1" display="Notification!A1"/>
    <hyperlink ref="C17" location="Admin!A1" display="Admin!A1"/>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5"/>
  <sheetViews>
    <sheetView workbookViewId="0">
      <selection activeCell="D22" sqref="D22"/>
    </sheetView>
  </sheetViews>
  <sheetFormatPr defaultRowHeight="12.75" x14ac:dyDescent="0.2"/>
  <cols>
    <col min="1" max="1" width="1.375" style="8" customWidth="1"/>
    <col min="2" max="2" width="11.75" style="32" customWidth="1"/>
    <col min="3" max="3" width="26.5" style="33" customWidth="1"/>
    <col min="4" max="4" width="25.375" style="33" customWidth="1"/>
    <col min="5" max="5" width="28.125" style="33" customWidth="1"/>
    <col min="6" max="6" width="30.625" style="33" customWidth="1"/>
    <col min="7" max="16384" width="9" style="8"/>
  </cols>
  <sheetData>
    <row r="1" spans="2:6" ht="25.5" x14ac:dyDescent="0.35">
      <c r="B1" s="34"/>
      <c r="D1" s="35" t="s">
        <v>14</v>
      </c>
      <c r="E1" s="36"/>
    </row>
    <row r="2" spans="2:6" ht="13.5" customHeight="1" x14ac:dyDescent="0.2">
      <c r="B2" s="34"/>
      <c r="D2" s="37"/>
      <c r="E2" s="37"/>
    </row>
    <row r="3" spans="2:6" x14ac:dyDescent="0.2">
      <c r="B3" s="208" t="s">
        <v>1</v>
      </c>
      <c r="C3" s="208"/>
      <c r="D3" s="202" t="str">
        <f>Cover!C4</f>
        <v>Company Rating Website</v>
      </c>
      <c r="E3" s="202"/>
      <c r="F3" s="202"/>
    </row>
    <row r="4" spans="2:6" x14ac:dyDescent="0.2">
      <c r="B4" s="208" t="s">
        <v>3</v>
      </c>
      <c r="C4" s="208"/>
      <c r="D4" s="202" t="str">
        <f>Cover!C5</f>
        <v>CRW</v>
      </c>
      <c r="E4" s="202"/>
      <c r="F4" s="202"/>
    </row>
    <row r="5" spans="2:6" s="38" customFormat="1" ht="84.75" customHeight="1" x14ac:dyDescent="0.2">
      <c r="B5" s="206" t="s">
        <v>15</v>
      </c>
      <c r="C5" s="206"/>
      <c r="D5" s="207" t="s">
        <v>827</v>
      </c>
      <c r="E5" s="207"/>
      <c r="F5" s="207"/>
    </row>
    <row r="6" spans="2:6" x14ac:dyDescent="0.2">
      <c r="B6" s="39"/>
      <c r="C6" s="40"/>
      <c r="D6" s="40"/>
      <c r="E6" s="40"/>
      <c r="F6" s="40"/>
    </row>
    <row r="7" spans="2:6" s="41" customFormat="1" x14ac:dyDescent="0.15">
      <c r="B7" s="42"/>
      <c r="C7" s="43"/>
      <c r="D7" s="43"/>
      <c r="E7" s="43"/>
      <c r="F7" s="43"/>
    </row>
    <row r="8" spans="2:6" s="44" customFormat="1" ht="21" customHeight="1" x14ac:dyDescent="0.2">
      <c r="B8" s="190" t="s">
        <v>16</v>
      </c>
      <c r="C8" s="191" t="s">
        <v>17</v>
      </c>
      <c r="D8" s="191" t="s">
        <v>18</v>
      </c>
      <c r="E8" s="192" t="s">
        <v>19</v>
      </c>
      <c r="F8" s="193" t="s">
        <v>20</v>
      </c>
    </row>
    <row r="9" spans="2:6" ht="14.25" x14ac:dyDescent="0.2">
      <c r="B9" s="194">
        <v>1</v>
      </c>
      <c r="C9" s="189" t="s">
        <v>52</v>
      </c>
      <c r="D9" s="187"/>
      <c r="E9" s="188"/>
      <c r="F9" s="195"/>
    </row>
    <row r="10" spans="2:6" ht="14.25" x14ac:dyDescent="0.2">
      <c r="B10" s="194">
        <v>2</v>
      </c>
      <c r="C10" s="189" t="s">
        <v>298</v>
      </c>
      <c r="D10" s="187"/>
      <c r="E10" s="188"/>
      <c r="F10" s="195"/>
    </row>
    <row r="11" spans="2:6" ht="14.25" x14ac:dyDescent="0.2">
      <c r="B11" s="194">
        <v>3</v>
      </c>
      <c r="C11" s="196" t="s">
        <v>592</v>
      </c>
      <c r="D11" s="187"/>
      <c r="E11" s="188"/>
      <c r="F11" s="195"/>
    </row>
    <row r="12" spans="2:6" ht="14.25" x14ac:dyDescent="0.2">
      <c r="B12" s="194">
        <v>4</v>
      </c>
      <c r="C12" s="189" t="s">
        <v>232</v>
      </c>
      <c r="D12" s="188"/>
      <c r="E12" s="188"/>
      <c r="F12" s="195"/>
    </row>
    <row r="13" spans="2:6" ht="14.25" x14ac:dyDescent="0.2">
      <c r="B13" s="194">
        <v>5</v>
      </c>
      <c r="C13" s="189" t="s">
        <v>299</v>
      </c>
      <c r="D13" s="188"/>
      <c r="E13" s="188"/>
      <c r="F13" s="195"/>
    </row>
    <row r="14" spans="2:6" ht="14.25" x14ac:dyDescent="0.2">
      <c r="B14" s="194">
        <v>6</v>
      </c>
      <c r="C14" s="117" t="s">
        <v>519</v>
      </c>
      <c r="D14" s="188"/>
      <c r="E14" s="195"/>
      <c r="F14" s="195"/>
    </row>
    <row r="15" spans="2:6" ht="14.25" x14ac:dyDescent="0.2">
      <c r="B15" s="194">
        <v>7</v>
      </c>
      <c r="C15" s="117" t="s">
        <v>721</v>
      </c>
      <c r="D15" s="188"/>
      <c r="E15" s="195"/>
      <c r="F15" s="195"/>
    </row>
  </sheetData>
  <mergeCells count="6">
    <mergeCell ref="B5:C5"/>
    <mergeCell ref="D5:F5"/>
    <mergeCell ref="B3:C3"/>
    <mergeCell ref="D3:F3"/>
    <mergeCell ref="B4:C4"/>
    <mergeCell ref="D4:F4"/>
  </mergeCells>
  <phoneticPr fontId="0" type="noConversion"/>
  <hyperlinks>
    <hyperlink ref="C10" location="Homepage!A1" display="Homepage!A1"/>
    <hyperlink ref="C9" location="Common!A1" display="Common!A1"/>
    <hyperlink ref="C11" location="'Account management'!A1" display="'Account management'!A1"/>
    <hyperlink ref="C12" location="Reviews!A1" display="Reviews!A1"/>
    <hyperlink ref="C13" location="Company!A1" display="Company!A1"/>
    <hyperlink ref="C14" location="Notification!A1" display="Notification!A1"/>
    <hyperlink ref="C15" location="Admin!A1" display="Admin!A1"/>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0"/>
  <sheetViews>
    <sheetView tabSelected="1" zoomScaleNormal="100" workbookViewId="0">
      <selection activeCell="D9" sqref="D9"/>
    </sheetView>
  </sheetViews>
  <sheetFormatPr defaultRowHeight="15" x14ac:dyDescent="0.25"/>
  <cols>
    <col min="1" max="1" width="9" style="135"/>
    <col min="2" max="2" width="12.375" style="135" customWidth="1"/>
    <col min="3" max="3" width="9" style="135" customWidth="1"/>
    <col min="4" max="4" width="13.375" style="135" customWidth="1"/>
    <col min="5" max="6" width="9" style="135" customWidth="1"/>
    <col min="7" max="7" width="13" style="135" customWidth="1"/>
    <col min="8" max="8" width="14.25" style="135" customWidth="1"/>
    <col min="9" max="16384" width="9" style="135"/>
  </cols>
  <sheetData>
    <row r="2" spans="1:6" ht="15.75" thickBot="1" x14ac:dyDescent="0.3"/>
    <row r="3" spans="1:6" ht="15.75" thickBot="1" x14ac:dyDescent="0.3">
      <c r="B3" s="155" t="s">
        <v>123</v>
      </c>
      <c r="C3" s="156" t="s">
        <v>124</v>
      </c>
    </row>
    <row r="4" spans="1:6" ht="15" customHeight="1" thickBot="1" x14ac:dyDescent="0.3">
      <c r="A4" s="209" t="s">
        <v>125</v>
      </c>
      <c r="B4" s="157" t="s">
        <v>126</v>
      </c>
      <c r="C4" s="273">
        <f>Common!J7 + Homepage!J7+'Account management'!J7 + Reviews!J7 + Company!J7  + Notification!J7 + Admin!J7</f>
        <v>0</v>
      </c>
    </row>
    <row r="5" spans="1:6" ht="15.75" thickBot="1" x14ac:dyDescent="0.3">
      <c r="A5" s="210"/>
      <c r="B5" s="158" t="s">
        <v>127</v>
      </c>
      <c r="C5" s="273">
        <f>Common!K7 + Homepage!K7+'Account management'!K7 + Reviews!K7 + Company!K7  + Notification!K7 + Admin!K7</f>
        <v>0</v>
      </c>
    </row>
    <row r="6" spans="1:6" ht="15.75" thickBot="1" x14ac:dyDescent="0.3">
      <c r="A6" s="210"/>
      <c r="B6" s="158" t="s">
        <v>128</v>
      </c>
      <c r="C6" s="273">
        <f>Common!L7 + Homepage!L7+'Account management'!L7 + Reviews!L7 + Company!L7+ + Notification!L7 + Admin!L7</f>
        <v>0</v>
      </c>
    </row>
    <row r="7" spans="1:6" x14ac:dyDescent="0.25">
      <c r="A7" s="210"/>
      <c r="B7" s="158" t="s">
        <v>129</v>
      </c>
      <c r="C7" s="273">
        <f>Common!M7 + Homepage!M7+'Account management'!M7 + Reviews!M7 + Company!M7+ + Notification!M7 + Admin!M7</f>
        <v>0</v>
      </c>
    </row>
    <row r="8" spans="1:6" ht="15.75" thickBot="1" x14ac:dyDescent="0.3">
      <c r="A8" s="211"/>
      <c r="B8" s="159" t="s">
        <v>130</v>
      </c>
      <c r="C8" s="160">
        <f>SUM(C4:C7)</f>
        <v>0</v>
      </c>
    </row>
    <row r="9" spans="1:6" x14ac:dyDescent="0.25">
      <c r="A9" s="161"/>
      <c r="B9" s="161"/>
      <c r="C9" s="161"/>
      <c r="D9" s="161"/>
      <c r="E9" s="161"/>
    </row>
    <row r="10" spans="1:6" x14ac:dyDescent="0.25">
      <c r="A10" s="167" t="s">
        <v>25</v>
      </c>
      <c r="B10" s="164"/>
      <c r="C10" s="164"/>
      <c r="D10" s="162"/>
      <c r="E10" s="161"/>
    </row>
    <row r="11" spans="1:6" x14ac:dyDescent="0.25">
      <c r="A11" s="165" t="s">
        <v>825</v>
      </c>
      <c r="B11" s="164"/>
      <c r="C11" s="164"/>
      <c r="D11" s="163"/>
      <c r="E11" s="161"/>
    </row>
    <row r="12" spans="1:6" x14ac:dyDescent="0.25">
      <c r="A12" s="165" t="s">
        <v>826</v>
      </c>
      <c r="B12" s="164"/>
      <c r="C12" s="164"/>
      <c r="D12" s="163"/>
      <c r="E12" s="161"/>
    </row>
    <row r="13" spans="1:6" x14ac:dyDescent="0.25">
      <c r="B13" s="164"/>
      <c r="C13" s="164"/>
      <c r="D13" s="163"/>
      <c r="E13" s="161"/>
    </row>
    <row r="14" spans="1:6" x14ac:dyDescent="0.25">
      <c r="A14" s="167" t="s">
        <v>131</v>
      </c>
      <c r="B14" s="167" t="s">
        <v>126</v>
      </c>
      <c r="C14" s="167" t="s">
        <v>127</v>
      </c>
      <c r="D14" s="167" t="s">
        <v>128</v>
      </c>
      <c r="E14" s="167" t="s">
        <v>129</v>
      </c>
      <c r="F14" s="167" t="s">
        <v>124</v>
      </c>
    </row>
    <row r="15" spans="1:6" x14ac:dyDescent="0.25">
      <c r="A15" s="165" t="s">
        <v>830</v>
      </c>
      <c r="B15" s="165">
        <f>Common!J2 + Homepage!J2+'Account management'!J2 + Reviews!J2 + Company!J2  + Notification!J2 + Admin!J2</f>
        <v>0</v>
      </c>
      <c r="C15" s="165">
        <f>Common!K2 + Homepage!K2+'Account management'!K2 + Reviews!K2 + Company!K2  + Notification!K2 + Admin!K2</f>
        <v>0</v>
      </c>
      <c r="D15" s="165">
        <f>Common!L2 + Homepage!L2+'Account management'!L2 + Reviews!L2 + Company!L2+ + Notification!L2 + Admin!L2</f>
        <v>0</v>
      </c>
      <c r="E15" s="165">
        <f>Common!M2 + Homepage!M2+'Account management'!M2 + Reviews!M2 + Company!M2+ + Notification!M2 + Admin!M2</f>
        <v>0</v>
      </c>
      <c r="F15" s="166">
        <f t="shared" ref="F15:F20" si="0">SUM(B15:E15)</f>
        <v>0</v>
      </c>
    </row>
    <row r="16" spans="1:6" x14ac:dyDescent="0.25">
      <c r="A16" s="165" t="s">
        <v>831</v>
      </c>
      <c r="B16" s="165">
        <f>Common!J3 + Homepage!J3+'Account management'!J3 + Reviews!J3 + Company!J3  + Notification!J3 + Admin!J3</f>
        <v>0</v>
      </c>
      <c r="C16" s="165">
        <f>Common!K3 + Homepage!K3+'Account management'!K3 + Reviews!K3 + Company!K3  + Notification!K3 + Admin!K3</f>
        <v>0</v>
      </c>
      <c r="D16" s="165">
        <f>Common!L3 + Homepage!L3+'Account management'!L3 + Reviews!L3 + Company!L3+ + Notification!L3 + Admin!L3</f>
        <v>0</v>
      </c>
      <c r="E16" s="165">
        <f>Common!M3 + Homepage!M3+'Account management'!M3 + Reviews!M3 + Company!M3+ + Notification!M3 + Admin!M3</f>
        <v>0</v>
      </c>
      <c r="F16" s="166">
        <f t="shared" si="0"/>
        <v>0</v>
      </c>
    </row>
    <row r="17" spans="1:6" x14ac:dyDescent="0.25">
      <c r="A17" s="165" t="s">
        <v>833</v>
      </c>
      <c r="B17" s="165">
        <f>Common!J4 + Homepage!J4+'Account management'!J4 + Reviews!J4 + Company!J4  + Notification!J4 + Admin!J4</f>
        <v>0</v>
      </c>
      <c r="C17" s="165">
        <f>Common!K4 + Homepage!K4+'Account management'!K4 + Reviews!K4 + Company!K4  + Notification!K4 + Admin!K4</f>
        <v>0</v>
      </c>
      <c r="D17" s="165">
        <f>Common!L4 + Homepage!L4+'Account management'!L4 + Reviews!L4 + Company!L4+ + Notification!L4 + Admin!L4</f>
        <v>0</v>
      </c>
      <c r="E17" s="165">
        <f>Common!M4 + Homepage!M4+'Account management'!M4 + Reviews!M4 + Company!M4+ + Notification!M4 + Admin!M4</f>
        <v>0</v>
      </c>
      <c r="F17" s="166">
        <f t="shared" si="0"/>
        <v>0</v>
      </c>
    </row>
    <row r="18" spans="1:6" x14ac:dyDescent="0.25">
      <c r="A18" s="165" t="s">
        <v>825</v>
      </c>
      <c r="B18" s="165">
        <f>Common!J5 + Homepage!J5+'Account management'!J5 + Reviews!J5 + Company!J5  + Notification!J5 + Admin!J5</f>
        <v>0</v>
      </c>
      <c r="C18" s="165">
        <f>Common!K5 + Homepage!K5+'Account management'!K5 + Reviews!K5 + Company!K5  + Notification!K5 + Admin!K5</f>
        <v>0</v>
      </c>
      <c r="D18" s="165">
        <f>Common!L5 + Homepage!L5+'Account management'!L5 + Reviews!L5 + Company!L5+ + Notification!L5 + Admin!L5</f>
        <v>0</v>
      </c>
      <c r="E18" s="165">
        <f>Common!M5 + Homepage!M5+'Account management'!M5 + Reviews!M5 + Company!M5+ + Notification!M5 + Admin!M5</f>
        <v>0</v>
      </c>
      <c r="F18" s="166">
        <f t="shared" si="0"/>
        <v>0</v>
      </c>
    </row>
    <row r="19" spans="1:6" x14ac:dyDescent="0.25">
      <c r="A19" s="165" t="s">
        <v>826</v>
      </c>
      <c r="B19" s="165">
        <f>Common!J6 + Homepage!J6+'Account management'!J6 + Reviews!J6 + Company!J6  + Notification!J6 + Admin!J6</f>
        <v>0</v>
      </c>
      <c r="C19" s="165">
        <f>Common!K6 + Homepage!K6+'Account management'!K6 + Reviews!K6 + Company!K6  + Notification!K6 + Admin!K6</f>
        <v>0</v>
      </c>
      <c r="D19" s="165">
        <f>Common!L6 + Homepage!L6+'Account management'!L6 + Reviews!L6 + Company!L6+ + Notification!L6 + Admin!L6</f>
        <v>0</v>
      </c>
      <c r="E19" s="165">
        <f>Common!M6 + Homepage!M6+'Account management'!M6 + Reviews!M6 + Company!M6+ + Notification!M6 + Admin!M6</f>
        <v>0</v>
      </c>
      <c r="F19" s="166">
        <f t="shared" si="0"/>
        <v>0</v>
      </c>
    </row>
    <row r="20" spans="1:6" x14ac:dyDescent="0.25">
      <c r="A20" s="272" t="s">
        <v>130</v>
      </c>
      <c r="B20" s="165">
        <f>Common!J7 + Homepage!J7+'Account management'!J7 + Reviews!J7 + Company!J7  + Notification!J7 + Admin!J7</f>
        <v>0</v>
      </c>
      <c r="C20" s="165">
        <f>Common!K7 + Homepage!K7+'Account management'!K7 + Reviews!K7 + Company!K7  + Notification!K7 + Admin!K7</f>
        <v>0</v>
      </c>
      <c r="D20" s="165">
        <f>Common!L7 + Homepage!L7+'Account management'!L7 + Reviews!L7 + Company!L7+ + Notification!L7 + Admin!L7</f>
        <v>0</v>
      </c>
      <c r="E20" s="165">
        <f>Common!M7 + Homepage!M7+'Account management'!M7 + Reviews!M7 + Company!M7+ + Notification!M7 + Admin!M7</f>
        <v>0</v>
      </c>
      <c r="F20" s="166">
        <f t="shared" si="0"/>
        <v>0</v>
      </c>
    </row>
  </sheetData>
  <mergeCells count="1">
    <mergeCell ref="A4:A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B27" sqref="B27"/>
    </sheetView>
  </sheetViews>
  <sheetFormatPr defaultRowHeight="14.25" customHeight="1" x14ac:dyDescent="0.25"/>
  <cols>
    <col min="1" max="1" width="14.25" style="135" customWidth="1"/>
    <col min="2" max="2" width="52.875" style="135" customWidth="1"/>
    <col min="3" max="3" width="37.5" style="135" customWidth="1"/>
    <col min="4" max="16384" width="9" style="135"/>
  </cols>
  <sheetData>
    <row r="1" spans="1:3" ht="14.25" customHeight="1" x14ac:dyDescent="0.25">
      <c r="A1" s="212" t="s">
        <v>76</v>
      </c>
      <c r="B1" s="212"/>
      <c r="C1" s="212"/>
    </row>
    <row r="2" spans="1:3" ht="14.25" customHeight="1" thickBot="1" x14ac:dyDescent="0.3"/>
    <row r="3" spans="1:3" ht="15" x14ac:dyDescent="0.25">
      <c r="A3" s="136" t="s">
        <v>16</v>
      </c>
      <c r="B3" s="138" t="s">
        <v>142</v>
      </c>
      <c r="C3" s="140" t="s">
        <v>143</v>
      </c>
    </row>
    <row r="4" spans="1:3" ht="15" x14ac:dyDescent="0.25">
      <c r="A4" s="141" t="s">
        <v>91</v>
      </c>
      <c r="B4" s="137" t="s">
        <v>80</v>
      </c>
      <c r="C4" s="137"/>
    </row>
    <row r="5" spans="1:3" ht="15" x14ac:dyDescent="0.25">
      <c r="A5" s="141" t="s">
        <v>92</v>
      </c>
      <c r="B5" s="137" t="s">
        <v>204</v>
      </c>
      <c r="C5" s="137"/>
    </row>
    <row r="6" spans="1:3" ht="15" x14ac:dyDescent="0.25">
      <c r="A6" s="141" t="s">
        <v>93</v>
      </c>
      <c r="B6" s="137" t="s">
        <v>224</v>
      </c>
      <c r="C6" s="137"/>
    </row>
    <row r="7" spans="1:3" ht="15" x14ac:dyDescent="0.25">
      <c r="A7" s="141" t="s">
        <v>94</v>
      </c>
      <c r="B7" s="137" t="s">
        <v>77</v>
      </c>
      <c r="C7" s="137"/>
    </row>
    <row r="8" spans="1:3" ht="15" x14ac:dyDescent="0.25">
      <c r="A8" s="141" t="s">
        <v>95</v>
      </c>
      <c r="B8" s="137" t="s">
        <v>79</v>
      </c>
      <c r="C8" s="137"/>
    </row>
    <row r="9" spans="1:3" ht="15" x14ac:dyDescent="0.25">
      <c r="A9" s="141" t="s">
        <v>96</v>
      </c>
      <c r="B9" s="137" t="s">
        <v>78</v>
      </c>
      <c r="C9" s="137"/>
    </row>
    <row r="10" spans="1:3" ht="15" x14ac:dyDescent="0.25">
      <c r="A10" s="141" t="s">
        <v>97</v>
      </c>
      <c r="B10" s="137" t="s">
        <v>231</v>
      </c>
      <c r="C10" s="137"/>
    </row>
    <row r="11" spans="1:3" ht="15" x14ac:dyDescent="0.25">
      <c r="A11" s="141" t="s">
        <v>98</v>
      </c>
      <c r="B11" s="137" t="s">
        <v>241</v>
      </c>
      <c r="C11" s="137"/>
    </row>
    <row r="12" spans="1:3" ht="15" x14ac:dyDescent="0.25">
      <c r="A12" s="141" t="s">
        <v>99</v>
      </c>
      <c r="B12" s="137" t="s">
        <v>556</v>
      </c>
      <c r="C12" s="137"/>
    </row>
    <row r="13" spans="1:3" ht="15" x14ac:dyDescent="0.25">
      <c r="A13" s="141" t="s">
        <v>82</v>
      </c>
      <c r="B13" s="137" t="s">
        <v>81</v>
      </c>
      <c r="C13" s="137"/>
    </row>
    <row r="14" spans="1:3" ht="15" x14ac:dyDescent="0.25">
      <c r="A14" s="141" t="s">
        <v>83</v>
      </c>
      <c r="B14" s="139" t="s">
        <v>100</v>
      </c>
      <c r="C14" s="137"/>
    </row>
    <row r="15" spans="1:3" ht="15" x14ac:dyDescent="0.25">
      <c r="A15" s="141" t="s">
        <v>84</v>
      </c>
      <c r="B15" s="137" t="s">
        <v>137</v>
      </c>
      <c r="C15" s="137"/>
    </row>
    <row r="16" spans="1:3" ht="15" x14ac:dyDescent="0.25">
      <c r="A16" s="141" t="s">
        <v>85</v>
      </c>
      <c r="B16" s="137" t="s">
        <v>118</v>
      </c>
      <c r="C16" s="137"/>
    </row>
    <row r="17" spans="1:3" ht="15" x14ac:dyDescent="0.25">
      <c r="A17" s="141" t="s">
        <v>86</v>
      </c>
      <c r="B17" s="137" t="s">
        <v>138</v>
      </c>
      <c r="C17" s="137"/>
    </row>
    <row r="18" spans="1:3" ht="15" x14ac:dyDescent="0.25">
      <c r="A18" s="141" t="s">
        <v>87</v>
      </c>
      <c r="B18" s="137" t="s">
        <v>139</v>
      </c>
      <c r="C18" s="137"/>
    </row>
    <row r="19" spans="1:3" ht="15" x14ac:dyDescent="0.25">
      <c r="A19" s="141" t="s">
        <v>88</v>
      </c>
      <c r="B19" s="139" t="s">
        <v>170</v>
      </c>
      <c r="C19" s="137"/>
    </row>
    <row r="20" spans="1:3" ht="15" x14ac:dyDescent="0.25">
      <c r="A20" s="141" t="s">
        <v>89</v>
      </c>
      <c r="B20" s="139" t="s">
        <v>243</v>
      </c>
      <c r="C20" s="137"/>
    </row>
    <row r="21" spans="1:3" ht="15" x14ac:dyDescent="0.25">
      <c r="A21" s="141" t="s">
        <v>90</v>
      </c>
      <c r="B21" s="139" t="s">
        <v>246</v>
      </c>
      <c r="C21" s="137"/>
    </row>
    <row r="22" spans="1:3" ht="15" x14ac:dyDescent="0.25">
      <c r="A22" s="141" t="s">
        <v>103</v>
      </c>
      <c r="B22" s="149" t="s">
        <v>247</v>
      </c>
      <c r="C22" s="137"/>
    </row>
    <row r="23" spans="1:3" ht="15" x14ac:dyDescent="0.25">
      <c r="A23" s="141" t="s">
        <v>104</v>
      </c>
      <c r="B23" s="137" t="s">
        <v>560</v>
      </c>
      <c r="C23" s="137"/>
    </row>
    <row r="24" spans="1:3" ht="15" x14ac:dyDescent="0.25">
      <c r="A24" s="141" t="s">
        <v>105</v>
      </c>
      <c r="B24" s="137" t="s">
        <v>566</v>
      </c>
      <c r="C24" s="137"/>
    </row>
    <row r="25" spans="1:3" ht="15" x14ac:dyDescent="0.25">
      <c r="A25" s="141" t="s">
        <v>106</v>
      </c>
      <c r="B25" s="137" t="s">
        <v>569</v>
      </c>
      <c r="C25" s="137"/>
    </row>
    <row r="26" spans="1:3" ht="15" x14ac:dyDescent="0.25">
      <c r="A26" s="150" t="s">
        <v>107</v>
      </c>
      <c r="B26" s="137" t="s">
        <v>698</v>
      </c>
      <c r="C26" s="137"/>
    </row>
    <row r="27" spans="1:3" ht="15" x14ac:dyDescent="0.25">
      <c r="A27" s="150" t="s">
        <v>108</v>
      </c>
      <c r="B27" s="137" t="s">
        <v>804</v>
      </c>
      <c r="C27" s="137"/>
    </row>
    <row r="28" spans="1:3" ht="15" x14ac:dyDescent="0.25">
      <c r="A28" s="150" t="s">
        <v>109</v>
      </c>
      <c r="B28" s="137"/>
      <c r="C28" s="137"/>
    </row>
    <row r="29" spans="1:3" ht="15" x14ac:dyDescent="0.25">
      <c r="A29" s="150" t="s">
        <v>110</v>
      </c>
      <c r="B29" s="137"/>
      <c r="C29" s="137"/>
    </row>
    <row r="30" spans="1:3" ht="15" x14ac:dyDescent="0.25">
      <c r="A30" s="150" t="s">
        <v>111</v>
      </c>
      <c r="B30" s="137"/>
      <c r="C30" s="137"/>
    </row>
    <row r="31" spans="1:3" ht="15" x14ac:dyDescent="0.25">
      <c r="A31" s="150" t="s">
        <v>112</v>
      </c>
      <c r="B31" s="137"/>
      <c r="C31" s="137"/>
    </row>
    <row r="32" spans="1:3" ht="15" x14ac:dyDescent="0.25">
      <c r="A32" s="150" t="s">
        <v>113</v>
      </c>
      <c r="B32" s="137"/>
      <c r="C32" s="137"/>
    </row>
    <row r="33" spans="1:3" ht="15" x14ac:dyDescent="0.25">
      <c r="A33" s="150" t="s">
        <v>114</v>
      </c>
      <c r="B33" s="137"/>
      <c r="C33" s="137"/>
    </row>
    <row r="34" spans="1:3" ht="15" x14ac:dyDescent="0.25">
      <c r="A34" s="150" t="s">
        <v>115</v>
      </c>
      <c r="B34" s="137"/>
      <c r="C34" s="137"/>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4"/>
  <sheetViews>
    <sheetView zoomScale="85" zoomScaleNormal="85" workbookViewId="0">
      <selection activeCell="J2" sqref="J2"/>
    </sheetView>
  </sheetViews>
  <sheetFormatPr defaultRowHeight="14.25" customHeight="1" x14ac:dyDescent="0.2"/>
  <cols>
    <col min="1" max="1" width="17.375" style="89" customWidth="1"/>
    <col min="2" max="2" width="31.75" style="89" customWidth="1"/>
    <col min="3" max="3" width="34.375" style="89" customWidth="1"/>
    <col min="4" max="4" width="31.625" style="89" customWidth="1"/>
    <col min="5" max="6" width="16.5" style="89" customWidth="1"/>
    <col min="7" max="7" width="18.875" style="89" customWidth="1"/>
    <col min="8" max="8" width="9" style="92"/>
    <col min="9" max="9" width="16.25" style="89" customWidth="1"/>
    <col min="10" max="10" width="9.375" style="91" customWidth="1"/>
    <col min="11" max="11" width="9" style="89" customWidth="1"/>
    <col min="12" max="12" width="9" style="89"/>
    <col min="13" max="13" width="12.875" style="89" customWidth="1"/>
    <col min="14" max="14" width="11.5" style="89" customWidth="1"/>
    <col min="15" max="16" width="9" style="89"/>
    <col min="17" max="17" width="0" style="89" hidden="1" customWidth="1"/>
    <col min="18" max="16384" width="9" style="89"/>
  </cols>
  <sheetData>
    <row r="1" spans="1:257" ht="14.25" customHeight="1" thickTop="1" thickBot="1" x14ac:dyDescent="0.25">
      <c r="A1" s="93" t="s">
        <v>47</v>
      </c>
      <c r="B1" s="75"/>
      <c r="C1" s="75"/>
      <c r="D1" s="75"/>
      <c r="E1" s="75"/>
      <c r="F1" s="75"/>
      <c r="G1" s="75"/>
      <c r="H1" s="76"/>
      <c r="I1" s="226" t="s">
        <v>131</v>
      </c>
      <c r="J1" s="227" t="s">
        <v>126</v>
      </c>
      <c r="K1" s="227" t="s">
        <v>127</v>
      </c>
      <c r="L1" s="227" t="s">
        <v>128</v>
      </c>
      <c r="M1" s="227" t="s">
        <v>129</v>
      </c>
      <c r="N1" s="227" t="s">
        <v>133</v>
      </c>
      <c r="O1" s="228" t="s">
        <v>124</v>
      </c>
      <c r="P1" s="77"/>
      <c r="Q1" s="177" t="s">
        <v>123</v>
      </c>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row>
    <row r="2" spans="1:257" ht="14.25" customHeight="1" x14ac:dyDescent="0.2">
      <c r="A2" s="45" t="s">
        <v>21</v>
      </c>
      <c r="B2" s="213" t="s">
        <v>48</v>
      </c>
      <c r="C2" s="213"/>
      <c r="D2" s="213"/>
      <c r="E2" s="213"/>
      <c r="F2" s="213"/>
      <c r="G2" s="213"/>
      <c r="H2" s="78"/>
      <c r="I2" s="229" t="s">
        <v>830</v>
      </c>
      <c r="J2" s="230">
        <f>COUNTIFS(J13:J143,"HungTQ",L13:L143,"Open")</f>
        <v>0</v>
      </c>
      <c r="K2" s="230">
        <f>COUNTIFS(J13:J143,"HungTQ",L13:L143,"Accepted")</f>
        <v>0</v>
      </c>
      <c r="L2" s="230">
        <f>COUNTIFS(J13:J143,"HungTQ",L13:L143,"Ready for test")</f>
        <v>0</v>
      </c>
      <c r="M2" s="230">
        <f>COUNTIFS(J13:J143,"HungTQ",L13:L143,"Closed")</f>
        <v>0</v>
      </c>
      <c r="N2" s="230">
        <f>COUNTIFS(J13:J143,"HungTQ",L13:L143,"")</f>
        <v>0</v>
      </c>
      <c r="O2" s="231">
        <f t="shared" ref="O2:O6" si="0">SUM(J2:N2)</f>
        <v>0</v>
      </c>
      <c r="P2" s="77"/>
      <c r="Q2" s="175" t="s">
        <v>22</v>
      </c>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c r="DP2" s="77"/>
      <c r="DQ2" s="77"/>
      <c r="DR2" s="77"/>
      <c r="DS2" s="77"/>
      <c r="DT2" s="77"/>
      <c r="DU2" s="77"/>
      <c r="DV2" s="77"/>
      <c r="DW2" s="77"/>
      <c r="DX2" s="77"/>
      <c r="DY2" s="77"/>
      <c r="DZ2" s="77"/>
      <c r="EA2" s="77"/>
      <c r="EB2" s="77"/>
      <c r="EC2" s="77"/>
      <c r="ED2" s="77"/>
      <c r="EE2" s="77"/>
      <c r="EF2" s="77"/>
      <c r="EG2" s="77"/>
      <c r="EH2" s="77"/>
      <c r="EI2" s="77"/>
      <c r="EJ2" s="77"/>
      <c r="EK2" s="77"/>
      <c r="EL2" s="77"/>
      <c r="EM2" s="77"/>
      <c r="EN2" s="77"/>
      <c r="EO2" s="77"/>
      <c r="EP2" s="77"/>
      <c r="EQ2" s="77"/>
      <c r="ER2" s="77"/>
      <c r="ES2" s="77"/>
      <c r="ET2" s="77"/>
      <c r="EU2" s="77"/>
      <c r="EV2" s="77"/>
      <c r="EW2" s="77"/>
      <c r="EX2" s="77"/>
      <c r="EY2" s="77"/>
      <c r="EZ2" s="77"/>
      <c r="FA2" s="77"/>
      <c r="FB2" s="77"/>
      <c r="FC2" s="77"/>
      <c r="FD2" s="77"/>
      <c r="FE2" s="77"/>
      <c r="FF2" s="77"/>
      <c r="FG2" s="77"/>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77"/>
      <c r="GP2" s="77"/>
      <c r="GQ2" s="77"/>
      <c r="GR2" s="77"/>
      <c r="GS2" s="77"/>
      <c r="GT2" s="77"/>
      <c r="GU2" s="77"/>
      <c r="GV2" s="77"/>
      <c r="GW2" s="77"/>
      <c r="GX2" s="77"/>
      <c r="GY2" s="77"/>
      <c r="GZ2" s="77"/>
      <c r="HA2" s="77"/>
      <c r="HB2" s="77"/>
      <c r="HC2" s="77"/>
      <c r="HD2" s="77"/>
      <c r="HE2" s="77"/>
      <c r="HF2" s="77"/>
      <c r="HG2" s="77"/>
      <c r="HH2" s="77"/>
      <c r="HI2" s="77"/>
      <c r="HJ2" s="77"/>
      <c r="HK2" s="77"/>
      <c r="HL2" s="77"/>
      <c r="HM2" s="77"/>
      <c r="HN2" s="77"/>
      <c r="HO2" s="77"/>
      <c r="HP2" s="77"/>
      <c r="HQ2" s="77"/>
      <c r="HR2" s="77"/>
      <c r="HS2" s="77"/>
      <c r="HT2" s="77"/>
      <c r="HU2" s="77"/>
      <c r="HV2" s="77"/>
      <c r="HW2" s="77"/>
      <c r="HX2" s="77"/>
      <c r="HY2" s="77"/>
      <c r="HZ2" s="77"/>
      <c r="IA2" s="77"/>
      <c r="IB2" s="77"/>
      <c r="IC2" s="77"/>
      <c r="ID2" s="77"/>
      <c r="IE2" s="77"/>
      <c r="IF2" s="77"/>
      <c r="IG2" s="77"/>
      <c r="IH2" s="77"/>
      <c r="II2" s="77"/>
      <c r="IJ2" s="77"/>
      <c r="IK2" s="77"/>
      <c r="IL2" s="77"/>
      <c r="IM2" s="77"/>
      <c r="IN2" s="77"/>
      <c r="IO2" s="77"/>
      <c r="IP2" s="77"/>
      <c r="IQ2" s="77"/>
      <c r="IR2" s="77"/>
      <c r="IS2" s="77"/>
      <c r="IT2" s="77"/>
      <c r="IU2" s="77"/>
      <c r="IV2" s="77"/>
      <c r="IW2" s="77"/>
    </row>
    <row r="3" spans="1:257" ht="14.25" customHeight="1" x14ac:dyDescent="0.2">
      <c r="A3" s="46" t="s">
        <v>23</v>
      </c>
      <c r="B3" s="213" t="s">
        <v>164</v>
      </c>
      <c r="C3" s="213"/>
      <c r="D3" s="213"/>
      <c r="E3" s="213"/>
      <c r="F3" s="213"/>
      <c r="G3" s="213"/>
      <c r="H3" s="78"/>
      <c r="I3" s="229" t="s">
        <v>831</v>
      </c>
      <c r="J3" s="230">
        <f>COUNTIFS(J13:J143,"DangT",L13:L143,"Open")</f>
        <v>0</v>
      </c>
      <c r="K3" s="230">
        <f>COUNTIFS(J13:J143,"DangT",L13:L143,"Accepted")</f>
        <v>0</v>
      </c>
      <c r="L3" s="230">
        <f>COUNTIFS(J13:J143,"DangT",L13:L143,"Ready for test")</f>
        <v>0</v>
      </c>
      <c r="M3" s="230">
        <f>COUNTIFS(J13:J143,"DangT",L13:L143,"Closed")</f>
        <v>0</v>
      </c>
      <c r="N3" s="230">
        <f>COUNTIFS(J13:J143,"DangT",L13:L143,"")</f>
        <v>0</v>
      </c>
      <c r="O3" s="232">
        <f t="shared" si="0"/>
        <v>0</v>
      </c>
      <c r="P3" s="77"/>
      <c r="Q3" s="175" t="s">
        <v>24</v>
      </c>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row>
    <row r="4" spans="1:257" ht="14.25" customHeight="1" x14ac:dyDescent="0.2">
      <c r="A4" s="45" t="s">
        <v>25</v>
      </c>
      <c r="B4" s="214" t="s">
        <v>825</v>
      </c>
      <c r="C4" s="214"/>
      <c r="D4" s="214"/>
      <c r="E4" s="214"/>
      <c r="F4" s="214"/>
      <c r="G4" s="214"/>
      <c r="H4" s="78"/>
      <c r="I4" s="229" t="s">
        <v>832</v>
      </c>
      <c r="J4" s="230">
        <f>COUNTIFS(J13:J143,"HungNN",L13:L143,"Open")</f>
        <v>0</v>
      </c>
      <c r="K4" s="230">
        <f>COUNTIFS(J13:J143,"HungNN",L13:L143,"Accepted")</f>
        <v>0</v>
      </c>
      <c r="L4" s="230">
        <f>COUNTIFS(J13:J143,"HungNN",L13:L143,"Ready for test")</f>
        <v>0</v>
      </c>
      <c r="M4" s="230">
        <f>COUNTIFS(J13:J143,"HungNN",L13:L143,"Closed")</f>
        <v>0</v>
      </c>
      <c r="N4" s="230">
        <f>COUNTIFS(J13:J143,"HungNN",L13:L143,"")</f>
        <v>0</v>
      </c>
      <c r="O4" s="232">
        <f t="shared" si="0"/>
        <v>0</v>
      </c>
      <c r="P4" s="77"/>
      <c r="Q4" s="176"/>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c r="IV4" s="77"/>
      <c r="IW4" s="77"/>
    </row>
    <row r="5" spans="1:257" ht="14.25" customHeight="1" x14ac:dyDescent="0.2">
      <c r="A5" s="80" t="s">
        <v>22</v>
      </c>
      <c r="B5" s="81" t="s">
        <v>24</v>
      </c>
      <c r="C5" s="81" t="s">
        <v>26</v>
      </c>
      <c r="D5" s="82" t="s">
        <v>27</v>
      </c>
      <c r="E5" s="215" t="s">
        <v>28</v>
      </c>
      <c r="F5" s="215"/>
      <c r="G5" s="215"/>
      <c r="H5" s="83"/>
      <c r="I5" s="229" t="s">
        <v>825</v>
      </c>
      <c r="J5" s="230">
        <f>COUNTIFS(J13:J143,"QuangNN",L13:L143,"Open")</f>
        <v>0</v>
      </c>
      <c r="K5" s="230">
        <f>COUNTIFS(J13:J143,"QuangNN",L13:L143,"Accepted")</f>
        <v>0</v>
      </c>
      <c r="L5" s="230">
        <f>COUNTIFS(J13:J143,"QuangNN",L13:L143,"Ready for test")</f>
        <v>0</v>
      </c>
      <c r="M5" s="230">
        <f>COUNTIFS(J13:J143,"QuangNN",L13:L143,"Closed")</f>
        <v>0</v>
      </c>
      <c r="N5" s="230">
        <f>COUNTIFS(J13:J143,"QuangNN",L13:L143,"")</f>
        <v>0</v>
      </c>
      <c r="O5" s="232">
        <f t="shared" si="0"/>
        <v>0</v>
      </c>
      <c r="P5" s="77"/>
      <c r="Q5" s="175" t="s">
        <v>26</v>
      </c>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c r="IV5" s="77"/>
      <c r="IW5" s="77"/>
    </row>
    <row r="6" spans="1:257" ht="14.25" customHeight="1" thickBot="1" x14ac:dyDescent="0.25">
      <c r="A6" s="85">
        <f>COUNTIF(F12:G152,"Pass")</f>
        <v>0</v>
      </c>
      <c r="B6" s="86">
        <f>COUNTIF(F12:G152,"Fail")</f>
        <v>0</v>
      </c>
      <c r="C6" s="86">
        <f>E6-D6-B6-A6</f>
        <v>18</v>
      </c>
      <c r="D6" s="87">
        <f>COUNTIF(F12:G152,"N/A")</f>
        <v>0</v>
      </c>
      <c r="E6" s="216">
        <f>COUNTA(A12:A152)*2</f>
        <v>18</v>
      </c>
      <c r="F6" s="216"/>
      <c r="G6" s="216"/>
      <c r="H6" s="83"/>
      <c r="I6" s="229" t="s">
        <v>826</v>
      </c>
      <c r="J6" s="230">
        <f>COUNTIFS(J13:J143,"LamNS",L13:L143,"Open")</f>
        <v>0</v>
      </c>
      <c r="K6" s="230">
        <f>COUNTIFS(J13:J143,"LamNS",L13:L143,"Accepted")</f>
        <v>0</v>
      </c>
      <c r="L6" s="230">
        <f>COUNTIFS(J13:J143,"LamNS",L13:L143,"Ready for test")</f>
        <v>0</v>
      </c>
      <c r="M6" s="230">
        <f>COUNTIFS(J13:J143,"LamNS",L13:L143,"Closed")</f>
        <v>0</v>
      </c>
      <c r="N6" s="230">
        <f>COUNTIFS(J13:J143,"LamNS",L13:L143,"")</f>
        <v>0</v>
      </c>
      <c r="O6" s="232">
        <f t="shared" si="0"/>
        <v>0</v>
      </c>
      <c r="P6" s="77"/>
      <c r="Q6" s="175" t="s">
        <v>27</v>
      </c>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c r="DP6" s="77"/>
      <c r="DQ6" s="77"/>
      <c r="DR6" s="77"/>
      <c r="DS6" s="77"/>
      <c r="DT6" s="77"/>
      <c r="DU6" s="77"/>
      <c r="DV6" s="77"/>
      <c r="DW6" s="77"/>
      <c r="DX6" s="77"/>
      <c r="DY6" s="77"/>
      <c r="DZ6" s="77"/>
      <c r="EA6" s="77"/>
      <c r="EB6" s="77"/>
      <c r="EC6" s="77"/>
      <c r="ED6" s="77"/>
      <c r="EE6" s="77"/>
      <c r="EF6" s="77"/>
      <c r="EG6" s="77"/>
      <c r="EH6" s="77"/>
      <c r="EI6" s="77"/>
      <c r="EJ6" s="77"/>
      <c r="EK6" s="77"/>
      <c r="EL6" s="77"/>
      <c r="EM6" s="77"/>
      <c r="EN6" s="77"/>
      <c r="EO6" s="77"/>
      <c r="EP6" s="77"/>
      <c r="EQ6" s="77"/>
      <c r="ER6" s="77"/>
      <c r="ES6" s="77"/>
      <c r="ET6" s="77"/>
      <c r="EU6" s="77"/>
      <c r="EV6" s="77"/>
      <c r="EW6" s="77"/>
      <c r="EX6" s="77"/>
      <c r="EY6" s="77"/>
      <c r="EZ6" s="77"/>
      <c r="FA6" s="77"/>
      <c r="FB6" s="77"/>
      <c r="FC6" s="77"/>
      <c r="FD6" s="77"/>
      <c r="FE6" s="77"/>
      <c r="FF6" s="77"/>
      <c r="FG6" s="77"/>
      <c r="FH6" s="77"/>
      <c r="FI6" s="77"/>
      <c r="FJ6" s="77"/>
      <c r="FK6" s="77"/>
      <c r="FL6" s="77"/>
      <c r="FM6" s="77"/>
      <c r="FN6" s="77"/>
      <c r="FO6" s="77"/>
      <c r="FP6" s="77"/>
      <c r="FQ6" s="77"/>
      <c r="FR6" s="77"/>
      <c r="FS6" s="77"/>
      <c r="FT6" s="77"/>
      <c r="FU6" s="77"/>
      <c r="FV6" s="77"/>
      <c r="FW6" s="77"/>
      <c r="FX6" s="77"/>
      <c r="FY6" s="77"/>
      <c r="FZ6" s="77"/>
      <c r="GA6" s="77"/>
      <c r="GB6" s="77"/>
      <c r="GC6" s="77"/>
      <c r="GD6" s="77"/>
      <c r="GE6" s="77"/>
      <c r="GF6" s="77"/>
      <c r="GG6" s="77"/>
      <c r="GH6" s="77"/>
      <c r="GI6" s="77"/>
      <c r="GJ6" s="77"/>
      <c r="GK6" s="77"/>
      <c r="GL6" s="77"/>
      <c r="GM6" s="77"/>
      <c r="GN6" s="77"/>
      <c r="GO6" s="77"/>
      <c r="GP6" s="77"/>
      <c r="GQ6" s="77"/>
      <c r="GR6" s="77"/>
      <c r="GS6" s="77"/>
      <c r="GT6" s="77"/>
      <c r="GU6" s="77"/>
      <c r="GV6" s="77"/>
      <c r="GW6" s="77"/>
      <c r="GX6" s="77"/>
      <c r="GY6" s="77"/>
      <c r="GZ6" s="77"/>
      <c r="HA6" s="77"/>
      <c r="HB6" s="77"/>
      <c r="HC6" s="77"/>
      <c r="HD6" s="77"/>
      <c r="HE6" s="77"/>
      <c r="HF6" s="77"/>
      <c r="HG6" s="77"/>
      <c r="HH6" s="77"/>
      <c r="HI6" s="77"/>
      <c r="HJ6" s="77"/>
      <c r="HK6" s="77"/>
      <c r="HL6" s="77"/>
      <c r="HM6" s="77"/>
      <c r="HN6" s="77"/>
      <c r="HO6" s="77"/>
      <c r="HP6" s="77"/>
      <c r="HQ6" s="77"/>
      <c r="HR6" s="77"/>
      <c r="HS6" s="77"/>
      <c r="HT6" s="77"/>
      <c r="HU6" s="77"/>
      <c r="HV6" s="77"/>
      <c r="HW6" s="77"/>
      <c r="HX6" s="77"/>
      <c r="HY6" s="77"/>
      <c r="HZ6" s="77"/>
      <c r="IA6" s="77"/>
      <c r="IB6" s="77"/>
      <c r="IC6" s="77"/>
      <c r="ID6" s="77"/>
      <c r="IE6" s="77"/>
      <c r="IF6" s="77"/>
      <c r="IG6" s="77"/>
      <c r="IH6" s="77"/>
      <c r="II6" s="77"/>
      <c r="IJ6" s="77"/>
      <c r="IK6" s="77"/>
      <c r="IL6" s="77"/>
      <c r="IM6" s="77"/>
      <c r="IN6" s="77"/>
      <c r="IO6" s="77"/>
      <c r="IP6" s="77"/>
      <c r="IQ6" s="77"/>
      <c r="IR6" s="77"/>
      <c r="IS6" s="77"/>
      <c r="IT6" s="77"/>
      <c r="IU6" s="77"/>
      <c r="IV6" s="77"/>
      <c r="IW6" s="77"/>
    </row>
    <row r="7" spans="1:257" ht="14.25" customHeight="1" thickBot="1" x14ac:dyDescent="0.25">
      <c r="A7" s="173"/>
      <c r="B7" s="173"/>
      <c r="C7" s="173"/>
      <c r="D7" s="173"/>
      <c r="E7" s="174"/>
      <c r="F7" s="174"/>
      <c r="G7" s="174"/>
      <c r="H7" s="83"/>
      <c r="I7" s="233" t="s">
        <v>130</v>
      </c>
      <c r="J7" s="234">
        <f>SUM(J2:J6)</f>
        <v>0</v>
      </c>
      <c r="K7" s="234">
        <f t="shared" ref="K7:N7" si="1">SUM(K2:K6)</f>
        <v>0</v>
      </c>
      <c r="L7" s="234">
        <f t="shared" si="1"/>
        <v>0</v>
      </c>
      <c r="M7" s="234">
        <f t="shared" si="1"/>
        <v>0</v>
      </c>
      <c r="N7" s="234">
        <f t="shared" si="1"/>
        <v>0</v>
      </c>
      <c r="O7" s="235">
        <f>SUM(O2:O6)</f>
        <v>0</v>
      </c>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c r="IN7" s="77"/>
      <c r="IO7" s="77"/>
      <c r="IP7" s="77"/>
      <c r="IQ7" s="77"/>
      <c r="IR7" s="77"/>
      <c r="IS7" s="77"/>
      <c r="IT7" s="77"/>
      <c r="IU7" s="77"/>
      <c r="IV7" s="77"/>
      <c r="IW7" s="77"/>
    </row>
    <row r="8" spans="1:257" ht="14.25" customHeight="1" thickTop="1" x14ac:dyDescent="0.2">
      <c r="A8" s="173"/>
      <c r="B8" s="173"/>
      <c r="C8" s="173"/>
      <c r="D8" s="173"/>
      <c r="E8" s="174"/>
      <c r="F8" s="174"/>
      <c r="G8" s="174"/>
      <c r="H8" s="83"/>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c r="FM8" s="77"/>
      <c r="FN8" s="77"/>
      <c r="FO8" s="77"/>
      <c r="FP8" s="77"/>
      <c r="FQ8" s="77"/>
      <c r="FR8" s="77"/>
      <c r="FS8" s="77"/>
      <c r="FT8" s="77"/>
      <c r="FU8" s="77"/>
      <c r="FV8" s="77"/>
      <c r="FW8" s="77"/>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K8" s="77"/>
      <c r="HL8" s="77"/>
      <c r="HM8" s="77"/>
      <c r="HN8" s="77"/>
      <c r="HO8" s="77"/>
      <c r="HP8" s="77"/>
      <c r="HQ8" s="77"/>
      <c r="HR8" s="77"/>
      <c r="HS8" s="77"/>
      <c r="HT8" s="77"/>
      <c r="HU8" s="77"/>
      <c r="HV8" s="77"/>
      <c r="HW8" s="77"/>
      <c r="HX8" s="77"/>
      <c r="HY8" s="77"/>
      <c r="HZ8" s="77"/>
      <c r="IA8" s="77"/>
      <c r="IB8" s="77"/>
      <c r="IC8" s="77"/>
      <c r="ID8" s="77"/>
      <c r="IE8" s="77"/>
      <c r="IF8" s="77"/>
      <c r="IG8" s="77"/>
      <c r="IH8" s="77"/>
      <c r="II8" s="77"/>
      <c r="IJ8" s="77"/>
      <c r="IK8" s="77"/>
      <c r="IL8" s="77"/>
      <c r="IM8" s="77"/>
      <c r="IN8" s="77"/>
      <c r="IO8" s="77"/>
      <c r="IP8" s="77"/>
    </row>
    <row r="9" spans="1:257" ht="14.25" customHeight="1" x14ac:dyDescent="0.2">
      <c r="B9" s="77"/>
      <c r="C9" s="77"/>
      <c r="D9" s="88"/>
      <c r="E9" s="88"/>
      <c r="F9" s="88"/>
      <c r="G9" s="88"/>
      <c r="H9" s="83"/>
      <c r="I9" s="83"/>
      <c r="J9" s="84"/>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K9" s="77"/>
      <c r="HL9" s="77"/>
      <c r="HM9" s="77"/>
      <c r="HN9" s="77"/>
      <c r="HO9" s="77"/>
      <c r="HP9" s="77"/>
      <c r="HQ9" s="77"/>
      <c r="HR9" s="77"/>
      <c r="HS9" s="77"/>
      <c r="HT9" s="77"/>
      <c r="HU9" s="77"/>
      <c r="HV9" s="77"/>
      <c r="HW9" s="77"/>
      <c r="HX9" s="77"/>
      <c r="HY9" s="77"/>
      <c r="HZ9" s="77"/>
      <c r="IA9" s="77"/>
      <c r="IB9" s="77"/>
      <c r="IC9" s="77"/>
      <c r="ID9" s="77"/>
      <c r="IE9" s="77"/>
      <c r="IF9" s="77"/>
      <c r="IG9" s="77"/>
      <c r="IH9" s="77"/>
      <c r="II9" s="77"/>
      <c r="IJ9" s="77"/>
      <c r="IK9" s="77"/>
      <c r="IL9" s="77"/>
      <c r="IM9" s="77"/>
      <c r="IN9" s="77"/>
      <c r="IO9" s="77"/>
      <c r="IP9" s="77"/>
      <c r="IQ9" s="77"/>
      <c r="IR9" s="77"/>
      <c r="IS9" s="77"/>
      <c r="IT9" s="77"/>
      <c r="IU9" s="77"/>
      <c r="IV9" s="77"/>
      <c r="IW9" s="77"/>
    </row>
    <row r="10" spans="1:257" ht="56.25" customHeight="1" x14ac:dyDescent="0.2">
      <c r="A10" s="48" t="s">
        <v>30</v>
      </c>
      <c r="B10" s="48" t="s">
        <v>31</v>
      </c>
      <c r="C10" s="48" t="s">
        <v>32</v>
      </c>
      <c r="D10" s="48" t="s">
        <v>33</v>
      </c>
      <c r="E10" s="49" t="s">
        <v>34</v>
      </c>
      <c r="F10" s="49" t="s">
        <v>828</v>
      </c>
      <c r="G10" s="49" t="s">
        <v>829</v>
      </c>
      <c r="H10" s="49" t="s">
        <v>35</v>
      </c>
      <c r="I10" s="48" t="s">
        <v>36</v>
      </c>
      <c r="J10" s="168" t="s">
        <v>119</v>
      </c>
      <c r="K10" s="169" t="s">
        <v>25</v>
      </c>
      <c r="L10" s="170" t="s">
        <v>120</v>
      </c>
      <c r="M10" s="170" t="s">
        <v>122</v>
      </c>
      <c r="N10" s="168" t="s">
        <v>121</v>
      </c>
      <c r="O10" s="170" t="s">
        <v>132</v>
      </c>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c r="HK10" s="77"/>
      <c r="HL10" s="77"/>
      <c r="HM10" s="77"/>
      <c r="HN10" s="77"/>
      <c r="HO10" s="77"/>
      <c r="HP10" s="77"/>
      <c r="HQ10" s="77"/>
      <c r="HR10" s="77"/>
      <c r="HS10" s="77"/>
      <c r="HT10" s="77"/>
      <c r="HU10" s="77"/>
      <c r="HV10" s="77"/>
      <c r="HW10" s="77"/>
      <c r="HX10" s="77"/>
      <c r="HY10" s="77"/>
      <c r="HZ10" s="77"/>
      <c r="IA10" s="77"/>
      <c r="IB10" s="77"/>
      <c r="IC10" s="77"/>
      <c r="ID10" s="77"/>
      <c r="IE10" s="77"/>
      <c r="IF10" s="77"/>
      <c r="IG10" s="77"/>
      <c r="IH10" s="77"/>
      <c r="II10" s="77"/>
      <c r="IJ10" s="77"/>
      <c r="IK10" s="77"/>
      <c r="IL10" s="77"/>
      <c r="IM10" s="77"/>
      <c r="IN10" s="77"/>
      <c r="IO10" s="77"/>
      <c r="IP10" s="77"/>
      <c r="IQ10" s="77"/>
      <c r="IR10" s="77"/>
      <c r="IS10" s="77"/>
      <c r="IT10" s="77"/>
      <c r="IU10" s="77"/>
      <c r="IV10" s="77"/>
      <c r="IW10" s="77"/>
    </row>
    <row r="11" spans="1:257" ht="14.25" customHeight="1" x14ac:dyDescent="0.2">
      <c r="A11" s="50"/>
      <c r="B11" s="50" t="s">
        <v>49</v>
      </c>
      <c r="C11" s="51"/>
      <c r="D11" s="51"/>
      <c r="E11" s="142"/>
      <c r="F11" s="142"/>
      <c r="G11" s="142"/>
      <c r="H11" s="142"/>
      <c r="I11" s="143"/>
      <c r="J11" s="142"/>
      <c r="K11" s="142"/>
      <c r="L11" s="142"/>
      <c r="M11" s="142"/>
      <c r="N11" s="142"/>
      <c r="O11" s="153"/>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c r="HQ11" s="77"/>
      <c r="HR11" s="77"/>
      <c r="HS11" s="77"/>
      <c r="HT11" s="77"/>
      <c r="HU11" s="77"/>
      <c r="HV11" s="77"/>
      <c r="HW11" s="77"/>
      <c r="HX11" s="77"/>
      <c r="HY11" s="77"/>
      <c r="HZ11" s="77"/>
      <c r="IA11" s="77"/>
      <c r="IB11" s="77"/>
      <c r="IC11" s="77"/>
      <c r="ID11" s="77"/>
      <c r="IE11" s="77"/>
      <c r="IF11" s="77"/>
      <c r="IG11" s="77"/>
      <c r="IH11" s="77"/>
      <c r="II11" s="77"/>
      <c r="IJ11" s="77"/>
      <c r="IK11" s="77"/>
      <c r="IL11" s="77"/>
      <c r="IM11" s="77"/>
      <c r="IN11" s="77"/>
      <c r="IO11" s="77"/>
      <c r="IP11" s="77"/>
      <c r="IQ11" s="77"/>
      <c r="IR11" s="77"/>
      <c r="IS11" s="77"/>
      <c r="IT11" s="77"/>
      <c r="IU11" s="77"/>
      <c r="IV11" s="77"/>
      <c r="IW11" s="77"/>
    </row>
    <row r="12" spans="1:257" ht="51" x14ac:dyDescent="0.2">
      <c r="A12" s="197" t="str">
        <f>"["&amp;TEXT($B$2,"##")&amp;"-"&amp;TEXT(ROW()-11,"##")&amp;"]"</f>
        <v>[Common Module-1]</v>
      </c>
      <c r="B12" s="106" t="s">
        <v>50</v>
      </c>
      <c r="C12" s="106" t="s">
        <v>144</v>
      </c>
      <c r="D12" s="146" t="s">
        <v>146</v>
      </c>
      <c r="E12" s="96"/>
      <c r="F12" s="96" t="s">
        <v>26</v>
      </c>
      <c r="G12" s="96" t="s">
        <v>26</v>
      </c>
      <c r="H12" s="100"/>
      <c r="I12" s="101"/>
      <c r="J12" s="171"/>
      <c r="K12" s="171"/>
      <c r="L12" s="171"/>
      <c r="M12" s="172"/>
      <c r="N12" s="172"/>
      <c r="O12" s="178"/>
    </row>
    <row r="13" spans="1:257" ht="63.75" x14ac:dyDescent="0.2">
      <c r="A13" s="197" t="str">
        <f t="shared" ref="A13:A18" si="2">"["&amp;TEXT($B$2,"##")&amp;"-"&amp;TEXT(ROW()-11,"##")&amp;"]"</f>
        <v>[Common Module-2]</v>
      </c>
      <c r="B13" s="106" t="s">
        <v>160</v>
      </c>
      <c r="C13" s="106" t="s">
        <v>145</v>
      </c>
      <c r="D13" s="146" t="s">
        <v>147</v>
      </c>
      <c r="E13" s="96"/>
      <c r="F13" s="96" t="s">
        <v>26</v>
      </c>
      <c r="G13" s="96" t="s">
        <v>26</v>
      </c>
      <c r="H13" s="100"/>
      <c r="I13" s="101"/>
      <c r="J13" s="171"/>
      <c r="K13" s="171"/>
      <c r="L13" s="171"/>
      <c r="M13" s="172"/>
      <c r="N13" s="172"/>
      <c r="O13" s="178"/>
    </row>
    <row r="14" spans="1:257" ht="63.75" x14ac:dyDescent="0.2">
      <c r="A14" s="197" t="str">
        <f t="shared" si="2"/>
        <v>[Common Module-3]</v>
      </c>
      <c r="B14" s="106" t="s">
        <v>161</v>
      </c>
      <c r="C14" s="106" t="s">
        <v>156</v>
      </c>
      <c r="D14" s="146" t="s">
        <v>147</v>
      </c>
      <c r="E14" s="96"/>
      <c r="F14" s="96" t="s">
        <v>26</v>
      </c>
      <c r="G14" s="96" t="s">
        <v>26</v>
      </c>
      <c r="H14" s="100"/>
      <c r="I14" s="101" t="s">
        <v>157</v>
      </c>
      <c r="J14" s="171"/>
      <c r="K14" s="171"/>
      <c r="L14" s="171"/>
      <c r="M14" s="172"/>
      <c r="N14" s="172"/>
      <c r="O14" s="178"/>
    </row>
    <row r="15" spans="1:257" ht="51" x14ac:dyDescent="0.2">
      <c r="A15" s="197" t="str">
        <f t="shared" si="2"/>
        <v>[Common Module-4]</v>
      </c>
      <c r="B15" s="106" t="s">
        <v>162</v>
      </c>
      <c r="C15" s="106" t="s">
        <v>148</v>
      </c>
      <c r="D15" s="146" t="s">
        <v>151</v>
      </c>
      <c r="E15" s="96"/>
      <c r="F15" s="96" t="s">
        <v>26</v>
      </c>
      <c r="G15" s="96" t="s">
        <v>26</v>
      </c>
      <c r="H15" s="100"/>
      <c r="I15" s="101"/>
      <c r="J15" s="171"/>
      <c r="K15" s="171"/>
      <c r="L15" s="171"/>
      <c r="M15" s="172"/>
      <c r="N15" s="172"/>
      <c r="O15" s="178"/>
    </row>
    <row r="16" spans="1:257" ht="51" x14ac:dyDescent="0.2">
      <c r="A16" s="197" t="str">
        <f t="shared" si="2"/>
        <v>[Common Module-5]</v>
      </c>
      <c r="B16" s="95" t="s">
        <v>152</v>
      </c>
      <c r="C16" s="95" t="s">
        <v>149</v>
      </c>
      <c r="D16" s="145" t="s">
        <v>150</v>
      </c>
      <c r="E16" s="96"/>
      <c r="F16" s="96" t="s">
        <v>26</v>
      </c>
      <c r="G16" s="96" t="s">
        <v>26</v>
      </c>
      <c r="H16" s="100"/>
      <c r="I16" s="101"/>
      <c r="J16" s="171"/>
      <c r="K16" s="171"/>
      <c r="L16" s="171"/>
      <c r="M16" s="172"/>
      <c r="N16" s="172"/>
      <c r="O16" s="178"/>
    </row>
    <row r="17" spans="1:257" s="119" customFormat="1" ht="51" x14ac:dyDescent="0.2">
      <c r="A17" s="197" t="str">
        <f t="shared" si="2"/>
        <v>[Common Module-6]</v>
      </c>
      <c r="B17" s="96" t="s">
        <v>153</v>
      </c>
      <c r="C17" s="96" t="s">
        <v>154</v>
      </c>
      <c r="D17" s="151" t="s">
        <v>155</v>
      </c>
      <c r="E17" s="96"/>
      <c r="F17" s="96" t="s">
        <v>26</v>
      </c>
      <c r="G17" s="96" t="s">
        <v>26</v>
      </c>
      <c r="H17" s="100"/>
      <c r="I17" s="101"/>
      <c r="J17" s="171"/>
      <c r="K17" s="171"/>
      <c r="L17" s="171"/>
      <c r="M17" s="172"/>
      <c r="N17" s="172"/>
      <c r="O17" s="178"/>
      <c r="P17" s="89"/>
    </row>
    <row r="18" spans="1:257" s="119" customFormat="1" ht="38.25" x14ac:dyDescent="0.2">
      <c r="A18" s="236" t="str">
        <f t="shared" si="2"/>
        <v>[Common Module-7]</v>
      </c>
      <c r="B18" s="144" t="s">
        <v>163</v>
      </c>
      <c r="C18" s="145" t="s">
        <v>790</v>
      </c>
      <c r="D18" s="144" t="s">
        <v>171</v>
      </c>
      <c r="E18" s="144"/>
      <c r="F18" s="144" t="s">
        <v>26</v>
      </c>
      <c r="G18" s="144" t="s">
        <v>26</v>
      </c>
      <c r="H18" s="237"/>
      <c r="I18" s="238"/>
      <c r="J18" s="239"/>
      <c r="K18" s="239"/>
      <c r="L18" s="239"/>
      <c r="M18" s="240"/>
      <c r="N18" s="240"/>
      <c r="O18" s="241"/>
      <c r="P18" s="89"/>
    </row>
    <row r="19" spans="1:257" s="129" customFormat="1" ht="14.25" customHeight="1" x14ac:dyDescent="0.2">
      <c r="A19" s="50"/>
      <c r="B19" s="51" t="s">
        <v>134</v>
      </c>
      <c r="C19" s="51"/>
      <c r="D19" s="51"/>
      <c r="E19" s="51"/>
      <c r="F19" s="51"/>
      <c r="G19" s="51"/>
      <c r="H19" s="51"/>
      <c r="I19" s="51"/>
      <c r="J19" s="51"/>
      <c r="K19" s="51"/>
      <c r="L19" s="51"/>
      <c r="M19" s="51"/>
      <c r="N19" s="51"/>
      <c r="O19" s="249"/>
      <c r="P19" s="89"/>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28"/>
      <c r="BF19" s="128"/>
      <c r="BG19" s="128"/>
      <c r="BH19" s="128"/>
      <c r="BI19" s="128"/>
      <c r="BJ19" s="128"/>
      <c r="BK19" s="128"/>
      <c r="BL19" s="128"/>
      <c r="BM19" s="128"/>
      <c r="BN19" s="128"/>
      <c r="BO19" s="128"/>
      <c r="BP19" s="128"/>
      <c r="BQ19" s="128"/>
      <c r="BR19" s="128"/>
      <c r="BS19" s="128"/>
      <c r="BT19" s="128"/>
      <c r="BU19" s="128"/>
      <c r="BV19" s="128"/>
      <c r="BW19" s="128"/>
      <c r="BX19" s="128"/>
      <c r="BY19" s="128"/>
      <c r="BZ19" s="128"/>
      <c r="CA19" s="128"/>
      <c r="CB19" s="128"/>
      <c r="CC19" s="128"/>
      <c r="CD19" s="128"/>
      <c r="CE19" s="128"/>
      <c r="CF19" s="128"/>
      <c r="CG19" s="128"/>
      <c r="CH19" s="128"/>
      <c r="CI19" s="128"/>
      <c r="CJ19" s="128"/>
      <c r="CK19" s="128"/>
      <c r="CL19" s="128"/>
      <c r="CM19" s="128"/>
      <c r="CN19" s="128"/>
      <c r="CO19" s="128"/>
      <c r="CP19" s="128"/>
      <c r="CQ19" s="128"/>
      <c r="CR19" s="128"/>
      <c r="CS19" s="128"/>
      <c r="CT19" s="128"/>
      <c r="CU19" s="128"/>
      <c r="CV19" s="128"/>
      <c r="CW19" s="128"/>
      <c r="CX19" s="128"/>
      <c r="CY19" s="128"/>
      <c r="CZ19" s="128"/>
      <c r="DA19" s="128"/>
      <c r="DB19" s="128"/>
      <c r="DC19" s="128"/>
      <c r="DD19" s="128"/>
      <c r="DE19" s="128"/>
      <c r="DF19" s="128"/>
      <c r="DG19" s="128"/>
      <c r="DH19" s="128"/>
      <c r="DI19" s="128"/>
      <c r="DJ19" s="128"/>
      <c r="DK19" s="128"/>
      <c r="DL19" s="128"/>
      <c r="DM19" s="128"/>
      <c r="DN19" s="128"/>
      <c r="DO19" s="128"/>
      <c r="DP19" s="128"/>
      <c r="DQ19" s="128"/>
      <c r="DR19" s="128"/>
      <c r="DS19" s="128"/>
      <c r="DT19" s="128"/>
      <c r="DU19" s="128"/>
      <c r="DV19" s="128"/>
      <c r="DW19" s="128"/>
      <c r="DX19" s="128"/>
      <c r="DY19" s="128"/>
      <c r="DZ19" s="128"/>
      <c r="EA19" s="128"/>
      <c r="EB19" s="128"/>
      <c r="EC19" s="128"/>
      <c r="ED19" s="128"/>
      <c r="EE19" s="128"/>
      <c r="EF19" s="128"/>
      <c r="EG19" s="128"/>
      <c r="EH19" s="128"/>
      <c r="EI19" s="128"/>
      <c r="EJ19" s="128"/>
      <c r="EK19" s="128"/>
      <c r="EL19" s="128"/>
      <c r="EM19" s="128"/>
      <c r="EN19" s="128"/>
      <c r="EO19" s="128"/>
      <c r="EP19" s="128"/>
      <c r="EQ19" s="128"/>
      <c r="ER19" s="128"/>
      <c r="ES19" s="128"/>
      <c r="ET19" s="128"/>
      <c r="EU19" s="128"/>
      <c r="EV19" s="128"/>
      <c r="EW19" s="128"/>
      <c r="EX19" s="128"/>
      <c r="EY19" s="128"/>
      <c r="EZ19" s="128"/>
      <c r="FA19" s="128"/>
      <c r="FB19" s="128"/>
      <c r="FC19" s="128"/>
      <c r="FD19" s="128"/>
      <c r="FE19" s="128"/>
      <c r="FF19" s="128"/>
      <c r="FG19" s="128"/>
      <c r="FH19" s="128"/>
      <c r="FI19" s="128"/>
      <c r="FJ19" s="128"/>
      <c r="FK19" s="128"/>
      <c r="FL19" s="128"/>
      <c r="FM19" s="128"/>
      <c r="FN19" s="128"/>
      <c r="FO19" s="128"/>
      <c r="FP19" s="128"/>
      <c r="FQ19" s="128"/>
      <c r="FR19" s="128"/>
      <c r="FS19" s="128"/>
      <c r="FT19" s="128"/>
      <c r="FU19" s="128"/>
      <c r="FV19" s="128"/>
      <c r="FW19" s="128"/>
      <c r="FX19" s="128"/>
      <c r="FY19" s="128"/>
      <c r="FZ19" s="128"/>
      <c r="GA19" s="128"/>
      <c r="GB19" s="128"/>
      <c r="GC19" s="128"/>
      <c r="GD19" s="128"/>
      <c r="GE19" s="128"/>
      <c r="GF19" s="128"/>
      <c r="GG19" s="128"/>
      <c r="GH19" s="128"/>
      <c r="GI19" s="128"/>
      <c r="GJ19" s="128"/>
      <c r="GK19" s="128"/>
      <c r="GL19" s="128"/>
      <c r="GM19" s="128"/>
      <c r="GN19" s="128"/>
      <c r="GO19" s="128"/>
      <c r="GP19" s="128"/>
      <c r="GQ19" s="128"/>
      <c r="GR19" s="128"/>
      <c r="GS19" s="128"/>
      <c r="GT19" s="128"/>
      <c r="GU19" s="128"/>
      <c r="GV19" s="128"/>
      <c r="GW19" s="128"/>
      <c r="GX19" s="128"/>
      <c r="GY19" s="128"/>
      <c r="GZ19" s="128"/>
      <c r="HA19" s="128"/>
      <c r="HB19" s="128"/>
      <c r="HC19" s="128"/>
      <c r="HD19" s="128"/>
      <c r="HE19" s="128"/>
      <c r="HF19" s="128"/>
      <c r="HG19" s="128"/>
      <c r="HH19" s="128"/>
      <c r="HI19" s="128"/>
      <c r="HJ19" s="128"/>
      <c r="HK19" s="128"/>
      <c r="HL19" s="128"/>
      <c r="HM19" s="128"/>
      <c r="HN19" s="128"/>
      <c r="HO19" s="128"/>
      <c r="HP19" s="128"/>
      <c r="HQ19" s="128"/>
      <c r="HR19" s="128"/>
      <c r="HS19" s="128"/>
      <c r="HT19" s="128"/>
      <c r="HU19" s="128"/>
      <c r="HV19" s="128"/>
      <c r="HW19" s="128"/>
      <c r="HX19" s="128"/>
      <c r="HY19" s="128"/>
      <c r="HZ19" s="128"/>
      <c r="IA19" s="128"/>
      <c r="IB19" s="128"/>
      <c r="IC19" s="128"/>
      <c r="ID19" s="128"/>
      <c r="IE19" s="128"/>
      <c r="IF19" s="128"/>
      <c r="IG19" s="128"/>
      <c r="IH19" s="128"/>
      <c r="II19" s="128"/>
      <c r="IJ19" s="128"/>
      <c r="IK19" s="128"/>
      <c r="IL19" s="128"/>
      <c r="IM19" s="128"/>
      <c r="IN19" s="128"/>
      <c r="IO19" s="128"/>
      <c r="IP19" s="128"/>
      <c r="IQ19" s="128"/>
      <c r="IR19" s="128"/>
      <c r="IS19" s="128"/>
      <c r="IT19" s="128"/>
      <c r="IU19" s="128"/>
      <c r="IV19" s="128"/>
      <c r="IW19" s="128"/>
    </row>
    <row r="20" spans="1:257" s="119" customFormat="1" ht="25.5" x14ac:dyDescent="0.2">
      <c r="A20" s="242" t="str">
        <f>"["&amp;TEXT($B$2,"##")&amp;"-"&amp;TEXT(ROW()-12,"##")&amp;"]"</f>
        <v>[Common Module-8]</v>
      </c>
      <c r="B20" s="243" t="s">
        <v>102</v>
      </c>
      <c r="C20" s="243" t="s">
        <v>158</v>
      </c>
      <c r="D20" s="244" t="s">
        <v>172</v>
      </c>
      <c r="E20" s="243"/>
      <c r="F20" s="243" t="s">
        <v>26</v>
      </c>
      <c r="G20" s="243" t="s">
        <v>26</v>
      </c>
      <c r="H20" s="245"/>
      <c r="I20" s="246"/>
      <c r="J20" s="247"/>
      <c r="K20" s="247"/>
      <c r="L20" s="247"/>
      <c r="M20" s="248"/>
      <c r="N20" s="248"/>
      <c r="O20" s="248"/>
      <c r="P20" s="89"/>
    </row>
    <row r="21" spans="1:257" s="119" customFormat="1" ht="25.5" x14ac:dyDescent="0.2">
      <c r="A21" s="197" t="str">
        <f>"["&amp;TEXT($B$2,"##")&amp;"-"&amp;TEXT(ROW()-12,"##")&amp;"]"</f>
        <v>[Common Module-9]</v>
      </c>
      <c r="B21" s="96" t="s">
        <v>135</v>
      </c>
      <c r="C21" s="96" t="s">
        <v>159</v>
      </c>
      <c r="D21" s="151" t="s">
        <v>173</v>
      </c>
      <c r="E21" s="96"/>
      <c r="F21" s="96" t="s">
        <v>26</v>
      </c>
      <c r="G21" s="96" t="s">
        <v>26</v>
      </c>
      <c r="H21" s="100"/>
      <c r="I21" s="101"/>
      <c r="J21" s="171"/>
      <c r="K21" s="171"/>
      <c r="L21" s="171"/>
      <c r="M21" s="172"/>
      <c r="N21" s="172"/>
      <c r="O21" s="172"/>
      <c r="P21" s="89"/>
    </row>
    <row r="22" spans="1:257" s="121" customFormat="1" ht="12.75" x14ac:dyDescent="0.2">
      <c r="A22" s="122"/>
      <c r="B22" s="123"/>
      <c r="C22" s="123"/>
      <c r="D22" s="123"/>
      <c r="E22" s="124"/>
      <c r="F22" s="124"/>
      <c r="G22" s="124"/>
      <c r="H22" s="125"/>
      <c r="I22" s="126"/>
      <c r="J22" s="127"/>
    </row>
    <row r="23" spans="1:257" s="121" customFormat="1" ht="12.75" x14ac:dyDescent="0.2">
      <c r="A23" s="122"/>
      <c r="B23" s="123"/>
      <c r="C23" s="123"/>
      <c r="D23" s="123"/>
      <c r="E23" s="124"/>
      <c r="F23" s="124"/>
      <c r="G23" s="124"/>
      <c r="H23" s="125"/>
      <c r="I23" s="126"/>
      <c r="J23" s="127"/>
    </row>
    <row r="24" spans="1:257" s="121" customFormat="1" ht="14.25" customHeight="1" x14ac:dyDescent="0.2">
      <c r="H24" s="120"/>
      <c r="J24" s="127"/>
    </row>
  </sheetData>
  <autoFilter ref="J10:O21"/>
  <mergeCells count="5">
    <mergeCell ref="B2:G2"/>
    <mergeCell ref="B3:G3"/>
    <mergeCell ref="B4:G4"/>
    <mergeCell ref="E5:G5"/>
    <mergeCell ref="E6:G6"/>
  </mergeCells>
  <dataValidations count="1">
    <dataValidation type="list" allowBlank="1" showErrorMessage="1" sqref="E12:G18 E20:G21">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23"/>
  <sheetViews>
    <sheetView zoomScale="70" zoomScaleNormal="70" workbookViewId="0">
      <selection activeCell="J6" sqref="J6"/>
    </sheetView>
  </sheetViews>
  <sheetFormatPr defaultRowHeight="14.25" customHeight="1" x14ac:dyDescent="0.2"/>
  <cols>
    <col min="1" max="1" width="17.375" style="89" customWidth="1"/>
    <col min="2" max="2" width="31.75" style="89" customWidth="1"/>
    <col min="3" max="3" width="34.375" style="89" customWidth="1"/>
    <col min="4" max="4" width="31.625" style="89" customWidth="1"/>
    <col min="5" max="5" width="16.5" style="89" customWidth="1"/>
    <col min="6" max="6" width="15.625" style="89" customWidth="1"/>
    <col min="7" max="7" width="15" style="89" customWidth="1"/>
    <col min="8" max="8" width="9" style="92"/>
    <col min="9" max="9" width="16.5" style="89" customWidth="1"/>
    <col min="10" max="10" width="9.375" style="91" customWidth="1"/>
    <col min="11" max="11" width="9" style="89" customWidth="1"/>
    <col min="12" max="15" width="9" style="89"/>
    <col min="16" max="16" width="8.75" style="89" customWidth="1"/>
    <col min="17" max="17" width="1.5" style="89" hidden="1" customWidth="1"/>
    <col min="18" max="16384" width="9" style="89"/>
  </cols>
  <sheetData>
    <row r="1" spans="1:257" ht="27" thickTop="1" thickBot="1" x14ac:dyDescent="0.25">
      <c r="A1" s="105" t="s">
        <v>47</v>
      </c>
      <c r="B1" s="75"/>
      <c r="C1" s="75"/>
      <c r="D1" s="75"/>
      <c r="E1" s="75"/>
      <c r="F1" s="75"/>
      <c r="G1" s="75"/>
      <c r="H1" s="76"/>
      <c r="I1" s="226" t="s">
        <v>131</v>
      </c>
      <c r="J1" s="227" t="s">
        <v>126</v>
      </c>
      <c r="K1" s="227" t="s">
        <v>127</v>
      </c>
      <c r="L1" s="227" t="s">
        <v>128</v>
      </c>
      <c r="M1" s="227" t="s">
        <v>129</v>
      </c>
      <c r="N1" s="227" t="s">
        <v>133</v>
      </c>
      <c r="O1" s="228" t="s">
        <v>124</v>
      </c>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row>
    <row r="2" spans="1:257" ht="15" x14ac:dyDescent="0.2">
      <c r="A2" s="45" t="s">
        <v>21</v>
      </c>
      <c r="B2" s="213" t="s">
        <v>298</v>
      </c>
      <c r="C2" s="213"/>
      <c r="D2" s="213"/>
      <c r="E2" s="213"/>
      <c r="F2" s="213"/>
      <c r="G2" s="213"/>
      <c r="H2" s="78"/>
      <c r="I2" s="229" t="s">
        <v>830</v>
      </c>
      <c r="J2" s="230">
        <f>COUNTIFS(J13:J143,"HungTQ",L13:L143,"Open")</f>
        <v>0</v>
      </c>
      <c r="K2" s="230">
        <f>COUNTIFS(J13:J143,"HungTQ",L13:L143,"Accepted")</f>
        <v>0</v>
      </c>
      <c r="L2" s="230">
        <f>COUNTIFS(J13:J143,"HungTQ",L13:L143,"Ready for test")</f>
        <v>0</v>
      </c>
      <c r="M2" s="230">
        <f>COUNTIFS(J13:J143,"HungTQ",L13:L143,"Closed")</f>
        <v>0</v>
      </c>
      <c r="N2" s="230">
        <f>COUNTIFS(J13:J143,"HungTQ",L13:L143,"")</f>
        <v>0</v>
      </c>
      <c r="O2" s="231">
        <f t="shared" ref="O2:O6" si="0">SUM(J2:N2)</f>
        <v>0</v>
      </c>
      <c r="P2" s="77"/>
      <c r="Q2" s="77" t="s">
        <v>22</v>
      </c>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c r="DP2" s="77"/>
      <c r="DQ2" s="77"/>
      <c r="DR2" s="77"/>
      <c r="DS2" s="77"/>
      <c r="DT2" s="77"/>
      <c r="DU2" s="77"/>
      <c r="DV2" s="77"/>
      <c r="DW2" s="77"/>
      <c r="DX2" s="77"/>
      <c r="DY2" s="77"/>
      <c r="DZ2" s="77"/>
      <c r="EA2" s="77"/>
      <c r="EB2" s="77"/>
      <c r="EC2" s="77"/>
      <c r="ED2" s="77"/>
      <c r="EE2" s="77"/>
      <c r="EF2" s="77"/>
      <c r="EG2" s="77"/>
      <c r="EH2" s="77"/>
      <c r="EI2" s="77"/>
      <c r="EJ2" s="77"/>
      <c r="EK2" s="77"/>
      <c r="EL2" s="77"/>
      <c r="EM2" s="77"/>
      <c r="EN2" s="77"/>
      <c r="EO2" s="77"/>
      <c r="EP2" s="77"/>
      <c r="EQ2" s="77"/>
      <c r="ER2" s="77"/>
      <c r="ES2" s="77"/>
      <c r="ET2" s="77"/>
      <c r="EU2" s="77"/>
      <c r="EV2" s="77"/>
      <c r="EW2" s="77"/>
      <c r="EX2" s="77"/>
      <c r="EY2" s="77"/>
      <c r="EZ2" s="77"/>
      <c r="FA2" s="77"/>
      <c r="FB2" s="77"/>
      <c r="FC2" s="77"/>
      <c r="FD2" s="77"/>
      <c r="FE2" s="77"/>
      <c r="FF2" s="77"/>
      <c r="FG2" s="77"/>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77"/>
      <c r="GP2" s="77"/>
      <c r="GQ2" s="77"/>
      <c r="GR2" s="77"/>
      <c r="GS2" s="77"/>
      <c r="GT2" s="77"/>
      <c r="GU2" s="77"/>
      <c r="GV2" s="77"/>
      <c r="GW2" s="77"/>
      <c r="GX2" s="77"/>
      <c r="GY2" s="77"/>
      <c r="GZ2" s="77"/>
      <c r="HA2" s="77"/>
      <c r="HB2" s="77"/>
      <c r="HC2" s="77"/>
      <c r="HD2" s="77"/>
      <c r="HE2" s="77"/>
      <c r="HF2" s="77"/>
      <c r="HG2" s="77"/>
      <c r="HH2" s="77"/>
      <c r="HI2" s="77"/>
      <c r="HJ2" s="77"/>
      <c r="HK2" s="77"/>
      <c r="HL2" s="77"/>
      <c r="HM2" s="77"/>
      <c r="HN2" s="77"/>
      <c r="HO2" s="77"/>
      <c r="HP2" s="77"/>
      <c r="HQ2" s="77"/>
      <c r="HR2" s="77"/>
      <c r="HS2" s="77"/>
      <c r="HT2" s="77"/>
      <c r="HU2" s="77"/>
      <c r="HV2" s="77"/>
      <c r="HW2" s="77"/>
      <c r="HX2" s="77"/>
      <c r="HY2" s="77"/>
      <c r="HZ2" s="77"/>
      <c r="IA2" s="77"/>
      <c r="IB2" s="77"/>
      <c r="IC2" s="77"/>
      <c r="ID2" s="77"/>
      <c r="IE2" s="77"/>
      <c r="IF2" s="77"/>
      <c r="IG2" s="77"/>
      <c r="IH2" s="77"/>
      <c r="II2" s="77"/>
      <c r="IJ2" s="77"/>
      <c r="IK2" s="77"/>
      <c r="IL2" s="77"/>
      <c r="IM2" s="77"/>
      <c r="IN2" s="77"/>
      <c r="IO2" s="77"/>
      <c r="IP2" s="77"/>
      <c r="IQ2" s="77"/>
      <c r="IR2" s="77"/>
      <c r="IS2" s="77"/>
      <c r="IT2" s="77"/>
      <c r="IU2" s="77"/>
      <c r="IV2" s="77"/>
      <c r="IW2" s="77"/>
    </row>
    <row r="3" spans="1:257" ht="15" customHeight="1" x14ac:dyDescent="0.2">
      <c r="A3" s="46" t="s">
        <v>23</v>
      </c>
      <c r="B3" s="213" t="s">
        <v>303</v>
      </c>
      <c r="C3" s="213"/>
      <c r="D3" s="213"/>
      <c r="E3" s="213"/>
      <c r="F3" s="213"/>
      <c r="G3" s="213"/>
      <c r="H3" s="78"/>
      <c r="I3" s="229" t="s">
        <v>831</v>
      </c>
      <c r="J3" s="230">
        <f>COUNTIFS(J13:J143,"DangT",L13:L143,"Open")</f>
        <v>0</v>
      </c>
      <c r="K3" s="230">
        <f>COUNTIFS(J13:J143,"DangT",L13:L143,"Accepted")</f>
        <v>0</v>
      </c>
      <c r="L3" s="230">
        <f>COUNTIFS(J13:J143,"DangT",L13:L143,"Ready for test")</f>
        <v>0</v>
      </c>
      <c r="M3" s="230">
        <f>COUNTIFS(J13:J143,"DangT",L13:L143,"Closed")</f>
        <v>0</v>
      </c>
      <c r="N3" s="230">
        <f>COUNTIFS(J13:J143,"DangT",L13:L143,"")</f>
        <v>0</v>
      </c>
      <c r="O3" s="232">
        <f t="shared" si="0"/>
        <v>0</v>
      </c>
      <c r="P3" s="77"/>
      <c r="Q3" s="77" t="s">
        <v>24</v>
      </c>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row>
    <row r="4" spans="1:257" ht="15" x14ac:dyDescent="0.2">
      <c r="A4" s="45" t="s">
        <v>25</v>
      </c>
      <c r="B4" s="214" t="s">
        <v>825</v>
      </c>
      <c r="C4" s="214"/>
      <c r="D4" s="214"/>
      <c r="E4" s="214"/>
      <c r="F4" s="214"/>
      <c r="G4" s="214"/>
      <c r="H4" s="78"/>
      <c r="I4" s="229" t="s">
        <v>832</v>
      </c>
      <c r="J4" s="230">
        <f>COUNTIFS(J13:J143,"HungNN",L13:L143,"Open")</f>
        <v>0</v>
      </c>
      <c r="K4" s="230">
        <f>COUNTIFS(J13:J143,"HungNN",L13:L143,"Accepted")</f>
        <v>0</v>
      </c>
      <c r="L4" s="230">
        <f>COUNTIFS(J13:J143,"HungNN",L13:L143,"Ready for test")</f>
        <v>0</v>
      </c>
      <c r="M4" s="230">
        <f>COUNTIFS(J13:J143,"HungNN",L13:L143,"Closed")</f>
        <v>0</v>
      </c>
      <c r="N4" s="230">
        <f>COUNTIFS(J13:J143,"HungNN",L13:L143,"")</f>
        <v>0</v>
      </c>
      <c r="O4" s="232">
        <f t="shared" si="0"/>
        <v>0</v>
      </c>
      <c r="P4" s="77"/>
      <c r="Q4" s="79"/>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c r="IV4" s="77"/>
      <c r="IW4" s="77"/>
    </row>
    <row r="5" spans="1:257" ht="15" customHeight="1" x14ac:dyDescent="0.2">
      <c r="A5" s="80" t="s">
        <v>22</v>
      </c>
      <c r="B5" s="81" t="s">
        <v>24</v>
      </c>
      <c r="C5" s="81" t="s">
        <v>26</v>
      </c>
      <c r="D5" s="82" t="s">
        <v>27</v>
      </c>
      <c r="E5" s="215" t="s">
        <v>28</v>
      </c>
      <c r="F5" s="215"/>
      <c r="G5" s="215"/>
      <c r="H5" s="83"/>
      <c r="I5" s="229" t="s">
        <v>825</v>
      </c>
      <c r="J5" s="230">
        <f>COUNTIFS(J13:J143,"QuangNN",L13:L143,"Open")</f>
        <v>0</v>
      </c>
      <c r="K5" s="230">
        <f>COUNTIFS(J13:J143,"QuangNN",L13:L143,"Accepted")</f>
        <v>0</v>
      </c>
      <c r="L5" s="230">
        <f>COUNTIFS(J13:J143,"QuangNN",L13:L143,"Ready for test")</f>
        <v>0</v>
      </c>
      <c r="M5" s="230">
        <f>COUNTIFS(J13:J143,"QuangNN",L13:L143,"Closed")</f>
        <v>0</v>
      </c>
      <c r="N5" s="230">
        <f>COUNTIFS(J13:J143,"QuangNN",L13:L143,"")</f>
        <v>0</v>
      </c>
      <c r="O5" s="232">
        <f t="shared" si="0"/>
        <v>0</v>
      </c>
      <c r="P5" s="77"/>
      <c r="Q5" s="77" t="s">
        <v>26</v>
      </c>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c r="IV5" s="77"/>
      <c r="IW5" s="77"/>
    </row>
    <row r="6" spans="1:257" ht="15.75" thickBot="1" x14ac:dyDescent="0.25">
      <c r="A6" s="85">
        <f>COUNTIF(F12:G154,"Pass")</f>
        <v>0</v>
      </c>
      <c r="B6" s="86">
        <f>COUNTIF(F12:G154,"Fail")</f>
        <v>0</v>
      </c>
      <c r="C6" s="86">
        <f>E6-D6-B6-A6</f>
        <v>24</v>
      </c>
      <c r="D6" s="87">
        <f>COUNTIF(F12:G154,"N/A")</f>
        <v>0</v>
      </c>
      <c r="E6" s="216">
        <f>COUNTA(A12:A154)*2</f>
        <v>24</v>
      </c>
      <c r="F6" s="216"/>
      <c r="G6" s="216"/>
      <c r="H6" s="83"/>
      <c r="I6" s="229" t="s">
        <v>826</v>
      </c>
      <c r="J6" s="230">
        <f>COUNTIFS(J13:J143,"LamNS",L13:L143,"Open")</f>
        <v>0</v>
      </c>
      <c r="K6" s="230">
        <f>COUNTIFS(J13:J143,"LamNS",L13:L143,"Accepted")</f>
        <v>0</v>
      </c>
      <c r="L6" s="230">
        <f>COUNTIFS(J13:J143,"LamNS",L13:L143,"Ready for test")</f>
        <v>0</v>
      </c>
      <c r="M6" s="230">
        <f>COUNTIFS(J13:J143,"LamNS",L13:L143,"Closed")</f>
        <v>0</v>
      </c>
      <c r="N6" s="230">
        <f>COUNTIFS(J13:J143,"LamNS",L13:L143,"")</f>
        <v>0</v>
      </c>
      <c r="O6" s="232">
        <f t="shared" si="0"/>
        <v>0</v>
      </c>
      <c r="P6" s="77"/>
      <c r="Q6" s="77" t="s">
        <v>27</v>
      </c>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c r="DP6" s="77"/>
      <c r="DQ6" s="77"/>
      <c r="DR6" s="77"/>
      <c r="DS6" s="77"/>
      <c r="DT6" s="77"/>
      <c r="DU6" s="77"/>
      <c r="DV6" s="77"/>
      <c r="DW6" s="77"/>
      <c r="DX6" s="77"/>
      <c r="DY6" s="77"/>
      <c r="DZ6" s="77"/>
      <c r="EA6" s="77"/>
      <c r="EB6" s="77"/>
      <c r="EC6" s="77"/>
      <c r="ED6" s="77"/>
      <c r="EE6" s="77"/>
      <c r="EF6" s="77"/>
      <c r="EG6" s="77"/>
      <c r="EH6" s="77"/>
      <c r="EI6" s="77"/>
      <c r="EJ6" s="77"/>
      <c r="EK6" s="77"/>
      <c r="EL6" s="77"/>
      <c r="EM6" s="77"/>
      <c r="EN6" s="77"/>
      <c r="EO6" s="77"/>
      <c r="EP6" s="77"/>
      <c r="EQ6" s="77"/>
      <c r="ER6" s="77"/>
      <c r="ES6" s="77"/>
      <c r="ET6" s="77"/>
      <c r="EU6" s="77"/>
      <c r="EV6" s="77"/>
      <c r="EW6" s="77"/>
      <c r="EX6" s="77"/>
      <c r="EY6" s="77"/>
      <c r="EZ6" s="77"/>
      <c r="FA6" s="77"/>
      <c r="FB6" s="77"/>
      <c r="FC6" s="77"/>
      <c r="FD6" s="77"/>
      <c r="FE6" s="77"/>
      <c r="FF6" s="77"/>
      <c r="FG6" s="77"/>
      <c r="FH6" s="77"/>
      <c r="FI6" s="77"/>
      <c r="FJ6" s="77"/>
      <c r="FK6" s="77"/>
      <c r="FL6" s="77"/>
      <c r="FM6" s="77"/>
      <c r="FN6" s="77"/>
      <c r="FO6" s="77"/>
      <c r="FP6" s="77"/>
      <c r="FQ6" s="77"/>
      <c r="FR6" s="77"/>
      <c r="FS6" s="77"/>
      <c r="FT6" s="77"/>
      <c r="FU6" s="77"/>
      <c r="FV6" s="77"/>
      <c r="FW6" s="77"/>
      <c r="FX6" s="77"/>
      <c r="FY6" s="77"/>
      <c r="FZ6" s="77"/>
      <c r="GA6" s="77"/>
      <c r="GB6" s="77"/>
      <c r="GC6" s="77"/>
      <c r="GD6" s="77"/>
      <c r="GE6" s="77"/>
      <c r="GF6" s="77"/>
      <c r="GG6" s="77"/>
      <c r="GH6" s="77"/>
      <c r="GI6" s="77"/>
      <c r="GJ6" s="77"/>
      <c r="GK6" s="77"/>
      <c r="GL6" s="77"/>
      <c r="GM6" s="77"/>
      <c r="GN6" s="77"/>
      <c r="GO6" s="77"/>
      <c r="GP6" s="77"/>
      <c r="GQ6" s="77"/>
      <c r="GR6" s="77"/>
      <c r="GS6" s="77"/>
      <c r="GT6" s="77"/>
      <c r="GU6" s="77"/>
      <c r="GV6" s="77"/>
      <c r="GW6" s="77"/>
      <c r="GX6" s="77"/>
      <c r="GY6" s="77"/>
      <c r="GZ6" s="77"/>
      <c r="HA6" s="77"/>
      <c r="HB6" s="77"/>
      <c r="HC6" s="77"/>
      <c r="HD6" s="77"/>
      <c r="HE6" s="77"/>
      <c r="HF6" s="77"/>
      <c r="HG6" s="77"/>
      <c r="HH6" s="77"/>
      <c r="HI6" s="77"/>
      <c r="HJ6" s="77"/>
      <c r="HK6" s="77"/>
      <c r="HL6" s="77"/>
      <c r="HM6" s="77"/>
      <c r="HN6" s="77"/>
      <c r="HO6" s="77"/>
      <c r="HP6" s="77"/>
      <c r="HQ6" s="77"/>
      <c r="HR6" s="77"/>
      <c r="HS6" s="77"/>
      <c r="HT6" s="77"/>
      <c r="HU6" s="77"/>
      <c r="HV6" s="77"/>
      <c r="HW6" s="77"/>
      <c r="HX6" s="77"/>
      <c r="HY6" s="77"/>
      <c r="HZ6" s="77"/>
      <c r="IA6" s="77"/>
      <c r="IB6" s="77"/>
      <c r="IC6" s="77"/>
      <c r="ID6" s="77"/>
      <c r="IE6" s="77"/>
      <c r="IF6" s="77"/>
      <c r="IG6" s="77"/>
      <c r="IH6" s="77"/>
      <c r="II6" s="77"/>
      <c r="IJ6" s="77"/>
      <c r="IK6" s="77"/>
      <c r="IL6" s="77"/>
      <c r="IM6" s="77"/>
      <c r="IN6" s="77"/>
      <c r="IO6" s="77"/>
      <c r="IP6" s="77"/>
      <c r="IQ6" s="77"/>
      <c r="IR6" s="77"/>
      <c r="IS6" s="77"/>
      <c r="IT6" s="77"/>
      <c r="IU6" s="77"/>
      <c r="IV6" s="77"/>
      <c r="IW6" s="77"/>
    </row>
    <row r="7" spans="1:257" ht="15" thickBot="1" x14ac:dyDescent="0.25">
      <c r="A7" s="173"/>
      <c r="B7" s="173"/>
      <c r="C7" s="173"/>
      <c r="D7" s="173"/>
      <c r="E7" s="174"/>
      <c r="F7" s="174"/>
      <c r="G7" s="174"/>
      <c r="H7" s="83"/>
      <c r="I7" s="233" t="s">
        <v>130</v>
      </c>
      <c r="J7" s="234">
        <f>SUM(J2:J6)</f>
        <v>0</v>
      </c>
      <c r="K7" s="234">
        <f t="shared" ref="K7:N7" si="1">SUM(K2:K6)</f>
        <v>0</v>
      </c>
      <c r="L7" s="234">
        <f t="shared" si="1"/>
        <v>0</v>
      </c>
      <c r="M7" s="234">
        <f t="shared" si="1"/>
        <v>0</v>
      </c>
      <c r="N7" s="234">
        <f t="shared" si="1"/>
        <v>0</v>
      </c>
      <c r="O7" s="235">
        <f>SUM(O2:O6)</f>
        <v>0</v>
      </c>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c r="IN7" s="77"/>
      <c r="IO7" s="77"/>
      <c r="IP7" s="77"/>
      <c r="IQ7" s="77"/>
      <c r="IR7" s="77"/>
      <c r="IS7" s="77"/>
      <c r="IT7" s="77"/>
      <c r="IU7" s="77"/>
      <c r="IV7" s="77"/>
      <c r="IW7" s="77"/>
    </row>
    <row r="8" spans="1:257" ht="13.5" thickTop="1" x14ac:dyDescent="0.2">
      <c r="A8" s="173"/>
      <c r="B8" s="173"/>
      <c r="C8" s="173"/>
      <c r="D8" s="173"/>
      <c r="E8" s="174"/>
      <c r="F8" s="174"/>
      <c r="G8" s="174"/>
      <c r="H8" s="83"/>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c r="FM8" s="77"/>
      <c r="FN8" s="77"/>
      <c r="FO8" s="77"/>
      <c r="FP8" s="77"/>
      <c r="FQ8" s="77"/>
      <c r="FR8" s="77"/>
      <c r="FS8" s="77"/>
      <c r="FT8" s="77"/>
      <c r="FU8" s="77"/>
      <c r="FV8" s="77"/>
      <c r="FW8" s="77"/>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K8" s="77"/>
      <c r="HL8" s="77"/>
      <c r="HM8" s="77"/>
      <c r="HN8" s="77"/>
      <c r="HO8" s="77"/>
      <c r="HP8" s="77"/>
      <c r="HQ8" s="77"/>
      <c r="HR8" s="77"/>
      <c r="HS8" s="77"/>
      <c r="HT8" s="77"/>
      <c r="HU8" s="77"/>
      <c r="HV8" s="77"/>
      <c r="HW8" s="77"/>
      <c r="HX8" s="77"/>
      <c r="HY8" s="77"/>
      <c r="HZ8" s="77"/>
      <c r="IA8" s="77"/>
      <c r="IB8" s="77"/>
      <c r="IC8" s="77"/>
      <c r="ID8" s="77"/>
      <c r="IE8" s="77"/>
      <c r="IF8" s="77"/>
      <c r="IG8" s="77"/>
      <c r="IH8" s="77"/>
      <c r="II8" s="77"/>
      <c r="IJ8" s="77"/>
      <c r="IK8" s="77"/>
      <c r="IL8" s="77"/>
      <c r="IM8" s="77"/>
      <c r="IN8" s="77"/>
      <c r="IO8" s="77"/>
      <c r="IP8" s="77"/>
    </row>
    <row r="9" spans="1:257" ht="12.75" x14ac:dyDescent="0.2">
      <c r="A9" s="77"/>
      <c r="B9" s="77"/>
      <c r="C9" s="77"/>
      <c r="D9" s="88"/>
      <c r="E9" s="88"/>
      <c r="F9" s="88"/>
      <c r="G9" s="88"/>
      <c r="H9" s="83"/>
      <c r="I9" s="83"/>
      <c r="J9" s="84"/>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K9" s="77"/>
      <c r="HL9" s="77"/>
      <c r="HM9" s="77"/>
      <c r="HN9" s="77"/>
      <c r="HO9" s="77"/>
      <c r="HP9" s="77"/>
      <c r="HQ9" s="77"/>
      <c r="HR9" s="77"/>
      <c r="HS9" s="77"/>
      <c r="HT9" s="77"/>
      <c r="HU9" s="77"/>
      <c r="HV9" s="77"/>
      <c r="HW9" s="77"/>
      <c r="HX9" s="77"/>
      <c r="HY9" s="77"/>
      <c r="HZ9" s="77"/>
      <c r="IA9" s="77"/>
      <c r="IB9" s="77"/>
      <c r="IC9" s="77"/>
      <c r="ID9" s="77"/>
      <c r="IE9" s="77"/>
      <c r="IF9" s="77"/>
      <c r="IG9" s="77"/>
      <c r="IH9" s="77"/>
      <c r="II9" s="77"/>
      <c r="IJ9" s="77"/>
      <c r="IK9" s="77"/>
      <c r="IL9" s="77"/>
      <c r="IM9" s="77"/>
      <c r="IN9" s="77"/>
      <c r="IO9" s="77"/>
      <c r="IP9" s="77"/>
      <c r="IQ9" s="77"/>
      <c r="IR9" s="77"/>
      <c r="IS9" s="77"/>
      <c r="IT9" s="77"/>
      <c r="IU9" s="77"/>
      <c r="IV9" s="77"/>
      <c r="IW9" s="77"/>
    </row>
    <row r="10" spans="1:257" ht="30" customHeight="1" x14ac:dyDescent="0.2">
      <c r="A10" s="48" t="s">
        <v>30</v>
      </c>
      <c r="B10" s="48" t="s">
        <v>31</v>
      </c>
      <c r="C10" s="48" t="s">
        <v>32</v>
      </c>
      <c r="D10" s="48" t="s">
        <v>33</v>
      </c>
      <c r="E10" s="49" t="s">
        <v>34</v>
      </c>
      <c r="F10" s="49" t="s">
        <v>828</v>
      </c>
      <c r="G10" s="49" t="s">
        <v>829</v>
      </c>
      <c r="H10" s="49" t="s">
        <v>35</v>
      </c>
      <c r="I10" s="48" t="s">
        <v>36</v>
      </c>
      <c r="J10" s="168" t="s">
        <v>119</v>
      </c>
      <c r="K10" s="169" t="s">
        <v>25</v>
      </c>
      <c r="L10" s="170" t="s">
        <v>120</v>
      </c>
      <c r="M10" s="170" t="s">
        <v>122</v>
      </c>
      <c r="N10" s="168" t="s">
        <v>121</v>
      </c>
      <c r="O10" s="170" t="s">
        <v>132</v>
      </c>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c r="HK10" s="77"/>
      <c r="HL10" s="77"/>
      <c r="HM10" s="77"/>
      <c r="HN10" s="77"/>
      <c r="HO10" s="77"/>
      <c r="HP10" s="77"/>
      <c r="HQ10" s="77"/>
      <c r="HR10" s="77"/>
      <c r="HS10" s="77"/>
      <c r="HT10" s="77"/>
      <c r="HU10" s="77"/>
      <c r="HV10" s="77"/>
      <c r="HW10" s="77"/>
      <c r="HX10" s="77"/>
      <c r="HY10" s="77"/>
      <c r="HZ10" s="77"/>
      <c r="IA10" s="77"/>
      <c r="IB10" s="77"/>
      <c r="IC10" s="77"/>
      <c r="ID10" s="77"/>
      <c r="IE10" s="77"/>
      <c r="IF10" s="77"/>
      <c r="IG10" s="77"/>
      <c r="IH10" s="77"/>
      <c r="II10" s="77"/>
      <c r="IJ10" s="77"/>
      <c r="IK10" s="77"/>
      <c r="IL10" s="77"/>
      <c r="IM10" s="77"/>
      <c r="IN10" s="77"/>
      <c r="IO10" s="77"/>
      <c r="IP10" s="77"/>
      <c r="IQ10" s="77"/>
      <c r="IR10" s="77"/>
      <c r="IS10" s="77"/>
      <c r="IT10" s="77"/>
      <c r="IU10" s="77"/>
      <c r="IV10" s="77"/>
      <c r="IW10" s="77"/>
    </row>
    <row r="11" spans="1:257" ht="14.25" customHeight="1" x14ac:dyDescent="0.2">
      <c r="A11" s="181"/>
      <c r="B11" s="181" t="s">
        <v>51</v>
      </c>
      <c r="C11" s="182"/>
      <c r="D11" s="182"/>
      <c r="E11" s="182"/>
      <c r="F11" s="182"/>
      <c r="G11" s="182"/>
      <c r="H11" s="182"/>
      <c r="I11" s="183"/>
      <c r="J11" s="184"/>
      <c r="K11" s="184"/>
      <c r="L11" s="184"/>
      <c r="M11" s="184"/>
      <c r="N11" s="184"/>
      <c r="O11" s="185"/>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c r="HQ11" s="77"/>
      <c r="HR11" s="77"/>
      <c r="HS11" s="77"/>
      <c r="HT11" s="77"/>
      <c r="HU11" s="77"/>
      <c r="HV11" s="77"/>
      <c r="HW11" s="77"/>
      <c r="HX11" s="77"/>
      <c r="HY11" s="77"/>
      <c r="HZ11" s="77"/>
      <c r="IA11" s="77"/>
      <c r="IB11" s="77"/>
      <c r="IC11" s="77"/>
      <c r="ID11" s="77"/>
      <c r="IE11" s="77"/>
      <c r="IF11" s="77"/>
      <c r="IG11" s="77"/>
      <c r="IH11" s="77"/>
      <c r="II11" s="77"/>
      <c r="IJ11" s="77"/>
      <c r="IK11" s="77"/>
      <c r="IL11" s="77"/>
      <c r="IM11" s="77"/>
      <c r="IN11" s="77"/>
      <c r="IO11" s="77"/>
      <c r="IP11" s="77"/>
      <c r="IQ11" s="77"/>
      <c r="IR11" s="77"/>
      <c r="IS11" s="77"/>
      <c r="IT11" s="77"/>
      <c r="IU11" s="77"/>
      <c r="IV11" s="77"/>
      <c r="IW11" s="77"/>
    </row>
    <row r="12" spans="1:257" ht="140.25" x14ac:dyDescent="0.2">
      <c r="A12" s="197" t="str">
        <f>"["&amp;TEXT($B$2,"##")&amp;"-"&amp;TEXT(ROW()-11,"##")&amp;"]"</f>
        <v>[Homepage-1]</v>
      </c>
      <c r="B12" s="102" t="s">
        <v>536</v>
      </c>
      <c r="C12" s="103" t="s">
        <v>537</v>
      </c>
      <c r="D12" s="96" t="s">
        <v>538</v>
      </c>
      <c r="E12" s="97"/>
      <c r="F12" s="106" t="s">
        <v>26</v>
      </c>
      <c r="G12" s="106" t="s">
        <v>26</v>
      </c>
      <c r="H12" s="90"/>
      <c r="I12" s="90"/>
      <c r="J12" s="171"/>
      <c r="K12" s="171"/>
      <c r="L12" s="171"/>
      <c r="M12" s="172"/>
      <c r="N12" s="172"/>
      <c r="O12" s="172"/>
    </row>
    <row r="13" spans="1:257" ht="140.25" x14ac:dyDescent="0.2">
      <c r="A13" s="197" t="str">
        <f t="shared" ref="A13:A23" si="2">"["&amp;TEXT($B$2,"##")&amp;"-"&amp;TEXT(ROW()-11,"##")&amp;"]"</f>
        <v>[Homepage-2]</v>
      </c>
      <c r="B13" s="96" t="s">
        <v>183</v>
      </c>
      <c r="C13" s="96" t="s">
        <v>165</v>
      </c>
      <c r="D13" s="96" t="s">
        <v>538</v>
      </c>
      <c r="E13" s="99"/>
      <c r="F13" s="106" t="s">
        <v>26</v>
      </c>
      <c r="G13" s="106" t="s">
        <v>26</v>
      </c>
      <c r="H13" s="90"/>
      <c r="I13" s="101"/>
      <c r="J13" s="171"/>
      <c r="K13" s="171"/>
      <c r="L13" s="171"/>
      <c r="M13" s="172"/>
      <c r="N13" s="172"/>
      <c r="O13" s="172"/>
      <c r="P13" s="77"/>
    </row>
    <row r="14" spans="1:257" ht="140.25" x14ac:dyDescent="0.2">
      <c r="A14" s="197" t="str">
        <f t="shared" si="2"/>
        <v>[Homepage-3]</v>
      </c>
      <c r="B14" s="96" t="s">
        <v>184</v>
      </c>
      <c r="C14" s="96" t="s">
        <v>165</v>
      </c>
      <c r="D14" s="96" t="s">
        <v>538</v>
      </c>
      <c r="E14" s="99"/>
      <c r="F14" s="106" t="s">
        <v>26</v>
      </c>
      <c r="G14" s="106" t="s">
        <v>26</v>
      </c>
      <c r="H14" s="90"/>
      <c r="I14" s="101"/>
      <c r="J14" s="171"/>
      <c r="K14" s="171"/>
      <c r="L14" s="171"/>
      <c r="M14" s="172"/>
      <c r="N14" s="172"/>
      <c r="O14" s="172"/>
    </row>
    <row r="15" spans="1:257" ht="140.25" x14ac:dyDescent="0.2">
      <c r="A15" s="197" t="str">
        <f t="shared" si="2"/>
        <v>[Homepage-4]</v>
      </c>
      <c r="B15" s="96" t="s">
        <v>185</v>
      </c>
      <c r="C15" s="96" t="s">
        <v>165</v>
      </c>
      <c r="D15" s="96" t="s">
        <v>538</v>
      </c>
      <c r="E15" s="104"/>
      <c r="F15" s="106" t="s">
        <v>26</v>
      </c>
      <c r="G15" s="106" t="s">
        <v>26</v>
      </c>
      <c r="H15" s="90"/>
      <c r="I15" s="104"/>
      <c r="J15" s="171"/>
      <c r="K15" s="171"/>
      <c r="L15" s="171"/>
      <c r="M15" s="172"/>
      <c r="N15" s="172"/>
      <c r="O15" s="172"/>
      <c r="P15" s="77"/>
    </row>
    <row r="16" spans="1:257" ht="63.75" x14ac:dyDescent="0.2">
      <c r="A16" s="197" t="str">
        <f t="shared" si="2"/>
        <v>[Homepage-5]</v>
      </c>
      <c r="B16" s="96" t="s">
        <v>593</v>
      </c>
      <c r="C16" s="96" t="s">
        <v>594</v>
      </c>
      <c r="D16" s="96" t="s">
        <v>598</v>
      </c>
      <c r="E16" s="104"/>
      <c r="F16" s="106" t="s">
        <v>26</v>
      </c>
      <c r="G16" s="106" t="s">
        <v>26</v>
      </c>
      <c r="H16" s="90"/>
      <c r="I16" s="104"/>
      <c r="J16" s="171"/>
      <c r="K16" s="171"/>
      <c r="L16" s="171"/>
      <c r="M16" s="172"/>
      <c r="N16" s="172"/>
      <c r="O16" s="172"/>
      <c r="P16" s="77"/>
    </row>
    <row r="17" spans="1:16" ht="63.75" x14ac:dyDescent="0.2">
      <c r="A17" s="197" t="str">
        <f t="shared" si="2"/>
        <v>[Homepage-6]</v>
      </c>
      <c r="B17" s="96" t="s">
        <v>595</v>
      </c>
      <c r="C17" s="96" t="s">
        <v>596</v>
      </c>
      <c r="D17" s="96" t="s">
        <v>597</v>
      </c>
      <c r="E17" s="104"/>
      <c r="F17" s="106" t="s">
        <v>26</v>
      </c>
      <c r="G17" s="106" t="s">
        <v>26</v>
      </c>
      <c r="H17" s="90"/>
      <c r="I17" s="104"/>
      <c r="J17" s="171"/>
      <c r="K17" s="171"/>
      <c r="L17" s="171"/>
      <c r="M17" s="172"/>
      <c r="N17" s="172"/>
      <c r="O17" s="172"/>
      <c r="P17" s="77"/>
    </row>
    <row r="18" spans="1:16" ht="140.25" x14ac:dyDescent="0.2">
      <c r="A18" s="197" t="str">
        <f t="shared" si="2"/>
        <v>[Homepage-7]</v>
      </c>
      <c r="B18" s="106" t="s">
        <v>601</v>
      </c>
      <c r="C18" s="106" t="s">
        <v>166</v>
      </c>
      <c r="D18" s="106" t="s">
        <v>174</v>
      </c>
      <c r="E18" s="104"/>
      <c r="F18" s="106" t="s">
        <v>26</v>
      </c>
      <c r="G18" s="106" t="s">
        <v>26</v>
      </c>
      <c r="H18" s="90"/>
      <c r="I18" s="104"/>
      <c r="J18" s="171"/>
      <c r="K18" s="171"/>
      <c r="L18" s="171"/>
      <c r="M18" s="172"/>
      <c r="N18" s="172"/>
      <c r="O18" s="172"/>
      <c r="P18" s="77"/>
    </row>
    <row r="19" spans="1:16" ht="140.25" x14ac:dyDescent="0.2">
      <c r="A19" s="197" t="str">
        <f t="shared" si="2"/>
        <v>[Homepage-8]</v>
      </c>
      <c r="B19" s="106" t="s">
        <v>600</v>
      </c>
      <c r="C19" s="106" t="s">
        <v>167</v>
      </c>
      <c r="D19" s="106" t="s">
        <v>199</v>
      </c>
      <c r="E19" s="104"/>
      <c r="F19" s="106" t="s">
        <v>26</v>
      </c>
      <c r="G19" s="106" t="s">
        <v>26</v>
      </c>
      <c r="H19" s="90"/>
      <c r="I19" s="104"/>
      <c r="J19" s="171"/>
      <c r="K19" s="171"/>
      <c r="L19" s="171"/>
      <c r="M19" s="172"/>
      <c r="N19" s="172"/>
      <c r="O19" s="172"/>
    </row>
    <row r="20" spans="1:16" ht="114.75" x14ac:dyDescent="0.2">
      <c r="A20" s="197" t="str">
        <f t="shared" si="2"/>
        <v>[Homepage-9]</v>
      </c>
      <c r="B20" s="102" t="s">
        <v>599</v>
      </c>
      <c r="C20" s="102" t="s">
        <v>540</v>
      </c>
      <c r="D20" s="102" t="s">
        <v>527</v>
      </c>
      <c r="E20" s="104"/>
      <c r="F20" s="106" t="s">
        <v>26</v>
      </c>
      <c r="G20" s="106" t="s">
        <v>26</v>
      </c>
      <c r="H20" s="90"/>
      <c r="I20" s="104" t="s">
        <v>168</v>
      </c>
      <c r="J20" s="171"/>
      <c r="K20" s="171"/>
      <c r="L20" s="171"/>
      <c r="M20" s="172"/>
      <c r="N20" s="172"/>
      <c r="O20" s="172"/>
      <c r="P20" s="77"/>
    </row>
    <row r="21" spans="1:16" ht="102" x14ac:dyDescent="0.2">
      <c r="A21" s="197" t="str">
        <f t="shared" si="2"/>
        <v>[Homepage-10]</v>
      </c>
      <c r="B21" s="102" t="s">
        <v>602</v>
      </c>
      <c r="C21" s="102" t="s">
        <v>544</v>
      </c>
      <c r="D21" s="102" t="s">
        <v>541</v>
      </c>
      <c r="E21" s="104"/>
      <c r="F21" s="106" t="s">
        <v>26</v>
      </c>
      <c r="G21" s="106" t="s">
        <v>26</v>
      </c>
      <c r="H21" s="90"/>
      <c r="I21" s="104"/>
      <c r="J21" s="171"/>
      <c r="K21" s="171"/>
      <c r="L21" s="171"/>
      <c r="M21" s="172"/>
      <c r="N21" s="172"/>
      <c r="O21" s="172"/>
      <c r="P21" s="77"/>
    </row>
    <row r="22" spans="1:16" ht="165.75" x14ac:dyDescent="0.2">
      <c r="A22" s="197" t="str">
        <f t="shared" si="2"/>
        <v>[Homepage-11]</v>
      </c>
      <c r="B22" s="102" t="s">
        <v>603</v>
      </c>
      <c r="C22" s="102" t="s">
        <v>545</v>
      </c>
      <c r="D22" s="102" t="s">
        <v>470</v>
      </c>
      <c r="E22" s="104"/>
      <c r="F22" s="106" t="s">
        <v>26</v>
      </c>
      <c r="G22" s="106" t="s">
        <v>26</v>
      </c>
      <c r="H22" s="90"/>
      <c r="I22" s="179"/>
      <c r="J22" s="171"/>
      <c r="K22" s="171"/>
      <c r="L22" s="171"/>
      <c r="M22" s="172"/>
      <c r="N22" s="172"/>
      <c r="O22" s="172"/>
    </row>
    <row r="23" spans="1:16" ht="165.75" x14ac:dyDescent="0.2">
      <c r="A23" s="197" t="str">
        <f t="shared" si="2"/>
        <v>[Homepage-12]</v>
      </c>
      <c r="B23" s="102" t="s">
        <v>604</v>
      </c>
      <c r="C23" s="102" t="s">
        <v>539</v>
      </c>
      <c r="D23" s="102" t="s">
        <v>627</v>
      </c>
      <c r="E23" s="104"/>
      <c r="F23" s="106" t="s">
        <v>26</v>
      </c>
      <c r="G23" s="106" t="s">
        <v>26</v>
      </c>
      <c r="H23" s="90"/>
      <c r="I23" s="104"/>
      <c r="J23" s="171"/>
      <c r="K23" s="171"/>
      <c r="L23" s="171"/>
      <c r="M23" s="172"/>
      <c r="N23" s="172"/>
      <c r="O23" s="172"/>
    </row>
  </sheetData>
  <autoFilter ref="J10:O23"/>
  <mergeCells count="5">
    <mergeCell ref="B2:G2"/>
    <mergeCell ref="B3:G3"/>
    <mergeCell ref="B4:G4"/>
    <mergeCell ref="E5:G5"/>
    <mergeCell ref="E6:G6"/>
  </mergeCells>
  <dataValidations count="1">
    <dataValidation type="list" allowBlank="1" showErrorMessage="1" sqref="F12:G23">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8"/>
  <sheetViews>
    <sheetView topLeftCell="E1" zoomScale="85" zoomScaleNormal="85" workbookViewId="0">
      <selection activeCell="O7" sqref="O7"/>
    </sheetView>
  </sheetViews>
  <sheetFormatPr defaultRowHeight="12.75" x14ac:dyDescent="0.2"/>
  <cols>
    <col min="1" max="1" width="29" style="89" customWidth="1"/>
    <col min="2" max="2" width="36.875" style="89" customWidth="1"/>
    <col min="3" max="3" width="31.875" style="89" customWidth="1"/>
    <col min="4" max="4" width="35.25" style="89" customWidth="1"/>
    <col min="5" max="5" width="11.625" style="89" customWidth="1"/>
    <col min="6" max="6" width="11.25" style="89" customWidth="1"/>
    <col min="7" max="7" width="8.75" style="89" customWidth="1"/>
    <col min="8" max="8" width="9" style="92"/>
    <col min="9" max="9" width="17.5" style="89" customWidth="1"/>
    <col min="10" max="10" width="9.375" style="91" customWidth="1"/>
    <col min="11" max="11" width="9" style="89" customWidth="1"/>
    <col min="12" max="14" width="9" style="89"/>
    <col min="15" max="15" width="31.75" style="89" customWidth="1"/>
    <col min="16" max="16" width="8.25" style="89" customWidth="1"/>
    <col min="17" max="17" width="6.125" style="89" hidden="1" customWidth="1"/>
    <col min="18" max="16384" width="9" style="89"/>
  </cols>
  <sheetData>
    <row r="1" spans="1:257" ht="27" thickTop="1" thickBot="1" x14ac:dyDescent="0.25">
      <c r="A1" s="93" t="s">
        <v>47</v>
      </c>
      <c r="B1" s="75"/>
      <c r="C1" s="75"/>
      <c r="D1" s="75"/>
      <c r="E1" s="75"/>
      <c r="F1" s="75"/>
      <c r="G1" s="75"/>
      <c r="H1" s="76"/>
      <c r="I1" s="226" t="s">
        <v>131</v>
      </c>
      <c r="J1" s="227" t="s">
        <v>126</v>
      </c>
      <c r="K1" s="227" t="s">
        <v>127</v>
      </c>
      <c r="L1" s="227" t="s">
        <v>128</v>
      </c>
      <c r="M1" s="227" t="s">
        <v>129</v>
      </c>
      <c r="N1" s="227" t="s">
        <v>133</v>
      </c>
      <c r="O1" s="228" t="s">
        <v>124</v>
      </c>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row>
    <row r="2" spans="1:257" ht="15" x14ac:dyDescent="0.2">
      <c r="A2" s="45" t="s">
        <v>21</v>
      </c>
      <c r="B2" s="213" t="s">
        <v>302</v>
      </c>
      <c r="C2" s="213"/>
      <c r="D2" s="213"/>
      <c r="E2" s="213"/>
      <c r="F2" s="213"/>
      <c r="G2" s="213"/>
      <c r="H2" s="78"/>
      <c r="I2" s="229" t="s">
        <v>830</v>
      </c>
      <c r="J2" s="230">
        <f>COUNTIFS(J13:J143,"HungTQ",L13:L143,"Open")</f>
        <v>0</v>
      </c>
      <c r="K2" s="230">
        <f>COUNTIFS(J13:J143,"HungTQ",L13:L143,"Accepted")</f>
        <v>0</v>
      </c>
      <c r="L2" s="230">
        <f>COUNTIFS(J13:J143,"HungTQ",L13:L143,"Ready for test")</f>
        <v>0</v>
      </c>
      <c r="M2" s="230">
        <f>COUNTIFS(J13:J143,"HungTQ",L13:L143,"Closed")</f>
        <v>0</v>
      </c>
      <c r="N2" s="230">
        <f>COUNTIFS(J13:J143,"HungTQ",L13:L143,"")</f>
        <v>0</v>
      </c>
      <c r="O2" s="231">
        <f t="shared" ref="O2:O6" si="0">SUM(J2:N2)</f>
        <v>0</v>
      </c>
      <c r="P2" s="77"/>
      <c r="Q2" s="77" t="s">
        <v>22</v>
      </c>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c r="DP2" s="77"/>
      <c r="DQ2" s="77"/>
      <c r="DR2" s="77"/>
      <c r="DS2" s="77"/>
      <c r="DT2" s="77"/>
      <c r="DU2" s="77"/>
      <c r="DV2" s="77"/>
      <c r="DW2" s="77"/>
      <c r="DX2" s="77"/>
      <c r="DY2" s="77"/>
      <c r="DZ2" s="77"/>
      <c r="EA2" s="77"/>
      <c r="EB2" s="77"/>
      <c r="EC2" s="77"/>
      <c r="ED2" s="77"/>
      <c r="EE2" s="77"/>
      <c r="EF2" s="77"/>
      <c r="EG2" s="77"/>
      <c r="EH2" s="77"/>
      <c r="EI2" s="77"/>
      <c r="EJ2" s="77"/>
      <c r="EK2" s="77"/>
      <c r="EL2" s="77"/>
      <c r="EM2" s="77"/>
      <c r="EN2" s="77"/>
      <c r="EO2" s="77"/>
      <c r="EP2" s="77"/>
      <c r="EQ2" s="77"/>
      <c r="ER2" s="77"/>
      <c r="ES2" s="77"/>
      <c r="ET2" s="77"/>
      <c r="EU2" s="77"/>
      <c r="EV2" s="77"/>
      <c r="EW2" s="77"/>
      <c r="EX2" s="77"/>
      <c r="EY2" s="77"/>
      <c r="EZ2" s="77"/>
      <c r="FA2" s="77"/>
      <c r="FB2" s="77"/>
      <c r="FC2" s="77"/>
      <c r="FD2" s="77"/>
      <c r="FE2" s="77"/>
      <c r="FF2" s="77"/>
      <c r="FG2" s="77"/>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77"/>
      <c r="GP2" s="77"/>
      <c r="GQ2" s="77"/>
      <c r="GR2" s="77"/>
      <c r="GS2" s="77"/>
      <c r="GT2" s="77"/>
      <c r="GU2" s="77"/>
      <c r="GV2" s="77"/>
      <c r="GW2" s="77"/>
      <c r="GX2" s="77"/>
      <c r="GY2" s="77"/>
      <c r="GZ2" s="77"/>
      <c r="HA2" s="77"/>
      <c r="HB2" s="77"/>
      <c r="HC2" s="77"/>
      <c r="HD2" s="77"/>
      <c r="HE2" s="77"/>
      <c r="HF2" s="77"/>
      <c r="HG2" s="77"/>
      <c r="HH2" s="77"/>
      <c r="HI2" s="77"/>
      <c r="HJ2" s="77"/>
      <c r="HK2" s="77"/>
      <c r="HL2" s="77"/>
      <c r="HM2" s="77"/>
      <c r="HN2" s="77"/>
      <c r="HO2" s="77"/>
      <c r="HP2" s="77"/>
      <c r="HQ2" s="77"/>
      <c r="HR2" s="77"/>
      <c r="HS2" s="77"/>
      <c r="HT2" s="77"/>
      <c r="HU2" s="77"/>
      <c r="HV2" s="77"/>
      <c r="HW2" s="77"/>
      <c r="HX2" s="77"/>
      <c r="HY2" s="77"/>
      <c r="HZ2" s="77"/>
      <c r="IA2" s="77"/>
      <c r="IB2" s="77"/>
      <c r="IC2" s="77"/>
      <c r="ID2" s="77"/>
      <c r="IE2" s="77"/>
      <c r="IF2" s="77"/>
      <c r="IG2" s="77"/>
      <c r="IH2" s="77"/>
      <c r="II2" s="77"/>
      <c r="IJ2" s="77"/>
      <c r="IK2" s="77"/>
      <c r="IL2" s="77"/>
      <c r="IM2" s="77"/>
      <c r="IN2" s="77"/>
      <c r="IO2" s="77"/>
      <c r="IP2" s="77"/>
      <c r="IQ2" s="77"/>
      <c r="IR2" s="77"/>
      <c r="IS2" s="77"/>
      <c r="IT2" s="77"/>
      <c r="IU2" s="77"/>
      <c r="IV2" s="77"/>
      <c r="IW2" s="77"/>
    </row>
    <row r="3" spans="1:257" ht="15" x14ac:dyDescent="0.2">
      <c r="A3" s="46" t="s">
        <v>23</v>
      </c>
      <c r="B3" s="213" t="s">
        <v>70</v>
      </c>
      <c r="C3" s="213"/>
      <c r="D3" s="213"/>
      <c r="E3" s="213"/>
      <c r="F3" s="213"/>
      <c r="G3" s="213"/>
      <c r="H3" s="78"/>
      <c r="I3" s="229" t="s">
        <v>831</v>
      </c>
      <c r="J3" s="230">
        <f>COUNTIFS(J13:J143,"DangT",L13:L143,"Open")</f>
        <v>0</v>
      </c>
      <c r="K3" s="230">
        <f>COUNTIFS(J13:J143,"DangT",L13:L143,"Accepted")</f>
        <v>0</v>
      </c>
      <c r="L3" s="230">
        <f>COUNTIFS(J13:J143,"DangT",L13:L143,"Ready for test")</f>
        <v>0</v>
      </c>
      <c r="M3" s="230">
        <f>COUNTIFS(J13:J143,"DangT",L13:L143,"Closed")</f>
        <v>0</v>
      </c>
      <c r="N3" s="230">
        <f>COUNTIFS(J13:J143,"DangT",L13:L143,"")</f>
        <v>0</v>
      </c>
      <c r="O3" s="232">
        <f t="shared" si="0"/>
        <v>0</v>
      </c>
      <c r="P3" s="77"/>
      <c r="Q3" s="77" t="s">
        <v>24</v>
      </c>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row>
    <row r="4" spans="1:257" ht="15" x14ac:dyDescent="0.2">
      <c r="A4" s="45" t="s">
        <v>25</v>
      </c>
      <c r="B4" s="214" t="s">
        <v>825</v>
      </c>
      <c r="C4" s="214"/>
      <c r="D4" s="214"/>
      <c r="E4" s="214"/>
      <c r="F4" s="214"/>
      <c r="G4" s="214"/>
      <c r="H4" s="78"/>
      <c r="I4" s="229" t="s">
        <v>832</v>
      </c>
      <c r="J4" s="230">
        <f>COUNTIFS(J13:J143,"HungNN",L13:L143,"Open")</f>
        <v>0</v>
      </c>
      <c r="K4" s="230">
        <f>COUNTIFS(J13:J143,"HungNN",L13:L143,"Accepted")</f>
        <v>0</v>
      </c>
      <c r="L4" s="230">
        <f>COUNTIFS(J13:J143,"HungNN",L13:L143,"Ready for test")</f>
        <v>0</v>
      </c>
      <c r="M4" s="230">
        <f>COUNTIFS(J13:J143,"HungNN",L13:L143,"Closed")</f>
        <v>0</v>
      </c>
      <c r="N4" s="230">
        <f>COUNTIFS(J13:J143,"HungNN",L13:L143,"")</f>
        <v>0</v>
      </c>
      <c r="O4" s="232">
        <f t="shared" si="0"/>
        <v>0</v>
      </c>
      <c r="P4" s="77"/>
      <c r="Q4" s="79"/>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c r="IV4" s="77"/>
      <c r="IW4" s="77"/>
    </row>
    <row r="5" spans="1:257" ht="15" x14ac:dyDescent="0.2">
      <c r="A5" s="80" t="s">
        <v>22</v>
      </c>
      <c r="B5" s="81" t="s">
        <v>24</v>
      </c>
      <c r="C5" s="81" t="s">
        <v>26</v>
      </c>
      <c r="D5" s="82" t="s">
        <v>27</v>
      </c>
      <c r="E5" s="215" t="s">
        <v>28</v>
      </c>
      <c r="F5" s="215"/>
      <c r="G5" s="215"/>
      <c r="H5" s="83"/>
      <c r="I5" s="229" t="s">
        <v>825</v>
      </c>
      <c r="J5" s="230">
        <f>COUNTIFS(J13:J143,"QuangNN",L13:L143,"Open")</f>
        <v>0</v>
      </c>
      <c r="K5" s="230">
        <f>COUNTIFS(J13:J143,"QuangNN",L13:L143,"Accepted")</f>
        <v>0</v>
      </c>
      <c r="L5" s="230">
        <f>COUNTIFS(J13:J143,"QuangNN",L13:L143,"Ready for test")</f>
        <v>0</v>
      </c>
      <c r="M5" s="230">
        <f>COUNTIFS(J13:J143,"QuangNN",L13:L143,"Closed")</f>
        <v>0</v>
      </c>
      <c r="N5" s="230">
        <f>COUNTIFS(J13:J143,"QuangNN",L13:L143,"")</f>
        <v>0</v>
      </c>
      <c r="O5" s="232">
        <f t="shared" si="0"/>
        <v>0</v>
      </c>
      <c r="P5" s="77"/>
      <c r="Q5" s="77" t="s">
        <v>26</v>
      </c>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c r="IV5" s="77"/>
      <c r="IW5" s="77"/>
    </row>
    <row r="6" spans="1:257" ht="15.75" thickBot="1" x14ac:dyDescent="0.25">
      <c r="A6" s="85">
        <f>COUNTIF(F12:G156,"Pass")</f>
        <v>0</v>
      </c>
      <c r="B6" s="86">
        <f>COUNTIF(F12:G156,"Fail")</f>
        <v>0</v>
      </c>
      <c r="C6" s="86">
        <f>E6-D6-B6-A6</f>
        <v>128</v>
      </c>
      <c r="D6" s="87">
        <f>COUNTIF(F12:G156,"N/A")</f>
        <v>0</v>
      </c>
      <c r="E6" s="216">
        <f>COUNTA(A12:A156)*2</f>
        <v>128</v>
      </c>
      <c r="F6" s="216"/>
      <c r="G6" s="216"/>
      <c r="H6" s="83"/>
      <c r="I6" s="229" t="s">
        <v>826</v>
      </c>
      <c r="J6" s="230">
        <f>COUNTIFS(J13:J143,"LamNS",L13:L143,"Open")</f>
        <v>0</v>
      </c>
      <c r="K6" s="230">
        <f>COUNTIFS(J13:J143,"LamNS",L13:L143,"Accepted")</f>
        <v>0</v>
      </c>
      <c r="L6" s="230">
        <f>COUNTIFS(J13:J143,"LamNS",L13:L143,"Ready for test")</f>
        <v>0</v>
      </c>
      <c r="M6" s="230">
        <f>COUNTIFS(J13:J143,"LamNS",L13:L143,"Closed")</f>
        <v>0</v>
      </c>
      <c r="N6" s="230">
        <f>COUNTIFS(J13:J143,"LamNS",L13:L143,"")</f>
        <v>0</v>
      </c>
      <c r="O6" s="232">
        <f t="shared" si="0"/>
        <v>0</v>
      </c>
      <c r="P6" s="77"/>
      <c r="Q6" s="77" t="s">
        <v>27</v>
      </c>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c r="DP6" s="77"/>
      <c r="DQ6" s="77"/>
      <c r="DR6" s="77"/>
      <c r="DS6" s="77"/>
      <c r="DT6" s="77"/>
      <c r="DU6" s="77"/>
      <c r="DV6" s="77"/>
      <c r="DW6" s="77"/>
      <c r="DX6" s="77"/>
      <c r="DY6" s="77"/>
      <c r="DZ6" s="77"/>
      <c r="EA6" s="77"/>
      <c r="EB6" s="77"/>
      <c r="EC6" s="77"/>
      <c r="ED6" s="77"/>
      <c r="EE6" s="77"/>
      <c r="EF6" s="77"/>
      <c r="EG6" s="77"/>
      <c r="EH6" s="77"/>
      <c r="EI6" s="77"/>
      <c r="EJ6" s="77"/>
      <c r="EK6" s="77"/>
      <c r="EL6" s="77"/>
      <c r="EM6" s="77"/>
      <c r="EN6" s="77"/>
      <c r="EO6" s="77"/>
      <c r="EP6" s="77"/>
      <c r="EQ6" s="77"/>
      <c r="ER6" s="77"/>
      <c r="ES6" s="77"/>
      <c r="ET6" s="77"/>
      <c r="EU6" s="77"/>
      <c r="EV6" s="77"/>
      <c r="EW6" s="77"/>
      <c r="EX6" s="77"/>
      <c r="EY6" s="77"/>
      <c r="EZ6" s="77"/>
      <c r="FA6" s="77"/>
      <c r="FB6" s="77"/>
      <c r="FC6" s="77"/>
      <c r="FD6" s="77"/>
      <c r="FE6" s="77"/>
      <c r="FF6" s="77"/>
      <c r="FG6" s="77"/>
      <c r="FH6" s="77"/>
      <c r="FI6" s="77"/>
      <c r="FJ6" s="77"/>
      <c r="FK6" s="77"/>
      <c r="FL6" s="77"/>
      <c r="FM6" s="77"/>
      <c r="FN6" s="77"/>
      <c r="FO6" s="77"/>
      <c r="FP6" s="77"/>
      <c r="FQ6" s="77"/>
      <c r="FR6" s="77"/>
      <c r="FS6" s="77"/>
      <c r="FT6" s="77"/>
      <c r="FU6" s="77"/>
      <c r="FV6" s="77"/>
      <c r="FW6" s="77"/>
      <c r="FX6" s="77"/>
      <c r="FY6" s="77"/>
      <c r="FZ6" s="77"/>
      <c r="GA6" s="77"/>
      <c r="GB6" s="77"/>
      <c r="GC6" s="77"/>
      <c r="GD6" s="77"/>
      <c r="GE6" s="77"/>
      <c r="GF6" s="77"/>
      <c r="GG6" s="77"/>
      <c r="GH6" s="77"/>
      <c r="GI6" s="77"/>
      <c r="GJ6" s="77"/>
      <c r="GK6" s="77"/>
      <c r="GL6" s="77"/>
      <c r="GM6" s="77"/>
      <c r="GN6" s="77"/>
      <c r="GO6" s="77"/>
      <c r="GP6" s="77"/>
      <c r="GQ6" s="77"/>
      <c r="GR6" s="77"/>
      <c r="GS6" s="77"/>
      <c r="GT6" s="77"/>
      <c r="GU6" s="77"/>
      <c r="GV6" s="77"/>
      <c r="GW6" s="77"/>
      <c r="GX6" s="77"/>
      <c r="GY6" s="77"/>
      <c r="GZ6" s="77"/>
      <c r="HA6" s="77"/>
      <c r="HB6" s="77"/>
      <c r="HC6" s="77"/>
      <c r="HD6" s="77"/>
      <c r="HE6" s="77"/>
      <c r="HF6" s="77"/>
      <c r="HG6" s="77"/>
      <c r="HH6" s="77"/>
      <c r="HI6" s="77"/>
      <c r="HJ6" s="77"/>
      <c r="HK6" s="77"/>
      <c r="HL6" s="77"/>
      <c r="HM6" s="77"/>
      <c r="HN6" s="77"/>
      <c r="HO6" s="77"/>
      <c r="HP6" s="77"/>
      <c r="HQ6" s="77"/>
      <c r="HR6" s="77"/>
      <c r="HS6" s="77"/>
      <c r="HT6" s="77"/>
      <c r="HU6" s="77"/>
      <c r="HV6" s="77"/>
      <c r="HW6" s="77"/>
      <c r="HX6" s="77"/>
      <c r="HY6" s="77"/>
      <c r="HZ6" s="77"/>
      <c r="IA6" s="77"/>
      <c r="IB6" s="77"/>
      <c r="IC6" s="77"/>
      <c r="ID6" s="77"/>
      <c r="IE6" s="77"/>
      <c r="IF6" s="77"/>
      <c r="IG6" s="77"/>
      <c r="IH6" s="77"/>
      <c r="II6" s="77"/>
      <c r="IJ6" s="77"/>
      <c r="IK6" s="77"/>
      <c r="IL6" s="77"/>
      <c r="IM6" s="77"/>
      <c r="IN6" s="77"/>
      <c r="IO6" s="77"/>
      <c r="IP6" s="77"/>
      <c r="IQ6" s="77"/>
      <c r="IR6" s="77"/>
      <c r="IS6" s="77"/>
      <c r="IT6" s="77"/>
      <c r="IU6" s="77"/>
      <c r="IV6" s="77"/>
      <c r="IW6" s="77"/>
    </row>
    <row r="7" spans="1:257" ht="15" thickBot="1" x14ac:dyDescent="0.25">
      <c r="A7" s="173"/>
      <c r="B7" s="173"/>
      <c r="C7" s="173"/>
      <c r="D7" s="173"/>
      <c r="E7" s="174"/>
      <c r="F7" s="174"/>
      <c r="G7" s="174"/>
      <c r="H7" s="83"/>
      <c r="I7" s="233" t="s">
        <v>130</v>
      </c>
      <c r="J7" s="234">
        <f>SUM(J2:J6)</f>
        <v>0</v>
      </c>
      <c r="K7" s="234">
        <f t="shared" ref="K7:N7" si="1">SUM(K2:K6)</f>
        <v>0</v>
      </c>
      <c r="L7" s="234">
        <f t="shared" si="1"/>
        <v>0</v>
      </c>
      <c r="M7" s="234">
        <f t="shared" si="1"/>
        <v>0</v>
      </c>
      <c r="N7" s="234">
        <f t="shared" si="1"/>
        <v>0</v>
      </c>
      <c r="O7" s="235">
        <f>SUM(O2:O6)</f>
        <v>0</v>
      </c>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c r="IN7" s="77"/>
      <c r="IO7" s="77"/>
      <c r="IP7" s="77"/>
      <c r="IQ7" s="77"/>
      <c r="IR7" s="77"/>
      <c r="IS7" s="77"/>
      <c r="IT7" s="77"/>
      <c r="IU7" s="77"/>
      <c r="IV7" s="77"/>
      <c r="IW7" s="77"/>
    </row>
    <row r="8" spans="1:257" ht="13.5" thickTop="1" x14ac:dyDescent="0.2">
      <c r="A8" s="173"/>
      <c r="B8" s="173"/>
      <c r="C8" s="173"/>
      <c r="D8" s="173"/>
      <c r="E8" s="174"/>
      <c r="F8" s="174"/>
      <c r="G8" s="174"/>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c r="FM8" s="77"/>
      <c r="FN8" s="77"/>
      <c r="FO8" s="77"/>
      <c r="FP8" s="77"/>
      <c r="FQ8" s="77"/>
      <c r="FR8" s="77"/>
      <c r="FS8" s="77"/>
      <c r="FT8" s="77"/>
      <c r="FU8" s="77"/>
      <c r="FV8" s="77"/>
      <c r="FW8" s="77"/>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K8" s="77"/>
      <c r="HL8" s="77"/>
      <c r="HM8" s="77"/>
      <c r="HN8" s="77"/>
      <c r="HO8" s="77"/>
      <c r="HP8" s="77"/>
      <c r="HQ8" s="77"/>
      <c r="HR8" s="77"/>
      <c r="HS8" s="77"/>
      <c r="HT8" s="77"/>
      <c r="HU8" s="77"/>
      <c r="HV8" s="77"/>
      <c r="HW8" s="77"/>
      <c r="HX8" s="77"/>
      <c r="HY8" s="77"/>
      <c r="HZ8" s="77"/>
      <c r="IA8" s="77"/>
      <c r="IB8" s="77"/>
      <c r="IC8" s="77"/>
      <c r="ID8" s="77"/>
      <c r="IE8" s="77"/>
      <c r="IF8" s="77"/>
      <c r="IG8" s="77"/>
      <c r="IH8" s="77"/>
      <c r="II8" s="77"/>
      <c r="IJ8" s="77"/>
      <c r="IK8" s="77"/>
      <c r="IL8" s="77"/>
      <c r="IM8" s="77"/>
      <c r="IN8" s="77"/>
      <c r="IO8" s="77"/>
    </row>
    <row r="9" spans="1:257" x14ac:dyDescent="0.2">
      <c r="A9" s="77"/>
      <c r="B9" s="77"/>
      <c r="C9" s="77"/>
      <c r="D9" s="88"/>
      <c r="E9" s="88"/>
      <c r="F9" s="88"/>
      <c r="G9" s="88"/>
      <c r="H9" s="88"/>
      <c r="I9" s="88"/>
      <c r="J9" s="84"/>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K9" s="77"/>
      <c r="HL9" s="77"/>
      <c r="HM9" s="77"/>
      <c r="HN9" s="77"/>
      <c r="HO9" s="77"/>
      <c r="HP9" s="77"/>
      <c r="HQ9" s="77"/>
      <c r="HR9" s="77"/>
      <c r="HS9" s="77"/>
      <c r="HT9" s="77"/>
      <c r="HU9" s="77"/>
      <c r="HV9" s="77"/>
      <c r="HW9" s="77"/>
      <c r="HX9" s="77"/>
      <c r="HY9" s="77"/>
      <c r="HZ9" s="77"/>
      <c r="IA9" s="77"/>
      <c r="IB9" s="77"/>
      <c r="IC9" s="77"/>
      <c r="ID9" s="77"/>
      <c r="IE9" s="77"/>
      <c r="IF9" s="77"/>
      <c r="IG9" s="77"/>
      <c r="IH9" s="77"/>
      <c r="II9" s="77"/>
      <c r="IJ9" s="77"/>
      <c r="IK9" s="77"/>
      <c r="IL9" s="77"/>
      <c r="IM9" s="77"/>
      <c r="IN9" s="77"/>
      <c r="IO9" s="77"/>
      <c r="IP9" s="77"/>
      <c r="IQ9" s="77"/>
      <c r="IR9" s="77"/>
      <c r="IS9" s="77"/>
      <c r="IT9" s="77"/>
      <c r="IU9" s="77"/>
      <c r="IV9" s="77"/>
      <c r="IW9" s="77"/>
    </row>
    <row r="10" spans="1:257" ht="51" x14ac:dyDescent="0.2">
      <c r="A10" s="48" t="s">
        <v>30</v>
      </c>
      <c r="B10" s="48" t="s">
        <v>31</v>
      </c>
      <c r="C10" s="48" t="s">
        <v>32</v>
      </c>
      <c r="D10" s="48" t="s">
        <v>33</v>
      </c>
      <c r="E10" s="49" t="s">
        <v>34</v>
      </c>
      <c r="F10" s="49" t="s">
        <v>828</v>
      </c>
      <c r="G10" s="49" t="s">
        <v>829</v>
      </c>
      <c r="H10" s="49" t="s">
        <v>35</v>
      </c>
      <c r="I10" s="48" t="s">
        <v>36</v>
      </c>
      <c r="J10" s="168" t="s">
        <v>119</v>
      </c>
      <c r="K10" s="169" t="s">
        <v>25</v>
      </c>
      <c r="L10" s="170" t="s">
        <v>120</v>
      </c>
      <c r="M10" s="170" t="s">
        <v>122</v>
      </c>
      <c r="N10" s="168" t="s">
        <v>121</v>
      </c>
      <c r="O10" s="170" t="s">
        <v>132</v>
      </c>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c r="HK10" s="77"/>
      <c r="HL10" s="77"/>
      <c r="HM10" s="77"/>
      <c r="HN10" s="77"/>
      <c r="HO10" s="77"/>
      <c r="HP10" s="77"/>
      <c r="HQ10" s="77"/>
      <c r="HR10" s="77"/>
      <c r="HS10" s="77"/>
      <c r="HT10" s="77"/>
      <c r="HU10" s="77"/>
      <c r="HV10" s="77"/>
      <c r="HW10" s="77"/>
      <c r="HX10" s="77"/>
      <c r="HY10" s="77"/>
      <c r="HZ10" s="77"/>
      <c r="IA10" s="77"/>
      <c r="IB10" s="77"/>
      <c r="IC10" s="77"/>
      <c r="ID10" s="77"/>
      <c r="IE10" s="77"/>
      <c r="IF10" s="77"/>
      <c r="IG10" s="77"/>
      <c r="IH10" s="77"/>
      <c r="II10" s="77"/>
      <c r="IJ10" s="77"/>
      <c r="IK10" s="77"/>
      <c r="IL10" s="77"/>
      <c r="IM10" s="77"/>
      <c r="IN10" s="77"/>
      <c r="IO10" s="77"/>
      <c r="IP10" s="77"/>
      <c r="IQ10" s="77"/>
      <c r="IR10" s="77"/>
      <c r="IS10" s="77"/>
      <c r="IT10" s="77"/>
      <c r="IU10" s="77"/>
      <c r="IV10" s="77"/>
      <c r="IW10" s="77"/>
    </row>
    <row r="11" spans="1:257" x14ac:dyDescent="0.2">
      <c r="A11" s="50"/>
      <c r="B11" s="50" t="s">
        <v>53</v>
      </c>
      <c r="C11" s="51"/>
      <c r="D11" s="51"/>
      <c r="E11" s="51"/>
      <c r="F11" s="51"/>
      <c r="G11" s="51"/>
      <c r="H11" s="51"/>
      <c r="I11" s="52"/>
      <c r="J11" s="142"/>
      <c r="K11" s="142"/>
      <c r="L11" s="142"/>
      <c r="M11" s="142"/>
      <c r="N11" s="142"/>
      <c r="O11" s="153"/>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c r="HQ11" s="77"/>
      <c r="HR11" s="77"/>
      <c r="HS11" s="77"/>
      <c r="HT11" s="77"/>
      <c r="HU11" s="77"/>
      <c r="HV11" s="77"/>
      <c r="HW11" s="77"/>
      <c r="HX11" s="77"/>
      <c r="HY11" s="77"/>
      <c r="HZ11" s="77"/>
      <c r="IA11" s="77"/>
      <c r="IB11" s="77"/>
      <c r="IC11" s="77"/>
      <c r="ID11" s="77"/>
      <c r="IE11" s="77"/>
      <c r="IF11" s="77"/>
      <c r="IG11" s="77"/>
      <c r="IH11" s="77"/>
      <c r="II11" s="77"/>
      <c r="IJ11" s="77"/>
      <c r="IK11" s="77"/>
      <c r="IL11" s="77"/>
      <c r="IM11" s="77"/>
      <c r="IN11" s="77"/>
      <c r="IO11" s="77"/>
      <c r="IP11" s="77"/>
      <c r="IQ11" s="77"/>
      <c r="IR11" s="77"/>
      <c r="IS11" s="77"/>
      <c r="IT11" s="77"/>
      <c r="IU11" s="77"/>
      <c r="IV11" s="77"/>
      <c r="IW11" s="77"/>
    </row>
    <row r="12" spans="1:257" ht="127.5" x14ac:dyDescent="0.2">
      <c r="A12" s="197" t="str">
        <f>"["&amp;TEXT($B$2,"##")&amp;"-"&amp;TEXT(ROW()-11,"##")&amp;"]"</f>
        <v>[Account Management-1]</v>
      </c>
      <c r="B12" s="106" t="s">
        <v>169</v>
      </c>
      <c r="C12" s="106" t="s">
        <v>166</v>
      </c>
      <c r="D12" s="106" t="s">
        <v>365</v>
      </c>
      <c r="E12" s="53"/>
      <c r="F12" s="106" t="s">
        <v>26</v>
      </c>
      <c r="G12" s="106" t="s">
        <v>26</v>
      </c>
      <c r="H12" s="90"/>
      <c r="I12" s="90"/>
      <c r="J12" s="171"/>
      <c r="K12" s="171"/>
      <c r="L12" s="171"/>
      <c r="M12" s="172"/>
      <c r="N12" s="172"/>
      <c r="O12" s="172"/>
      <c r="P12" s="130"/>
      <c r="Q12" s="13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0"/>
      <c r="BX12" s="130"/>
      <c r="BY12" s="130"/>
      <c r="BZ12" s="130"/>
      <c r="CA12" s="130"/>
      <c r="CB12" s="130"/>
      <c r="CC12" s="130"/>
      <c r="CD12" s="130"/>
      <c r="CE12" s="130"/>
      <c r="CF12" s="130"/>
      <c r="CG12" s="130"/>
      <c r="CH12" s="130"/>
      <c r="CI12" s="130"/>
      <c r="CJ12" s="130"/>
      <c r="CK12" s="130"/>
      <c r="CL12" s="130"/>
      <c r="CM12" s="130"/>
      <c r="CN12" s="130"/>
      <c r="CO12" s="130"/>
      <c r="CP12" s="130"/>
      <c r="CQ12" s="130"/>
      <c r="CR12" s="130"/>
      <c r="CS12" s="130"/>
      <c r="CT12" s="130"/>
      <c r="CU12" s="130"/>
      <c r="CV12" s="130"/>
      <c r="CW12" s="130"/>
      <c r="CX12" s="130"/>
      <c r="CY12" s="130"/>
      <c r="CZ12" s="130"/>
      <c r="DA12" s="130"/>
      <c r="DB12" s="130"/>
      <c r="DC12" s="130"/>
      <c r="DD12" s="130"/>
      <c r="DE12" s="130"/>
      <c r="DF12" s="130"/>
      <c r="DG12" s="130"/>
      <c r="DH12" s="130"/>
      <c r="DI12" s="130"/>
      <c r="DJ12" s="130"/>
      <c r="DK12" s="130"/>
      <c r="DL12" s="130"/>
      <c r="DM12" s="130"/>
      <c r="DN12" s="130"/>
      <c r="DO12" s="130"/>
      <c r="DP12" s="130"/>
      <c r="DQ12" s="130"/>
      <c r="DR12" s="130"/>
      <c r="DS12" s="130"/>
      <c r="DT12" s="130"/>
      <c r="DU12" s="130"/>
      <c r="DV12" s="130"/>
      <c r="DW12" s="130"/>
      <c r="DX12" s="130"/>
      <c r="DY12" s="130"/>
      <c r="DZ12" s="130"/>
      <c r="EA12" s="130"/>
      <c r="EB12" s="130"/>
      <c r="EC12" s="130"/>
      <c r="ED12" s="130"/>
      <c r="EE12" s="130"/>
      <c r="EF12" s="130"/>
      <c r="EG12" s="130"/>
      <c r="EH12" s="130"/>
      <c r="EI12" s="130"/>
      <c r="EJ12" s="130"/>
      <c r="EK12" s="130"/>
      <c r="EL12" s="130"/>
      <c r="EM12" s="130"/>
      <c r="EN12" s="130"/>
      <c r="EO12" s="130"/>
      <c r="EP12" s="130"/>
      <c r="EQ12" s="130"/>
      <c r="ER12" s="130"/>
      <c r="ES12" s="130"/>
      <c r="ET12" s="130"/>
      <c r="EU12" s="130"/>
      <c r="EV12" s="130"/>
      <c r="EW12" s="130"/>
      <c r="EX12" s="130"/>
      <c r="EY12" s="130"/>
      <c r="EZ12" s="130"/>
      <c r="FA12" s="130"/>
      <c r="FB12" s="130"/>
      <c r="FC12" s="130"/>
      <c r="FD12" s="130"/>
      <c r="FE12" s="130"/>
      <c r="FF12" s="130"/>
      <c r="FG12" s="130"/>
      <c r="FH12" s="130"/>
      <c r="FI12" s="130"/>
      <c r="FJ12" s="130"/>
      <c r="FK12" s="130"/>
      <c r="FL12" s="130"/>
      <c r="FM12" s="130"/>
      <c r="FN12" s="130"/>
      <c r="FO12" s="130"/>
      <c r="FP12" s="130"/>
      <c r="FQ12" s="130"/>
      <c r="FR12" s="130"/>
      <c r="FS12" s="130"/>
      <c r="FT12" s="130"/>
      <c r="FU12" s="130"/>
      <c r="FV12" s="130"/>
      <c r="FW12" s="130"/>
      <c r="FX12" s="130"/>
      <c r="FY12" s="130"/>
      <c r="FZ12" s="130"/>
      <c r="GA12" s="130"/>
      <c r="GB12" s="130"/>
      <c r="GC12" s="130"/>
      <c r="GD12" s="130"/>
      <c r="GE12" s="130"/>
      <c r="GF12" s="130"/>
      <c r="GG12" s="130"/>
      <c r="GH12" s="130"/>
      <c r="GI12" s="130"/>
      <c r="GJ12" s="130"/>
      <c r="GK12" s="130"/>
      <c r="GL12" s="130"/>
      <c r="GM12" s="130"/>
      <c r="GN12" s="130"/>
      <c r="GO12" s="130"/>
      <c r="GP12" s="130"/>
      <c r="GQ12" s="130"/>
      <c r="GR12" s="130"/>
      <c r="GS12" s="130"/>
      <c r="GT12" s="130"/>
      <c r="GU12" s="130"/>
      <c r="GV12" s="130"/>
      <c r="GW12" s="130"/>
      <c r="GX12" s="130"/>
      <c r="GY12" s="130"/>
      <c r="GZ12" s="130"/>
      <c r="HA12" s="130"/>
      <c r="HB12" s="130"/>
      <c r="HC12" s="130"/>
      <c r="HD12" s="130"/>
      <c r="HE12" s="130"/>
      <c r="HF12" s="130"/>
      <c r="HG12" s="130"/>
      <c r="HH12" s="130"/>
      <c r="HI12" s="130"/>
      <c r="HJ12" s="130"/>
      <c r="HK12" s="130"/>
      <c r="HL12" s="130"/>
      <c r="HM12" s="130"/>
      <c r="HN12" s="130"/>
      <c r="HO12" s="130"/>
      <c r="HP12" s="130"/>
      <c r="HQ12" s="130"/>
      <c r="HR12" s="130"/>
      <c r="HS12" s="130"/>
      <c r="HT12" s="130"/>
      <c r="HU12" s="130"/>
      <c r="HV12" s="130"/>
      <c r="HW12" s="130"/>
      <c r="HX12" s="130"/>
      <c r="HY12" s="130"/>
      <c r="HZ12" s="130"/>
      <c r="IA12" s="130"/>
      <c r="IB12" s="130"/>
      <c r="IC12" s="130"/>
      <c r="ID12" s="130"/>
      <c r="IE12" s="130"/>
      <c r="IF12" s="130"/>
      <c r="IG12" s="130"/>
      <c r="IH12" s="130"/>
      <c r="II12" s="130"/>
      <c r="IJ12" s="130"/>
      <c r="IK12" s="130"/>
      <c r="IL12" s="130"/>
      <c r="IM12" s="130"/>
      <c r="IN12" s="130"/>
      <c r="IO12" s="130"/>
      <c r="IP12" s="130"/>
      <c r="IQ12" s="130"/>
      <c r="IR12" s="130"/>
      <c r="IS12" s="130"/>
      <c r="IT12" s="130"/>
      <c r="IU12" s="130"/>
      <c r="IV12" s="130"/>
      <c r="IW12" s="130"/>
    </row>
    <row r="13" spans="1:257" ht="127.5" x14ac:dyDescent="0.2">
      <c r="A13" s="197" t="str">
        <f t="shared" ref="A13:A26" si="2">"["&amp;TEXT($B$2,"##")&amp;"-"&amp;TEXT(ROW()-11,"##")&amp;"]"</f>
        <v>[Account Management-2]</v>
      </c>
      <c r="B13" s="106" t="s">
        <v>54</v>
      </c>
      <c r="C13" s="106" t="s">
        <v>166</v>
      </c>
      <c r="D13" s="106" t="s">
        <v>365</v>
      </c>
      <c r="E13" s="53"/>
      <c r="F13" s="106" t="s">
        <v>26</v>
      </c>
      <c r="G13" s="106" t="s">
        <v>26</v>
      </c>
      <c r="H13" s="90"/>
      <c r="I13" s="90"/>
      <c r="J13" s="171"/>
      <c r="K13" s="171"/>
      <c r="L13" s="171"/>
      <c r="M13" s="172"/>
      <c r="N13" s="172"/>
      <c r="O13" s="172"/>
      <c r="P13" s="130"/>
      <c r="Q13" s="130"/>
      <c r="R13" s="130"/>
      <c r="S13" s="130"/>
      <c r="T13" s="130"/>
      <c r="U13" s="130"/>
      <c r="V13" s="130"/>
      <c r="W13" s="130"/>
      <c r="X13" s="130"/>
      <c r="Y13" s="130"/>
      <c r="Z13" s="130"/>
      <c r="AA13" s="130"/>
      <c r="AB13" s="130"/>
      <c r="AC13" s="130"/>
      <c r="AD13" s="130"/>
      <c r="AE13" s="130"/>
      <c r="AF13" s="130"/>
      <c r="AG13" s="130"/>
      <c r="AH13" s="130"/>
      <c r="AI13" s="130"/>
      <c r="AJ13" s="130"/>
      <c r="AK13" s="130"/>
      <c r="AL13" s="130"/>
      <c r="AM13" s="130"/>
      <c r="AN13" s="130"/>
      <c r="AO13" s="130"/>
      <c r="AP13" s="130"/>
      <c r="AQ13" s="130"/>
      <c r="AR13" s="130"/>
      <c r="AS13" s="130"/>
      <c r="AT13" s="130"/>
      <c r="AU13" s="130"/>
      <c r="AV13" s="130"/>
      <c r="AW13" s="130"/>
      <c r="AX13" s="130"/>
      <c r="AY13" s="130"/>
      <c r="AZ13" s="130"/>
      <c r="BA13" s="130"/>
      <c r="BB13" s="130"/>
      <c r="BC13" s="130"/>
      <c r="BD13" s="130"/>
      <c r="BE13" s="130"/>
      <c r="BF13" s="130"/>
      <c r="BG13" s="130"/>
      <c r="BH13" s="130"/>
      <c r="BI13" s="130"/>
      <c r="BJ13" s="130"/>
      <c r="BK13" s="130"/>
      <c r="BL13" s="130"/>
      <c r="BM13" s="130"/>
      <c r="BN13" s="130"/>
      <c r="BO13" s="130"/>
      <c r="BP13" s="130"/>
      <c r="BQ13" s="130"/>
      <c r="BR13" s="130"/>
      <c r="BS13" s="130"/>
      <c r="BT13" s="130"/>
      <c r="BU13" s="130"/>
      <c r="BV13" s="130"/>
      <c r="BW13" s="130"/>
      <c r="BX13" s="130"/>
      <c r="BY13" s="130"/>
      <c r="BZ13" s="130"/>
      <c r="CA13" s="130"/>
      <c r="CB13" s="130"/>
      <c r="CC13" s="130"/>
      <c r="CD13" s="130"/>
      <c r="CE13" s="130"/>
      <c r="CF13" s="130"/>
      <c r="CG13" s="130"/>
      <c r="CH13" s="130"/>
      <c r="CI13" s="130"/>
      <c r="CJ13" s="130"/>
      <c r="CK13" s="130"/>
      <c r="CL13" s="130"/>
      <c r="CM13" s="130"/>
      <c r="CN13" s="130"/>
      <c r="CO13" s="130"/>
      <c r="CP13" s="130"/>
      <c r="CQ13" s="130"/>
      <c r="CR13" s="130"/>
      <c r="CS13" s="130"/>
      <c r="CT13" s="130"/>
      <c r="CU13" s="130"/>
      <c r="CV13" s="130"/>
      <c r="CW13" s="130"/>
      <c r="CX13" s="130"/>
      <c r="CY13" s="130"/>
      <c r="CZ13" s="130"/>
      <c r="DA13" s="130"/>
      <c r="DB13" s="130"/>
      <c r="DC13" s="130"/>
      <c r="DD13" s="130"/>
      <c r="DE13" s="130"/>
      <c r="DF13" s="130"/>
      <c r="DG13" s="130"/>
      <c r="DH13" s="130"/>
      <c r="DI13" s="130"/>
      <c r="DJ13" s="130"/>
      <c r="DK13" s="130"/>
      <c r="DL13" s="130"/>
      <c r="DM13" s="130"/>
      <c r="DN13" s="130"/>
      <c r="DO13" s="130"/>
      <c r="DP13" s="130"/>
      <c r="DQ13" s="130"/>
      <c r="DR13" s="130"/>
      <c r="DS13" s="130"/>
      <c r="DT13" s="130"/>
      <c r="DU13" s="130"/>
      <c r="DV13" s="130"/>
      <c r="DW13" s="130"/>
      <c r="DX13" s="130"/>
      <c r="DY13" s="130"/>
      <c r="DZ13" s="130"/>
      <c r="EA13" s="130"/>
      <c r="EB13" s="130"/>
      <c r="EC13" s="130"/>
      <c r="ED13" s="130"/>
      <c r="EE13" s="130"/>
      <c r="EF13" s="130"/>
      <c r="EG13" s="130"/>
      <c r="EH13" s="130"/>
      <c r="EI13" s="130"/>
      <c r="EJ13" s="130"/>
      <c r="EK13" s="130"/>
      <c r="EL13" s="130"/>
      <c r="EM13" s="130"/>
      <c r="EN13" s="130"/>
      <c r="EO13" s="130"/>
      <c r="EP13" s="130"/>
      <c r="EQ13" s="130"/>
      <c r="ER13" s="130"/>
      <c r="ES13" s="130"/>
      <c r="ET13" s="130"/>
      <c r="EU13" s="130"/>
      <c r="EV13" s="130"/>
      <c r="EW13" s="130"/>
      <c r="EX13" s="130"/>
      <c r="EY13" s="130"/>
      <c r="EZ13" s="130"/>
      <c r="FA13" s="130"/>
      <c r="FB13" s="130"/>
      <c r="FC13" s="130"/>
      <c r="FD13" s="130"/>
      <c r="FE13" s="130"/>
      <c r="FF13" s="130"/>
      <c r="FG13" s="130"/>
      <c r="FH13" s="130"/>
      <c r="FI13" s="130"/>
      <c r="FJ13" s="130"/>
      <c r="FK13" s="130"/>
      <c r="FL13" s="130"/>
      <c r="FM13" s="130"/>
      <c r="FN13" s="130"/>
      <c r="FO13" s="130"/>
      <c r="FP13" s="130"/>
      <c r="FQ13" s="130"/>
      <c r="FR13" s="130"/>
      <c r="FS13" s="130"/>
      <c r="FT13" s="130"/>
      <c r="FU13" s="130"/>
      <c r="FV13" s="130"/>
      <c r="FW13" s="130"/>
      <c r="FX13" s="130"/>
      <c r="FY13" s="130"/>
      <c r="FZ13" s="130"/>
      <c r="GA13" s="130"/>
      <c r="GB13" s="130"/>
      <c r="GC13" s="130"/>
      <c r="GD13" s="130"/>
      <c r="GE13" s="130"/>
      <c r="GF13" s="130"/>
      <c r="GG13" s="130"/>
      <c r="GH13" s="130"/>
      <c r="GI13" s="130"/>
      <c r="GJ13" s="130"/>
      <c r="GK13" s="130"/>
      <c r="GL13" s="130"/>
      <c r="GM13" s="130"/>
      <c r="GN13" s="130"/>
      <c r="GO13" s="130"/>
      <c r="GP13" s="130"/>
      <c r="GQ13" s="130"/>
      <c r="GR13" s="130"/>
      <c r="GS13" s="130"/>
      <c r="GT13" s="130"/>
      <c r="GU13" s="130"/>
      <c r="GV13" s="130"/>
      <c r="GW13" s="130"/>
      <c r="GX13" s="130"/>
      <c r="GY13" s="130"/>
      <c r="GZ13" s="130"/>
      <c r="HA13" s="130"/>
      <c r="HB13" s="130"/>
      <c r="HC13" s="130"/>
      <c r="HD13" s="130"/>
      <c r="HE13" s="130"/>
      <c r="HF13" s="130"/>
      <c r="HG13" s="130"/>
      <c r="HH13" s="130"/>
      <c r="HI13" s="130"/>
      <c r="HJ13" s="130"/>
      <c r="HK13" s="130"/>
      <c r="HL13" s="130"/>
      <c r="HM13" s="130"/>
      <c r="HN13" s="130"/>
      <c r="HO13" s="130"/>
      <c r="HP13" s="130"/>
      <c r="HQ13" s="130"/>
      <c r="HR13" s="130"/>
      <c r="HS13" s="130"/>
      <c r="HT13" s="130"/>
      <c r="HU13" s="130"/>
      <c r="HV13" s="130"/>
      <c r="HW13" s="130"/>
      <c r="HX13" s="130"/>
      <c r="HY13" s="130"/>
      <c r="HZ13" s="130"/>
      <c r="IA13" s="130"/>
      <c r="IB13" s="130"/>
      <c r="IC13" s="130"/>
      <c r="ID13" s="130"/>
      <c r="IE13" s="130"/>
      <c r="IF13" s="130"/>
      <c r="IG13" s="130"/>
      <c r="IH13" s="130"/>
      <c r="II13" s="130"/>
      <c r="IJ13" s="130"/>
      <c r="IK13" s="130"/>
      <c r="IL13" s="130"/>
      <c r="IM13" s="130"/>
      <c r="IN13" s="130"/>
      <c r="IO13" s="130"/>
      <c r="IP13" s="130"/>
      <c r="IQ13" s="130"/>
      <c r="IR13" s="130"/>
      <c r="IS13" s="130"/>
      <c r="IT13" s="130"/>
      <c r="IU13" s="130"/>
      <c r="IV13" s="130"/>
      <c r="IW13" s="130"/>
    </row>
    <row r="14" spans="1:257" ht="127.5" x14ac:dyDescent="0.2">
      <c r="A14" s="197" t="str">
        <f t="shared" si="2"/>
        <v>[Account Management-3]</v>
      </c>
      <c r="B14" s="106" t="s">
        <v>56</v>
      </c>
      <c r="C14" s="106" t="s">
        <v>166</v>
      </c>
      <c r="D14" s="106" t="s">
        <v>365</v>
      </c>
      <c r="E14" s="53" t="s">
        <v>55</v>
      </c>
      <c r="F14" s="106" t="s">
        <v>26</v>
      </c>
      <c r="G14" s="106" t="s">
        <v>26</v>
      </c>
      <c r="H14" s="90"/>
      <c r="I14" s="90"/>
      <c r="J14" s="171"/>
      <c r="K14" s="171"/>
      <c r="L14" s="171"/>
      <c r="M14" s="172"/>
      <c r="N14" s="172"/>
      <c r="O14" s="172"/>
      <c r="P14" s="77"/>
      <c r="Q14" s="130"/>
      <c r="R14" s="130"/>
      <c r="S14" s="130"/>
      <c r="T14" s="130"/>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0"/>
      <c r="CQ14" s="130"/>
      <c r="CR14" s="130"/>
      <c r="CS14" s="130"/>
      <c r="CT14" s="130"/>
      <c r="CU14" s="130"/>
      <c r="CV14" s="130"/>
      <c r="CW14" s="130"/>
      <c r="CX14" s="130"/>
      <c r="CY14" s="130"/>
      <c r="CZ14" s="130"/>
      <c r="DA14" s="130"/>
      <c r="DB14" s="130"/>
      <c r="DC14" s="130"/>
      <c r="DD14" s="130"/>
      <c r="DE14" s="130"/>
      <c r="DF14" s="130"/>
      <c r="DG14" s="130"/>
      <c r="DH14" s="130"/>
      <c r="DI14" s="130"/>
      <c r="DJ14" s="130"/>
      <c r="DK14" s="130"/>
      <c r="DL14" s="130"/>
      <c r="DM14" s="130"/>
      <c r="DN14" s="130"/>
      <c r="DO14" s="130"/>
      <c r="DP14" s="130"/>
      <c r="DQ14" s="130"/>
      <c r="DR14" s="130"/>
      <c r="DS14" s="130"/>
      <c r="DT14" s="130"/>
      <c r="DU14" s="130"/>
      <c r="DV14" s="130"/>
      <c r="DW14" s="130"/>
      <c r="DX14" s="130"/>
      <c r="DY14" s="130"/>
      <c r="DZ14" s="130"/>
      <c r="EA14" s="130"/>
      <c r="EB14" s="130"/>
      <c r="EC14" s="130"/>
      <c r="ED14" s="130"/>
      <c r="EE14" s="130"/>
      <c r="EF14" s="130"/>
      <c r="EG14" s="130"/>
      <c r="EH14" s="130"/>
      <c r="EI14" s="130"/>
      <c r="EJ14" s="130"/>
      <c r="EK14" s="130"/>
      <c r="EL14" s="130"/>
      <c r="EM14" s="130"/>
      <c r="EN14" s="130"/>
      <c r="EO14" s="130"/>
      <c r="EP14" s="130"/>
      <c r="EQ14" s="130"/>
      <c r="ER14" s="130"/>
      <c r="ES14" s="130"/>
      <c r="ET14" s="130"/>
      <c r="EU14" s="130"/>
      <c r="EV14" s="130"/>
      <c r="EW14" s="130"/>
      <c r="EX14" s="130"/>
      <c r="EY14" s="130"/>
      <c r="EZ14" s="130"/>
      <c r="FA14" s="130"/>
      <c r="FB14" s="130"/>
      <c r="FC14" s="130"/>
      <c r="FD14" s="130"/>
      <c r="FE14" s="130"/>
      <c r="FF14" s="130"/>
      <c r="FG14" s="130"/>
      <c r="FH14" s="130"/>
      <c r="FI14" s="130"/>
      <c r="FJ14" s="130"/>
      <c r="FK14" s="130"/>
      <c r="FL14" s="130"/>
      <c r="FM14" s="130"/>
      <c r="FN14" s="130"/>
      <c r="FO14" s="130"/>
      <c r="FP14" s="130"/>
      <c r="FQ14" s="130"/>
      <c r="FR14" s="130"/>
      <c r="FS14" s="130"/>
      <c r="FT14" s="130"/>
      <c r="FU14" s="130"/>
      <c r="FV14" s="130"/>
      <c r="FW14" s="130"/>
      <c r="FX14" s="130"/>
      <c r="FY14" s="130"/>
      <c r="FZ14" s="130"/>
      <c r="GA14" s="130"/>
      <c r="GB14" s="130"/>
      <c r="GC14" s="130"/>
      <c r="GD14" s="130"/>
      <c r="GE14" s="130"/>
      <c r="GF14" s="130"/>
      <c r="GG14" s="130"/>
      <c r="GH14" s="130"/>
      <c r="GI14" s="130"/>
      <c r="GJ14" s="130"/>
      <c r="GK14" s="130"/>
      <c r="GL14" s="130"/>
      <c r="GM14" s="130"/>
      <c r="GN14" s="130"/>
      <c r="GO14" s="130"/>
      <c r="GP14" s="130"/>
      <c r="GQ14" s="130"/>
      <c r="GR14" s="130"/>
      <c r="GS14" s="130"/>
      <c r="GT14" s="130"/>
      <c r="GU14" s="130"/>
      <c r="GV14" s="130"/>
      <c r="GW14" s="130"/>
      <c r="GX14" s="130"/>
      <c r="GY14" s="130"/>
      <c r="GZ14" s="130"/>
      <c r="HA14" s="130"/>
      <c r="HB14" s="130"/>
      <c r="HC14" s="130"/>
      <c r="HD14" s="130"/>
      <c r="HE14" s="130"/>
      <c r="HF14" s="130"/>
      <c r="HG14" s="130"/>
      <c r="HH14" s="130"/>
      <c r="HI14" s="130"/>
      <c r="HJ14" s="130"/>
      <c r="HK14" s="130"/>
      <c r="HL14" s="130"/>
      <c r="HM14" s="130"/>
      <c r="HN14" s="130"/>
      <c r="HO14" s="130"/>
      <c r="HP14" s="130"/>
      <c r="HQ14" s="130"/>
      <c r="HR14" s="130"/>
      <c r="HS14" s="130"/>
      <c r="HT14" s="130"/>
      <c r="HU14" s="130"/>
      <c r="HV14" s="130"/>
      <c r="HW14" s="130"/>
      <c r="HX14" s="130"/>
      <c r="HY14" s="130"/>
      <c r="HZ14" s="130"/>
      <c r="IA14" s="130"/>
      <c r="IB14" s="130"/>
      <c r="IC14" s="130"/>
      <c r="ID14" s="130"/>
      <c r="IE14" s="130"/>
      <c r="IF14" s="130"/>
      <c r="IG14" s="130"/>
      <c r="IH14" s="130"/>
      <c r="II14" s="130"/>
      <c r="IJ14" s="130"/>
      <c r="IK14" s="130"/>
      <c r="IL14" s="130"/>
      <c r="IM14" s="130"/>
      <c r="IN14" s="130"/>
      <c r="IO14" s="130"/>
      <c r="IP14" s="130"/>
      <c r="IQ14" s="130"/>
      <c r="IR14" s="130"/>
      <c r="IS14" s="130"/>
      <c r="IT14" s="130"/>
      <c r="IU14" s="130"/>
      <c r="IV14" s="130"/>
      <c r="IW14" s="130"/>
    </row>
    <row r="15" spans="1:257" ht="38.25" x14ac:dyDescent="0.2">
      <c r="A15" s="197" t="str">
        <f t="shared" si="2"/>
        <v>[Account Management-4]</v>
      </c>
      <c r="B15" s="106" t="s">
        <v>58</v>
      </c>
      <c r="C15" s="106" t="s">
        <v>176</v>
      </c>
      <c r="D15" s="106" t="s">
        <v>175</v>
      </c>
      <c r="E15" s="106" t="s">
        <v>57</v>
      </c>
      <c r="F15" s="106" t="s">
        <v>26</v>
      </c>
      <c r="G15" s="106" t="s">
        <v>26</v>
      </c>
      <c r="H15" s="90"/>
      <c r="I15" s="90"/>
      <c r="J15" s="171"/>
      <c r="K15" s="171"/>
      <c r="L15" s="171"/>
      <c r="M15" s="172"/>
      <c r="N15" s="172"/>
      <c r="O15" s="172"/>
      <c r="P15" s="130"/>
      <c r="Q15" s="130"/>
      <c r="R15" s="130"/>
      <c r="S15" s="130"/>
      <c r="T15" s="130"/>
      <c r="U15" s="130"/>
      <c r="V15" s="130"/>
      <c r="W15" s="130"/>
      <c r="X15" s="130"/>
      <c r="Y15" s="130"/>
      <c r="Z15" s="130"/>
      <c r="AA15" s="130"/>
      <c r="AB15" s="130"/>
      <c r="AC15" s="130"/>
      <c r="AD15" s="130"/>
      <c r="AE15" s="130"/>
      <c r="AF15" s="130"/>
      <c r="AG15" s="130"/>
      <c r="AH15" s="130"/>
      <c r="AI15" s="130"/>
      <c r="AJ15" s="130"/>
      <c r="AK15" s="130"/>
      <c r="AL15" s="130"/>
      <c r="AM15" s="130"/>
      <c r="AN15" s="130"/>
      <c r="AO15" s="130"/>
      <c r="AP15" s="130"/>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30"/>
      <c r="CT15" s="130"/>
      <c r="CU15" s="130"/>
      <c r="CV15" s="130"/>
      <c r="CW15" s="130"/>
      <c r="CX15" s="130"/>
      <c r="CY15" s="130"/>
      <c r="CZ15" s="130"/>
      <c r="DA15" s="130"/>
      <c r="DB15" s="130"/>
      <c r="DC15" s="130"/>
      <c r="DD15" s="130"/>
      <c r="DE15" s="130"/>
      <c r="DF15" s="130"/>
      <c r="DG15" s="130"/>
      <c r="DH15" s="130"/>
      <c r="DI15" s="130"/>
      <c r="DJ15" s="130"/>
      <c r="DK15" s="130"/>
      <c r="DL15" s="130"/>
      <c r="DM15" s="130"/>
      <c r="DN15" s="130"/>
      <c r="DO15" s="130"/>
      <c r="DP15" s="130"/>
      <c r="DQ15" s="130"/>
      <c r="DR15" s="130"/>
      <c r="DS15" s="130"/>
      <c r="DT15" s="130"/>
      <c r="DU15" s="130"/>
      <c r="DV15" s="130"/>
      <c r="DW15" s="130"/>
      <c r="DX15" s="130"/>
      <c r="DY15" s="130"/>
      <c r="DZ15" s="130"/>
      <c r="EA15" s="130"/>
      <c r="EB15" s="130"/>
      <c r="EC15" s="130"/>
      <c r="ED15" s="130"/>
      <c r="EE15" s="130"/>
      <c r="EF15" s="130"/>
      <c r="EG15" s="130"/>
      <c r="EH15" s="130"/>
      <c r="EI15" s="130"/>
      <c r="EJ15" s="130"/>
      <c r="EK15" s="130"/>
      <c r="EL15" s="130"/>
      <c r="EM15" s="130"/>
      <c r="EN15" s="130"/>
      <c r="EO15" s="130"/>
      <c r="EP15" s="130"/>
      <c r="EQ15" s="130"/>
      <c r="ER15" s="130"/>
      <c r="ES15" s="130"/>
      <c r="ET15" s="130"/>
      <c r="EU15" s="130"/>
      <c r="EV15" s="130"/>
      <c r="EW15" s="130"/>
      <c r="EX15" s="130"/>
      <c r="EY15" s="130"/>
      <c r="EZ15" s="130"/>
      <c r="FA15" s="130"/>
      <c r="FB15" s="130"/>
      <c r="FC15" s="130"/>
      <c r="FD15" s="130"/>
      <c r="FE15" s="130"/>
      <c r="FF15" s="130"/>
      <c r="FG15" s="130"/>
      <c r="FH15" s="130"/>
      <c r="FI15" s="130"/>
      <c r="FJ15" s="130"/>
      <c r="FK15" s="130"/>
      <c r="FL15" s="130"/>
      <c r="FM15" s="130"/>
      <c r="FN15" s="130"/>
      <c r="FO15" s="130"/>
      <c r="FP15" s="130"/>
      <c r="FQ15" s="130"/>
      <c r="FR15" s="130"/>
      <c r="FS15" s="130"/>
      <c r="FT15" s="130"/>
      <c r="FU15" s="130"/>
      <c r="FV15" s="130"/>
      <c r="FW15" s="130"/>
      <c r="FX15" s="130"/>
      <c r="FY15" s="130"/>
      <c r="FZ15" s="130"/>
      <c r="GA15" s="130"/>
      <c r="GB15" s="130"/>
      <c r="GC15" s="130"/>
      <c r="GD15" s="130"/>
      <c r="GE15" s="130"/>
      <c r="GF15" s="130"/>
      <c r="GG15" s="130"/>
      <c r="GH15" s="130"/>
      <c r="GI15" s="130"/>
      <c r="GJ15" s="130"/>
      <c r="GK15" s="130"/>
      <c r="GL15" s="130"/>
      <c r="GM15" s="130"/>
      <c r="GN15" s="130"/>
      <c r="GO15" s="130"/>
      <c r="GP15" s="130"/>
      <c r="GQ15" s="130"/>
      <c r="GR15" s="130"/>
      <c r="GS15" s="130"/>
      <c r="GT15" s="130"/>
      <c r="GU15" s="130"/>
      <c r="GV15" s="130"/>
      <c r="GW15" s="130"/>
      <c r="GX15" s="130"/>
      <c r="GY15" s="130"/>
      <c r="GZ15" s="130"/>
      <c r="HA15" s="130"/>
      <c r="HB15" s="130"/>
      <c r="HC15" s="130"/>
      <c r="HD15" s="130"/>
      <c r="HE15" s="130"/>
      <c r="HF15" s="130"/>
      <c r="HG15" s="130"/>
      <c r="HH15" s="130"/>
      <c r="HI15" s="130"/>
      <c r="HJ15" s="130"/>
      <c r="HK15" s="130"/>
      <c r="HL15" s="130"/>
      <c r="HM15" s="130"/>
      <c r="HN15" s="130"/>
      <c r="HO15" s="130"/>
      <c r="HP15" s="130"/>
      <c r="HQ15" s="130"/>
      <c r="HR15" s="130"/>
      <c r="HS15" s="130"/>
      <c r="HT15" s="130"/>
      <c r="HU15" s="130"/>
      <c r="HV15" s="130"/>
      <c r="HW15" s="130"/>
      <c r="HX15" s="130"/>
      <c r="HY15" s="130"/>
      <c r="HZ15" s="130"/>
      <c r="IA15" s="130"/>
      <c r="IB15" s="130"/>
      <c r="IC15" s="130"/>
      <c r="ID15" s="130"/>
      <c r="IE15" s="130"/>
      <c r="IF15" s="130"/>
      <c r="IG15" s="130"/>
      <c r="IH15" s="130"/>
      <c r="II15" s="130"/>
      <c r="IJ15" s="130"/>
      <c r="IK15" s="130"/>
      <c r="IL15" s="130"/>
      <c r="IM15" s="130"/>
      <c r="IN15" s="130"/>
      <c r="IO15" s="130"/>
      <c r="IP15" s="130"/>
      <c r="IQ15" s="130"/>
      <c r="IR15" s="130"/>
      <c r="IS15" s="130"/>
      <c r="IT15" s="130"/>
      <c r="IU15" s="130"/>
      <c r="IV15" s="130"/>
      <c r="IW15" s="130"/>
    </row>
    <row r="16" spans="1:257" ht="38.25" x14ac:dyDescent="0.2">
      <c r="A16" s="197" t="str">
        <f t="shared" si="2"/>
        <v>[Account Management-5]</v>
      </c>
      <c r="B16" s="106" t="s">
        <v>136</v>
      </c>
      <c r="C16" s="106" t="s">
        <v>366</v>
      </c>
      <c r="D16" s="106" t="s">
        <v>191</v>
      </c>
      <c r="E16" s="106" t="s">
        <v>57</v>
      </c>
      <c r="F16" s="106" t="s">
        <v>26</v>
      </c>
      <c r="G16" s="106" t="s">
        <v>26</v>
      </c>
      <c r="H16" s="90"/>
      <c r="I16" s="90"/>
      <c r="J16" s="171"/>
      <c r="K16" s="171"/>
      <c r="L16" s="171"/>
      <c r="M16" s="172"/>
      <c r="N16" s="172"/>
      <c r="O16" s="172"/>
      <c r="P16" s="77"/>
    </row>
    <row r="17" spans="1:257" ht="63.75" x14ac:dyDescent="0.2">
      <c r="A17" s="197" t="str">
        <f t="shared" si="2"/>
        <v>[Account Management-6]</v>
      </c>
      <c r="B17" s="106" t="s">
        <v>367</v>
      </c>
      <c r="C17" s="106" t="s">
        <v>368</v>
      </c>
      <c r="D17" s="106" t="s">
        <v>178</v>
      </c>
      <c r="E17" s="106" t="s">
        <v>57</v>
      </c>
      <c r="F17" s="106" t="s">
        <v>26</v>
      </c>
      <c r="G17" s="106" t="s">
        <v>26</v>
      </c>
      <c r="H17" s="90"/>
      <c r="I17" s="90"/>
      <c r="J17" s="171"/>
      <c r="K17" s="171"/>
      <c r="L17" s="171"/>
      <c r="M17" s="172"/>
      <c r="N17" s="172"/>
      <c r="O17" s="172"/>
      <c r="P17" s="130"/>
    </row>
    <row r="18" spans="1:257" ht="76.5" x14ac:dyDescent="0.2">
      <c r="A18" s="197" t="str">
        <f t="shared" si="2"/>
        <v>[Account Management-7]</v>
      </c>
      <c r="B18" s="106" t="s">
        <v>369</v>
      </c>
      <c r="C18" s="106" t="s">
        <v>218</v>
      </c>
      <c r="D18" s="106" t="s">
        <v>192</v>
      </c>
      <c r="E18" s="106" t="s">
        <v>57</v>
      </c>
      <c r="F18" s="106" t="s">
        <v>26</v>
      </c>
      <c r="G18" s="106" t="s">
        <v>26</v>
      </c>
      <c r="H18" s="90"/>
      <c r="I18" s="90"/>
      <c r="J18" s="171"/>
      <c r="K18" s="171"/>
      <c r="L18" s="171"/>
      <c r="M18" s="172"/>
      <c r="N18" s="172"/>
      <c r="O18" s="172"/>
      <c r="P18" s="77"/>
    </row>
    <row r="19" spans="1:257" ht="76.5" x14ac:dyDescent="0.2">
      <c r="A19" s="197" t="str">
        <f t="shared" si="2"/>
        <v>[Account Management-8]</v>
      </c>
      <c r="B19" s="106" t="s">
        <v>370</v>
      </c>
      <c r="C19" s="106" t="s">
        <v>219</v>
      </c>
      <c r="D19" s="106" t="s">
        <v>179</v>
      </c>
      <c r="E19" s="106" t="s">
        <v>57</v>
      </c>
      <c r="F19" s="106" t="s">
        <v>26</v>
      </c>
      <c r="G19" s="106" t="s">
        <v>26</v>
      </c>
      <c r="H19" s="90"/>
      <c r="I19" s="90"/>
      <c r="J19" s="171"/>
      <c r="K19" s="171"/>
      <c r="L19" s="171"/>
      <c r="M19" s="172"/>
      <c r="N19" s="172"/>
      <c r="O19" s="172"/>
      <c r="P19" s="130"/>
    </row>
    <row r="20" spans="1:257" ht="76.5" x14ac:dyDescent="0.2">
      <c r="A20" s="197" t="str">
        <f t="shared" si="2"/>
        <v>[Account Management-9]</v>
      </c>
      <c r="B20" s="106" t="s">
        <v>371</v>
      </c>
      <c r="C20" s="106" t="s">
        <v>372</v>
      </c>
      <c r="D20" s="106" t="s">
        <v>193</v>
      </c>
      <c r="E20" s="106" t="s">
        <v>57</v>
      </c>
      <c r="F20" s="106" t="s">
        <v>26</v>
      </c>
      <c r="G20" s="106" t="s">
        <v>26</v>
      </c>
      <c r="H20" s="90"/>
      <c r="I20" s="90"/>
      <c r="J20" s="171"/>
      <c r="K20" s="171"/>
      <c r="L20" s="171"/>
      <c r="M20" s="172"/>
      <c r="N20" s="172"/>
      <c r="O20" s="172"/>
      <c r="P20" s="77"/>
    </row>
    <row r="21" spans="1:257" ht="63.75" x14ac:dyDescent="0.2">
      <c r="A21" s="197" t="str">
        <f t="shared" si="2"/>
        <v>[Account Management-10]</v>
      </c>
      <c r="B21" s="106" t="s">
        <v>373</v>
      </c>
      <c r="C21" s="106" t="s">
        <v>374</v>
      </c>
      <c r="D21" s="106" t="s">
        <v>180</v>
      </c>
      <c r="E21" s="106" t="s">
        <v>57</v>
      </c>
      <c r="F21" s="106" t="s">
        <v>26</v>
      </c>
      <c r="G21" s="106" t="s">
        <v>26</v>
      </c>
      <c r="H21" s="90"/>
      <c r="I21" s="90"/>
      <c r="J21" s="171"/>
      <c r="K21" s="171"/>
      <c r="L21" s="171"/>
      <c r="M21" s="172"/>
      <c r="N21" s="172"/>
      <c r="O21" s="172"/>
      <c r="P21" s="130"/>
    </row>
    <row r="22" spans="1:257" ht="63.75" x14ac:dyDescent="0.2">
      <c r="A22" s="197" t="str">
        <f t="shared" si="2"/>
        <v>[Account Management-11]</v>
      </c>
      <c r="B22" s="106" t="s">
        <v>375</v>
      </c>
      <c r="C22" s="106" t="s">
        <v>376</v>
      </c>
      <c r="D22" s="106" t="s">
        <v>180</v>
      </c>
      <c r="E22" s="106" t="s">
        <v>57</v>
      </c>
      <c r="F22" s="106" t="s">
        <v>26</v>
      </c>
      <c r="G22" s="106" t="s">
        <v>26</v>
      </c>
      <c r="H22" s="90"/>
      <c r="I22" s="90"/>
      <c r="J22" s="171"/>
      <c r="K22" s="171"/>
      <c r="L22" s="171"/>
      <c r="M22" s="172"/>
      <c r="N22" s="172"/>
      <c r="O22" s="172"/>
      <c r="P22" s="77"/>
    </row>
    <row r="23" spans="1:257" ht="63.75" x14ac:dyDescent="0.2">
      <c r="A23" s="197" t="str">
        <f t="shared" si="2"/>
        <v>[Account Management-12]</v>
      </c>
      <c r="B23" s="106" t="s">
        <v>377</v>
      </c>
      <c r="C23" s="106" t="s">
        <v>378</v>
      </c>
      <c r="D23" s="106" t="s">
        <v>180</v>
      </c>
      <c r="E23" s="106" t="s">
        <v>57</v>
      </c>
      <c r="F23" s="106" t="s">
        <v>26</v>
      </c>
      <c r="G23" s="106" t="s">
        <v>26</v>
      </c>
      <c r="H23" s="90"/>
      <c r="I23" s="90"/>
      <c r="J23" s="171"/>
      <c r="K23" s="171"/>
      <c r="L23" s="171"/>
      <c r="M23" s="172"/>
      <c r="N23" s="172"/>
      <c r="O23" s="172"/>
      <c r="P23" s="130"/>
    </row>
    <row r="24" spans="1:257" ht="63.75" x14ac:dyDescent="0.2">
      <c r="A24" s="197" t="str">
        <f t="shared" si="2"/>
        <v>[Account Management-13]</v>
      </c>
      <c r="B24" s="106" t="s">
        <v>410</v>
      </c>
      <c r="C24" s="106" t="s">
        <v>411</v>
      </c>
      <c r="D24" s="106" t="s">
        <v>412</v>
      </c>
      <c r="E24" s="106" t="s">
        <v>57</v>
      </c>
      <c r="F24" s="106" t="s">
        <v>26</v>
      </c>
      <c r="G24" s="106" t="s">
        <v>26</v>
      </c>
      <c r="H24" s="90"/>
      <c r="I24" s="90"/>
      <c r="J24" s="171"/>
      <c r="K24" s="171"/>
      <c r="L24" s="171"/>
      <c r="M24" s="172"/>
      <c r="N24" s="172"/>
      <c r="O24" s="172"/>
      <c r="P24" s="130"/>
    </row>
    <row r="25" spans="1:257" ht="63.75" x14ac:dyDescent="0.2">
      <c r="A25" s="197" t="str">
        <f t="shared" si="2"/>
        <v>[Account Management-14]</v>
      </c>
      <c r="B25" s="106" t="s">
        <v>792</v>
      </c>
      <c r="C25" s="106" t="s">
        <v>181</v>
      </c>
      <c r="D25" s="106" t="s">
        <v>182</v>
      </c>
      <c r="E25" s="106" t="s">
        <v>57</v>
      </c>
      <c r="F25" s="106" t="s">
        <v>26</v>
      </c>
      <c r="G25" s="106" t="s">
        <v>26</v>
      </c>
      <c r="H25" s="90"/>
      <c r="I25" s="90"/>
      <c r="J25" s="171"/>
      <c r="K25" s="171"/>
      <c r="L25" s="171"/>
      <c r="M25" s="172"/>
      <c r="N25" s="172"/>
      <c r="O25" s="172"/>
      <c r="P25" s="77"/>
    </row>
    <row r="26" spans="1:257" ht="63.75" x14ac:dyDescent="0.2">
      <c r="A26" s="236" t="str">
        <f t="shared" si="2"/>
        <v>[Account Management-15]</v>
      </c>
      <c r="B26" s="95" t="s">
        <v>791</v>
      </c>
      <c r="C26" s="95" t="s">
        <v>181</v>
      </c>
      <c r="D26" s="95" t="s">
        <v>182</v>
      </c>
      <c r="E26" s="95" t="s">
        <v>57</v>
      </c>
      <c r="F26" s="95" t="s">
        <v>26</v>
      </c>
      <c r="G26" s="95" t="s">
        <v>26</v>
      </c>
      <c r="H26" s="98"/>
      <c r="I26" s="98"/>
      <c r="J26" s="239"/>
      <c r="K26" s="239"/>
      <c r="L26" s="239"/>
      <c r="M26" s="240"/>
      <c r="N26" s="240"/>
      <c r="O26" s="240"/>
      <c r="P26" s="77"/>
    </row>
    <row r="27" spans="1:257" x14ac:dyDescent="0.2">
      <c r="A27" s="50"/>
      <c r="B27" s="51" t="s">
        <v>59</v>
      </c>
      <c r="C27" s="51"/>
      <c r="D27" s="51"/>
      <c r="E27" s="51"/>
      <c r="F27" s="51"/>
      <c r="G27" s="51"/>
      <c r="H27" s="51"/>
      <c r="I27" s="51"/>
      <c r="J27" s="51"/>
      <c r="K27" s="51"/>
      <c r="L27" s="51"/>
      <c r="M27" s="51"/>
      <c r="N27" s="51"/>
      <c r="O27" s="249"/>
      <c r="P27" s="130"/>
      <c r="Q27" s="77"/>
      <c r="R27" s="77"/>
      <c r="S27" s="77"/>
      <c r="T27" s="77"/>
      <c r="U27" s="77"/>
      <c r="V27" s="77"/>
      <c r="W27" s="77"/>
      <c r="X27" s="77"/>
      <c r="Y27" s="77"/>
      <c r="Z27" s="77"/>
      <c r="AA27" s="77"/>
      <c r="AB27" s="77"/>
      <c r="AC27" s="77"/>
      <c r="AD27" s="77"/>
      <c r="AE27" s="77"/>
      <c r="AF27" s="77"/>
      <c r="AG27" s="77"/>
      <c r="AH27" s="77"/>
      <c r="AI27" s="77"/>
      <c r="AJ27" s="77"/>
      <c r="AK27" s="77"/>
      <c r="AL27" s="77"/>
      <c r="AM27" s="77"/>
      <c r="AN27" s="77"/>
      <c r="AO27" s="77"/>
      <c r="AP27" s="77"/>
      <c r="AQ27" s="77"/>
      <c r="AR27" s="77"/>
      <c r="AS27" s="77"/>
      <c r="AT27" s="77"/>
      <c r="AU27" s="77"/>
      <c r="AV27" s="77"/>
      <c r="AW27" s="77"/>
      <c r="AX27" s="77"/>
      <c r="AY27" s="77"/>
      <c r="AZ27" s="77"/>
      <c r="BA27" s="77"/>
      <c r="BB27" s="77"/>
      <c r="BC27" s="77"/>
      <c r="BD27" s="77"/>
      <c r="BE27" s="77"/>
      <c r="BF27" s="77"/>
      <c r="BG27" s="77"/>
      <c r="BH27" s="77"/>
      <c r="BI27" s="77"/>
      <c r="BJ27" s="77"/>
      <c r="BK27" s="77"/>
      <c r="BL27" s="77"/>
      <c r="BM27" s="77"/>
      <c r="BN27" s="77"/>
      <c r="BO27" s="77"/>
      <c r="BP27" s="77"/>
      <c r="BQ27" s="77"/>
      <c r="BR27" s="77"/>
      <c r="BS27" s="77"/>
      <c r="BT27" s="77"/>
      <c r="BU27" s="77"/>
      <c r="BV27" s="77"/>
      <c r="BW27" s="77"/>
      <c r="BX27" s="77"/>
      <c r="BY27" s="77"/>
      <c r="BZ27" s="77"/>
      <c r="CA27" s="77"/>
      <c r="CB27" s="77"/>
      <c r="CC27" s="77"/>
      <c r="CD27" s="77"/>
      <c r="CE27" s="77"/>
      <c r="CF27" s="77"/>
      <c r="CG27" s="77"/>
      <c r="CH27" s="77"/>
      <c r="CI27" s="77"/>
      <c r="CJ27" s="77"/>
      <c r="CK27" s="77"/>
      <c r="CL27" s="77"/>
      <c r="CM27" s="77"/>
      <c r="CN27" s="77"/>
      <c r="CO27" s="77"/>
      <c r="CP27" s="77"/>
      <c r="CQ27" s="77"/>
      <c r="CR27" s="77"/>
      <c r="CS27" s="77"/>
      <c r="CT27" s="77"/>
      <c r="CU27" s="77"/>
      <c r="CV27" s="77"/>
      <c r="CW27" s="77"/>
      <c r="CX27" s="77"/>
      <c r="CY27" s="77"/>
      <c r="CZ27" s="77"/>
      <c r="DA27" s="77"/>
      <c r="DB27" s="77"/>
      <c r="DC27" s="77"/>
      <c r="DD27" s="77"/>
      <c r="DE27" s="77"/>
      <c r="DF27" s="77"/>
      <c r="DG27" s="77"/>
      <c r="DH27" s="77"/>
      <c r="DI27" s="77"/>
      <c r="DJ27" s="77"/>
      <c r="DK27" s="77"/>
      <c r="DL27" s="77"/>
      <c r="DM27" s="77"/>
      <c r="DN27" s="77"/>
      <c r="DO27" s="77"/>
      <c r="DP27" s="77"/>
      <c r="DQ27" s="77"/>
      <c r="DR27" s="77"/>
      <c r="DS27" s="77"/>
      <c r="DT27" s="77"/>
      <c r="DU27" s="77"/>
      <c r="DV27" s="77"/>
      <c r="DW27" s="77"/>
      <c r="DX27" s="77"/>
      <c r="DY27" s="77"/>
      <c r="DZ27" s="77"/>
      <c r="EA27" s="77"/>
      <c r="EB27" s="77"/>
      <c r="EC27" s="77"/>
      <c r="ED27" s="77"/>
      <c r="EE27" s="77"/>
      <c r="EF27" s="77"/>
      <c r="EG27" s="77"/>
      <c r="EH27" s="77"/>
      <c r="EI27" s="77"/>
      <c r="EJ27" s="77"/>
      <c r="EK27" s="77"/>
      <c r="EL27" s="77"/>
      <c r="EM27" s="77"/>
      <c r="EN27" s="77"/>
      <c r="EO27" s="77"/>
      <c r="EP27" s="77"/>
      <c r="EQ27" s="77"/>
      <c r="ER27" s="77"/>
      <c r="ES27" s="77"/>
      <c r="ET27" s="77"/>
      <c r="EU27" s="77"/>
      <c r="EV27" s="77"/>
      <c r="EW27" s="77"/>
      <c r="EX27" s="77"/>
      <c r="EY27" s="77"/>
      <c r="EZ27" s="77"/>
      <c r="FA27" s="77"/>
      <c r="FB27" s="77"/>
      <c r="FC27" s="77"/>
      <c r="FD27" s="77"/>
      <c r="FE27" s="77"/>
      <c r="FF27" s="77"/>
      <c r="FG27" s="77"/>
      <c r="FH27" s="77"/>
      <c r="FI27" s="77"/>
      <c r="FJ27" s="77"/>
      <c r="FK27" s="77"/>
      <c r="FL27" s="77"/>
      <c r="FM27" s="77"/>
      <c r="FN27" s="77"/>
      <c r="FO27" s="77"/>
      <c r="FP27" s="77"/>
      <c r="FQ27" s="77"/>
      <c r="FR27" s="77"/>
      <c r="FS27" s="77"/>
      <c r="FT27" s="77"/>
      <c r="FU27" s="77"/>
      <c r="FV27" s="77"/>
      <c r="FW27" s="77"/>
      <c r="FX27" s="77"/>
      <c r="FY27" s="77"/>
      <c r="FZ27" s="77"/>
      <c r="GA27" s="77"/>
      <c r="GB27" s="77"/>
      <c r="GC27" s="77"/>
      <c r="GD27" s="77"/>
      <c r="GE27" s="77"/>
      <c r="GF27" s="77"/>
      <c r="GG27" s="77"/>
      <c r="GH27" s="77"/>
      <c r="GI27" s="77"/>
      <c r="GJ27" s="77"/>
      <c r="GK27" s="77"/>
      <c r="GL27" s="77"/>
      <c r="GM27" s="77"/>
      <c r="GN27" s="77"/>
      <c r="GO27" s="77"/>
      <c r="GP27" s="77"/>
      <c r="GQ27" s="77"/>
      <c r="GR27" s="77"/>
      <c r="GS27" s="77"/>
      <c r="GT27" s="77"/>
      <c r="GU27" s="77"/>
      <c r="GV27" s="77"/>
      <c r="GW27" s="77"/>
      <c r="GX27" s="77"/>
      <c r="GY27" s="77"/>
      <c r="GZ27" s="77"/>
      <c r="HA27" s="77"/>
      <c r="HB27" s="77"/>
      <c r="HC27" s="77"/>
      <c r="HD27" s="77"/>
      <c r="HE27" s="77"/>
      <c r="HF27" s="77"/>
      <c r="HG27" s="77"/>
      <c r="HH27" s="77"/>
      <c r="HI27" s="77"/>
      <c r="HJ27" s="77"/>
      <c r="HK27" s="77"/>
      <c r="HL27" s="77"/>
      <c r="HM27" s="77"/>
      <c r="HN27" s="77"/>
      <c r="HO27" s="77"/>
      <c r="HP27" s="77"/>
      <c r="HQ27" s="77"/>
      <c r="HR27" s="77"/>
      <c r="HS27" s="77"/>
      <c r="HT27" s="77"/>
      <c r="HU27" s="77"/>
      <c r="HV27" s="77"/>
      <c r="HW27" s="77"/>
      <c r="HX27" s="77"/>
      <c r="HY27" s="77"/>
      <c r="HZ27" s="77"/>
      <c r="IA27" s="77"/>
      <c r="IB27" s="77"/>
      <c r="IC27" s="77"/>
      <c r="ID27" s="77"/>
      <c r="IE27" s="77"/>
      <c r="IF27" s="77"/>
      <c r="IG27" s="77"/>
      <c r="IH27" s="77"/>
      <c r="II27" s="77"/>
      <c r="IJ27" s="77"/>
      <c r="IK27" s="77"/>
      <c r="IL27" s="77"/>
      <c r="IM27" s="77"/>
      <c r="IN27" s="77"/>
      <c r="IO27" s="77"/>
      <c r="IP27" s="77"/>
      <c r="IQ27" s="77"/>
      <c r="IR27" s="77"/>
      <c r="IS27" s="77"/>
      <c r="IT27" s="77"/>
      <c r="IU27" s="77"/>
      <c r="IV27" s="77"/>
      <c r="IW27" s="77"/>
    </row>
    <row r="28" spans="1:257" ht="114.75" x14ac:dyDescent="0.2">
      <c r="A28" s="242" t="str">
        <f>"["&amp;TEXT($B$2,"##")&amp;"-"&amp;TEXT(ROW()-12,"##")&amp;"]"</f>
        <v>[Account Management-16]</v>
      </c>
      <c r="B28" s="250" t="s">
        <v>317</v>
      </c>
      <c r="C28" s="250" t="s">
        <v>233</v>
      </c>
      <c r="D28" s="250" t="s">
        <v>527</v>
      </c>
      <c r="E28" s="250" t="s">
        <v>60</v>
      </c>
      <c r="F28" s="250" t="s">
        <v>26</v>
      </c>
      <c r="G28" s="250" t="s">
        <v>26</v>
      </c>
      <c r="H28" s="251"/>
      <c r="I28" s="251"/>
      <c r="J28" s="247"/>
      <c r="K28" s="247"/>
      <c r="L28" s="247"/>
      <c r="M28" s="248"/>
      <c r="N28" s="248"/>
      <c r="O28" s="248"/>
      <c r="P28" s="77"/>
    </row>
    <row r="29" spans="1:257" ht="114.75" x14ac:dyDescent="0.2">
      <c r="A29" s="197" t="str">
        <f t="shared" ref="A29:A31" si="3">"["&amp;TEXT($B$2,"##")&amp;"-"&amp;TEXT(ROW()-12,"##")&amp;"]"</f>
        <v>[Account Management-17]</v>
      </c>
      <c r="B29" s="106" t="s">
        <v>318</v>
      </c>
      <c r="C29" s="106" t="s">
        <v>233</v>
      </c>
      <c r="D29" s="106" t="s">
        <v>527</v>
      </c>
      <c r="E29" s="106" t="s">
        <v>60</v>
      </c>
      <c r="F29" s="106" t="s">
        <v>26</v>
      </c>
      <c r="G29" s="106" t="s">
        <v>26</v>
      </c>
      <c r="H29" s="90"/>
      <c r="I29" s="90"/>
      <c r="J29" s="171"/>
      <c r="K29" s="171"/>
      <c r="L29" s="171"/>
      <c r="M29" s="172"/>
      <c r="N29" s="172"/>
      <c r="O29" s="172"/>
      <c r="P29" s="77"/>
    </row>
    <row r="30" spans="1:257" ht="114.75" x14ac:dyDescent="0.2">
      <c r="A30" s="197" t="str">
        <f t="shared" si="3"/>
        <v>[Account Management-18]</v>
      </c>
      <c r="B30" s="106" t="s">
        <v>319</v>
      </c>
      <c r="C30" s="106" t="s">
        <v>233</v>
      </c>
      <c r="D30" s="106" t="s">
        <v>527</v>
      </c>
      <c r="E30" s="106" t="s">
        <v>60</v>
      </c>
      <c r="F30" s="106" t="s">
        <v>26</v>
      </c>
      <c r="G30" s="106" t="s">
        <v>26</v>
      </c>
      <c r="H30" s="90"/>
      <c r="I30" s="90"/>
      <c r="J30" s="171"/>
      <c r="K30" s="171"/>
      <c r="L30" s="171"/>
      <c r="M30" s="172"/>
      <c r="N30" s="172"/>
      <c r="O30" s="172"/>
      <c r="P30" s="130"/>
    </row>
    <row r="31" spans="1:257" ht="127.5" x14ac:dyDescent="0.2">
      <c r="A31" s="236" t="str">
        <f t="shared" si="3"/>
        <v>[Account Management-19]</v>
      </c>
      <c r="B31" s="95" t="s">
        <v>320</v>
      </c>
      <c r="C31" s="95" t="s">
        <v>321</v>
      </c>
      <c r="D31" s="95" t="s">
        <v>528</v>
      </c>
      <c r="E31" s="95" t="s">
        <v>61</v>
      </c>
      <c r="F31" s="95" t="s">
        <v>26</v>
      </c>
      <c r="G31" s="95" t="s">
        <v>26</v>
      </c>
      <c r="H31" s="98"/>
      <c r="I31" s="98"/>
      <c r="J31" s="239"/>
      <c r="K31" s="239"/>
      <c r="L31" s="239"/>
      <c r="M31" s="240"/>
      <c r="N31" s="240"/>
      <c r="O31" s="240"/>
      <c r="P31" s="77"/>
    </row>
    <row r="32" spans="1:257" x14ac:dyDescent="0.2">
      <c r="A32" s="50"/>
      <c r="B32" s="51" t="s">
        <v>62</v>
      </c>
      <c r="C32" s="51"/>
      <c r="D32" s="51"/>
      <c r="E32" s="51"/>
      <c r="F32" s="51"/>
      <c r="G32" s="51"/>
      <c r="H32" s="51"/>
      <c r="I32" s="51"/>
      <c r="J32" s="51"/>
      <c r="K32" s="51"/>
      <c r="L32" s="51"/>
      <c r="M32" s="51"/>
      <c r="N32" s="51"/>
      <c r="O32" s="249"/>
      <c r="P32" s="130"/>
      <c r="Q32" s="77"/>
      <c r="R32" s="77"/>
      <c r="S32" s="77"/>
      <c r="T32" s="77"/>
      <c r="U32" s="77"/>
      <c r="V32" s="77"/>
      <c r="W32" s="77"/>
      <c r="X32" s="77"/>
      <c r="Y32" s="77"/>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c r="BM32" s="77"/>
      <c r="BN32" s="77"/>
      <c r="BO32" s="77"/>
      <c r="BP32" s="77"/>
      <c r="BQ32" s="77"/>
      <c r="BR32" s="77"/>
      <c r="BS32" s="77"/>
      <c r="BT32" s="77"/>
      <c r="BU32" s="77"/>
      <c r="BV32" s="77"/>
      <c r="BW32" s="77"/>
      <c r="BX32" s="77"/>
      <c r="BY32" s="77"/>
      <c r="BZ32" s="77"/>
      <c r="CA32" s="77"/>
      <c r="CB32" s="77"/>
      <c r="CC32" s="77"/>
      <c r="CD32" s="77"/>
      <c r="CE32" s="77"/>
      <c r="CF32" s="77"/>
      <c r="CG32" s="77"/>
      <c r="CH32" s="77"/>
      <c r="CI32" s="77"/>
      <c r="CJ32" s="77"/>
      <c r="CK32" s="77"/>
      <c r="CL32" s="77"/>
      <c r="CM32" s="77"/>
      <c r="CN32" s="77"/>
      <c r="CO32" s="77"/>
      <c r="CP32" s="77"/>
      <c r="CQ32" s="77"/>
      <c r="CR32" s="77"/>
      <c r="CS32" s="77"/>
      <c r="CT32" s="77"/>
      <c r="CU32" s="77"/>
      <c r="CV32" s="77"/>
      <c r="CW32" s="77"/>
      <c r="CX32" s="77"/>
      <c r="CY32" s="77"/>
      <c r="CZ32" s="77"/>
      <c r="DA32" s="77"/>
      <c r="DB32" s="77"/>
      <c r="DC32" s="77"/>
      <c r="DD32" s="77"/>
      <c r="DE32" s="77"/>
      <c r="DF32" s="77"/>
      <c r="DG32" s="77"/>
      <c r="DH32" s="77"/>
      <c r="DI32" s="77"/>
      <c r="DJ32" s="77"/>
      <c r="DK32" s="77"/>
      <c r="DL32" s="77"/>
      <c r="DM32" s="77"/>
      <c r="DN32" s="77"/>
      <c r="DO32" s="77"/>
      <c r="DP32" s="77"/>
      <c r="DQ32" s="77"/>
      <c r="DR32" s="77"/>
      <c r="DS32" s="77"/>
      <c r="DT32" s="77"/>
      <c r="DU32" s="77"/>
      <c r="DV32" s="77"/>
      <c r="DW32" s="77"/>
      <c r="DX32" s="77"/>
      <c r="DY32" s="77"/>
      <c r="DZ32" s="77"/>
      <c r="EA32" s="77"/>
      <c r="EB32" s="77"/>
      <c r="EC32" s="77"/>
      <c r="ED32" s="77"/>
      <c r="EE32" s="77"/>
      <c r="EF32" s="77"/>
      <c r="EG32" s="77"/>
      <c r="EH32" s="77"/>
      <c r="EI32" s="77"/>
      <c r="EJ32" s="77"/>
      <c r="EK32" s="77"/>
      <c r="EL32" s="77"/>
      <c r="EM32" s="77"/>
      <c r="EN32" s="77"/>
      <c r="EO32" s="77"/>
      <c r="EP32" s="77"/>
      <c r="EQ32" s="77"/>
      <c r="ER32" s="77"/>
      <c r="ES32" s="77"/>
      <c r="ET32" s="77"/>
      <c r="EU32" s="77"/>
      <c r="EV32" s="77"/>
      <c r="EW32" s="77"/>
      <c r="EX32" s="77"/>
      <c r="EY32" s="77"/>
      <c r="EZ32" s="77"/>
      <c r="FA32" s="77"/>
      <c r="FB32" s="77"/>
      <c r="FC32" s="77"/>
      <c r="FD32" s="77"/>
      <c r="FE32" s="77"/>
      <c r="FF32" s="77"/>
      <c r="FG32" s="77"/>
      <c r="FH32" s="77"/>
      <c r="FI32" s="77"/>
      <c r="FJ32" s="77"/>
      <c r="FK32" s="77"/>
      <c r="FL32" s="77"/>
      <c r="FM32" s="77"/>
      <c r="FN32" s="77"/>
      <c r="FO32" s="77"/>
      <c r="FP32" s="77"/>
      <c r="FQ32" s="77"/>
      <c r="FR32" s="77"/>
      <c r="FS32" s="77"/>
      <c r="FT32" s="77"/>
      <c r="FU32" s="77"/>
      <c r="FV32" s="77"/>
      <c r="FW32" s="77"/>
      <c r="FX32" s="77"/>
      <c r="FY32" s="77"/>
      <c r="FZ32" s="77"/>
      <c r="GA32" s="77"/>
      <c r="GB32" s="77"/>
      <c r="GC32" s="77"/>
      <c r="GD32" s="77"/>
      <c r="GE32" s="77"/>
      <c r="GF32" s="77"/>
      <c r="GG32" s="77"/>
      <c r="GH32" s="77"/>
      <c r="GI32" s="77"/>
      <c r="GJ32" s="77"/>
      <c r="GK32" s="77"/>
      <c r="GL32" s="77"/>
      <c r="GM32" s="77"/>
      <c r="GN32" s="77"/>
      <c r="GO32" s="77"/>
      <c r="GP32" s="77"/>
      <c r="GQ32" s="77"/>
      <c r="GR32" s="77"/>
      <c r="GS32" s="77"/>
      <c r="GT32" s="77"/>
      <c r="GU32" s="77"/>
      <c r="GV32" s="77"/>
      <c r="GW32" s="77"/>
      <c r="GX32" s="77"/>
      <c r="GY32" s="77"/>
      <c r="GZ32" s="77"/>
      <c r="HA32" s="77"/>
      <c r="HB32" s="77"/>
      <c r="HC32" s="77"/>
      <c r="HD32" s="77"/>
      <c r="HE32" s="77"/>
      <c r="HF32" s="77"/>
      <c r="HG32" s="77"/>
      <c r="HH32" s="77"/>
      <c r="HI32" s="77"/>
      <c r="HJ32" s="77"/>
      <c r="HK32" s="77"/>
      <c r="HL32" s="77"/>
      <c r="HM32" s="77"/>
      <c r="HN32" s="77"/>
      <c r="HO32" s="77"/>
      <c r="HP32" s="77"/>
      <c r="HQ32" s="77"/>
      <c r="HR32" s="77"/>
      <c r="HS32" s="77"/>
      <c r="HT32" s="77"/>
      <c r="HU32" s="77"/>
      <c r="HV32" s="77"/>
      <c r="HW32" s="77"/>
      <c r="HX32" s="77"/>
      <c r="HY32" s="77"/>
      <c r="HZ32" s="77"/>
      <c r="IA32" s="77"/>
      <c r="IB32" s="77"/>
      <c r="IC32" s="77"/>
      <c r="ID32" s="77"/>
      <c r="IE32" s="77"/>
      <c r="IF32" s="77"/>
      <c r="IG32" s="77"/>
      <c r="IH32" s="77"/>
      <c r="II32" s="77"/>
      <c r="IJ32" s="77"/>
      <c r="IK32" s="77"/>
      <c r="IL32" s="77"/>
      <c r="IM32" s="77"/>
      <c r="IN32" s="77"/>
      <c r="IO32" s="77"/>
      <c r="IP32" s="77"/>
      <c r="IQ32" s="77"/>
      <c r="IR32" s="77"/>
      <c r="IS32" s="77"/>
      <c r="IT32" s="77"/>
      <c r="IU32" s="77"/>
      <c r="IV32" s="77"/>
      <c r="IW32" s="77"/>
    </row>
    <row r="33" spans="1:16" ht="140.25" x14ac:dyDescent="0.2">
      <c r="A33" s="242" t="str">
        <f>"["&amp;TEXT($B$2,"##")&amp;"-"&amp;TEXT(ROW()-13,"##")&amp;"]"</f>
        <v>[Account Management-20]</v>
      </c>
      <c r="B33" s="250" t="s">
        <v>322</v>
      </c>
      <c r="C33" s="250" t="s">
        <v>177</v>
      </c>
      <c r="D33" s="250" t="s">
        <v>323</v>
      </c>
      <c r="E33" s="250" t="s">
        <v>57</v>
      </c>
      <c r="F33" s="250" t="s">
        <v>26</v>
      </c>
      <c r="G33" s="250" t="s">
        <v>26</v>
      </c>
      <c r="H33" s="251"/>
      <c r="I33" s="251"/>
      <c r="J33" s="247"/>
      <c r="K33" s="247"/>
      <c r="L33" s="247"/>
      <c r="M33" s="248"/>
      <c r="N33" s="248"/>
      <c r="O33" s="248"/>
      <c r="P33" s="77"/>
    </row>
    <row r="34" spans="1:16" ht="140.25" x14ac:dyDescent="0.2">
      <c r="A34" s="197" t="str">
        <f t="shared" ref="A34:A46" si="4">"["&amp;TEXT($B$2,"##")&amp;"-"&amp;TEXT(ROW()-13,"##")&amp;"]"</f>
        <v>[Account Management-21]</v>
      </c>
      <c r="B34" s="106" t="s">
        <v>324</v>
      </c>
      <c r="C34" s="106" t="s">
        <v>177</v>
      </c>
      <c r="D34" s="106" t="s">
        <v>323</v>
      </c>
      <c r="E34" s="106" t="s">
        <v>57</v>
      </c>
      <c r="F34" s="106" t="s">
        <v>26</v>
      </c>
      <c r="G34" s="106" t="s">
        <v>26</v>
      </c>
      <c r="H34" s="90"/>
      <c r="I34" s="90"/>
      <c r="J34" s="171"/>
      <c r="K34" s="171"/>
      <c r="L34" s="171"/>
      <c r="M34" s="172"/>
      <c r="N34" s="172"/>
      <c r="O34" s="172"/>
      <c r="P34" s="77"/>
    </row>
    <row r="35" spans="1:16" ht="140.25" x14ac:dyDescent="0.2">
      <c r="A35" s="197" t="str">
        <f t="shared" si="4"/>
        <v>[Account Management-22]</v>
      </c>
      <c r="B35" s="106" t="s">
        <v>325</v>
      </c>
      <c r="C35" s="106" t="s">
        <v>177</v>
      </c>
      <c r="D35" s="106" t="s">
        <v>323</v>
      </c>
      <c r="E35" s="106" t="s">
        <v>57</v>
      </c>
      <c r="F35" s="106" t="s">
        <v>26</v>
      </c>
      <c r="G35" s="106" t="s">
        <v>26</v>
      </c>
      <c r="H35" s="90"/>
      <c r="I35" s="90"/>
      <c r="J35" s="171"/>
      <c r="K35" s="171"/>
      <c r="L35" s="171"/>
      <c r="M35" s="172"/>
      <c r="N35" s="172"/>
      <c r="O35" s="172"/>
      <c r="P35" s="130"/>
    </row>
    <row r="36" spans="1:16" ht="38.25" x14ac:dyDescent="0.2">
      <c r="A36" s="197" t="str">
        <f t="shared" si="4"/>
        <v>[Account Management-23]</v>
      </c>
      <c r="B36" s="106" t="s">
        <v>58</v>
      </c>
      <c r="C36" s="106" t="s">
        <v>186</v>
      </c>
      <c r="D36" s="106" t="s">
        <v>187</v>
      </c>
      <c r="E36" s="106" t="s">
        <v>57</v>
      </c>
      <c r="F36" s="106" t="s">
        <v>26</v>
      </c>
      <c r="G36" s="106" t="s">
        <v>26</v>
      </c>
      <c r="H36" s="90"/>
      <c r="I36" s="90"/>
      <c r="J36" s="171"/>
      <c r="K36" s="171"/>
      <c r="L36" s="171"/>
      <c r="M36" s="172"/>
      <c r="N36" s="172"/>
      <c r="O36" s="172"/>
      <c r="P36" s="77"/>
    </row>
    <row r="37" spans="1:16" ht="63.75" x14ac:dyDescent="0.2">
      <c r="A37" s="197" t="str">
        <f t="shared" si="4"/>
        <v>[Account Management-24]</v>
      </c>
      <c r="B37" s="106" t="s">
        <v>207</v>
      </c>
      <c r="C37" s="106" t="s">
        <v>208</v>
      </c>
      <c r="D37" s="106" t="s">
        <v>209</v>
      </c>
      <c r="E37" s="106"/>
      <c r="F37" s="106" t="s">
        <v>26</v>
      </c>
      <c r="G37" s="106" t="s">
        <v>26</v>
      </c>
      <c r="H37" s="90"/>
      <c r="I37" s="90"/>
      <c r="J37" s="171"/>
      <c r="K37" s="171"/>
      <c r="L37" s="171"/>
      <c r="M37" s="172"/>
      <c r="N37" s="172"/>
      <c r="O37" s="172"/>
      <c r="P37" s="77"/>
    </row>
    <row r="38" spans="1:16" ht="63.75" x14ac:dyDescent="0.2">
      <c r="A38" s="197" t="str">
        <f t="shared" si="4"/>
        <v>[Account Management-25]</v>
      </c>
      <c r="B38" s="106" t="s">
        <v>210</v>
      </c>
      <c r="C38" s="106" t="s">
        <v>211</v>
      </c>
      <c r="D38" s="106" t="s">
        <v>212</v>
      </c>
      <c r="E38" s="106"/>
      <c r="F38" s="106" t="s">
        <v>26</v>
      </c>
      <c r="G38" s="106" t="s">
        <v>26</v>
      </c>
      <c r="H38" s="90"/>
      <c r="I38" s="90"/>
      <c r="J38" s="171"/>
      <c r="K38" s="171"/>
      <c r="L38" s="171"/>
      <c r="M38" s="172"/>
      <c r="N38" s="172"/>
      <c r="O38" s="172"/>
      <c r="P38" s="77"/>
    </row>
    <row r="39" spans="1:16" ht="38.25" x14ac:dyDescent="0.2">
      <c r="A39" s="197" t="str">
        <f t="shared" si="4"/>
        <v>[Account Management-26]</v>
      </c>
      <c r="B39" s="106" t="s">
        <v>188</v>
      </c>
      <c r="C39" s="106" t="s">
        <v>326</v>
      </c>
      <c r="D39" s="106" t="s">
        <v>189</v>
      </c>
      <c r="E39" s="106" t="s">
        <v>63</v>
      </c>
      <c r="F39" s="106" t="s">
        <v>26</v>
      </c>
      <c r="G39" s="106" t="s">
        <v>26</v>
      </c>
      <c r="H39" s="90"/>
      <c r="I39" s="90"/>
      <c r="J39" s="171"/>
      <c r="K39" s="171"/>
      <c r="L39" s="171"/>
      <c r="M39" s="172"/>
      <c r="N39" s="172"/>
      <c r="O39" s="172"/>
      <c r="P39" s="130"/>
    </row>
    <row r="40" spans="1:16" ht="38.25" x14ac:dyDescent="0.2">
      <c r="A40" s="197" t="str">
        <f t="shared" si="4"/>
        <v>[Account Management-27]</v>
      </c>
      <c r="B40" s="106" t="s">
        <v>200</v>
      </c>
      <c r="C40" s="106" t="s">
        <v>201</v>
      </c>
      <c r="D40" s="106" t="s">
        <v>202</v>
      </c>
      <c r="E40" s="106" t="s">
        <v>63</v>
      </c>
      <c r="F40" s="106" t="s">
        <v>26</v>
      </c>
      <c r="G40" s="106" t="s">
        <v>26</v>
      </c>
      <c r="H40" s="90"/>
      <c r="I40" s="90"/>
      <c r="J40" s="171"/>
      <c r="K40" s="171"/>
      <c r="L40" s="171"/>
      <c r="M40" s="172"/>
      <c r="N40" s="172"/>
      <c r="O40" s="172"/>
      <c r="P40" s="130"/>
    </row>
    <row r="41" spans="1:16" ht="38.25" x14ac:dyDescent="0.2">
      <c r="A41" s="197" t="str">
        <f t="shared" si="4"/>
        <v>[Account Management-28]</v>
      </c>
      <c r="B41" s="106" t="s">
        <v>195</v>
      </c>
      <c r="C41" s="106" t="s">
        <v>198</v>
      </c>
      <c r="D41" s="106" t="s">
        <v>196</v>
      </c>
      <c r="E41" s="106" t="s">
        <v>63</v>
      </c>
      <c r="F41" s="106" t="s">
        <v>26</v>
      </c>
      <c r="G41" s="106" t="s">
        <v>26</v>
      </c>
      <c r="H41" s="90"/>
      <c r="I41" s="90"/>
      <c r="J41" s="171"/>
      <c r="K41" s="171"/>
      <c r="L41" s="171"/>
      <c r="M41" s="172"/>
      <c r="N41" s="172"/>
      <c r="O41" s="172"/>
      <c r="P41" s="130"/>
    </row>
    <row r="42" spans="1:16" ht="63.75" x14ac:dyDescent="0.2">
      <c r="A42" s="197" t="str">
        <f t="shared" si="4"/>
        <v>[Account Management-29]</v>
      </c>
      <c r="B42" s="106" t="s">
        <v>194</v>
      </c>
      <c r="C42" s="106" t="s">
        <v>220</v>
      </c>
      <c r="D42" s="106" t="s">
        <v>190</v>
      </c>
      <c r="E42" s="106" t="s">
        <v>63</v>
      </c>
      <c r="F42" s="106" t="s">
        <v>26</v>
      </c>
      <c r="G42" s="106" t="s">
        <v>26</v>
      </c>
      <c r="H42" s="90"/>
      <c r="I42" s="90"/>
      <c r="J42" s="171"/>
      <c r="K42" s="171"/>
      <c r="L42" s="171"/>
      <c r="M42" s="172"/>
      <c r="N42" s="172"/>
      <c r="O42" s="172"/>
      <c r="P42" s="77"/>
    </row>
    <row r="43" spans="1:16" ht="76.5" x14ac:dyDescent="0.2">
      <c r="A43" s="197" t="str">
        <f t="shared" si="4"/>
        <v>[Account Management-30]</v>
      </c>
      <c r="B43" s="106" t="s">
        <v>197</v>
      </c>
      <c r="C43" s="106" t="s">
        <v>221</v>
      </c>
      <c r="D43" s="106" t="s">
        <v>190</v>
      </c>
      <c r="E43" s="106" t="s">
        <v>63</v>
      </c>
      <c r="F43" s="106" t="s">
        <v>26</v>
      </c>
      <c r="G43" s="106" t="s">
        <v>26</v>
      </c>
      <c r="H43" s="90"/>
      <c r="I43" s="90"/>
      <c r="J43" s="171"/>
      <c r="K43" s="171"/>
      <c r="L43" s="171"/>
      <c r="M43" s="172"/>
      <c r="N43" s="172"/>
      <c r="O43" s="178"/>
      <c r="P43" s="130"/>
    </row>
    <row r="44" spans="1:16" ht="51" x14ac:dyDescent="0.2">
      <c r="A44" s="197" t="str">
        <f t="shared" si="4"/>
        <v>[Account Management-31]</v>
      </c>
      <c r="B44" s="106" t="s">
        <v>64</v>
      </c>
      <c r="C44" s="106" t="s">
        <v>327</v>
      </c>
      <c r="D44" s="131" t="s">
        <v>203</v>
      </c>
      <c r="E44" s="106" t="s">
        <v>63</v>
      </c>
      <c r="F44" s="106" t="s">
        <v>26</v>
      </c>
      <c r="G44" s="106" t="s">
        <v>26</v>
      </c>
      <c r="H44" s="90"/>
      <c r="I44" s="90"/>
      <c r="J44" s="171"/>
      <c r="K44" s="171"/>
      <c r="L44" s="171"/>
      <c r="M44" s="172"/>
      <c r="N44" s="172"/>
      <c r="O44" s="178"/>
      <c r="P44" s="130"/>
    </row>
    <row r="45" spans="1:16" ht="51" x14ac:dyDescent="0.2">
      <c r="A45" s="197" t="str">
        <f t="shared" si="4"/>
        <v>[Account Management-32]</v>
      </c>
      <c r="B45" s="106" t="s">
        <v>379</v>
      </c>
      <c r="C45" s="106" t="s">
        <v>327</v>
      </c>
      <c r="D45" s="131" t="s">
        <v>203</v>
      </c>
      <c r="E45" s="106" t="s">
        <v>63</v>
      </c>
      <c r="F45" s="106" t="s">
        <v>26</v>
      </c>
      <c r="G45" s="106" t="s">
        <v>26</v>
      </c>
      <c r="H45" s="90"/>
      <c r="I45" s="90"/>
      <c r="J45" s="171"/>
      <c r="K45" s="171"/>
      <c r="L45" s="171"/>
      <c r="M45" s="172"/>
      <c r="N45" s="172"/>
      <c r="O45" s="172"/>
      <c r="P45" s="77"/>
    </row>
    <row r="46" spans="1:16" ht="51" x14ac:dyDescent="0.2">
      <c r="A46" s="236" t="str">
        <f t="shared" si="4"/>
        <v>[Account Management-33]</v>
      </c>
      <c r="B46" s="95" t="s">
        <v>101</v>
      </c>
      <c r="C46" s="95" t="s">
        <v>328</v>
      </c>
      <c r="D46" s="252" t="s">
        <v>205</v>
      </c>
      <c r="E46" s="95" t="s">
        <v>63</v>
      </c>
      <c r="F46" s="95" t="s">
        <v>26</v>
      </c>
      <c r="G46" s="95" t="s">
        <v>26</v>
      </c>
      <c r="H46" s="98"/>
      <c r="I46" s="98"/>
      <c r="J46" s="239"/>
      <c r="K46" s="239"/>
      <c r="L46" s="239"/>
      <c r="M46" s="240"/>
      <c r="N46" s="240"/>
      <c r="O46" s="240"/>
      <c r="P46" s="77"/>
    </row>
    <row r="47" spans="1:16" x14ac:dyDescent="0.2">
      <c r="A47" s="50"/>
      <c r="B47" s="51" t="s">
        <v>71</v>
      </c>
      <c r="C47" s="51"/>
      <c r="D47" s="51"/>
      <c r="E47" s="51"/>
      <c r="F47" s="51"/>
      <c r="G47" s="51"/>
      <c r="H47" s="51"/>
      <c r="I47" s="51"/>
      <c r="J47" s="51"/>
      <c r="K47" s="51"/>
      <c r="L47" s="51"/>
      <c r="M47" s="51"/>
      <c r="N47" s="51"/>
      <c r="O47" s="249"/>
      <c r="P47" s="130"/>
    </row>
    <row r="48" spans="1:16" ht="204" x14ac:dyDescent="0.2">
      <c r="A48" s="242" t="str">
        <f>"["&amp;TEXT($B$2,"##")&amp;"-"&amp;TEXT(ROW()-14,"##")&amp;"]"</f>
        <v>[Account Management-34]</v>
      </c>
      <c r="B48" s="250" t="s">
        <v>329</v>
      </c>
      <c r="C48" s="250" t="s">
        <v>330</v>
      </c>
      <c r="D48" s="250" t="s">
        <v>529</v>
      </c>
      <c r="E48" s="250" t="s">
        <v>66</v>
      </c>
      <c r="F48" s="250" t="s">
        <v>26</v>
      </c>
      <c r="G48" s="250" t="s">
        <v>26</v>
      </c>
      <c r="H48" s="251"/>
      <c r="I48" s="251"/>
      <c r="J48" s="247"/>
      <c r="K48" s="247"/>
      <c r="L48" s="247"/>
      <c r="M48" s="248"/>
      <c r="N48" s="248"/>
      <c r="O48" s="248"/>
      <c r="P48" s="77"/>
    </row>
    <row r="49" spans="1:257" ht="204" x14ac:dyDescent="0.2">
      <c r="A49" s="197" t="str">
        <f t="shared" ref="A49:A60" si="5">"["&amp;TEXT($B$2,"##")&amp;"-"&amp;TEXT(ROW()-14,"##")&amp;"]"</f>
        <v>[Account Management-35]</v>
      </c>
      <c r="B49" s="106" t="s">
        <v>331</v>
      </c>
      <c r="C49" s="106" t="s">
        <v>330</v>
      </c>
      <c r="D49" s="106" t="s">
        <v>529</v>
      </c>
      <c r="E49" s="106" t="s">
        <v>66</v>
      </c>
      <c r="F49" s="106" t="s">
        <v>26</v>
      </c>
      <c r="G49" s="106" t="s">
        <v>26</v>
      </c>
      <c r="H49" s="90"/>
      <c r="I49" s="90"/>
      <c r="J49" s="171"/>
      <c r="K49" s="171"/>
      <c r="L49" s="171"/>
      <c r="M49" s="172"/>
      <c r="N49" s="172"/>
      <c r="O49" s="172"/>
      <c r="P49" s="77"/>
    </row>
    <row r="50" spans="1:257" ht="204" x14ac:dyDescent="0.2">
      <c r="A50" s="197" t="str">
        <f t="shared" si="5"/>
        <v>[Account Management-36]</v>
      </c>
      <c r="B50" s="106" t="s">
        <v>332</v>
      </c>
      <c r="C50" s="106" t="s">
        <v>330</v>
      </c>
      <c r="D50" s="106" t="s">
        <v>529</v>
      </c>
      <c r="E50" s="106" t="s">
        <v>66</v>
      </c>
      <c r="F50" s="106" t="s">
        <v>26</v>
      </c>
      <c r="G50" s="106" t="s">
        <v>26</v>
      </c>
      <c r="H50" s="90"/>
      <c r="I50" s="90"/>
      <c r="J50" s="171"/>
      <c r="K50" s="171"/>
      <c r="L50" s="171"/>
      <c r="M50" s="172"/>
      <c r="N50" s="172"/>
      <c r="O50" s="172"/>
      <c r="P50" s="130"/>
    </row>
    <row r="51" spans="1:257" ht="63.75" x14ac:dyDescent="0.2">
      <c r="A51" s="197" t="str">
        <f t="shared" si="5"/>
        <v>[Account Management-37]</v>
      </c>
      <c r="B51" s="106" t="s">
        <v>348</v>
      </c>
      <c r="C51" s="106" t="s">
        <v>349</v>
      </c>
      <c r="D51" s="106" t="s">
        <v>206</v>
      </c>
      <c r="E51" s="106" t="s">
        <v>66</v>
      </c>
      <c r="F51" s="106" t="s">
        <v>26</v>
      </c>
      <c r="G51" s="106" t="s">
        <v>26</v>
      </c>
      <c r="H51" s="90"/>
      <c r="I51" s="90"/>
      <c r="J51" s="171"/>
      <c r="K51" s="171"/>
      <c r="L51" s="171"/>
      <c r="M51" s="172"/>
      <c r="N51" s="172"/>
      <c r="O51" s="172"/>
      <c r="P51" s="77"/>
    </row>
    <row r="52" spans="1:257" ht="89.25" x14ac:dyDescent="0.2">
      <c r="A52" s="197" t="str">
        <f t="shared" si="5"/>
        <v>[Account Management-38]</v>
      </c>
      <c r="B52" s="106" t="s">
        <v>333</v>
      </c>
      <c r="C52" s="106" t="s">
        <v>334</v>
      </c>
      <c r="D52" s="106" t="s">
        <v>214</v>
      </c>
      <c r="E52" s="106" t="s">
        <v>66</v>
      </c>
      <c r="F52" s="106" t="s">
        <v>26</v>
      </c>
      <c r="G52" s="106" t="s">
        <v>26</v>
      </c>
      <c r="H52" s="90"/>
      <c r="I52" s="90"/>
      <c r="J52" s="171"/>
      <c r="K52" s="171"/>
      <c r="L52" s="171"/>
      <c r="M52" s="172"/>
      <c r="N52" s="172"/>
      <c r="O52" s="172"/>
      <c r="P52" s="130"/>
    </row>
    <row r="53" spans="1:257" ht="102" x14ac:dyDescent="0.2">
      <c r="A53" s="197" t="str">
        <f t="shared" si="5"/>
        <v>[Account Management-39]</v>
      </c>
      <c r="B53" s="106" t="s">
        <v>344</v>
      </c>
      <c r="C53" s="53" t="s">
        <v>335</v>
      </c>
      <c r="D53" s="106" t="s">
        <v>253</v>
      </c>
      <c r="E53" s="106" t="s">
        <v>66</v>
      </c>
      <c r="F53" s="106" t="s">
        <v>26</v>
      </c>
      <c r="G53" s="106" t="s">
        <v>26</v>
      </c>
      <c r="H53" s="90"/>
      <c r="I53" s="106"/>
      <c r="J53" s="171"/>
      <c r="K53" s="171"/>
      <c r="L53" s="171"/>
      <c r="M53" s="172"/>
      <c r="N53" s="172"/>
      <c r="O53" s="172"/>
      <c r="P53" s="130"/>
      <c r="Q53" s="77"/>
      <c r="R53" s="77"/>
      <c r="S53" s="77"/>
      <c r="T53" s="77"/>
      <c r="U53" s="77"/>
      <c r="V53" s="77"/>
      <c r="W53" s="77"/>
      <c r="X53" s="77"/>
      <c r="Y53" s="77"/>
      <c r="Z53" s="77"/>
      <c r="AA53" s="77"/>
      <c r="AB53" s="77"/>
      <c r="AC53" s="77"/>
      <c r="AD53" s="77"/>
      <c r="AE53" s="77"/>
      <c r="AF53" s="77"/>
      <c r="AG53" s="77"/>
      <c r="AH53" s="77"/>
      <c r="AI53" s="77"/>
      <c r="AJ53" s="77"/>
      <c r="AK53" s="77"/>
      <c r="AL53" s="77"/>
      <c r="AM53" s="77"/>
      <c r="AN53" s="77"/>
      <c r="AO53" s="77"/>
      <c r="AP53" s="77"/>
      <c r="AQ53" s="77"/>
      <c r="AR53" s="77"/>
      <c r="AS53" s="77"/>
      <c r="AT53" s="77"/>
      <c r="AU53" s="77"/>
      <c r="AV53" s="77"/>
      <c r="AW53" s="77"/>
      <c r="AX53" s="77"/>
      <c r="AY53" s="77"/>
      <c r="AZ53" s="77"/>
      <c r="BA53" s="77"/>
      <c r="BB53" s="77"/>
      <c r="BC53" s="77"/>
      <c r="BD53" s="77"/>
      <c r="BE53" s="77"/>
      <c r="BF53" s="77"/>
      <c r="BG53" s="77"/>
      <c r="BH53" s="77"/>
      <c r="BI53" s="77"/>
      <c r="BJ53" s="77"/>
      <c r="BK53" s="77"/>
      <c r="BL53" s="77"/>
      <c r="BM53" s="77"/>
      <c r="BN53" s="77"/>
      <c r="BO53" s="77"/>
      <c r="BP53" s="77"/>
      <c r="BQ53" s="77"/>
      <c r="BR53" s="77"/>
      <c r="BS53" s="77"/>
      <c r="BT53" s="77"/>
      <c r="BU53" s="77"/>
      <c r="BV53" s="77"/>
      <c r="BW53" s="77"/>
      <c r="BX53" s="77"/>
      <c r="BY53" s="77"/>
      <c r="BZ53" s="77"/>
      <c r="CA53" s="77"/>
      <c r="CB53" s="77"/>
      <c r="CC53" s="77"/>
      <c r="CD53" s="77"/>
      <c r="CE53" s="77"/>
      <c r="CF53" s="77"/>
      <c r="CG53" s="77"/>
      <c r="CH53" s="77"/>
      <c r="CI53" s="77"/>
      <c r="CJ53" s="77"/>
      <c r="CK53" s="77"/>
      <c r="CL53" s="77"/>
      <c r="CM53" s="77"/>
      <c r="CN53" s="77"/>
      <c r="CO53" s="77"/>
      <c r="CP53" s="77"/>
      <c r="CQ53" s="77"/>
      <c r="CR53" s="77"/>
      <c r="CS53" s="77"/>
      <c r="CT53" s="77"/>
      <c r="CU53" s="77"/>
      <c r="CV53" s="77"/>
      <c r="CW53" s="77"/>
      <c r="CX53" s="77"/>
      <c r="CY53" s="77"/>
      <c r="CZ53" s="77"/>
      <c r="DA53" s="77"/>
      <c r="DB53" s="77"/>
      <c r="DC53" s="77"/>
      <c r="DD53" s="77"/>
      <c r="DE53" s="77"/>
      <c r="DF53" s="77"/>
      <c r="DG53" s="77"/>
      <c r="DH53" s="77"/>
      <c r="DI53" s="77"/>
      <c r="DJ53" s="77"/>
      <c r="DK53" s="77"/>
      <c r="DL53" s="77"/>
      <c r="DM53" s="77"/>
      <c r="DN53" s="77"/>
      <c r="DO53" s="77"/>
      <c r="DP53" s="77"/>
      <c r="DQ53" s="77"/>
      <c r="DR53" s="77"/>
      <c r="DS53" s="77"/>
      <c r="DT53" s="77"/>
      <c r="DU53" s="77"/>
      <c r="DV53" s="77"/>
      <c r="DW53" s="77"/>
      <c r="DX53" s="77"/>
      <c r="DY53" s="77"/>
      <c r="DZ53" s="77"/>
      <c r="EA53" s="77"/>
      <c r="EB53" s="77"/>
      <c r="EC53" s="77"/>
      <c r="ED53" s="77"/>
      <c r="EE53" s="77"/>
      <c r="EF53" s="77"/>
      <c r="EG53" s="77"/>
      <c r="EH53" s="77"/>
      <c r="EI53" s="77"/>
      <c r="EJ53" s="77"/>
      <c r="EK53" s="77"/>
      <c r="EL53" s="77"/>
      <c r="EM53" s="77"/>
      <c r="EN53" s="77"/>
      <c r="EO53" s="77"/>
      <c r="EP53" s="77"/>
      <c r="EQ53" s="77"/>
      <c r="ER53" s="77"/>
      <c r="ES53" s="77"/>
      <c r="ET53" s="77"/>
      <c r="EU53" s="77"/>
      <c r="EV53" s="77"/>
      <c r="EW53" s="77"/>
      <c r="EX53" s="77"/>
      <c r="EY53" s="77"/>
      <c r="EZ53" s="77"/>
      <c r="FA53" s="77"/>
      <c r="FB53" s="77"/>
      <c r="FC53" s="77"/>
      <c r="FD53" s="77"/>
      <c r="FE53" s="77"/>
      <c r="FF53" s="77"/>
      <c r="FG53" s="77"/>
      <c r="FH53" s="77"/>
      <c r="FI53" s="77"/>
      <c r="FJ53" s="77"/>
      <c r="FK53" s="77"/>
      <c r="FL53" s="77"/>
      <c r="FM53" s="77"/>
      <c r="FN53" s="77"/>
      <c r="FO53" s="77"/>
      <c r="FP53" s="77"/>
      <c r="FQ53" s="77"/>
      <c r="FR53" s="77"/>
      <c r="FS53" s="77"/>
      <c r="FT53" s="77"/>
      <c r="FU53" s="77"/>
      <c r="FV53" s="77"/>
      <c r="FW53" s="77"/>
      <c r="FX53" s="77"/>
      <c r="FY53" s="77"/>
      <c r="FZ53" s="77"/>
      <c r="GA53" s="77"/>
      <c r="GB53" s="77"/>
      <c r="GC53" s="77"/>
      <c r="GD53" s="77"/>
      <c r="GE53" s="77"/>
      <c r="GF53" s="77"/>
      <c r="GG53" s="77"/>
      <c r="GH53" s="77"/>
      <c r="GI53" s="77"/>
      <c r="GJ53" s="77"/>
      <c r="GK53" s="77"/>
      <c r="GL53" s="77"/>
      <c r="GM53" s="77"/>
      <c r="GN53" s="77"/>
      <c r="GO53" s="77"/>
      <c r="GP53" s="77"/>
      <c r="GQ53" s="77"/>
      <c r="GR53" s="77"/>
      <c r="GS53" s="77"/>
      <c r="GT53" s="77"/>
      <c r="GU53" s="77"/>
      <c r="GV53" s="77"/>
      <c r="GW53" s="77"/>
      <c r="GX53" s="77"/>
      <c r="GY53" s="77"/>
      <c r="GZ53" s="77"/>
      <c r="HA53" s="77"/>
      <c r="HB53" s="77"/>
      <c r="HC53" s="77"/>
      <c r="HD53" s="77"/>
      <c r="HE53" s="77"/>
      <c r="HF53" s="77"/>
      <c r="HG53" s="77"/>
      <c r="HH53" s="77"/>
      <c r="HI53" s="77"/>
      <c r="HJ53" s="77"/>
      <c r="HK53" s="77"/>
      <c r="HL53" s="77"/>
      <c r="HM53" s="77"/>
      <c r="HN53" s="77"/>
      <c r="HO53" s="77"/>
      <c r="HP53" s="77"/>
      <c r="HQ53" s="77"/>
      <c r="HR53" s="77"/>
      <c r="HS53" s="77"/>
      <c r="HT53" s="77"/>
      <c r="HU53" s="77"/>
      <c r="HV53" s="77"/>
      <c r="HW53" s="77"/>
      <c r="HX53" s="77"/>
      <c r="HY53" s="77"/>
      <c r="HZ53" s="77"/>
      <c r="IA53" s="77"/>
      <c r="IB53" s="77"/>
      <c r="IC53" s="77"/>
      <c r="ID53" s="77"/>
      <c r="IE53" s="77"/>
      <c r="IF53" s="77"/>
      <c r="IG53" s="77"/>
      <c r="IH53" s="77"/>
      <c r="II53" s="77"/>
      <c r="IJ53" s="77"/>
      <c r="IK53" s="77"/>
      <c r="IL53" s="77"/>
      <c r="IM53" s="77"/>
      <c r="IN53" s="77"/>
      <c r="IO53" s="77"/>
      <c r="IP53" s="77"/>
      <c r="IQ53" s="77"/>
      <c r="IR53" s="77"/>
      <c r="IS53" s="77"/>
      <c r="IT53" s="77"/>
      <c r="IU53" s="77"/>
      <c r="IV53" s="77"/>
      <c r="IW53" s="77"/>
    </row>
    <row r="54" spans="1:257" ht="102" x14ac:dyDescent="0.2">
      <c r="A54" s="197" t="str">
        <f t="shared" si="5"/>
        <v>[Account Management-40]</v>
      </c>
      <c r="B54" s="106" t="s">
        <v>140</v>
      </c>
      <c r="C54" s="106" t="s">
        <v>336</v>
      </c>
      <c r="D54" s="106" t="s">
        <v>217</v>
      </c>
      <c r="E54" s="106" t="s">
        <v>63</v>
      </c>
      <c r="F54" s="106" t="s">
        <v>26</v>
      </c>
      <c r="G54" s="106" t="s">
        <v>26</v>
      </c>
      <c r="H54" s="90"/>
      <c r="I54" s="132"/>
      <c r="J54" s="171"/>
      <c r="K54" s="171"/>
      <c r="L54" s="171"/>
      <c r="M54" s="172"/>
      <c r="N54" s="172"/>
      <c r="O54" s="172"/>
      <c r="P54" s="77"/>
    </row>
    <row r="55" spans="1:257" ht="102" x14ac:dyDescent="0.2">
      <c r="A55" s="197" t="str">
        <f t="shared" si="5"/>
        <v>[Account Management-41]</v>
      </c>
      <c r="B55" s="106" t="s">
        <v>72</v>
      </c>
      <c r="C55" s="106" t="s">
        <v>337</v>
      </c>
      <c r="D55" s="106" t="s">
        <v>217</v>
      </c>
      <c r="E55" s="106" t="s">
        <v>63</v>
      </c>
      <c r="F55" s="106" t="s">
        <v>26</v>
      </c>
      <c r="G55" s="106" t="s">
        <v>26</v>
      </c>
      <c r="H55" s="90"/>
      <c r="I55" s="90"/>
      <c r="J55" s="171"/>
      <c r="K55" s="171"/>
      <c r="L55" s="171"/>
      <c r="M55" s="172"/>
      <c r="N55" s="172"/>
      <c r="O55" s="172"/>
      <c r="P55" s="130"/>
    </row>
    <row r="56" spans="1:257" ht="114.75" x14ac:dyDescent="0.2">
      <c r="A56" s="197" t="str">
        <f t="shared" si="5"/>
        <v>[Account Management-42]</v>
      </c>
      <c r="B56" s="106" t="s">
        <v>213</v>
      </c>
      <c r="C56" s="106" t="s">
        <v>338</v>
      </c>
      <c r="D56" s="106" t="s">
        <v>215</v>
      </c>
      <c r="E56" s="106" t="s">
        <v>63</v>
      </c>
      <c r="F56" s="106" t="s">
        <v>26</v>
      </c>
      <c r="G56" s="106" t="s">
        <v>26</v>
      </c>
      <c r="H56" s="90"/>
      <c r="I56" s="90"/>
      <c r="J56" s="171"/>
      <c r="K56" s="171"/>
      <c r="L56" s="171"/>
      <c r="M56" s="172"/>
      <c r="N56" s="172"/>
      <c r="O56" s="172"/>
      <c r="P56" s="77"/>
    </row>
    <row r="57" spans="1:257" s="8" customFormat="1" ht="89.25" x14ac:dyDescent="0.2">
      <c r="A57" s="197" t="str">
        <f t="shared" si="5"/>
        <v>[Account Management-43]</v>
      </c>
      <c r="B57" s="106" t="s">
        <v>341</v>
      </c>
      <c r="C57" s="53" t="s">
        <v>342</v>
      </c>
      <c r="D57" s="106" t="s">
        <v>216</v>
      </c>
      <c r="E57" s="106" t="s">
        <v>66</v>
      </c>
      <c r="F57" s="106" t="s">
        <v>26</v>
      </c>
      <c r="G57" s="106" t="s">
        <v>26</v>
      </c>
      <c r="H57" s="90"/>
      <c r="I57" s="90"/>
      <c r="J57" s="171"/>
      <c r="K57" s="171"/>
      <c r="L57" s="171"/>
      <c r="M57" s="172"/>
      <c r="N57" s="172"/>
      <c r="O57" s="172"/>
      <c r="P57" s="130"/>
    </row>
    <row r="58" spans="1:257" s="8" customFormat="1" ht="102" x14ac:dyDescent="0.2">
      <c r="A58" s="197" t="str">
        <f t="shared" si="5"/>
        <v>[Account Management-44]</v>
      </c>
      <c r="B58" s="106" t="s">
        <v>345</v>
      </c>
      <c r="C58" s="53" t="s">
        <v>346</v>
      </c>
      <c r="D58" s="133" t="s">
        <v>223</v>
      </c>
      <c r="E58" s="106" t="s">
        <v>66</v>
      </c>
      <c r="F58" s="106" t="s">
        <v>26</v>
      </c>
      <c r="G58" s="106" t="s">
        <v>26</v>
      </c>
      <c r="H58" s="90"/>
      <c r="I58" s="90"/>
      <c r="J58" s="171"/>
      <c r="K58" s="171"/>
      <c r="L58" s="171"/>
      <c r="M58" s="172"/>
      <c r="N58" s="172"/>
      <c r="O58" s="172"/>
      <c r="P58" s="77"/>
    </row>
    <row r="59" spans="1:257" s="8" customFormat="1" ht="102" x14ac:dyDescent="0.2">
      <c r="A59" s="197" t="str">
        <f t="shared" si="5"/>
        <v>[Account Management-45]</v>
      </c>
      <c r="B59" s="53" t="s">
        <v>347</v>
      </c>
      <c r="C59" s="53" t="s">
        <v>343</v>
      </c>
      <c r="D59" s="133" t="s">
        <v>222</v>
      </c>
      <c r="E59" s="106" t="s">
        <v>66</v>
      </c>
      <c r="F59" s="106" t="s">
        <v>26</v>
      </c>
      <c r="G59" s="106" t="s">
        <v>26</v>
      </c>
      <c r="H59" s="90"/>
      <c r="I59" s="90"/>
      <c r="J59" s="171"/>
      <c r="K59" s="171"/>
      <c r="L59" s="171"/>
      <c r="M59" s="172"/>
      <c r="N59" s="172"/>
      <c r="O59" s="172"/>
      <c r="P59" s="130"/>
    </row>
    <row r="60" spans="1:257" s="8" customFormat="1" ht="63.75" x14ac:dyDescent="0.2">
      <c r="A60" s="236" t="str">
        <f t="shared" si="5"/>
        <v>[Account Management-46]</v>
      </c>
      <c r="B60" s="95" t="s">
        <v>339</v>
      </c>
      <c r="C60" s="253" t="s">
        <v>340</v>
      </c>
      <c r="D60" s="254" t="s">
        <v>228</v>
      </c>
      <c r="E60" s="95" t="s">
        <v>66</v>
      </c>
      <c r="F60" s="95" t="s">
        <v>26</v>
      </c>
      <c r="G60" s="95" t="s">
        <v>26</v>
      </c>
      <c r="H60" s="98"/>
      <c r="I60" s="98"/>
      <c r="J60" s="239"/>
      <c r="K60" s="239"/>
      <c r="L60" s="239"/>
      <c r="M60" s="240"/>
      <c r="N60" s="240"/>
      <c r="O60" s="240"/>
      <c r="P60" s="77"/>
    </row>
    <row r="61" spans="1:257" x14ac:dyDescent="0.2">
      <c r="A61" s="50"/>
      <c r="B61" s="51" t="s">
        <v>65</v>
      </c>
      <c r="C61" s="51"/>
      <c r="D61" s="51"/>
      <c r="E61" s="51"/>
      <c r="F61" s="51"/>
      <c r="G61" s="51"/>
      <c r="H61" s="51"/>
      <c r="I61" s="51"/>
      <c r="J61" s="51"/>
      <c r="K61" s="51"/>
      <c r="L61" s="51"/>
      <c r="M61" s="51"/>
      <c r="N61" s="51"/>
      <c r="O61" s="52"/>
      <c r="P61" s="130"/>
    </row>
    <row r="62" spans="1:257" ht="255" x14ac:dyDescent="0.2">
      <c r="A62" s="242" t="str">
        <f>"["&amp;TEXT($B$2,"##")&amp;"-"&amp;TEXT(ROW()-15,"##")&amp;"]"</f>
        <v>[Account Management-47]</v>
      </c>
      <c r="B62" s="250" t="s">
        <v>350</v>
      </c>
      <c r="C62" s="250" t="s">
        <v>351</v>
      </c>
      <c r="D62" s="250" t="s">
        <v>530</v>
      </c>
      <c r="E62" s="250" t="s">
        <v>66</v>
      </c>
      <c r="F62" s="250" t="s">
        <v>26</v>
      </c>
      <c r="G62" s="250" t="s">
        <v>26</v>
      </c>
      <c r="H62" s="251"/>
      <c r="I62" s="251"/>
      <c r="J62" s="247"/>
      <c r="K62" s="247"/>
      <c r="L62" s="247"/>
      <c r="M62" s="248"/>
      <c r="N62" s="248"/>
      <c r="O62" s="248"/>
      <c r="P62" s="77"/>
    </row>
    <row r="63" spans="1:257" ht="255" x14ac:dyDescent="0.2">
      <c r="A63" s="197" t="str">
        <f t="shared" ref="A63:A73" si="6">"["&amp;TEXT($B$2,"##")&amp;"-"&amp;TEXT(ROW()-15,"##")&amp;"]"</f>
        <v>[Account Management-48]</v>
      </c>
      <c r="B63" s="106" t="s">
        <v>352</v>
      </c>
      <c r="C63" s="106" t="s">
        <v>351</v>
      </c>
      <c r="D63" s="106" t="s">
        <v>530</v>
      </c>
      <c r="E63" s="106" t="s">
        <v>66</v>
      </c>
      <c r="F63" s="106" t="s">
        <v>26</v>
      </c>
      <c r="G63" s="106" t="s">
        <v>26</v>
      </c>
      <c r="H63" s="90"/>
      <c r="I63" s="90"/>
      <c r="J63" s="171"/>
      <c r="K63" s="171"/>
      <c r="L63" s="171"/>
      <c r="M63" s="172"/>
      <c r="N63" s="172"/>
      <c r="O63" s="172"/>
      <c r="P63" s="77"/>
    </row>
    <row r="64" spans="1:257" ht="255" x14ac:dyDescent="0.2">
      <c r="A64" s="197" t="str">
        <f t="shared" si="6"/>
        <v>[Account Management-49]</v>
      </c>
      <c r="B64" s="106" t="s">
        <v>353</v>
      </c>
      <c r="C64" s="106" t="s">
        <v>351</v>
      </c>
      <c r="D64" s="106" t="s">
        <v>530</v>
      </c>
      <c r="E64" s="106" t="s">
        <v>66</v>
      </c>
      <c r="F64" s="106" t="s">
        <v>26</v>
      </c>
      <c r="G64" s="106" t="s">
        <v>26</v>
      </c>
      <c r="H64" s="90"/>
      <c r="I64" s="90"/>
      <c r="J64" s="171"/>
      <c r="K64" s="171"/>
      <c r="L64" s="171"/>
      <c r="M64" s="172"/>
      <c r="N64" s="172"/>
      <c r="O64" s="172"/>
      <c r="P64" s="130"/>
    </row>
    <row r="65" spans="1:16" ht="63.75" x14ac:dyDescent="0.2">
      <c r="A65" s="197" t="str">
        <f t="shared" si="6"/>
        <v>[Account Management-50]</v>
      </c>
      <c r="B65" s="106" t="s">
        <v>348</v>
      </c>
      <c r="C65" s="106" t="s">
        <v>354</v>
      </c>
      <c r="D65" s="106" t="s">
        <v>225</v>
      </c>
      <c r="E65" s="106" t="s">
        <v>66</v>
      </c>
      <c r="F65" s="106" t="s">
        <v>26</v>
      </c>
      <c r="G65" s="106" t="s">
        <v>26</v>
      </c>
      <c r="H65" s="90"/>
      <c r="I65" s="90"/>
      <c r="J65" s="171"/>
      <c r="K65" s="171"/>
      <c r="L65" s="171"/>
      <c r="M65" s="172"/>
      <c r="N65" s="172"/>
      <c r="O65" s="172"/>
      <c r="P65" s="77"/>
    </row>
    <row r="66" spans="1:16" ht="127.5" x14ac:dyDescent="0.2">
      <c r="A66" s="197" t="str">
        <f t="shared" si="6"/>
        <v>[Account Management-51]</v>
      </c>
      <c r="B66" s="106" t="s">
        <v>813</v>
      </c>
      <c r="C66" s="106" t="s">
        <v>812</v>
      </c>
      <c r="D66" s="106" t="s">
        <v>816</v>
      </c>
      <c r="E66" s="106" t="s">
        <v>66</v>
      </c>
      <c r="F66" s="106" t="s">
        <v>26</v>
      </c>
      <c r="G66" s="106" t="s">
        <v>26</v>
      </c>
      <c r="H66" s="90"/>
      <c r="I66" s="106"/>
      <c r="J66" s="171"/>
      <c r="K66" s="171"/>
      <c r="L66" s="171"/>
      <c r="M66" s="172"/>
      <c r="N66" s="172"/>
      <c r="O66" s="172"/>
      <c r="P66" s="77"/>
    </row>
    <row r="67" spans="1:16" ht="89.25" x14ac:dyDescent="0.2">
      <c r="A67" s="197" t="str">
        <f t="shared" si="6"/>
        <v>[Account Management-52]</v>
      </c>
      <c r="B67" s="106" t="s">
        <v>814</v>
      </c>
      <c r="C67" s="106" t="s">
        <v>815</v>
      </c>
      <c r="D67" s="106" t="s">
        <v>817</v>
      </c>
      <c r="E67" s="106" t="s">
        <v>66</v>
      </c>
      <c r="F67" s="106" t="s">
        <v>26</v>
      </c>
      <c r="G67" s="106" t="s">
        <v>26</v>
      </c>
      <c r="H67" s="90"/>
      <c r="I67" s="106"/>
      <c r="J67" s="171"/>
      <c r="K67" s="171"/>
      <c r="L67" s="171"/>
      <c r="M67" s="172"/>
      <c r="N67" s="172"/>
      <c r="O67" s="172"/>
      <c r="P67" s="77"/>
    </row>
    <row r="68" spans="1:16" ht="102" x14ac:dyDescent="0.2">
      <c r="A68" s="197" t="str">
        <f t="shared" si="6"/>
        <v>[Account Management-53]</v>
      </c>
      <c r="B68" s="106" t="s">
        <v>818</v>
      </c>
      <c r="C68" s="106" t="s">
        <v>819</v>
      </c>
      <c r="D68" s="106" t="s">
        <v>820</v>
      </c>
      <c r="E68" s="106" t="s">
        <v>66</v>
      </c>
      <c r="F68" s="106" t="s">
        <v>26</v>
      </c>
      <c r="G68" s="106" t="s">
        <v>26</v>
      </c>
      <c r="H68" s="90"/>
      <c r="I68" s="106"/>
      <c r="J68" s="171"/>
      <c r="K68" s="171"/>
      <c r="L68" s="171"/>
      <c r="M68" s="172"/>
      <c r="N68" s="172"/>
      <c r="O68" s="172"/>
      <c r="P68" s="77"/>
    </row>
    <row r="69" spans="1:16" ht="102" x14ac:dyDescent="0.2">
      <c r="A69" s="197" t="str">
        <f t="shared" si="6"/>
        <v>[Account Management-54]</v>
      </c>
      <c r="B69" s="106" t="s">
        <v>821</v>
      </c>
      <c r="C69" s="106" t="s">
        <v>822</v>
      </c>
      <c r="D69" s="106" t="s">
        <v>823</v>
      </c>
      <c r="E69" s="106" t="s">
        <v>66</v>
      </c>
      <c r="F69" s="106" t="s">
        <v>26</v>
      </c>
      <c r="G69" s="106" t="s">
        <v>26</v>
      </c>
      <c r="H69" s="90"/>
      <c r="I69" s="106"/>
      <c r="J69" s="171"/>
      <c r="K69" s="171"/>
      <c r="L69" s="171"/>
      <c r="M69" s="172"/>
      <c r="N69" s="172"/>
      <c r="O69" s="172"/>
      <c r="P69" s="77"/>
    </row>
    <row r="70" spans="1:16" ht="51" x14ac:dyDescent="0.2">
      <c r="A70" s="197" t="str">
        <f t="shared" si="6"/>
        <v>[Account Management-55]</v>
      </c>
      <c r="B70" s="106" t="s">
        <v>73</v>
      </c>
      <c r="C70" s="106" t="s">
        <v>351</v>
      </c>
      <c r="D70" s="106" t="s">
        <v>226</v>
      </c>
      <c r="E70" s="106" t="s">
        <v>66</v>
      </c>
      <c r="F70" s="106" t="s">
        <v>26</v>
      </c>
      <c r="G70" s="106" t="s">
        <v>26</v>
      </c>
      <c r="H70" s="90"/>
      <c r="I70" s="106"/>
      <c r="J70" s="171"/>
      <c r="K70" s="171"/>
      <c r="L70" s="171"/>
      <c r="M70" s="172"/>
      <c r="N70" s="172"/>
      <c r="O70" s="172"/>
      <c r="P70" s="130"/>
    </row>
    <row r="71" spans="1:16" ht="102" x14ac:dyDescent="0.2">
      <c r="A71" s="197" t="str">
        <f t="shared" si="6"/>
        <v>[Account Management-56]</v>
      </c>
      <c r="B71" s="106" t="s">
        <v>74</v>
      </c>
      <c r="C71" s="106" t="s">
        <v>355</v>
      </c>
      <c r="D71" s="106" t="s">
        <v>227</v>
      </c>
      <c r="E71" s="106" t="s">
        <v>66</v>
      </c>
      <c r="F71" s="106" t="s">
        <v>26</v>
      </c>
      <c r="G71" s="106" t="s">
        <v>26</v>
      </c>
      <c r="H71" s="90"/>
      <c r="I71" s="106"/>
      <c r="J71" s="171"/>
      <c r="K71" s="171"/>
      <c r="L71" s="171"/>
      <c r="M71" s="172"/>
      <c r="N71" s="172"/>
      <c r="O71" s="172"/>
      <c r="P71" s="77"/>
    </row>
    <row r="72" spans="1:16" ht="102" x14ac:dyDescent="0.2">
      <c r="A72" s="197" t="str">
        <f t="shared" si="6"/>
        <v>[Account Management-57]</v>
      </c>
      <c r="B72" s="106" t="s">
        <v>75</v>
      </c>
      <c r="C72" s="106" t="s">
        <v>356</v>
      </c>
      <c r="D72" s="106" t="s">
        <v>227</v>
      </c>
      <c r="E72" s="106" t="s">
        <v>66</v>
      </c>
      <c r="F72" s="106" t="s">
        <v>26</v>
      </c>
      <c r="G72" s="106" t="s">
        <v>26</v>
      </c>
      <c r="H72" s="90"/>
      <c r="I72" s="106"/>
      <c r="J72" s="171"/>
      <c r="K72" s="171"/>
      <c r="L72" s="171"/>
      <c r="M72" s="172"/>
      <c r="N72" s="172"/>
      <c r="O72" s="172"/>
      <c r="P72" s="130"/>
    </row>
    <row r="73" spans="1:16" ht="63.75" x14ac:dyDescent="0.2">
      <c r="A73" s="236" t="str">
        <f t="shared" si="6"/>
        <v>[Account Management-58]</v>
      </c>
      <c r="B73" s="95" t="s">
        <v>339</v>
      </c>
      <c r="C73" s="253" t="s">
        <v>357</v>
      </c>
      <c r="D73" s="254" t="s">
        <v>229</v>
      </c>
      <c r="E73" s="95" t="s">
        <v>66</v>
      </c>
      <c r="F73" s="95" t="s">
        <v>26</v>
      </c>
      <c r="G73" s="95" t="s">
        <v>26</v>
      </c>
      <c r="H73" s="98"/>
      <c r="I73" s="98"/>
      <c r="J73" s="239"/>
      <c r="K73" s="239"/>
      <c r="L73" s="239"/>
      <c r="M73" s="240"/>
      <c r="N73" s="240"/>
      <c r="O73" s="240"/>
      <c r="P73" s="130"/>
    </row>
    <row r="74" spans="1:16" x14ac:dyDescent="0.2">
      <c r="A74" s="50"/>
      <c r="B74" s="51" t="s">
        <v>67</v>
      </c>
      <c r="C74" s="51"/>
      <c r="D74" s="51"/>
      <c r="E74" s="51"/>
      <c r="F74" s="51"/>
      <c r="G74" s="51"/>
      <c r="H74" s="51"/>
      <c r="I74" s="51"/>
      <c r="J74" s="51"/>
      <c r="K74" s="51"/>
      <c r="L74" s="51"/>
      <c r="M74" s="51"/>
      <c r="N74" s="51"/>
      <c r="O74" s="52"/>
      <c r="P74" s="77"/>
    </row>
    <row r="75" spans="1:16" ht="76.5" x14ac:dyDescent="0.2">
      <c r="A75" s="242" t="str">
        <f>"["&amp;TEXT($B$2,"##")&amp;"-"&amp;TEXT(ROW()-16,"##")&amp;"]"</f>
        <v>[Account Management-59]</v>
      </c>
      <c r="B75" s="250" t="s">
        <v>358</v>
      </c>
      <c r="C75" s="250" t="s">
        <v>380</v>
      </c>
      <c r="D75" s="250" t="s">
        <v>364</v>
      </c>
      <c r="E75" s="250" t="s">
        <v>68</v>
      </c>
      <c r="F75" s="250" t="s">
        <v>26</v>
      </c>
      <c r="G75" s="250" t="s">
        <v>26</v>
      </c>
      <c r="H75" s="251"/>
      <c r="I75" s="251"/>
      <c r="J75" s="247"/>
      <c r="K75" s="247"/>
      <c r="L75" s="247"/>
      <c r="M75" s="248"/>
      <c r="N75" s="248"/>
      <c r="O75" s="248"/>
      <c r="P75" s="130"/>
    </row>
    <row r="76" spans="1:16" ht="76.5" x14ac:dyDescent="0.2">
      <c r="A76" s="197" t="str">
        <f t="shared" ref="A76:A80" si="7">"["&amp;TEXT($B$2,"##")&amp;"-"&amp;TEXT(ROW()-16,"##")&amp;"]"</f>
        <v>[Account Management-60]</v>
      </c>
      <c r="B76" s="106" t="s">
        <v>359</v>
      </c>
      <c r="C76" s="106" t="s">
        <v>380</v>
      </c>
      <c r="D76" s="106" t="s">
        <v>364</v>
      </c>
      <c r="E76" s="106" t="s">
        <v>68</v>
      </c>
      <c r="F76" s="106" t="s">
        <v>26</v>
      </c>
      <c r="G76" s="106" t="s">
        <v>26</v>
      </c>
      <c r="H76" s="90"/>
      <c r="I76" s="90"/>
      <c r="J76" s="171"/>
      <c r="K76" s="171"/>
      <c r="L76" s="171"/>
      <c r="M76" s="172"/>
      <c r="N76" s="172"/>
      <c r="O76" s="172"/>
      <c r="P76" s="130"/>
    </row>
    <row r="77" spans="1:16" ht="76.5" x14ac:dyDescent="0.2">
      <c r="A77" s="197" t="str">
        <f t="shared" si="7"/>
        <v>[Account Management-61]</v>
      </c>
      <c r="B77" s="106" t="s">
        <v>360</v>
      </c>
      <c r="C77" s="106" t="s">
        <v>380</v>
      </c>
      <c r="D77" s="106" t="s">
        <v>364</v>
      </c>
      <c r="E77" s="106" t="s">
        <v>68</v>
      </c>
      <c r="F77" s="106" t="s">
        <v>26</v>
      </c>
      <c r="G77" s="106" t="s">
        <v>26</v>
      </c>
      <c r="H77" s="90"/>
      <c r="I77" s="90"/>
      <c r="J77" s="171"/>
      <c r="K77" s="171"/>
      <c r="L77" s="171"/>
      <c r="M77" s="172"/>
      <c r="N77" s="172"/>
      <c r="O77" s="172"/>
      <c r="P77" s="77"/>
    </row>
    <row r="78" spans="1:16" ht="51" x14ac:dyDescent="0.2">
      <c r="A78" s="197" t="str">
        <f t="shared" si="7"/>
        <v>[Account Management-62]</v>
      </c>
      <c r="B78" s="134" t="s">
        <v>789</v>
      </c>
      <c r="C78" s="106" t="s">
        <v>381</v>
      </c>
      <c r="D78" s="133" t="s">
        <v>361</v>
      </c>
      <c r="E78" s="106" t="s">
        <v>69</v>
      </c>
      <c r="F78" s="106" t="s">
        <v>26</v>
      </c>
      <c r="G78" s="106" t="s">
        <v>26</v>
      </c>
      <c r="H78" s="90"/>
      <c r="I78" s="90"/>
      <c r="J78" s="171"/>
      <c r="K78" s="171"/>
      <c r="L78" s="171"/>
      <c r="M78" s="172"/>
      <c r="N78" s="172"/>
      <c r="O78" s="172"/>
      <c r="P78" s="77"/>
    </row>
    <row r="79" spans="1:16" ht="76.5" x14ac:dyDescent="0.2">
      <c r="A79" s="197" t="str">
        <f t="shared" si="7"/>
        <v>[Account Management-63]</v>
      </c>
      <c r="B79" s="106" t="s">
        <v>230</v>
      </c>
      <c r="C79" s="106" t="s">
        <v>382</v>
      </c>
      <c r="D79" s="106" t="s">
        <v>362</v>
      </c>
      <c r="E79" s="106" t="s">
        <v>69</v>
      </c>
      <c r="F79" s="106" t="s">
        <v>26</v>
      </c>
      <c r="G79" s="106" t="s">
        <v>26</v>
      </c>
      <c r="H79" s="90"/>
      <c r="I79" s="90"/>
      <c r="J79" s="171"/>
      <c r="K79" s="171"/>
      <c r="L79" s="171"/>
      <c r="M79" s="172"/>
      <c r="N79" s="172"/>
      <c r="O79" s="172"/>
      <c r="P79" s="130"/>
    </row>
    <row r="80" spans="1:16" ht="63.75" x14ac:dyDescent="0.2">
      <c r="A80" s="197" t="str">
        <f t="shared" si="7"/>
        <v>[Account Management-64]</v>
      </c>
      <c r="B80" s="106" t="s">
        <v>793</v>
      </c>
      <c r="C80" s="106" t="s">
        <v>383</v>
      </c>
      <c r="D80" s="106" t="s">
        <v>363</v>
      </c>
      <c r="E80" s="106" t="s">
        <v>69</v>
      </c>
      <c r="F80" s="106" t="s">
        <v>26</v>
      </c>
      <c r="G80" s="106" t="s">
        <v>26</v>
      </c>
      <c r="H80" s="90"/>
      <c r="I80" s="90"/>
      <c r="J80" s="171"/>
      <c r="K80" s="171"/>
      <c r="L80" s="171"/>
      <c r="M80" s="172"/>
      <c r="N80" s="172"/>
      <c r="O80" s="172"/>
      <c r="P80" s="77"/>
    </row>
    <row r="81" spans="8:10" ht="59.25" customHeight="1" x14ac:dyDescent="0.2">
      <c r="H81" s="89"/>
      <c r="J81" s="89"/>
    </row>
    <row r="82" spans="8:10" x14ac:dyDescent="0.2">
      <c r="H82" s="89"/>
      <c r="J82" s="89"/>
    </row>
    <row r="83" spans="8:10" x14ac:dyDescent="0.2">
      <c r="H83" s="89"/>
      <c r="J83" s="89"/>
    </row>
    <row r="84" spans="8:10" x14ac:dyDescent="0.2">
      <c r="H84" s="89"/>
      <c r="J84" s="89"/>
    </row>
    <row r="85" spans="8:10" x14ac:dyDescent="0.2">
      <c r="H85" s="89"/>
      <c r="J85" s="89"/>
    </row>
    <row r="86" spans="8:10" x14ac:dyDescent="0.2">
      <c r="H86" s="89"/>
      <c r="J86" s="89"/>
    </row>
    <row r="87" spans="8:10" x14ac:dyDescent="0.2">
      <c r="H87" s="89"/>
      <c r="J87" s="89"/>
    </row>
    <row r="88" spans="8:10" x14ac:dyDescent="0.2">
      <c r="H88" s="89"/>
      <c r="J88" s="89"/>
    </row>
  </sheetData>
  <autoFilter ref="J10:O80"/>
  <mergeCells count="5">
    <mergeCell ref="B2:G2"/>
    <mergeCell ref="B3:G3"/>
    <mergeCell ref="B4:G4"/>
    <mergeCell ref="E5:G5"/>
    <mergeCell ref="E6:G6"/>
  </mergeCells>
  <dataValidations count="1">
    <dataValidation type="list" allowBlank="1" showErrorMessage="1" sqref="F48:G60 F12:G26 F75:G80 F33:G46 F28:G31 F62:G73">
      <formula1>$Q$2:$Q$6</formula1>
    </dataValidation>
  </dataValidations>
  <hyperlinks>
    <hyperlink ref="A1" location="'Test Report'!A1" display="Back to Test Report"/>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8"/>
  <sheetViews>
    <sheetView topLeftCell="A58" zoomScale="85" zoomScaleNormal="85" workbookViewId="0">
      <selection activeCell="D28" sqref="D28"/>
    </sheetView>
  </sheetViews>
  <sheetFormatPr defaultRowHeight="12.75" x14ac:dyDescent="0.2"/>
  <cols>
    <col min="1" max="1" width="21" style="89" customWidth="1"/>
    <col min="2" max="2" width="34.25" style="89" customWidth="1"/>
    <col min="3" max="3" width="34.375" style="89" customWidth="1"/>
    <col min="4" max="4" width="42.25" style="89" customWidth="1"/>
    <col min="5" max="5" width="16.5" style="89" customWidth="1"/>
    <col min="6" max="7" width="11.25" style="89" customWidth="1"/>
    <col min="8" max="8" width="9" style="92"/>
    <col min="9" max="9" width="16.25" style="89" customWidth="1"/>
    <col min="10" max="10" width="9.375" style="91" customWidth="1"/>
    <col min="11" max="11" width="9" style="89" customWidth="1"/>
    <col min="12" max="15" width="9" style="89"/>
    <col min="16" max="16" width="8" style="89" customWidth="1"/>
    <col min="17" max="17" width="7" style="89" hidden="1" customWidth="1"/>
    <col min="18" max="16384" width="9" style="89"/>
  </cols>
  <sheetData>
    <row r="1" spans="1:257" ht="27" thickTop="1" thickBot="1" x14ac:dyDescent="0.25">
      <c r="A1" s="105" t="s">
        <v>47</v>
      </c>
      <c r="B1" s="75"/>
      <c r="C1" s="75"/>
      <c r="D1" s="75"/>
      <c r="E1" s="75"/>
      <c r="F1" s="75"/>
      <c r="G1" s="75"/>
      <c r="H1" s="76"/>
      <c r="I1" s="226" t="s">
        <v>131</v>
      </c>
      <c r="J1" s="227" t="s">
        <v>126</v>
      </c>
      <c r="K1" s="227" t="s">
        <v>127</v>
      </c>
      <c r="L1" s="227" t="s">
        <v>128</v>
      </c>
      <c r="M1" s="227" t="s">
        <v>129</v>
      </c>
      <c r="N1" s="227" t="s">
        <v>133</v>
      </c>
      <c r="O1" s="228" t="s">
        <v>124</v>
      </c>
      <c r="P1" s="77"/>
      <c r="Q1" s="77"/>
      <c r="R1" s="77"/>
      <c r="S1" s="77"/>
      <c r="T1" s="77"/>
      <c r="U1" s="77"/>
      <c r="V1" s="77"/>
      <c r="W1" s="77"/>
      <c r="X1" s="77"/>
      <c r="Y1" s="77"/>
      <c r="Z1" s="77"/>
      <c r="AA1" s="77"/>
      <c r="AB1" s="77"/>
      <c r="AC1" s="77"/>
      <c r="AD1" s="77"/>
      <c r="AE1" s="77"/>
      <c r="AF1" s="77"/>
      <c r="AG1" s="77"/>
      <c r="AH1" s="77"/>
      <c r="AI1" s="77"/>
      <c r="AJ1" s="77"/>
      <c r="AK1" s="77"/>
      <c r="AL1" s="77"/>
      <c r="AM1" s="77"/>
      <c r="AN1" s="77"/>
      <c r="AO1" s="77"/>
      <c r="AP1" s="77"/>
      <c r="AQ1" s="77"/>
      <c r="AR1" s="77"/>
      <c r="AS1" s="77"/>
      <c r="AT1" s="77"/>
      <c r="AU1" s="77"/>
      <c r="AV1" s="77"/>
      <c r="AW1" s="77"/>
      <c r="AX1" s="77"/>
      <c r="AY1" s="77"/>
      <c r="AZ1" s="77"/>
      <c r="BA1" s="77"/>
      <c r="BB1" s="77"/>
      <c r="BC1" s="77"/>
      <c r="BD1" s="77"/>
      <c r="BE1" s="77"/>
      <c r="BF1" s="77"/>
      <c r="BG1" s="77"/>
      <c r="BH1" s="77"/>
      <c r="BI1" s="77"/>
      <c r="BJ1" s="77"/>
      <c r="BK1" s="77"/>
      <c r="BL1" s="77"/>
      <c r="BM1" s="77"/>
      <c r="BN1" s="77"/>
      <c r="BO1" s="77"/>
      <c r="BP1" s="77"/>
      <c r="BQ1" s="77"/>
      <c r="BR1" s="77"/>
      <c r="BS1" s="77"/>
      <c r="BT1" s="77"/>
      <c r="BU1" s="77"/>
      <c r="BV1" s="77"/>
      <c r="BW1" s="77"/>
      <c r="BX1" s="77"/>
      <c r="BY1" s="77"/>
      <c r="BZ1" s="77"/>
      <c r="CA1" s="77"/>
      <c r="CB1" s="77"/>
      <c r="CC1" s="77"/>
      <c r="CD1" s="77"/>
      <c r="CE1" s="77"/>
      <c r="CF1" s="77"/>
      <c r="CG1" s="77"/>
      <c r="CH1" s="77"/>
      <c r="CI1" s="77"/>
      <c r="CJ1" s="77"/>
      <c r="CK1" s="77"/>
      <c r="CL1" s="77"/>
      <c r="CM1" s="77"/>
      <c r="CN1" s="77"/>
      <c r="CO1" s="77"/>
      <c r="CP1" s="77"/>
      <c r="CQ1" s="77"/>
      <c r="CR1" s="77"/>
      <c r="CS1" s="77"/>
      <c r="CT1" s="77"/>
      <c r="CU1" s="77"/>
      <c r="CV1" s="77"/>
      <c r="CW1" s="77"/>
      <c r="CX1" s="77"/>
      <c r="CY1" s="77"/>
      <c r="CZ1" s="77"/>
      <c r="DA1" s="77"/>
      <c r="DB1" s="77"/>
      <c r="DC1" s="77"/>
      <c r="DD1" s="77"/>
      <c r="DE1" s="77"/>
      <c r="DF1" s="77"/>
      <c r="DG1" s="77"/>
      <c r="DH1" s="77"/>
      <c r="DI1" s="77"/>
      <c r="DJ1" s="77"/>
      <c r="DK1" s="77"/>
      <c r="DL1" s="77"/>
      <c r="DM1" s="77"/>
      <c r="DN1" s="77"/>
      <c r="DO1" s="77"/>
      <c r="DP1" s="77"/>
      <c r="DQ1" s="77"/>
      <c r="DR1" s="77"/>
      <c r="DS1" s="77"/>
      <c r="DT1" s="77"/>
      <c r="DU1" s="77"/>
      <c r="DV1" s="77"/>
      <c r="DW1" s="77"/>
      <c r="DX1" s="77"/>
      <c r="DY1" s="77"/>
      <c r="DZ1" s="77"/>
      <c r="EA1" s="77"/>
      <c r="EB1" s="77"/>
      <c r="EC1" s="77"/>
      <c r="ED1" s="77"/>
      <c r="EE1" s="77"/>
      <c r="EF1" s="77"/>
      <c r="EG1" s="77"/>
      <c r="EH1" s="77"/>
      <c r="EI1" s="77"/>
      <c r="EJ1" s="77"/>
      <c r="EK1" s="77"/>
      <c r="EL1" s="77"/>
      <c r="EM1" s="77"/>
      <c r="EN1" s="77"/>
      <c r="EO1" s="77"/>
      <c r="EP1" s="77"/>
      <c r="EQ1" s="77"/>
      <c r="ER1" s="77"/>
      <c r="ES1" s="77"/>
      <c r="ET1" s="77"/>
      <c r="EU1" s="77"/>
      <c r="EV1" s="77"/>
      <c r="EW1" s="77"/>
      <c r="EX1" s="77"/>
      <c r="EY1" s="77"/>
      <c r="EZ1" s="77"/>
      <c r="FA1" s="77"/>
      <c r="FB1" s="77"/>
      <c r="FC1" s="77"/>
      <c r="FD1" s="77"/>
      <c r="FE1" s="77"/>
      <c r="FF1" s="77"/>
      <c r="FG1" s="77"/>
      <c r="FH1" s="77"/>
      <c r="FI1" s="77"/>
      <c r="FJ1" s="77"/>
      <c r="FK1" s="77"/>
      <c r="FL1" s="77"/>
      <c r="FM1" s="77"/>
      <c r="FN1" s="77"/>
      <c r="FO1" s="77"/>
      <c r="FP1" s="77"/>
      <c r="FQ1" s="77"/>
      <c r="FR1" s="77"/>
      <c r="FS1" s="77"/>
      <c r="FT1" s="77"/>
      <c r="FU1" s="77"/>
      <c r="FV1" s="77"/>
      <c r="FW1" s="77"/>
      <c r="FX1" s="77"/>
      <c r="FY1" s="77"/>
      <c r="FZ1" s="77"/>
      <c r="GA1" s="77"/>
      <c r="GB1" s="77"/>
      <c r="GC1" s="77"/>
      <c r="GD1" s="77"/>
      <c r="GE1" s="77"/>
      <c r="GF1" s="77"/>
      <c r="GG1" s="77"/>
      <c r="GH1" s="77"/>
      <c r="GI1" s="77"/>
      <c r="GJ1" s="77"/>
      <c r="GK1" s="77"/>
      <c r="GL1" s="77"/>
      <c r="GM1" s="77"/>
      <c r="GN1" s="77"/>
      <c r="GO1" s="77"/>
      <c r="GP1" s="77"/>
      <c r="GQ1" s="77"/>
      <c r="GR1" s="77"/>
      <c r="GS1" s="77"/>
      <c r="GT1" s="77"/>
      <c r="GU1" s="77"/>
      <c r="GV1" s="77"/>
      <c r="GW1" s="77"/>
      <c r="GX1" s="77"/>
      <c r="GY1" s="77"/>
      <c r="GZ1" s="77"/>
      <c r="HA1" s="77"/>
      <c r="HB1" s="77"/>
      <c r="HC1" s="77"/>
      <c r="HD1" s="77"/>
      <c r="HE1" s="77"/>
      <c r="HF1" s="77"/>
      <c r="HG1" s="77"/>
      <c r="HH1" s="77"/>
      <c r="HI1" s="77"/>
      <c r="HJ1" s="77"/>
      <c r="HK1" s="77"/>
      <c r="HL1" s="77"/>
      <c r="HM1" s="77"/>
      <c r="HN1" s="77"/>
      <c r="HO1" s="77"/>
      <c r="HP1" s="77"/>
      <c r="HQ1" s="77"/>
      <c r="HR1" s="77"/>
      <c r="HS1" s="77"/>
      <c r="HT1" s="77"/>
      <c r="HU1" s="77"/>
      <c r="HV1" s="77"/>
      <c r="HW1" s="77"/>
      <c r="HX1" s="77"/>
      <c r="HY1" s="77"/>
      <c r="HZ1" s="77"/>
      <c r="IA1" s="77"/>
      <c r="IB1" s="77"/>
      <c r="IC1" s="77"/>
      <c r="ID1" s="77"/>
      <c r="IE1" s="77"/>
      <c r="IF1" s="77"/>
      <c r="IG1" s="77"/>
      <c r="IH1" s="77"/>
      <c r="II1" s="77"/>
      <c r="IJ1" s="77"/>
      <c r="IK1" s="77"/>
      <c r="IL1" s="77"/>
      <c r="IM1" s="77"/>
      <c r="IN1" s="77"/>
      <c r="IO1" s="77"/>
      <c r="IP1" s="77"/>
      <c r="IQ1" s="77"/>
      <c r="IR1" s="77"/>
      <c r="IS1" s="77"/>
      <c r="IT1" s="77"/>
      <c r="IU1" s="77"/>
      <c r="IV1" s="77"/>
      <c r="IW1" s="77"/>
    </row>
    <row r="2" spans="1:257" ht="14.25" customHeight="1" x14ac:dyDescent="0.2">
      <c r="A2" s="45" t="s">
        <v>21</v>
      </c>
      <c r="B2" s="217" t="s">
        <v>232</v>
      </c>
      <c r="C2" s="218"/>
      <c r="D2" s="218"/>
      <c r="E2" s="218"/>
      <c r="F2" s="218"/>
      <c r="G2" s="219"/>
      <c r="H2" s="78"/>
      <c r="I2" s="229" t="s">
        <v>830</v>
      </c>
      <c r="J2" s="230">
        <f>COUNTIFS(J13:J143,"HungTQ",L13:L143,"Open")</f>
        <v>0</v>
      </c>
      <c r="K2" s="230">
        <f>COUNTIFS(J13:J143,"HungTQ",L13:L143,"Accepted")</f>
        <v>0</v>
      </c>
      <c r="L2" s="230">
        <f>COUNTIFS(J13:J143,"HungTQ",L13:L143,"Ready for test")</f>
        <v>0</v>
      </c>
      <c r="M2" s="230">
        <f>COUNTIFS(J13:J143,"HungTQ",L13:L143,"Closed")</f>
        <v>0</v>
      </c>
      <c r="N2" s="230">
        <f>COUNTIFS(J13:J143,"HungTQ",L13:L143,"")</f>
        <v>0</v>
      </c>
      <c r="O2" s="231">
        <f t="shared" ref="O2:O6" si="0">SUM(J2:N2)</f>
        <v>0</v>
      </c>
      <c r="P2" s="77"/>
      <c r="Q2" s="77" t="s">
        <v>22</v>
      </c>
      <c r="R2" s="77"/>
      <c r="S2" s="77"/>
      <c r="T2" s="77"/>
      <c r="U2" s="77"/>
      <c r="V2" s="77"/>
      <c r="W2" s="77"/>
      <c r="X2" s="77"/>
      <c r="Y2" s="77"/>
      <c r="Z2" s="77"/>
      <c r="AA2" s="77"/>
      <c r="AB2" s="77"/>
      <c r="AC2" s="77"/>
      <c r="AD2" s="77"/>
      <c r="AE2" s="77"/>
      <c r="AF2" s="77"/>
      <c r="AG2" s="77"/>
      <c r="AH2" s="77"/>
      <c r="AI2" s="77"/>
      <c r="AJ2" s="77"/>
      <c r="AK2" s="77"/>
      <c r="AL2" s="77"/>
      <c r="AM2" s="77"/>
      <c r="AN2" s="77"/>
      <c r="AO2" s="77"/>
      <c r="AP2" s="77"/>
      <c r="AQ2" s="77"/>
      <c r="AR2" s="77"/>
      <c r="AS2" s="77"/>
      <c r="AT2" s="77"/>
      <c r="AU2" s="77"/>
      <c r="AV2" s="77"/>
      <c r="AW2" s="77"/>
      <c r="AX2" s="77"/>
      <c r="AY2" s="77"/>
      <c r="AZ2" s="77"/>
      <c r="BA2" s="77"/>
      <c r="BB2" s="77"/>
      <c r="BC2" s="77"/>
      <c r="BD2" s="77"/>
      <c r="BE2" s="77"/>
      <c r="BF2" s="77"/>
      <c r="BG2" s="77"/>
      <c r="BH2" s="77"/>
      <c r="BI2" s="77"/>
      <c r="BJ2" s="77"/>
      <c r="BK2" s="77"/>
      <c r="BL2" s="77"/>
      <c r="BM2" s="77"/>
      <c r="BN2" s="77"/>
      <c r="BO2" s="77"/>
      <c r="BP2" s="77"/>
      <c r="BQ2" s="77"/>
      <c r="BR2" s="77"/>
      <c r="BS2" s="77"/>
      <c r="BT2" s="77"/>
      <c r="BU2" s="77"/>
      <c r="BV2" s="77"/>
      <c r="BW2" s="77"/>
      <c r="BX2" s="77"/>
      <c r="BY2" s="77"/>
      <c r="BZ2" s="77"/>
      <c r="CA2" s="77"/>
      <c r="CB2" s="77"/>
      <c r="CC2" s="77"/>
      <c r="CD2" s="77"/>
      <c r="CE2" s="77"/>
      <c r="CF2" s="77"/>
      <c r="CG2" s="77"/>
      <c r="CH2" s="77"/>
      <c r="CI2" s="77"/>
      <c r="CJ2" s="77"/>
      <c r="CK2" s="77"/>
      <c r="CL2" s="77"/>
      <c r="CM2" s="77"/>
      <c r="CN2" s="77"/>
      <c r="CO2" s="77"/>
      <c r="CP2" s="77"/>
      <c r="CQ2" s="77"/>
      <c r="CR2" s="77"/>
      <c r="CS2" s="77"/>
      <c r="CT2" s="77"/>
      <c r="CU2" s="77"/>
      <c r="CV2" s="77"/>
      <c r="CW2" s="77"/>
      <c r="CX2" s="77"/>
      <c r="CY2" s="77"/>
      <c r="CZ2" s="77"/>
      <c r="DA2" s="77"/>
      <c r="DB2" s="77"/>
      <c r="DC2" s="77"/>
      <c r="DD2" s="77"/>
      <c r="DE2" s="77"/>
      <c r="DF2" s="77"/>
      <c r="DG2" s="77"/>
      <c r="DH2" s="77"/>
      <c r="DI2" s="77"/>
      <c r="DJ2" s="77"/>
      <c r="DK2" s="77"/>
      <c r="DL2" s="77"/>
      <c r="DM2" s="77"/>
      <c r="DN2" s="77"/>
      <c r="DO2" s="77"/>
      <c r="DP2" s="77"/>
      <c r="DQ2" s="77"/>
      <c r="DR2" s="77"/>
      <c r="DS2" s="77"/>
      <c r="DT2" s="77"/>
      <c r="DU2" s="77"/>
      <c r="DV2" s="77"/>
      <c r="DW2" s="77"/>
      <c r="DX2" s="77"/>
      <c r="DY2" s="77"/>
      <c r="DZ2" s="77"/>
      <c r="EA2" s="77"/>
      <c r="EB2" s="77"/>
      <c r="EC2" s="77"/>
      <c r="ED2" s="77"/>
      <c r="EE2" s="77"/>
      <c r="EF2" s="77"/>
      <c r="EG2" s="77"/>
      <c r="EH2" s="77"/>
      <c r="EI2" s="77"/>
      <c r="EJ2" s="77"/>
      <c r="EK2" s="77"/>
      <c r="EL2" s="77"/>
      <c r="EM2" s="77"/>
      <c r="EN2" s="77"/>
      <c r="EO2" s="77"/>
      <c r="EP2" s="77"/>
      <c r="EQ2" s="77"/>
      <c r="ER2" s="77"/>
      <c r="ES2" s="77"/>
      <c r="ET2" s="77"/>
      <c r="EU2" s="77"/>
      <c r="EV2" s="77"/>
      <c r="EW2" s="77"/>
      <c r="EX2" s="77"/>
      <c r="EY2" s="77"/>
      <c r="EZ2" s="77"/>
      <c r="FA2" s="77"/>
      <c r="FB2" s="77"/>
      <c r="FC2" s="77"/>
      <c r="FD2" s="77"/>
      <c r="FE2" s="77"/>
      <c r="FF2" s="77"/>
      <c r="FG2" s="77"/>
      <c r="FH2" s="77"/>
      <c r="FI2" s="77"/>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77"/>
      <c r="GP2" s="77"/>
      <c r="GQ2" s="77"/>
      <c r="GR2" s="77"/>
      <c r="GS2" s="77"/>
      <c r="GT2" s="77"/>
      <c r="GU2" s="77"/>
      <c r="GV2" s="77"/>
      <c r="GW2" s="77"/>
      <c r="GX2" s="77"/>
      <c r="GY2" s="77"/>
      <c r="GZ2" s="77"/>
      <c r="HA2" s="77"/>
      <c r="HB2" s="77"/>
      <c r="HC2" s="77"/>
      <c r="HD2" s="77"/>
      <c r="HE2" s="77"/>
      <c r="HF2" s="77"/>
      <c r="HG2" s="77"/>
      <c r="HH2" s="77"/>
      <c r="HI2" s="77"/>
      <c r="HJ2" s="77"/>
      <c r="HK2" s="77"/>
      <c r="HL2" s="77"/>
      <c r="HM2" s="77"/>
      <c r="HN2" s="77"/>
      <c r="HO2" s="77"/>
      <c r="HP2" s="77"/>
      <c r="HQ2" s="77"/>
      <c r="HR2" s="77"/>
      <c r="HS2" s="77"/>
      <c r="HT2" s="77"/>
      <c r="HU2" s="77"/>
      <c r="HV2" s="77"/>
      <c r="HW2" s="77"/>
      <c r="HX2" s="77"/>
      <c r="HY2" s="77"/>
      <c r="HZ2" s="77"/>
      <c r="IA2" s="77"/>
      <c r="IB2" s="77"/>
      <c r="IC2" s="77"/>
      <c r="ID2" s="77"/>
      <c r="IE2" s="77"/>
      <c r="IF2" s="77"/>
      <c r="IG2" s="77"/>
      <c r="IH2" s="77"/>
      <c r="II2" s="77"/>
      <c r="IJ2" s="77"/>
      <c r="IK2" s="77"/>
      <c r="IL2" s="77"/>
      <c r="IM2" s="77"/>
      <c r="IN2" s="77"/>
      <c r="IO2" s="77"/>
      <c r="IP2" s="77"/>
      <c r="IQ2" s="77"/>
      <c r="IR2" s="77"/>
      <c r="IS2" s="77"/>
      <c r="IT2" s="77"/>
      <c r="IU2" s="77"/>
      <c r="IV2" s="77"/>
      <c r="IW2" s="77"/>
    </row>
    <row r="3" spans="1:257" ht="14.25" customHeight="1" x14ac:dyDescent="0.2">
      <c r="A3" s="46" t="s">
        <v>23</v>
      </c>
      <c r="B3" s="220" t="s">
        <v>301</v>
      </c>
      <c r="C3" s="221"/>
      <c r="D3" s="221"/>
      <c r="E3" s="221"/>
      <c r="F3" s="221"/>
      <c r="G3" s="222"/>
      <c r="H3" s="78"/>
      <c r="I3" s="229" t="s">
        <v>831</v>
      </c>
      <c r="J3" s="230">
        <f>COUNTIFS(J13:J143,"DangT",L13:L143,"Open")</f>
        <v>0</v>
      </c>
      <c r="K3" s="230">
        <f>COUNTIFS(J13:J143,"DangT",L13:L143,"Accepted")</f>
        <v>0</v>
      </c>
      <c r="L3" s="230">
        <f>COUNTIFS(J13:J143,"DangT",L13:L143,"Ready for test")</f>
        <v>0</v>
      </c>
      <c r="M3" s="230">
        <f>COUNTIFS(J13:J143,"DangT",L13:L143,"Closed")</f>
        <v>0</v>
      </c>
      <c r="N3" s="230">
        <f>COUNTIFS(J13:J143,"DangT",L13:L143,"")</f>
        <v>0</v>
      </c>
      <c r="O3" s="232">
        <f t="shared" si="0"/>
        <v>0</v>
      </c>
      <c r="P3" s="77"/>
      <c r="Q3" s="77" t="s">
        <v>24</v>
      </c>
      <c r="R3" s="77"/>
      <c r="S3" s="77"/>
      <c r="T3" s="77"/>
      <c r="U3" s="77"/>
      <c r="V3" s="77"/>
      <c r="W3" s="77"/>
      <c r="X3" s="77"/>
      <c r="Y3" s="77"/>
      <c r="Z3" s="77"/>
      <c r="AA3" s="77"/>
      <c r="AB3" s="77"/>
      <c r="AC3" s="77"/>
      <c r="AD3" s="77"/>
      <c r="AE3" s="77"/>
      <c r="AF3" s="77"/>
      <c r="AG3" s="77"/>
      <c r="AH3" s="77"/>
      <c r="AI3" s="77"/>
      <c r="AJ3" s="77"/>
      <c r="AK3" s="77"/>
      <c r="AL3" s="77"/>
      <c r="AM3" s="77"/>
      <c r="AN3" s="77"/>
      <c r="AO3" s="77"/>
      <c r="AP3" s="77"/>
      <c r="AQ3" s="77"/>
      <c r="AR3" s="77"/>
      <c r="AS3" s="77"/>
      <c r="AT3" s="77"/>
      <c r="AU3" s="77"/>
      <c r="AV3" s="77"/>
      <c r="AW3" s="77"/>
      <c r="AX3" s="77"/>
      <c r="AY3" s="77"/>
      <c r="AZ3" s="77"/>
      <c r="BA3" s="77"/>
      <c r="BB3" s="77"/>
      <c r="BC3" s="77"/>
      <c r="BD3" s="77"/>
      <c r="BE3" s="77"/>
      <c r="BF3" s="77"/>
      <c r="BG3" s="77"/>
      <c r="BH3" s="77"/>
      <c r="BI3" s="77"/>
      <c r="BJ3" s="77"/>
      <c r="BK3" s="77"/>
      <c r="BL3" s="77"/>
      <c r="BM3" s="77"/>
      <c r="BN3" s="77"/>
      <c r="BO3" s="77"/>
      <c r="BP3" s="77"/>
      <c r="BQ3" s="77"/>
      <c r="BR3" s="77"/>
      <c r="BS3" s="77"/>
      <c r="BT3" s="77"/>
      <c r="BU3" s="77"/>
      <c r="BV3" s="77"/>
      <c r="BW3" s="77"/>
      <c r="BX3" s="77"/>
      <c r="BY3" s="77"/>
      <c r="BZ3" s="77"/>
      <c r="CA3" s="77"/>
      <c r="CB3" s="77"/>
      <c r="CC3" s="77"/>
      <c r="CD3" s="77"/>
      <c r="CE3" s="77"/>
      <c r="CF3" s="77"/>
      <c r="CG3" s="77"/>
      <c r="CH3" s="77"/>
      <c r="CI3" s="77"/>
      <c r="CJ3" s="77"/>
      <c r="CK3" s="77"/>
      <c r="CL3" s="77"/>
      <c r="CM3" s="77"/>
      <c r="CN3" s="77"/>
      <c r="CO3" s="77"/>
      <c r="CP3" s="77"/>
      <c r="CQ3" s="77"/>
      <c r="CR3" s="77"/>
      <c r="CS3" s="77"/>
      <c r="CT3" s="77"/>
      <c r="CU3" s="77"/>
      <c r="CV3" s="77"/>
      <c r="CW3" s="77"/>
      <c r="CX3" s="77"/>
      <c r="CY3" s="77"/>
      <c r="CZ3" s="77"/>
      <c r="DA3" s="77"/>
      <c r="DB3" s="77"/>
      <c r="DC3" s="77"/>
      <c r="DD3" s="77"/>
      <c r="DE3" s="77"/>
      <c r="DF3" s="77"/>
      <c r="DG3" s="77"/>
      <c r="DH3" s="77"/>
      <c r="DI3" s="77"/>
      <c r="DJ3" s="77"/>
      <c r="DK3" s="77"/>
      <c r="DL3" s="77"/>
      <c r="DM3" s="77"/>
      <c r="DN3" s="77"/>
      <c r="DO3" s="77"/>
      <c r="DP3" s="77"/>
      <c r="DQ3" s="77"/>
      <c r="DR3" s="77"/>
      <c r="DS3" s="77"/>
      <c r="DT3" s="77"/>
      <c r="DU3" s="77"/>
      <c r="DV3" s="77"/>
      <c r="DW3" s="77"/>
      <c r="DX3" s="77"/>
      <c r="DY3" s="77"/>
      <c r="DZ3" s="77"/>
      <c r="EA3" s="77"/>
      <c r="EB3" s="77"/>
      <c r="EC3" s="77"/>
      <c r="ED3" s="77"/>
      <c r="EE3" s="77"/>
      <c r="EF3" s="77"/>
      <c r="EG3" s="77"/>
      <c r="EH3" s="77"/>
      <c r="EI3" s="77"/>
      <c r="EJ3" s="77"/>
      <c r="EK3" s="77"/>
      <c r="EL3" s="77"/>
      <c r="EM3" s="77"/>
      <c r="EN3" s="77"/>
      <c r="EO3" s="77"/>
      <c r="EP3" s="77"/>
      <c r="EQ3" s="77"/>
      <c r="ER3" s="77"/>
      <c r="ES3" s="77"/>
      <c r="ET3" s="77"/>
      <c r="EU3" s="77"/>
      <c r="EV3" s="77"/>
      <c r="EW3" s="77"/>
      <c r="EX3" s="77"/>
      <c r="EY3" s="77"/>
      <c r="EZ3" s="77"/>
      <c r="FA3" s="77"/>
      <c r="FB3" s="77"/>
      <c r="FC3" s="77"/>
      <c r="FD3" s="77"/>
      <c r="FE3" s="77"/>
      <c r="FF3" s="77"/>
      <c r="FG3" s="77"/>
      <c r="FH3" s="77"/>
      <c r="FI3" s="77"/>
      <c r="FJ3" s="77"/>
      <c r="FK3" s="77"/>
      <c r="FL3" s="77"/>
      <c r="FM3" s="77"/>
      <c r="FN3" s="77"/>
      <c r="FO3" s="77"/>
      <c r="FP3" s="77"/>
      <c r="FQ3" s="77"/>
      <c r="FR3" s="77"/>
      <c r="FS3" s="77"/>
      <c r="FT3" s="77"/>
      <c r="FU3" s="77"/>
      <c r="FV3" s="77"/>
      <c r="FW3" s="77"/>
      <c r="FX3" s="77"/>
      <c r="FY3" s="77"/>
      <c r="FZ3" s="77"/>
      <c r="GA3" s="77"/>
      <c r="GB3" s="77"/>
      <c r="GC3" s="77"/>
      <c r="GD3" s="77"/>
      <c r="GE3" s="77"/>
      <c r="GF3" s="77"/>
      <c r="GG3" s="77"/>
      <c r="GH3" s="77"/>
      <c r="GI3" s="77"/>
      <c r="GJ3" s="77"/>
      <c r="GK3" s="77"/>
      <c r="GL3" s="77"/>
      <c r="GM3" s="77"/>
      <c r="GN3" s="77"/>
      <c r="GO3" s="77"/>
      <c r="GP3" s="77"/>
      <c r="GQ3" s="77"/>
      <c r="GR3" s="77"/>
      <c r="GS3" s="77"/>
      <c r="GT3" s="77"/>
      <c r="GU3" s="77"/>
      <c r="GV3" s="77"/>
      <c r="GW3" s="77"/>
      <c r="GX3" s="77"/>
      <c r="GY3" s="77"/>
      <c r="GZ3" s="77"/>
      <c r="HA3" s="77"/>
      <c r="HB3" s="77"/>
      <c r="HC3" s="77"/>
      <c r="HD3" s="77"/>
      <c r="HE3" s="77"/>
      <c r="HF3" s="77"/>
      <c r="HG3" s="77"/>
      <c r="HH3" s="77"/>
      <c r="HI3" s="77"/>
      <c r="HJ3" s="77"/>
      <c r="HK3" s="77"/>
      <c r="HL3" s="77"/>
      <c r="HM3" s="77"/>
      <c r="HN3" s="77"/>
      <c r="HO3" s="77"/>
      <c r="HP3" s="77"/>
      <c r="HQ3" s="77"/>
      <c r="HR3" s="77"/>
      <c r="HS3" s="77"/>
      <c r="HT3" s="77"/>
      <c r="HU3" s="77"/>
      <c r="HV3" s="77"/>
      <c r="HW3" s="77"/>
      <c r="HX3" s="77"/>
      <c r="HY3" s="77"/>
      <c r="HZ3" s="77"/>
      <c r="IA3" s="77"/>
      <c r="IB3" s="77"/>
      <c r="IC3" s="77"/>
      <c r="ID3" s="77"/>
      <c r="IE3" s="77"/>
      <c r="IF3" s="77"/>
      <c r="IG3" s="77"/>
      <c r="IH3" s="77"/>
      <c r="II3" s="77"/>
      <c r="IJ3" s="77"/>
      <c r="IK3" s="77"/>
      <c r="IL3" s="77"/>
      <c r="IM3" s="77"/>
      <c r="IN3" s="77"/>
      <c r="IO3" s="77"/>
      <c r="IP3" s="77"/>
      <c r="IQ3" s="77"/>
      <c r="IR3" s="77"/>
      <c r="IS3" s="77"/>
      <c r="IT3" s="77"/>
      <c r="IU3" s="77"/>
      <c r="IV3" s="77"/>
      <c r="IW3" s="77"/>
    </row>
    <row r="4" spans="1:257" ht="14.25" customHeight="1" x14ac:dyDescent="0.2">
      <c r="A4" s="45" t="s">
        <v>25</v>
      </c>
      <c r="B4" s="220" t="s">
        <v>825</v>
      </c>
      <c r="C4" s="221"/>
      <c r="D4" s="221"/>
      <c r="E4" s="221"/>
      <c r="F4" s="221"/>
      <c r="G4" s="222"/>
      <c r="H4" s="78"/>
      <c r="I4" s="229" t="s">
        <v>832</v>
      </c>
      <c r="J4" s="230">
        <f>COUNTIFS(J13:J143,"HungNN",L13:L143,"Open")</f>
        <v>0</v>
      </c>
      <c r="K4" s="230">
        <f>COUNTIFS(J13:J143,"HungNN",L13:L143,"Accepted")</f>
        <v>0</v>
      </c>
      <c r="L4" s="230">
        <f>COUNTIFS(J13:J143,"HungNN",L13:L143,"Ready for test")</f>
        <v>0</v>
      </c>
      <c r="M4" s="230">
        <f>COUNTIFS(J13:J143,"HungNN",L13:L143,"Closed")</f>
        <v>0</v>
      </c>
      <c r="N4" s="230">
        <f>COUNTIFS(J13:J143,"HungNN",L13:L143,"")</f>
        <v>0</v>
      </c>
      <c r="O4" s="232">
        <f t="shared" si="0"/>
        <v>0</v>
      </c>
      <c r="P4" s="77"/>
      <c r="Q4" s="79"/>
      <c r="R4" s="77"/>
      <c r="S4" s="77"/>
      <c r="T4" s="77"/>
      <c r="U4" s="77"/>
      <c r="V4" s="77"/>
      <c r="W4" s="77"/>
      <c r="X4" s="77"/>
      <c r="Y4" s="77"/>
      <c r="Z4" s="77"/>
      <c r="AA4" s="77"/>
      <c r="AB4" s="77"/>
      <c r="AC4" s="77"/>
      <c r="AD4" s="77"/>
      <c r="AE4" s="77"/>
      <c r="AF4" s="77"/>
      <c r="AG4" s="77"/>
      <c r="AH4" s="77"/>
      <c r="AI4" s="77"/>
      <c r="AJ4" s="77"/>
      <c r="AK4" s="77"/>
      <c r="AL4" s="77"/>
      <c r="AM4" s="77"/>
      <c r="AN4" s="77"/>
      <c r="AO4" s="77"/>
      <c r="AP4" s="77"/>
      <c r="AQ4" s="77"/>
      <c r="AR4" s="77"/>
      <c r="AS4" s="77"/>
      <c r="AT4" s="77"/>
      <c r="AU4" s="77"/>
      <c r="AV4" s="77"/>
      <c r="AW4" s="77"/>
      <c r="AX4" s="77"/>
      <c r="AY4" s="77"/>
      <c r="AZ4" s="77"/>
      <c r="BA4" s="77"/>
      <c r="BB4" s="77"/>
      <c r="BC4" s="77"/>
      <c r="BD4" s="77"/>
      <c r="BE4" s="77"/>
      <c r="BF4" s="77"/>
      <c r="BG4" s="77"/>
      <c r="BH4" s="77"/>
      <c r="BI4" s="77"/>
      <c r="BJ4" s="77"/>
      <c r="BK4" s="77"/>
      <c r="BL4" s="77"/>
      <c r="BM4" s="77"/>
      <c r="BN4" s="77"/>
      <c r="BO4" s="77"/>
      <c r="BP4" s="77"/>
      <c r="BQ4" s="77"/>
      <c r="BR4" s="77"/>
      <c r="BS4" s="77"/>
      <c r="BT4" s="77"/>
      <c r="BU4" s="77"/>
      <c r="BV4" s="77"/>
      <c r="BW4" s="77"/>
      <c r="BX4" s="77"/>
      <c r="BY4" s="77"/>
      <c r="BZ4" s="77"/>
      <c r="CA4" s="77"/>
      <c r="CB4" s="77"/>
      <c r="CC4" s="77"/>
      <c r="CD4" s="77"/>
      <c r="CE4" s="77"/>
      <c r="CF4" s="77"/>
      <c r="CG4" s="77"/>
      <c r="CH4" s="77"/>
      <c r="CI4" s="77"/>
      <c r="CJ4" s="77"/>
      <c r="CK4" s="77"/>
      <c r="CL4" s="77"/>
      <c r="CM4" s="77"/>
      <c r="CN4" s="77"/>
      <c r="CO4" s="77"/>
      <c r="CP4" s="77"/>
      <c r="CQ4" s="77"/>
      <c r="CR4" s="77"/>
      <c r="CS4" s="77"/>
      <c r="CT4" s="77"/>
      <c r="CU4" s="77"/>
      <c r="CV4" s="77"/>
      <c r="CW4" s="77"/>
      <c r="CX4" s="77"/>
      <c r="CY4" s="77"/>
      <c r="CZ4" s="77"/>
      <c r="DA4" s="77"/>
      <c r="DB4" s="77"/>
      <c r="DC4" s="77"/>
      <c r="DD4" s="77"/>
      <c r="DE4" s="77"/>
      <c r="DF4" s="77"/>
      <c r="DG4" s="77"/>
      <c r="DH4" s="77"/>
      <c r="DI4" s="77"/>
      <c r="DJ4" s="77"/>
      <c r="DK4" s="77"/>
      <c r="DL4" s="77"/>
      <c r="DM4" s="77"/>
      <c r="DN4" s="77"/>
      <c r="DO4" s="77"/>
      <c r="DP4" s="77"/>
      <c r="DQ4" s="77"/>
      <c r="DR4" s="77"/>
      <c r="DS4" s="77"/>
      <c r="DT4" s="77"/>
      <c r="DU4" s="77"/>
      <c r="DV4" s="77"/>
      <c r="DW4" s="77"/>
      <c r="DX4" s="77"/>
      <c r="DY4" s="77"/>
      <c r="DZ4" s="77"/>
      <c r="EA4" s="77"/>
      <c r="EB4" s="77"/>
      <c r="EC4" s="77"/>
      <c r="ED4" s="77"/>
      <c r="EE4" s="77"/>
      <c r="EF4" s="77"/>
      <c r="EG4" s="77"/>
      <c r="EH4" s="77"/>
      <c r="EI4" s="77"/>
      <c r="EJ4" s="77"/>
      <c r="EK4" s="77"/>
      <c r="EL4" s="77"/>
      <c r="EM4" s="77"/>
      <c r="EN4" s="77"/>
      <c r="EO4" s="77"/>
      <c r="EP4" s="77"/>
      <c r="EQ4" s="77"/>
      <c r="ER4" s="77"/>
      <c r="ES4" s="77"/>
      <c r="ET4" s="77"/>
      <c r="EU4" s="77"/>
      <c r="EV4" s="77"/>
      <c r="EW4" s="77"/>
      <c r="EX4" s="77"/>
      <c r="EY4" s="77"/>
      <c r="EZ4" s="77"/>
      <c r="FA4" s="77"/>
      <c r="FB4" s="77"/>
      <c r="FC4" s="77"/>
      <c r="FD4" s="77"/>
      <c r="FE4" s="77"/>
      <c r="FF4" s="77"/>
      <c r="FG4" s="77"/>
      <c r="FH4" s="77"/>
      <c r="FI4" s="77"/>
      <c r="FJ4" s="77"/>
      <c r="FK4" s="77"/>
      <c r="FL4" s="77"/>
      <c r="FM4" s="77"/>
      <c r="FN4" s="77"/>
      <c r="FO4" s="77"/>
      <c r="FP4" s="77"/>
      <c r="FQ4" s="77"/>
      <c r="FR4" s="77"/>
      <c r="FS4" s="77"/>
      <c r="FT4" s="77"/>
      <c r="FU4" s="77"/>
      <c r="FV4" s="77"/>
      <c r="FW4" s="77"/>
      <c r="FX4" s="77"/>
      <c r="FY4" s="77"/>
      <c r="FZ4" s="77"/>
      <c r="GA4" s="77"/>
      <c r="GB4" s="77"/>
      <c r="GC4" s="77"/>
      <c r="GD4" s="77"/>
      <c r="GE4" s="77"/>
      <c r="GF4" s="77"/>
      <c r="GG4" s="77"/>
      <c r="GH4" s="77"/>
      <c r="GI4" s="77"/>
      <c r="GJ4" s="77"/>
      <c r="GK4" s="77"/>
      <c r="GL4" s="77"/>
      <c r="GM4" s="77"/>
      <c r="GN4" s="77"/>
      <c r="GO4" s="77"/>
      <c r="GP4" s="77"/>
      <c r="GQ4" s="77"/>
      <c r="GR4" s="77"/>
      <c r="GS4" s="77"/>
      <c r="GT4" s="77"/>
      <c r="GU4" s="77"/>
      <c r="GV4" s="77"/>
      <c r="GW4" s="77"/>
      <c r="GX4" s="77"/>
      <c r="GY4" s="77"/>
      <c r="GZ4" s="77"/>
      <c r="HA4" s="77"/>
      <c r="HB4" s="77"/>
      <c r="HC4" s="77"/>
      <c r="HD4" s="77"/>
      <c r="HE4" s="77"/>
      <c r="HF4" s="77"/>
      <c r="HG4" s="77"/>
      <c r="HH4" s="77"/>
      <c r="HI4" s="77"/>
      <c r="HJ4" s="77"/>
      <c r="HK4" s="77"/>
      <c r="HL4" s="77"/>
      <c r="HM4" s="77"/>
      <c r="HN4" s="77"/>
      <c r="HO4" s="77"/>
      <c r="HP4" s="77"/>
      <c r="HQ4" s="77"/>
      <c r="HR4" s="77"/>
      <c r="HS4" s="77"/>
      <c r="HT4" s="77"/>
      <c r="HU4" s="77"/>
      <c r="HV4" s="77"/>
      <c r="HW4" s="77"/>
      <c r="HX4" s="77"/>
      <c r="HY4" s="77"/>
      <c r="HZ4" s="77"/>
      <c r="IA4" s="77"/>
      <c r="IB4" s="77"/>
      <c r="IC4" s="77"/>
      <c r="ID4" s="77"/>
      <c r="IE4" s="77"/>
      <c r="IF4" s="77"/>
      <c r="IG4" s="77"/>
      <c r="IH4" s="77"/>
      <c r="II4" s="77"/>
      <c r="IJ4" s="77"/>
      <c r="IK4" s="77"/>
      <c r="IL4" s="77"/>
      <c r="IM4" s="77"/>
      <c r="IN4" s="77"/>
      <c r="IO4" s="77"/>
      <c r="IP4" s="77"/>
      <c r="IQ4" s="77"/>
      <c r="IR4" s="77"/>
      <c r="IS4" s="77"/>
      <c r="IT4" s="77"/>
      <c r="IU4" s="77"/>
      <c r="IV4" s="77"/>
      <c r="IW4" s="77"/>
    </row>
    <row r="5" spans="1:257" ht="14.25" customHeight="1" x14ac:dyDescent="0.2">
      <c r="A5" s="80" t="s">
        <v>22</v>
      </c>
      <c r="B5" s="81" t="s">
        <v>24</v>
      </c>
      <c r="C5" s="81" t="s">
        <v>26</v>
      </c>
      <c r="D5" s="82" t="s">
        <v>27</v>
      </c>
      <c r="E5" s="223" t="s">
        <v>28</v>
      </c>
      <c r="F5" s="224"/>
      <c r="G5" s="225"/>
      <c r="H5" s="83"/>
      <c r="I5" s="229" t="s">
        <v>825</v>
      </c>
      <c r="J5" s="230">
        <f>COUNTIFS(J13:J143,"QuangNN",L13:L143,"Open")</f>
        <v>0</v>
      </c>
      <c r="K5" s="230">
        <f>COUNTIFS(J13:J143,"QuangNN",L13:L143,"Accepted")</f>
        <v>0</v>
      </c>
      <c r="L5" s="230">
        <f>COUNTIFS(J13:J143,"QuangNN",L13:L143,"Ready for test")</f>
        <v>0</v>
      </c>
      <c r="M5" s="230">
        <f>COUNTIFS(J13:J143,"QuangNN",L13:L143,"Closed")</f>
        <v>0</v>
      </c>
      <c r="N5" s="230">
        <f>COUNTIFS(J13:J143,"QuangNN",L13:L143,"")</f>
        <v>0</v>
      </c>
      <c r="O5" s="232">
        <f t="shared" si="0"/>
        <v>0</v>
      </c>
      <c r="P5" s="77"/>
      <c r="Q5" s="77" t="s">
        <v>26</v>
      </c>
      <c r="R5" s="77"/>
      <c r="S5" s="77"/>
      <c r="T5" s="77"/>
      <c r="U5" s="77"/>
      <c r="V5" s="77"/>
      <c r="W5" s="77"/>
      <c r="X5" s="77"/>
      <c r="Y5" s="77"/>
      <c r="Z5" s="77"/>
      <c r="AA5" s="77"/>
      <c r="AB5" s="77"/>
      <c r="AC5" s="77"/>
      <c r="AD5" s="77"/>
      <c r="AE5" s="77"/>
      <c r="AF5" s="77"/>
      <c r="AG5" s="77"/>
      <c r="AH5" s="77"/>
      <c r="AI5" s="77"/>
      <c r="AJ5" s="77"/>
      <c r="AK5" s="77"/>
      <c r="AL5" s="77"/>
      <c r="AM5" s="77"/>
      <c r="AN5" s="77"/>
      <c r="AO5" s="77"/>
      <c r="AP5" s="77"/>
      <c r="AQ5" s="77"/>
      <c r="AR5" s="77"/>
      <c r="AS5" s="77"/>
      <c r="AT5" s="77"/>
      <c r="AU5" s="77"/>
      <c r="AV5" s="77"/>
      <c r="AW5" s="77"/>
      <c r="AX5" s="77"/>
      <c r="AY5" s="77"/>
      <c r="AZ5" s="77"/>
      <c r="BA5" s="77"/>
      <c r="BB5" s="77"/>
      <c r="BC5" s="77"/>
      <c r="BD5" s="77"/>
      <c r="BE5" s="77"/>
      <c r="BF5" s="77"/>
      <c r="BG5" s="77"/>
      <c r="BH5" s="77"/>
      <c r="BI5" s="77"/>
      <c r="BJ5" s="77"/>
      <c r="BK5" s="77"/>
      <c r="BL5" s="77"/>
      <c r="BM5" s="77"/>
      <c r="BN5" s="77"/>
      <c r="BO5" s="77"/>
      <c r="BP5" s="77"/>
      <c r="BQ5" s="77"/>
      <c r="BR5" s="77"/>
      <c r="BS5" s="77"/>
      <c r="BT5" s="77"/>
      <c r="BU5" s="77"/>
      <c r="BV5" s="77"/>
      <c r="BW5" s="77"/>
      <c r="BX5" s="77"/>
      <c r="BY5" s="77"/>
      <c r="BZ5" s="77"/>
      <c r="CA5" s="77"/>
      <c r="CB5" s="77"/>
      <c r="CC5" s="77"/>
      <c r="CD5" s="77"/>
      <c r="CE5" s="77"/>
      <c r="CF5" s="77"/>
      <c r="CG5" s="77"/>
      <c r="CH5" s="77"/>
      <c r="CI5" s="77"/>
      <c r="CJ5" s="77"/>
      <c r="CK5" s="77"/>
      <c r="CL5" s="77"/>
      <c r="CM5" s="77"/>
      <c r="CN5" s="77"/>
      <c r="CO5" s="77"/>
      <c r="CP5" s="77"/>
      <c r="CQ5" s="77"/>
      <c r="CR5" s="77"/>
      <c r="CS5" s="77"/>
      <c r="CT5" s="77"/>
      <c r="CU5" s="77"/>
      <c r="CV5" s="77"/>
      <c r="CW5" s="77"/>
      <c r="CX5" s="77"/>
      <c r="CY5" s="77"/>
      <c r="CZ5" s="77"/>
      <c r="DA5" s="77"/>
      <c r="DB5" s="77"/>
      <c r="DC5" s="77"/>
      <c r="DD5" s="77"/>
      <c r="DE5" s="77"/>
      <c r="DF5" s="77"/>
      <c r="DG5" s="77"/>
      <c r="DH5" s="77"/>
      <c r="DI5" s="77"/>
      <c r="DJ5" s="77"/>
      <c r="DK5" s="77"/>
      <c r="DL5" s="77"/>
      <c r="DM5" s="77"/>
      <c r="DN5" s="77"/>
      <c r="DO5" s="77"/>
      <c r="DP5" s="77"/>
      <c r="DQ5" s="77"/>
      <c r="DR5" s="77"/>
      <c r="DS5" s="77"/>
      <c r="DT5" s="77"/>
      <c r="DU5" s="77"/>
      <c r="DV5" s="77"/>
      <c r="DW5" s="77"/>
      <c r="DX5" s="77"/>
      <c r="DY5" s="77"/>
      <c r="DZ5" s="77"/>
      <c r="EA5" s="77"/>
      <c r="EB5" s="77"/>
      <c r="EC5" s="77"/>
      <c r="ED5" s="77"/>
      <c r="EE5" s="77"/>
      <c r="EF5" s="77"/>
      <c r="EG5" s="77"/>
      <c r="EH5" s="77"/>
      <c r="EI5" s="77"/>
      <c r="EJ5" s="77"/>
      <c r="EK5" s="77"/>
      <c r="EL5" s="77"/>
      <c r="EM5" s="77"/>
      <c r="EN5" s="77"/>
      <c r="EO5" s="77"/>
      <c r="EP5" s="77"/>
      <c r="EQ5" s="77"/>
      <c r="ER5" s="77"/>
      <c r="ES5" s="77"/>
      <c r="ET5" s="77"/>
      <c r="EU5" s="77"/>
      <c r="EV5" s="77"/>
      <c r="EW5" s="77"/>
      <c r="EX5" s="77"/>
      <c r="EY5" s="77"/>
      <c r="EZ5" s="77"/>
      <c r="FA5" s="77"/>
      <c r="FB5" s="77"/>
      <c r="FC5" s="77"/>
      <c r="FD5" s="77"/>
      <c r="FE5" s="77"/>
      <c r="FF5" s="77"/>
      <c r="FG5" s="77"/>
      <c r="FH5" s="77"/>
      <c r="FI5" s="77"/>
      <c r="FJ5" s="77"/>
      <c r="FK5" s="77"/>
      <c r="FL5" s="77"/>
      <c r="FM5" s="77"/>
      <c r="FN5" s="77"/>
      <c r="FO5" s="77"/>
      <c r="FP5" s="77"/>
      <c r="FQ5" s="77"/>
      <c r="FR5" s="77"/>
      <c r="FS5" s="77"/>
      <c r="FT5" s="77"/>
      <c r="FU5" s="77"/>
      <c r="FV5" s="77"/>
      <c r="FW5" s="77"/>
      <c r="FX5" s="77"/>
      <c r="FY5" s="77"/>
      <c r="FZ5" s="77"/>
      <c r="GA5" s="77"/>
      <c r="GB5" s="77"/>
      <c r="GC5" s="77"/>
      <c r="GD5" s="77"/>
      <c r="GE5" s="77"/>
      <c r="GF5" s="77"/>
      <c r="GG5" s="77"/>
      <c r="GH5" s="77"/>
      <c r="GI5" s="77"/>
      <c r="GJ5" s="77"/>
      <c r="GK5" s="77"/>
      <c r="GL5" s="77"/>
      <c r="GM5" s="77"/>
      <c r="GN5" s="77"/>
      <c r="GO5" s="77"/>
      <c r="GP5" s="77"/>
      <c r="GQ5" s="77"/>
      <c r="GR5" s="77"/>
      <c r="GS5" s="77"/>
      <c r="GT5" s="77"/>
      <c r="GU5" s="77"/>
      <c r="GV5" s="77"/>
      <c r="GW5" s="77"/>
      <c r="GX5" s="77"/>
      <c r="GY5" s="77"/>
      <c r="GZ5" s="77"/>
      <c r="HA5" s="77"/>
      <c r="HB5" s="77"/>
      <c r="HC5" s="77"/>
      <c r="HD5" s="77"/>
      <c r="HE5" s="77"/>
      <c r="HF5" s="77"/>
      <c r="HG5" s="77"/>
      <c r="HH5" s="77"/>
      <c r="HI5" s="77"/>
      <c r="HJ5" s="77"/>
      <c r="HK5" s="77"/>
      <c r="HL5" s="77"/>
      <c r="HM5" s="77"/>
      <c r="HN5" s="77"/>
      <c r="HO5" s="77"/>
      <c r="HP5" s="77"/>
      <c r="HQ5" s="77"/>
      <c r="HR5" s="77"/>
      <c r="HS5" s="77"/>
      <c r="HT5" s="77"/>
      <c r="HU5" s="77"/>
      <c r="HV5" s="77"/>
      <c r="HW5" s="77"/>
      <c r="HX5" s="77"/>
      <c r="HY5" s="77"/>
      <c r="HZ5" s="77"/>
      <c r="IA5" s="77"/>
      <c r="IB5" s="77"/>
      <c r="IC5" s="77"/>
      <c r="ID5" s="77"/>
      <c r="IE5" s="77"/>
      <c r="IF5" s="77"/>
      <c r="IG5" s="77"/>
      <c r="IH5" s="77"/>
      <c r="II5" s="77"/>
      <c r="IJ5" s="77"/>
      <c r="IK5" s="77"/>
      <c r="IL5" s="77"/>
      <c r="IM5" s="77"/>
      <c r="IN5" s="77"/>
      <c r="IO5" s="77"/>
      <c r="IP5" s="77"/>
      <c r="IQ5" s="77"/>
      <c r="IR5" s="77"/>
      <c r="IS5" s="77"/>
      <c r="IT5" s="77"/>
      <c r="IU5" s="77"/>
      <c r="IV5" s="77"/>
      <c r="IW5" s="77"/>
    </row>
    <row r="6" spans="1:257" ht="14.25" customHeight="1" thickBot="1" x14ac:dyDescent="0.25">
      <c r="A6" s="85">
        <f>COUNTIF(F12:G156,"Pass")</f>
        <v>0</v>
      </c>
      <c r="B6" s="86">
        <f>COUNTIF(F12:G156,"Fail")</f>
        <v>0</v>
      </c>
      <c r="C6" s="86">
        <f>E6-D6-B6-A6</f>
        <v>144</v>
      </c>
      <c r="D6" s="87">
        <f>COUNTIF(F12:G156,"N/A")</f>
        <v>0</v>
      </c>
      <c r="E6" s="216">
        <f>COUNTA(A12:A156)*2</f>
        <v>144</v>
      </c>
      <c r="F6" s="216"/>
      <c r="G6" s="216"/>
      <c r="H6" s="83"/>
      <c r="I6" s="229" t="s">
        <v>826</v>
      </c>
      <c r="J6" s="230">
        <f>COUNTIFS(J13:J143,"LamNS",L13:L143,"Open")</f>
        <v>0</v>
      </c>
      <c r="K6" s="230">
        <f>COUNTIFS(J13:J143,"LamNS",L13:L143,"Accepted")</f>
        <v>0</v>
      </c>
      <c r="L6" s="230">
        <f>COUNTIFS(J13:J143,"LamNS",L13:L143,"Ready for test")</f>
        <v>0</v>
      </c>
      <c r="M6" s="230">
        <f>COUNTIFS(J13:J143,"LamNS",L13:L143,"Closed")</f>
        <v>0</v>
      </c>
      <c r="N6" s="230">
        <f>COUNTIFS(J13:J143,"LamNS",L13:L143,"")</f>
        <v>0</v>
      </c>
      <c r="O6" s="232">
        <f t="shared" si="0"/>
        <v>0</v>
      </c>
      <c r="P6" s="77"/>
      <c r="Q6" s="77" t="s">
        <v>27</v>
      </c>
      <c r="R6" s="77"/>
      <c r="S6" s="77"/>
      <c r="T6" s="77"/>
      <c r="U6" s="77"/>
      <c r="V6" s="77"/>
      <c r="W6" s="77"/>
      <c r="X6" s="77"/>
      <c r="Y6" s="77"/>
      <c r="Z6" s="77"/>
      <c r="AA6" s="77"/>
      <c r="AB6" s="77"/>
      <c r="AC6" s="77"/>
      <c r="AD6" s="77"/>
      <c r="AE6" s="77"/>
      <c r="AF6" s="77"/>
      <c r="AG6" s="77"/>
      <c r="AH6" s="77"/>
      <c r="AI6" s="77"/>
      <c r="AJ6" s="77"/>
      <c r="AK6" s="77"/>
      <c r="AL6" s="77"/>
      <c r="AM6" s="77"/>
      <c r="AN6" s="77"/>
      <c r="AO6" s="77"/>
      <c r="AP6" s="77"/>
      <c r="AQ6" s="77"/>
      <c r="AR6" s="77"/>
      <c r="AS6" s="77"/>
      <c r="AT6" s="77"/>
      <c r="AU6" s="77"/>
      <c r="AV6" s="77"/>
      <c r="AW6" s="77"/>
      <c r="AX6" s="77"/>
      <c r="AY6" s="77"/>
      <c r="AZ6" s="77"/>
      <c r="BA6" s="77"/>
      <c r="BB6" s="77"/>
      <c r="BC6" s="77"/>
      <c r="BD6" s="77"/>
      <c r="BE6" s="77"/>
      <c r="BF6" s="77"/>
      <c r="BG6" s="77"/>
      <c r="BH6" s="77"/>
      <c r="BI6" s="77"/>
      <c r="BJ6" s="77"/>
      <c r="BK6" s="77"/>
      <c r="BL6" s="77"/>
      <c r="BM6" s="77"/>
      <c r="BN6" s="77"/>
      <c r="BO6" s="77"/>
      <c r="BP6" s="77"/>
      <c r="BQ6" s="77"/>
      <c r="BR6" s="77"/>
      <c r="BS6" s="77"/>
      <c r="BT6" s="77"/>
      <c r="BU6" s="77"/>
      <c r="BV6" s="77"/>
      <c r="BW6" s="77"/>
      <c r="BX6" s="77"/>
      <c r="BY6" s="77"/>
      <c r="BZ6" s="77"/>
      <c r="CA6" s="77"/>
      <c r="CB6" s="77"/>
      <c r="CC6" s="77"/>
      <c r="CD6" s="77"/>
      <c r="CE6" s="77"/>
      <c r="CF6" s="77"/>
      <c r="CG6" s="77"/>
      <c r="CH6" s="77"/>
      <c r="CI6" s="77"/>
      <c r="CJ6" s="77"/>
      <c r="CK6" s="77"/>
      <c r="CL6" s="77"/>
      <c r="CM6" s="77"/>
      <c r="CN6" s="77"/>
      <c r="CO6" s="77"/>
      <c r="CP6" s="77"/>
      <c r="CQ6" s="77"/>
      <c r="CR6" s="77"/>
      <c r="CS6" s="77"/>
      <c r="CT6" s="77"/>
      <c r="CU6" s="77"/>
      <c r="CV6" s="77"/>
      <c r="CW6" s="77"/>
      <c r="CX6" s="77"/>
      <c r="CY6" s="77"/>
      <c r="CZ6" s="77"/>
      <c r="DA6" s="77"/>
      <c r="DB6" s="77"/>
      <c r="DC6" s="77"/>
      <c r="DD6" s="77"/>
      <c r="DE6" s="77"/>
      <c r="DF6" s="77"/>
      <c r="DG6" s="77"/>
      <c r="DH6" s="77"/>
      <c r="DI6" s="77"/>
      <c r="DJ6" s="77"/>
      <c r="DK6" s="77"/>
      <c r="DL6" s="77"/>
      <c r="DM6" s="77"/>
      <c r="DN6" s="77"/>
      <c r="DO6" s="77"/>
      <c r="DP6" s="77"/>
      <c r="DQ6" s="77"/>
      <c r="DR6" s="77"/>
      <c r="DS6" s="77"/>
      <c r="DT6" s="77"/>
      <c r="DU6" s="77"/>
      <c r="DV6" s="77"/>
      <c r="DW6" s="77"/>
      <c r="DX6" s="77"/>
      <c r="DY6" s="77"/>
      <c r="DZ6" s="77"/>
      <c r="EA6" s="77"/>
      <c r="EB6" s="77"/>
      <c r="EC6" s="77"/>
      <c r="ED6" s="77"/>
      <c r="EE6" s="77"/>
      <c r="EF6" s="77"/>
      <c r="EG6" s="77"/>
      <c r="EH6" s="77"/>
      <c r="EI6" s="77"/>
      <c r="EJ6" s="77"/>
      <c r="EK6" s="77"/>
      <c r="EL6" s="77"/>
      <c r="EM6" s="77"/>
      <c r="EN6" s="77"/>
      <c r="EO6" s="77"/>
      <c r="EP6" s="77"/>
      <c r="EQ6" s="77"/>
      <c r="ER6" s="77"/>
      <c r="ES6" s="77"/>
      <c r="ET6" s="77"/>
      <c r="EU6" s="77"/>
      <c r="EV6" s="77"/>
      <c r="EW6" s="77"/>
      <c r="EX6" s="77"/>
      <c r="EY6" s="77"/>
      <c r="EZ6" s="77"/>
      <c r="FA6" s="77"/>
      <c r="FB6" s="77"/>
      <c r="FC6" s="77"/>
      <c r="FD6" s="77"/>
      <c r="FE6" s="77"/>
      <c r="FF6" s="77"/>
      <c r="FG6" s="77"/>
      <c r="FH6" s="77"/>
      <c r="FI6" s="77"/>
      <c r="FJ6" s="77"/>
      <c r="FK6" s="77"/>
      <c r="FL6" s="77"/>
      <c r="FM6" s="77"/>
      <c r="FN6" s="77"/>
      <c r="FO6" s="77"/>
      <c r="FP6" s="77"/>
      <c r="FQ6" s="77"/>
      <c r="FR6" s="77"/>
      <c r="FS6" s="77"/>
      <c r="FT6" s="77"/>
      <c r="FU6" s="77"/>
      <c r="FV6" s="77"/>
      <c r="FW6" s="77"/>
      <c r="FX6" s="77"/>
      <c r="FY6" s="77"/>
      <c r="FZ6" s="77"/>
      <c r="GA6" s="77"/>
      <c r="GB6" s="77"/>
      <c r="GC6" s="77"/>
      <c r="GD6" s="77"/>
      <c r="GE6" s="77"/>
      <c r="GF6" s="77"/>
      <c r="GG6" s="77"/>
      <c r="GH6" s="77"/>
      <c r="GI6" s="77"/>
      <c r="GJ6" s="77"/>
      <c r="GK6" s="77"/>
      <c r="GL6" s="77"/>
      <c r="GM6" s="77"/>
      <c r="GN6" s="77"/>
      <c r="GO6" s="77"/>
      <c r="GP6" s="77"/>
      <c r="GQ6" s="77"/>
      <c r="GR6" s="77"/>
      <c r="GS6" s="77"/>
      <c r="GT6" s="77"/>
      <c r="GU6" s="77"/>
      <c r="GV6" s="77"/>
      <c r="GW6" s="77"/>
      <c r="GX6" s="77"/>
      <c r="GY6" s="77"/>
      <c r="GZ6" s="77"/>
      <c r="HA6" s="77"/>
      <c r="HB6" s="77"/>
      <c r="HC6" s="77"/>
      <c r="HD6" s="77"/>
      <c r="HE6" s="77"/>
      <c r="HF6" s="77"/>
      <c r="HG6" s="77"/>
      <c r="HH6" s="77"/>
      <c r="HI6" s="77"/>
      <c r="HJ6" s="77"/>
      <c r="HK6" s="77"/>
      <c r="HL6" s="77"/>
      <c r="HM6" s="77"/>
      <c r="HN6" s="77"/>
      <c r="HO6" s="77"/>
      <c r="HP6" s="77"/>
      <c r="HQ6" s="77"/>
      <c r="HR6" s="77"/>
      <c r="HS6" s="77"/>
      <c r="HT6" s="77"/>
      <c r="HU6" s="77"/>
      <c r="HV6" s="77"/>
      <c r="HW6" s="77"/>
      <c r="HX6" s="77"/>
      <c r="HY6" s="77"/>
      <c r="HZ6" s="77"/>
      <c r="IA6" s="77"/>
      <c r="IB6" s="77"/>
      <c r="IC6" s="77"/>
      <c r="ID6" s="77"/>
      <c r="IE6" s="77"/>
      <c r="IF6" s="77"/>
      <c r="IG6" s="77"/>
      <c r="IH6" s="77"/>
      <c r="II6" s="77"/>
      <c r="IJ6" s="77"/>
      <c r="IK6" s="77"/>
      <c r="IL6" s="77"/>
      <c r="IM6" s="77"/>
      <c r="IN6" s="77"/>
      <c r="IO6" s="77"/>
      <c r="IP6" s="77"/>
      <c r="IQ6" s="77"/>
      <c r="IR6" s="77"/>
      <c r="IS6" s="77"/>
      <c r="IT6" s="77"/>
      <c r="IU6" s="77"/>
      <c r="IV6" s="77"/>
      <c r="IW6" s="77"/>
    </row>
    <row r="7" spans="1:257" ht="14.25" customHeight="1" thickBot="1" x14ac:dyDescent="0.25">
      <c r="A7" s="173"/>
      <c r="B7" s="173"/>
      <c r="C7" s="173"/>
      <c r="D7" s="173"/>
      <c r="E7" s="174"/>
      <c r="F7" s="174"/>
      <c r="G7" s="174"/>
      <c r="H7" s="83"/>
      <c r="I7" s="233" t="s">
        <v>130</v>
      </c>
      <c r="J7" s="234">
        <f>SUM(J2:J6)</f>
        <v>0</v>
      </c>
      <c r="K7" s="234">
        <f t="shared" ref="K7:N7" si="1">SUM(K2:K6)</f>
        <v>0</v>
      </c>
      <c r="L7" s="234">
        <f t="shared" si="1"/>
        <v>0</v>
      </c>
      <c r="M7" s="234">
        <f t="shared" si="1"/>
        <v>0</v>
      </c>
      <c r="N7" s="234">
        <f t="shared" si="1"/>
        <v>0</v>
      </c>
      <c r="O7" s="235">
        <f>SUM(O2:O6)</f>
        <v>0</v>
      </c>
      <c r="P7" s="77"/>
      <c r="Q7" s="77"/>
      <c r="R7" s="77"/>
      <c r="S7" s="77"/>
      <c r="T7" s="77"/>
      <c r="U7" s="77"/>
      <c r="V7" s="77"/>
      <c r="W7" s="77"/>
      <c r="X7" s="77"/>
      <c r="Y7" s="77"/>
      <c r="Z7" s="77"/>
      <c r="AA7" s="77"/>
      <c r="AB7" s="77"/>
      <c r="AC7" s="77"/>
      <c r="AD7" s="77"/>
      <c r="AE7" s="77"/>
      <c r="AF7" s="77"/>
      <c r="AG7" s="77"/>
      <c r="AH7" s="77"/>
      <c r="AI7" s="77"/>
      <c r="AJ7" s="77"/>
      <c r="AK7" s="77"/>
      <c r="AL7" s="77"/>
      <c r="AM7" s="77"/>
      <c r="AN7" s="77"/>
      <c r="AO7" s="77"/>
      <c r="AP7" s="77"/>
      <c r="AQ7" s="77"/>
      <c r="AR7" s="77"/>
      <c r="AS7" s="77"/>
      <c r="AT7" s="77"/>
      <c r="AU7" s="77"/>
      <c r="AV7" s="77"/>
      <c r="AW7" s="77"/>
      <c r="AX7" s="77"/>
      <c r="AY7" s="77"/>
      <c r="AZ7" s="77"/>
      <c r="BA7" s="77"/>
      <c r="BB7" s="77"/>
      <c r="BC7" s="77"/>
      <c r="BD7" s="77"/>
      <c r="BE7" s="77"/>
      <c r="BF7" s="77"/>
      <c r="BG7" s="77"/>
      <c r="BH7" s="77"/>
      <c r="BI7" s="77"/>
      <c r="BJ7" s="77"/>
      <c r="BK7" s="77"/>
      <c r="BL7" s="77"/>
      <c r="BM7" s="77"/>
      <c r="BN7" s="77"/>
      <c r="BO7" s="77"/>
      <c r="BP7" s="77"/>
      <c r="BQ7" s="77"/>
      <c r="BR7" s="77"/>
      <c r="BS7" s="77"/>
      <c r="BT7" s="77"/>
      <c r="BU7" s="77"/>
      <c r="BV7" s="77"/>
      <c r="BW7" s="77"/>
      <c r="BX7" s="77"/>
      <c r="BY7" s="77"/>
      <c r="BZ7" s="77"/>
      <c r="CA7" s="77"/>
      <c r="CB7" s="77"/>
      <c r="CC7" s="77"/>
      <c r="CD7" s="77"/>
      <c r="CE7" s="77"/>
      <c r="CF7" s="77"/>
      <c r="CG7" s="77"/>
      <c r="CH7" s="77"/>
      <c r="CI7" s="77"/>
      <c r="CJ7" s="77"/>
      <c r="CK7" s="77"/>
      <c r="CL7" s="77"/>
      <c r="CM7" s="77"/>
      <c r="CN7" s="77"/>
      <c r="CO7" s="77"/>
      <c r="CP7" s="77"/>
      <c r="CQ7" s="77"/>
      <c r="CR7" s="77"/>
      <c r="CS7" s="77"/>
      <c r="CT7" s="77"/>
      <c r="CU7" s="77"/>
      <c r="CV7" s="77"/>
      <c r="CW7" s="77"/>
      <c r="CX7" s="77"/>
      <c r="CY7" s="77"/>
      <c r="CZ7" s="77"/>
      <c r="DA7" s="77"/>
      <c r="DB7" s="77"/>
      <c r="DC7" s="77"/>
      <c r="DD7" s="77"/>
      <c r="DE7" s="77"/>
      <c r="DF7" s="77"/>
      <c r="DG7" s="77"/>
      <c r="DH7" s="77"/>
      <c r="DI7" s="77"/>
      <c r="DJ7" s="77"/>
      <c r="DK7" s="77"/>
      <c r="DL7" s="77"/>
      <c r="DM7" s="77"/>
      <c r="DN7" s="77"/>
      <c r="DO7" s="77"/>
      <c r="DP7" s="77"/>
      <c r="DQ7" s="77"/>
      <c r="DR7" s="77"/>
      <c r="DS7" s="77"/>
      <c r="DT7" s="77"/>
      <c r="DU7" s="77"/>
      <c r="DV7" s="77"/>
      <c r="DW7" s="77"/>
      <c r="DX7" s="77"/>
      <c r="DY7" s="77"/>
      <c r="DZ7" s="77"/>
      <c r="EA7" s="77"/>
      <c r="EB7" s="77"/>
      <c r="EC7" s="77"/>
      <c r="ED7" s="77"/>
      <c r="EE7" s="77"/>
      <c r="EF7" s="77"/>
      <c r="EG7" s="77"/>
      <c r="EH7" s="77"/>
      <c r="EI7" s="77"/>
      <c r="EJ7" s="77"/>
      <c r="EK7" s="77"/>
      <c r="EL7" s="77"/>
      <c r="EM7" s="77"/>
      <c r="EN7" s="77"/>
      <c r="EO7" s="77"/>
      <c r="EP7" s="77"/>
      <c r="EQ7" s="77"/>
      <c r="ER7" s="77"/>
      <c r="ES7" s="77"/>
      <c r="ET7" s="77"/>
      <c r="EU7" s="77"/>
      <c r="EV7" s="77"/>
      <c r="EW7" s="77"/>
      <c r="EX7" s="77"/>
      <c r="EY7" s="77"/>
      <c r="EZ7" s="77"/>
      <c r="FA7" s="77"/>
      <c r="FB7" s="77"/>
      <c r="FC7" s="77"/>
      <c r="FD7" s="77"/>
      <c r="FE7" s="77"/>
      <c r="FF7" s="77"/>
      <c r="FG7" s="77"/>
      <c r="FH7" s="77"/>
      <c r="FI7" s="77"/>
      <c r="FJ7" s="77"/>
      <c r="FK7" s="77"/>
      <c r="FL7" s="77"/>
      <c r="FM7" s="77"/>
      <c r="FN7" s="77"/>
      <c r="FO7" s="77"/>
      <c r="FP7" s="77"/>
      <c r="FQ7" s="77"/>
      <c r="FR7" s="77"/>
      <c r="FS7" s="77"/>
      <c r="FT7" s="77"/>
      <c r="FU7" s="77"/>
      <c r="FV7" s="77"/>
      <c r="FW7" s="77"/>
      <c r="FX7" s="77"/>
      <c r="FY7" s="77"/>
      <c r="FZ7" s="77"/>
      <c r="GA7" s="77"/>
      <c r="GB7" s="77"/>
      <c r="GC7" s="77"/>
      <c r="GD7" s="77"/>
      <c r="GE7" s="77"/>
      <c r="GF7" s="77"/>
      <c r="GG7" s="77"/>
      <c r="GH7" s="77"/>
      <c r="GI7" s="77"/>
      <c r="GJ7" s="77"/>
      <c r="GK7" s="77"/>
      <c r="GL7" s="77"/>
      <c r="GM7" s="77"/>
      <c r="GN7" s="77"/>
      <c r="GO7" s="77"/>
      <c r="GP7" s="77"/>
      <c r="GQ7" s="77"/>
      <c r="GR7" s="77"/>
      <c r="GS7" s="77"/>
      <c r="GT7" s="77"/>
      <c r="GU7" s="77"/>
      <c r="GV7" s="77"/>
      <c r="GW7" s="77"/>
      <c r="GX7" s="77"/>
      <c r="GY7" s="77"/>
      <c r="GZ7" s="77"/>
      <c r="HA7" s="77"/>
      <c r="HB7" s="77"/>
      <c r="HC7" s="77"/>
      <c r="HD7" s="77"/>
      <c r="HE7" s="77"/>
      <c r="HF7" s="77"/>
      <c r="HG7" s="77"/>
      <c r="HH7" s="77"/>
      <c r="HI7" s="77"/>
      <c r="HJ7" s="77"/>
      <c r="HK7" s="77"/>
      <c r="HL7" s="77"/>
      <c r="HM7" s="77"/>
      <c r="HN7" s="77"/>
      <c r="HO7" s="77"/>
      <c r="HP7" s="77"/>
      <c r="HQ7" s="77"/>
      <c r="HR7" s="77"/>
      <c r="HS7" s="77"/>
      <c r="HT7" s="77"/>
      <c r="HU7" s="77"/>
      <c r="HV7" s="77"/>
      <c r="HW7" s="77"/>
      <c r="HX7" s="77"/>
      <c r="HY7" s="77"/>
      <c r="HZ7" s="77"/>
      <c r="IA7" s="77"/>
      <c r="IB7" s="77"/>
      <c r="IC7" s="77"/>
      <c r="ID7" s="77"/>
      <c r="IE7" s="77"/>
      <c r="IF7" s="77"/>
      <c r="IG7" s="77"/>
      <c r="IH7" s="77"/>
      <c r="II7" s="77"/>
      <c r="IJ7" s="77"/>
      <c r="IK7" s="77"/>
      <c r="IL7" s="77"/>
      <c r="IM7" s="77"/>
      <c r="IN7" s="77"/>
      <c r="IO7" s="77"/>
      <c r="IP7" s="77"/>
      <c r="IQ7" s="77"/>
      <c r="IR7" s="77"/>
      <c r="IS7" s="77"/>
      <c r="IT7" s="77"/>
      <c r="IU7" s="77"/>
      <c r="IV7" s="77"/>
      <c r="IW7" s="77"/>
    </row>
    <row r="8" spans="1:257" ht="14.25" customHeight="1" thickTop="1" x14ac:dyDescent="0.2">
      <c r="A8" s="173"/>
      <c r="B8" s="173"/>
      <c r="C8" s="173"/>
      <c r="D8" s="173"/>
      <c r="E8" s="174"/>
      <c r="F8" s="174"/>
      <c r="G8" s="174"/>
      <c r="H8" s="83"/>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c r="AK8" s="77"/>
      <c r="AL8" s="77"/>
      <c r="AM8" s="77"/>
      <c r="AN8" s="77"/>
      <c r="AO8" s="77"/>
      <c r="AP8" s="77"/>
      <c r="AQ8" s="77"/>
      <c r="AR8" s="77"/>
      <c r="AS8" s="77"/>
      <c r="AT8" s="77"/>
      <c r="AU8" s="77"/>
      <c r="AV8" s="77"/>
      <c r="AW8" s="77"/>
      <c r="AX8" s="77"/>
      <c r="AY8" s="77"/>
      <c r="AZ8" s="77"/>
      <c r="BA8" s="77"/>
      <c r="BB8" s="77"/>
      <c r="BC8" s="77"/>
      <c r="BD8" s="77"/>
      <c r="BE8" s="77"/>
      <c r="BF8" s="77"/>
      <c r="BG8" s="77"/>
      <c r="BH8" s="77"/>
      <c r="BI8" s="77"/>
      <c r="BJ8" s="77"/>
      <c r="BK8" s="77"/>
      <c r="BL8" s="77"/>
      <c r="BM8" s="77"/>
      <c r="BN8" s="77"/>
      <c r="BO8" s="77"/>
      <c r="BP8" s="77"/>
      <c r="BQ8" s="77"/>
      <c r="BR8" s="77"/>
      <c r="BS8" s="77"/>
      <c r="BT8" s="77"/>
      <c r="BU8" s="77"/>
      <c r="BV8" s="77"/>
      <c r="BW8" s="77"/>
      <c r="BX8" s="77"/>
      <c r="BY8" s="77"/>
      <c r="BZ8" s="77"/>
      <c r="CA8" s="77"/>
      <c r="CB8" s="77"/>
      <c r="CC8" s="77"/>
      <c r="CD8" s="77"/>
      <c r="CE8" s="77"/>
      <c r="CF8" s="77"/>
      <c r="CG8" s="77"/>
      <c r="CH8" s="77"/>
      <c r="CI8" s="77"/>
      <c r="CJ8" s="77"/>
      <c r="CK8" s="77"/>
      <c r="CL8" s="77"/>
      <c r="CM8" s="77"/>
      <c r="CN8" s="77"/>
      <c r="CO8" s="77"/>
      <c r="CP8" s="77"/>
      <c r="CQ8" s="77"/>
      <c r="CR8" s="77"/>
      <c r="CS8" s="77"/>
      <c r="CT8" s="77"/>
      <c r="CU8" s="77"/>
      <c r="CV8" s="77"/>
      <c r="CW8" s="77"/>
      <c r="CX8" s="77"/>
      <c r="CY8" s="77"/>
      <c r="CZ8" s="77"/>
      <c r="DA8" s="77"/>
      <c r="DB8" s="77"/>
      <c r="DC8" s="77"/>
      <c r="DD8" s="77"/>
      <c r="DE8" s="77"/>
      <c r="DF8" s="77"/>
      <c r="DG8" s="77"/>
      <c r="DH8" s="77"/>
      <c r="DI8" s="77"/>
      <c r="DJ8" s="77"/>
      <c r="DK8" s="77"/>
      <c r="DL8" s="77"/>
      <c r="DM8" s="77"/>
      <c r="DN8" s="77"/>
      <c r="DO8" s="77"/>
      <c r="DP8" s="77"/>
      <c r="DQ8" s="77"/>
      <c r="DR8" s="77"/>
      <c r="DS8" s="77"/>
      <c r="DT8" s="77"/>
      <c r="DU8" s="77"/>
      <c r="DV8" s="77"/>
      <c r="DW8" s="77"/>
      <c r="DX8" s="77"/>
      <c r="DY8" s="77"/>
      <c r="DZ8" s="77"/>
      <c r="EA8" s="77"/>
      <c r="EB8" s="77"/>
      <c r="EC8" s="77"/>
      <c r="ED8" s="77"/>
      <c r="EE8" s="77"/>
      <c r="EF8" s="77"/>
      <c r="EG8" s="77"/>
      <c r="EH8" s="77"/>
      <c r="EI8" s="77"/>
      <c r="EJ8" s="77"/>
      <c r="EK8" s="77"/>
      <c r="EL8" s="77"/>
      <c r="EM8" s="77"/>
      <c r="EN8" s="77"/>
      <c r="EO8" s="77"/>
      <c r="EP8" s="77"/>
      <c r="EQ8" s="77"/>
      <c r="ER8" s="77"/>
      <c r="ES8" s="77"/>
      <c r="ET8" s="77"/>
      <c r="EU8" s="77"/>
      <c r="EV8" s="77"/>
      <c r="EW8" s="77"/>
      <c r="EX8" s="77"/>
      <c r="EY8" s="77"/>
      <c r="EZ8" s="77"/>
      <c r="FA8" s="77"/>
      <c r="FB8" s="77"/>
      <c r="FC8" s="77"/>
      <c r="FD8" s="77"/>
      <c r="FE8" s="77"/>
      <c r="FF8" s="77"/>
      <c r="FG8" s="77"/>
      <c r="FH8" s="77"/>
      <c r="FI8" s="77"/>
      <c r="FJ8" s="77"/>
      <c r="FK8" s="77"/>
      <c r="FL8" s="77"/>
      <c r="FM8" s="77"/>
      <c r="FN8" s="77"/>
      <c r="FO8" s="77"/>
      <c r="FP8" s="77"/>
      <c r="FQ8" s="77"/>
      <c r="FR8" s="77"/>
      <c r="FS8" s="77"/>
      <c r="FT8" s="77"/>
      <c r="FU8" s="77"/>
      <c r="FV8" s="77"/>
      <c r="FW8" s="77"/>
      <c r="FX8" s="77"/>
      <c r="FY8" s="77"/>
      <c r="FZ8" s="77"/>
      <c r="GA8" s="77"/>
      <c r="GB8" s="77"/>
      <c r="GC8" s="77"/>
      <c r="GD8" s="77"/>
      <c r="GE8" s="77"/>
      <c r="GF8" s="77"/>
      <c r="GG8" s="77"/>
      <c r="GH8" s="77"/>
      <c r="GI8" s="77"/>
      <c r="GJ8" s="77"/>
      <c r="GK8" s="77"/>
      <c r="GL8" s="77"/>
      <c r="GM8" s="77"/>
      <c r="GN8" s="77"/>
      <c r="GO8" s="77"/>
      <c r="GP8" s="77"/>
      <c r="GQ8" s="77"/>
      <c r="GR8" s="77"/>
      <c r="GS8" s="77"/>
      <c r="GT8" s="77"/>
      <c r="GU8" s="77"/>
      <c r="GV8" s="77"/>
      <c r="GW8" s="77"/>
      <c r="GX8" s="77"/>
      <c r="GY8" s="77"/>
      <c r="GZ8" s="77"/>
      <c r="HA8" s="77"/>
      <c r="HB8" s="77"/>
      <c r="HC8" s="77"/>
      <c r="HD8" s="77"/>
      <c r="HE8" s="77"/>
      <c r="HF8" s="77"/>
      <c r="HG8" s="77"/>
      <c r="HH8" s="77"/>
      <c r="HI8" s="77"/>
      <c r="HJ8" s="77"/>
      <c r="HK8" s="77"/>
      <c r="HL8" s="77"/>
      <c r="HM8" s="77"/>
      <c r="HN8" s="77"/>
      <c r="HO8" s="77"/>
      <c r="HP8" s="77"/>
      <c r="HQ8" s="77"/>
      <c r="HR8" s="77"/>
      <c r="HS8" s="77"/>
      <c r="HT8" s="77"/>
      <c r="HU8" s="77"/>
      <c r="HV8" s="77"/>
      <c r="HW8" s="77"/>
      <c r="HX8" s="77"/>
      <c r="HY8" s="77"/>
      <c r="HZ8" s="77"/>
      <c r="IA8" s="77"/>
      <c r="IB8" s="77"/>
      <c r="IC8" s="77"/>
      <c r="ID8" s="77"/>
      <c r="IE8" s="77"/>
      <c r="IF8" s="77"/>
      <c r="IG8" s="77"/>
      <c r="IH8" s="77"/>
      <c r="II8" s="77"/>
      <c r="IJ8" s="77"/>
      <c r="IK8" s="77"/>
      <c r="IL8" s="77"/>
      <c r="IM8" s="77"/>
      <c r="IN8" s="77"/>
      <c r="IO8" s="77"/>
      <c r="IP8" s="77"/>
    </row>
    <row r="9" spans="1:257" ht="14.25" customHeight="1" x14ac:dyDescent="0.2">
      <c r="A9" s="77"/>
      <c r="B9" s="77"/>
      <c r="C9" s="77"/>
      <c r="D9" s="88"/>
      <c r="E9" s="88"/>
      <c r="F9" s="88"/>
      <c r="G9" s="88"/>
      <c r="H9" s="83"/>
      <c r="I9" s="83"/>
      <c r="J9" s="84"/>
      <c r="K9" s="77"/>
      <c r="L9" s="77"/>
      <c r="M9" s="77"/>
      <c r="N9" s="77"/>
      <c r="O9" s="77"/>
      <c r="P9" s="77"/>
      <c r="Q9" s="77"/>
      <c r="R9" s="77"/>
      <c r="S9" s="77"/>
      <c r="T9" s="77"/>
      <c r="U9" s="77"/>
      <c r="V9" s="77"/>
      <c r="W9" s="77"/>
      <c r="X9" s="77"/>
      <c r="Y9" s="77"/>
      <c r="Z9" s="77"/>
      <c r="AA9" s="77"/>
      <c r="AB9" s="77"/>
      <c r="AC9" s="77"/>
      <c r="AD9" s="77"/>
      <c r="AE9" s="77"/>
      <c r="AF9" s="77"/>
      <c r="AG9" s="77"/>
      <c r="AH9" s="77"/>
      <c r="AI9" s="77"/>
      <c r="AJ9" s="77"/>
      <c r="AK9" s="77"/>
      <c r="AL9" s="77"/>
      <c r="AM9" s="77"/>
      <c r="AN9" s="77"/>
      <c r="AO9" s="77"/>
      <c r="AP9" s="77"/>
      <c r="AQ9" s="77"/>
      <c r="AR9" s="77"/>
      <c r="AS9" s="77"/>
      <c r="AT9" s="77"/>
      <c r="AU9" s="77"/>
      <c r="AV9" s="77"/>
      <c r="AW9" s="77"/>
      <c r="AX9" s="77"/>
      <c r="AY9" s="77"/>
      <c r="AZ9" s="77"/>
      <c r="BA9" s="77"/>
      <c r="BB9" s="77"/>
      <c r="BC9" s="77"/>
      <c r="BD9" s="77"/>
      <c r="BE9" s="77"/>
      <c r="BF9" s="77"/>
      <c r="BG9" s="77"/>
      <c r="BH9" s="77"/>
      <c r="BI9" s="77"/>
      <c r="BJ9" s="77"/>
      <c r="BK9" s="77"/>
      <c r="BL9" s="77"/>
      <c r="BM9" s="77"/>
      <c r="BN9" s="77"/>
      <c r="BO9" s="77"/>
      <c r="BP9" s="77"/>
      <c r="BQ9" s="77"/>
      <c r="BR9" s="77"/>
      <c r="BS9" s="77"/>
      <c r="BT9" s="77"/>
      <c r="BU9" s="77"/>
      <c r="BV9" s="77"/>
      <c r="BW9" s="77"/>
      <c r="BX9" s="77"/>
      <c r="BY9" s="77"/>
      <c r="BZ9" s="77"/>
      <c r="CA9" s="77"/>
      <c r="CB9" s="77"/>
      <c r="CC9" s="77"/>
      <c r="CD9" s="77"/>
      <c r="CE9" s="77"/>
      <c r="CF9" s="77"/>
      <c r="CG9" s="77"/>
      <c r="CH9" s="77"/>
      <c r="CI9" s="77"/>
      <c r="CJ9" s="77"/>
      <c r="CK9" s="77"/>
      <c r="CL9" s="77"/>
      <c r="CM9" s="77"/>
      <c r="CN9" s="77"/>
      <c r="CO9" s="77"/>
      <c r="CP9" s="77"/>
      <c r="CQ9" s="77"/>
      <c r="CR9" s="77"/>
      <c r="CS9" s="77"/>
      <c r="CT9" s="77"/>
      <c r="CU9" s="77"/>
      <c r="CV9" s="77"/>
      <c r="CW9" s="77"/>
      <c r="CX9" s="77"/>
      <c r="CY9" s="77"/>
      <c r="CZ9" s="77"/>
      <c r="DA9" s="77"/>
      <c r="DB9" s="77"/>
      <c r="DC9" s="77"/>
      <c r="DD9" s="77"/>
      <c r="DE9" s="77"/>
      <c r="DF9" s="77"/>
      <c r="DG9" s="77"/>
      <c r="DH9" s="77"/>
      <c r="DI9" s="77"/>
      <c r="DJ9" s="77"/>
      <c r="DK9" s="77"/>
      <c r="DL9" s="77"/>
      <c r="DM9" s="77"/>
      <c r="DN9" s="77"/>
      <c r="DO9" s="77"/>
      <c r="DP9" s="77"/>
      <c r="DQ9" s="77"/>
      <c r="DR9" s="77"/>
      <c r="DS9" s="77"/>
      <c r="DT9" s="77"/>
      <c r="DU9" s="77"/>
      <c r="DV9" s="77"/>
      <c r="DW9" s="77"/>
      <c r="DX9" s="77"/>
      <c r="DY9" s="77"/>
      <c r="DZ9" s="77"/>
      <c r="EA9" s="77"/>
      <c r="EB9" s="77"/>
      <c r="EC9" s="77"/>
      <c r="ED9" s="77"/>
      <c r="EE9" s="77"/>
      <c r="EF9" s="77"/>
      <c r="EG9" s="77"/>
      <c r="EH9" s="77"/>
      <c r="EI9" s="77"/>
      <c r="EJ9" s="77"/>
      <c r="EK9" s="77"/>
      <c r="EL9" s="77"/>
      <c r="EM9" s="77"/>
      <c r="EN9" s="77"/>
      <c r="EO9" s="77"/>
      <c r="EP9" s="77"/>
      <c r="EQ9" s="77"/>
      <c r="ER9" s="77"/>
      <c r="ES9" s="77"/>
      <c r="ET9" s="77"/>
      <c r="EU9" s="77"/>
      <c r="EV9" s="77"/>
      <c r="EW9" s="77"/>
      <c r="EX9" s="77"/>
      <c r="EY9" s="77"/>
      <c r="EZ9" s="77"/>
      <c r="FA9" s="77"/>
      <c r="FB9" s="77"/>
      <c r="FC9" s="77"/>
      <c r="FD9" s="77"/>
      <c r="FE9" s="77"/>
      <c r="FF9" s="77"/>
      <c r="FG9" s="77"/>
      <c r="FH9" s="77"/>
      <c r="FI9" s="77"/>
      <c r="FJ9" s="77"/>
      <c r="FK9" s="77"/>
      <c r="FL9" s="77"/>
      <c r="FM9" s="77"/>
      <c r="FN9" s="77"/>
      <c r="FO9" s="77"/>
      <c r="FP9" s="77"/>
      <c r="FQ9" s="77"/>
      <c r="FR9" s="77"/>
      <c r="FS9" s="77"/>
      <c r="FT9" s="77"/>
      <c r="FU9" s="77"/>
      <c r="FV9" s="77"/>
      <c r="FW9" s="77"/>
      <c r="FX9" s="77"/>
      <c r="FY9" s="77"/>
      <c r="FZ9" s="77"/>
      <c r="GA9" s="77"/>
      <c r="GB9" s="77"/>
      <c r="GC9" s="77"/>
      <c r="GD9" s="77"/>
      <c r="GE9" s="77"/>
      <c r="GF9" s="77"/>
      <c r="GG9" s="77"/>
      <c r="GH9" s="77"/>
      <c r="GI9" s="77"/>
      <c r="GJ9" s="77"/>
      <c r="GK9" s="77"/>
      <c r="GL9" s="77"/>
      <c r="GM9" s="77"/>
      <c r="GN9" s="77"/>
      <c r="GO9" s="77"/>
      <c r="GP9" s="77"/>
      <c r="GQ9" s="77"/>
      <c r="GR9" s="77"/>
      <c r="GS9" s="77"/>
      <c r="GT9" s="77"/>
      <c r="GU9" s="77"/>
      <c r="GV9" s="77"/>
      <c r="GW9" s="77"/>
      <c r="GX9" s="77"/>
      <c r="GY9" s="77"/>
      <c r="GZ9" s="77"/>
      <c r="HA9" s="77"/>
      <c r="HB9" s="77"/>
      <c r="HC9" s="77"/>
      <c r="HD9" s="77"/>
      <c r="HE9" s="77"/>
      <c r="HF9" s="77"/>
      <c r="HG9" s="77"/>
      <c r="HH9" s="77"/>
      <c r="HI9" s="77"/>
      <c r="HJ9" s="77"/>
      <c r="HK9" s="77"/>
      <c r="HL9" s="77"/>
      <c r="HM9" s="77"/>
      <c r="HN9" s="77"/>
      <c r="HO9" s="77"/>
      <c r="HP9" s="77"/>
      <c r="HQ9" s="77"/>
      <c r="HR9" s="77"/>
      <c r="HS9" s="77"/>
      <c r="HT9" s="77"/>
      <c r="HU9" s="77"/>
      <c r="HV9" s="77"/>
      <c r="HW9" s="77"/>
      <c r="HX9" s="77"/>
      <c r="HY9" s="77"/>
      <c r="HZ9" s="77"/>
      <c r="IA9" s="77"/>
      <c r="IB9" s="77"/>
      <c r="IC9" s="77"/>
      <c r="ID9" s="77"/>
      <c r="IE9" s="77"/>
      <c r="IF9" s="77"/>
      <c r="IG9" s="77"/>
      <c r="IH9" s="77"/>
      <c r="II9" s="77"/>
      <c r="IJ9" s="77"/>
      <c r="IK9" s="77"/>
      <c r="IL9" s="77"/>
      <c r="IM9" s="77"/>
      <c r="IN9" s="77"/>
      <c r="IO9" s="77"/>
      <c r="IP9" s="77"/>
      <c r="IQ9" s="77"/>
      <c r="IR9" s="77"/>
      <c r="IS9" s="77"/>
      <c r="IT9" s="77"/>
      <c r="IU9" s="77"/>
      <c r="IV9" s="77"/>
      <c r="IW9" s="77"/>
    </row>
    <row r="10" spans="1:257" ht="42" customHeight="1" x14ac:dyDescent="0.2">
      <c r="A10" s="49" t="s">
        <v>30</v>
      </c>
      <c r="B10" s="49" t="s">
        <v>31</v>
      </c>
      <c r="C10" s="49" t="s">
        <v>32</v>
      </c>
      <c r="D10" s="49" t="s">
        <v>33</v>
      </c>
      <c r="E10" s="49" t="s">
        <v>34</v>
      </c>
      <c r="F10" s="49" t="s">
        <v>117</v>
      </c>
      <c r="G10" s="49" t="s">
        <v>116</v>
      </c>
      <c r="H10" s="49" t="s">
        <v>35</v>
      </c>
      <c r="I10" s="49" t="s">
        <v>36</v>
      </c>
      <c r="J10" s="255" t="s">
        <v>119</v>
      </c>
      <c r="K10" s="256" t="s">
        <v>25</v>
      </c>
      <c r="L10" s="257" t="s">
        <v>120</v>
      </c>
      <c r="M10" s="257" t="s">
        <v>122</v>
      </c>
      <c r="N10" s="255" t="s">
        <v>121</v>
      </c>
      <c r="O10" s="257" t="s">
        <v>132</v>
      </c>
      <c r="P10" s="77"/>
      <c r="Q10" s="77"/>
      <c r="R10" s="77"/>
      <c r="S10" s="77"/>
      <c r="T10" s="77"/>
      <c r="U10" s="77"/>
      <c r="V10" s="77"/>
      <c r="W10" s="77"/>
      <c r="X10" s="77"/>
      <c r="Y10" s="77"/>
      <c r="Z10" s="77"/>
      <c r="AA10" s="77"/>
      <c r="AB10" s="77"/>
      <c r="AC10" s="77"/>
      <c r="AD10" s="77"/>
      <c r="AE10" s="77"/>
      <c r="AF10" s="77"/>
      <c r="AG10" s="77"/>
      <c r="AH10" s="77"/>
      <c r="AI10" s="77"/>
      <c r="AJ10" s="77"/>
      <c r="AK10" s="77"/>
      <c r="AL10" s="77"/>
      <c r="AM10" s="77"/>
      <c r="AN10" s="77"/>
      <c r="AO10" s="77"/>
      <c r="AP10" s="77"/>
      <c r="AQ10" s="77"/>
      <c r="AR10" s="77"/>
      <c r="AS10" s="77"/>
      <c r="AT10" s="77"/>
      <c r="AU10" s="77"/>
      <c r="AV10" s="77"/>
      <c r="AW10" s="77"/>
      <c r="AX10" s="77"/>
      <c r="AY10" s="77"/>
      <c r="AZ10" s="77"/>
      <c r="BA10" s="77"/>
      <c r="BB10" s="77"/>
      <c r="BC10" s="77"/>
      <c r="BD10" s="77"/>
      <c r="BE10" s="77"/>
      <c r="BF10" s="77"/>
      <c r="BG10" s="77"/>
      <c r="BH10" s="77"/>
      <c r="BI10" s="77"/>
      <c r="BJ10" s="77"/>
      <c r="BK10" s="77"/>
      <c r="BL10" s="77"/>
      <c r="BM10" s="77"/>
      <c r="BN10" s="77"/>
      <c r="BO10" s="77"/>
      <c r="BP10" s="77"/>
      <c r="BQ10" s="77"/>
      <c r="BR10" s="77"/>
      <c r="BS10" s="77"/>
      <c r="BT10" s="77"/>
      <c r="BU10" s="77"/>
      <c r="BV10" s="77"/>
      <c r="BW10" s="77"/>
      <c r="BX10" s="77"/>
      <c r="BY10" s="77"/>
      <c r="BZ10" s="77"/>
      <c r="CA10" s="77"/>
      <c r="CB10" s="77"/>
      <c r="CC10" s="77"/>
      <c r="CD10" s="77"/>
      <c r="CE10" s="77"/>
      <c r="CF10" s="77"/>
      <c r="CG10" s="77"/>
      <c r="CH10" s="77"/>
      <c r="CI10" s="77"/>
      <c r="CJ10" s="77"/>
      <c r="CK10" s="77"/>
      <c r="CL10" s="77"/>
      <c r="CM10" s="77"/>
      <c r="CN10" s="77"/>
      <c r="CO10" s="77"/>
      <c r="CP10" s="77"/>
      <c r="CQ10" s="77"/>
      <c r="CR10" s="77"/>
      <c r="CS10" s="77"/>
      <c r="CT10" s="77"/>
      <c r="CU10" s="77"/>
      <c r="CV10" s="77"/>
      <c r="CW10" s="77"/>
      <c r="CX10" s="77"/>
      <c r="CY10" s="77"/>
      <c r="CZ10" s="77"/>
      <c r="DA10" s="77"/>
      <c r="DB10" s="77"/>
      <c r="DC10" s="77"/>
      <c r="DD10" s="77"/>
      <c r="DE10" s="77"/>
      <c r="DF10" s="77"/>
      <c r="DG10" s="77"/>
      <c r="DH10" s="77"/>
      <c r="DI10" s="77"/>
      <c r="DJ10" s="77"/>
      <c r="DK10" s="77"/>
      <c r="DL10" s="77"/>
      <c r="DM10" s="77"/>
      <c r="DN10" s="77"/>
      <c r="DO10" s="77"/>
      <c r="DP10" s="77"/>
      <c r="DQ10" s="77"/>
      <c r="DR10" s="77"/>
      <c r="DS10" s="77"/>
      <c r="DT10" s="77"/>
      <c r="DU10" s="77"/>
      <c r="DV10" s="77"/>
      <c r="DW10" s="77"/>
      <c r="DX10" s="77"/>
      <c r="DY10" s="77"/>
      <c r="DZ10" s="77"/>
      <c r="EA10" s="77"/>
      <c r="EB10" s="77"/>
      <c r="EC10" s="77"/>
      <c r="ED10" s="77"/>
      <c r="EE10" s="77"/>
      <c r="EF10" s="77"/>
      <c r="EG10" s="77"/>
      <c r="EH10" s="77"/>
      <c r="EI10" s="77"/>
      <c r="EJ10" s="77"/>
      <c r="EK10" s="77"/>
      <c r="EL10" s="77"/>
      <c r="EM10" s="77"/>
      <c r="EN10" s="77"/>
      <c r="EO10" s="77"/>
      <c r="EP10" s="77"/>
      <c r="EQ10" s="77"/>
      <c r="ER10" s="77"/>
      <c r="ES10" s="77"/>
      <c r="ET10" s="77"/>
      <c r="EU10" s="77"/>
      <c r="EV10" s="77"/>
      <c r="EW10" s="77"/>
      <c r="EX10" s="77"/>
      <c r="EY10" s="77"/>
      <c r="EZ10" s="77"/>
      <c r="FA10" s="77"/>
      <c r="FB10" s="77"/>
      <c r="FC10" s="77"/>
      <c r="FD10" s="77"/>
      <c r="FE10" s="77"/>
      <c r="FF10" s="77"/>
      <c r="FG10" s="77"/>
      <c r="FH10" s="77"/>
      <c r="FI10" s="77"/>
      <c r="FJ10" s="77"/>
      <c r="FK10" s="77"/>
      <c r="FL10" s="77"/>
      <c r="FM10" s="77"/>
      <c r="FN10" s="77"/>
      <c r="FO10" s="77"/>
      <c r="FP10" s="77"/>
      <c r="FQ10" s="77"/>
      <c r="FR10" s="77"/>
      <c r="FS10" s="77"/>
      <c r="FT10" s="77"/>
      <c r="FU10" s="77"/>
      <c r="FV10" s="77"/>
      <c r="FW10" s="77"/>
      <c r="FX10" s="77"/>
      <c r="FY10" s="77"/>
      <c r="FZ10" s="77"/>
      <c r="GA10" s="77"/>
      <c r="GB10" s="77"/>
      <c r="GC10" s="77"/>
      <c r="GD10" s="77"/>
      <c r="GE10" s="77"/>
      <c r="GF10" s="77"/>
      <c r="GG10" s="77"/>
      <c r="GH10" s="77"/>
      <c r="GI10" s="77"/>
      <c r="GJ10" s="77"/>
      <c r="GK10" s="77"/>
      <c r="GL10" s="77"/>
      <c r="GM10" s="77"/>
      <c r="GN10" s="77"/>
      <c r="GO10" s="77"/>
      <c r="GP10" s="77"/>
      <c r="GQ10" s="77"/>
      <c r="GR10" s="77"/>
      <c r="GS10" s="77"/>
      <c r="GT10" s="77"/>
      <c r="GU10" s="77"/>
      <c r="GV10" s="77"/>
      <c r="GW10" s="77"/>
      <c r="GX10" s="77"/>
      <c r="GY10" s="77"/>
      <c r="GZ10" s="77"/>
      <c r="HA10" s="77"/>
      <c r="HB10" s="77"/>
      <c r="HC10" s="77"/>
      <c r="HD10" s="77"/>
      <c r="HE10" s="77"/>
      <c r="HF10" s="77"/>
      <c r="HG10" s="77"/>
      <c r="HH10" s="77"/>
      <c r="HI10" s="77"/>
      <c r="HJ10" s="77"/>
      <c r="HK10" s="77"/>
      <c r="HL10" s="77"/>
      <c r="HM10" s="77"/>
      <c r="HN10" s="77"/>
      <c r="HO10" s="77"/>
      <c r="HP10" s="77"/>
      <c r="HQ10" s="77"/>
      <c r="HR10" s="77"/>
      <c r="HS10" s="77"/>
      <c r="HT10" s="77"/>
      <c r="HU10" s="77"/>
      <c r="HV10" s="77"/>
      <c r="HW10" s="77"/>
      <c r="HX10" s="77"/>
      <c r="HY10" s="77"/>
      <c r="HZ10" s="77"/>
      <c r="IA10" s="77"/>
      <c r="IB10" s="77"/>
      <c r="IC10" s="77"/>
      <c r="ID10" s="77"/>
      <c r="IE10" s="77"/>
      <c r="IF10" s="77"/>
      <c r="IG10" s="77"/>
      <c r="IH10" s="77"/>
      <c r="II10" s="77"/>
      <c r="IJ10" s="77"/>
      <c r="IK10" s="77"/>
      <c r="IL10" s="77"/>
      <c r="IM10" s="77"/>
      <c r="IN10" s="77"/>
      <c r="IO10" s="77"/>
      <c r="IP10" s="77"/>
      <c r="IQ10" s="77"/>
      <c r="IR10" s="77"/>
      <c r="IS10" s="77"/>
      <c r="IT10" s="77"/>
      <c r="IU10" s="77"/>
      <c r="IV10" s="77"/>
      <c r="IW10" s="77"/>
    </row>
    <row r="11" spans="1:257" ht="14.25" customHeight="1" x14ac:dyDescent="0.2">
      <c r="A11" s="50"/>
      <c r="B11" s="51" t="s">
        <v>255</v>
      </c>
      <c r="C11" s="51"/>
      <c r="D11" s="51"/>
      <c r="E11" s="51"/>
      <c r="F11" s="51"/>
      <c r="G11" s="51"/>
      <c r="H11" s="51"/>
      <c r="I11" s="51"/>
      <c r="J11" s="51"/>
      <c r="K11" s="51"/>
      <c r="L11" s="51"/>
      <c r="M11" s="51"/>
      <c r="N11" s="51"/>
      <c r="O11" s="249"/>
      <c r="P11" s="77"/>
      <c r="Q11" s="77"/>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c r="HQ11" s="77"/>
      <c r="HR11" s="77"/>
      <c r="HS11" s="77"/>
      <c r="HT11" s="77"/>
      <c r="HU11" s="77"/>
      <c r="HV11" s="77"/>
      <c r="HW11" s="77"/>
      <c r="HX11" s="77"/>
      <c r="HY11" s="77"/>
      <c r="HZ11" s="77"/>
      <c r="IA11" s="77"/>
      <c r="IB11" s="77"/>
      <c r="IC11" s="77"/>
      <c r="ID11" s="77"/>
      <c r="IE11" s="77"/>
      <c r="IF11" s="77"/>
      <c r="IG11" s="77"/>
      <c r="IH11" s="77"/>
      <c r="II11" s="77"/>
      <c r="IJ11" s="77"/>
      <c r="IK11" s="77"/>
      <c r="IL11" s="77"/>
      <c r="IM11" s="77"/>
      <c r="IN11" s="77"/>
      <c r="IO11" s="77"/>
      <c r="IP11" s="77"/>
      <c r="IQ11" s="77"/>
      <c r="IR11" s="77"/>
      <c r="IS11" s="77"/>
      <c r="IT11" s="77"/>
      <c r="IU11" s="77"/>
      <c r="IV11" s="77"/>
      <c r="IW11" s="77"/>
    </row>
    <row r="12" spans="1:257" ht="102" x14ac:dyDescent="0.2">
      <c r="A12" s="242" t="str">
        <f>"["&amp;TEXT($B$2,"##")&amp;"-"&amp;TEXT(ROW()-11,"##")&amp;"]"</f>
        <v>[Reviews-1]</v>
      </c>
      <c r="B12" s="243" t="s">
        <v>256</v>
      </c>
      <c r="C12" s="250" t="s">
        <v>254</v>
      </c>
      <c r="D12" s="243" t="s">
        <v>388</v>
      </c>
      <c r="E12" s="260"/>
      <c r="F12" s="261" t="s">
        <v>26</v>
      </c>
      <c r="G12" s="261" t="s">
        <v>26</v>
      </c>
      <c r="H12" s="262"/>
      <c r="I12" s="262"/>
      <c r="J12" s="247"/>
      <c r="K12" s="247"/>
      <c r="L12" s="247"/>
      <c r="M12" s="248"/>
      <c r="N12" s="248"/>
      <c r="O12" s="248"/>
    </row>
    <row r="13" spans="1:257" ht="102" x14ac:dyDescent="0.2">
      <c r="A13" s="197" t="str">
        <f t="shared" ref="A13:A25" si="2">"["&amp;TEXT($B$2,"##")&amp;"-"&amp;TEXT(ROW()-11,"##")&amp;"]"</f>
        <v>[Reviews-2]</v>
      </c>
      <c r="B13" s="96" t="s">
        <v>257</v>
      </c>
      <c r="C13" s="106" t="s">
        <v>254</v>
      </c>
      <c r="D13" s="96" t="s">
        <v>388</v>
      </c>
      <c r="E13" s="99"/>
      <c r="F13" s="95" t="s">
        <v>26</v>
      </c>
      <c r="G13" s="95" t="s">
        <v>26</v>
      </c>
      <c r="H13" s="98"/>
      <c r="I13" s="98"/>
      <c r="J13" s="171"/>
      <c r="K13" s="171"/>
      <c r="L13" s="171"/>
      <c r="M13" s="172"/>
      <c r="N13" s="172"/>
      <c r="O13" s="172"/>
    </row>
    <row r="14" spans="1:257" ht="102" x14ac:dyDescent="0.2">
      <c r="A14" s="197" t="str">
        <f t="shared" si="2"/>
        <v>[Reviews-3]</v>
      </c>
      <c r="B14" s="96" t="s">
        <v>258</v>
      </c>
      <c r="C14" s="106" t="s">
        <v>254</v>
      </c>
      <c r="D14" s="96" t="s">
        <v>388</v>
      </c>
      <c r="E14" s="99"/>
      <c r="F14" s="95" t="s">
        <v>26</v>
      </c>
      <c r="G14" s="95" t="s">
        <v>26</v>
      </c>
      <c r="H14" s="98"/>
      <c r="I14" s="98"/>
      <c r="J14" s="171"/>
      <c r="K14" s="171"/>
      <c r="L14" s="171"/>
      <c r="M14" s="172"/>
      <c r="N14" s="172"/>
      <c r="O14" s="172"/>
    </row>
    <row r="15" spans="1:257" ht="140.25" x14ac:dyDescent="0.2">
      <c r="A15" s="197" t="str">
        <f t="shared" si="2"/>
        <v>[Reviews-4]</v>
      </c>
      <c r="B15" s="96" t="s">
        <v>611</v>
      </c>
      <c r="C15" s="106" t="s">
        <v>260</v>
      </c>
      <c r="D15" s="96" t="s">
        <v>615</v>
      </c>
      <c r="E15" s="99"/>
      <c r="F15" s="95" t="s">
        <v>26</v>
      </c>
      <c r="G15" s="95" t="s">
        <v>26</v>
      </c>
      <c r="H15" s="98"/>
      <c r="I15" s="98"/>
      <c r="J15" s="171"/>
      <c r="K15" s="171"/>
      <c r="L15" s="171"/>
      <c r="M15" s="172"/>
      <c r="N15" s="172"/>
      <c r="O15" s="172"/>
    </row>
    <row r="16" spans="1:257" ht="102" x14ac:dyDescent="0.2">
      <c r="A16" s="197" t="str">
        <f t="shared" si="2"/>
        <v>[Reviews-5]</v>
      </c>
      <c r="B16" s="96" t="s">
        <v>612</v>
      </c>
      <c r="C16" s="106" t="s">
        <v>261</v>
      </c>
      <c r="D16" s="96" t="s">
        <v>616</v>
      </c>
      <c r="E16" s="99"/>
      <c r="F16" s="95" t="s">
        <v>26</v>
      </c>
      <c r="G16" s="95" t="s">
        <v>26</v>
      </c>
      <c r="H16" s="98"/>
      <c r="I16" s="98"/>
      <c r="J16" s="171"/>
      <c r="K16" s="171"/>
      <c r="L16" s="171"/>
      <c r="M16" s="172"/>
      <c r="N16" s="172"/>
      <c r="O16" s="172"/>
    </row>
    <row r="17" spans="1:257" ht="127.5" x14ac:dyDescent="0.2">
      <c r="A17" s="197" t="str">
        <f t="shared" si="2"/>
        <v>[Reviews-6]</v>
      </c>
      <c r="B17" s="96" t="s">
        <v>613</v>
      </c>
      <c r="C17" s="106" t="s">
        <v>262</v>
      </c>
      <c r="D17" s="96" t="s">
        <v>617</v>
      </c>
      <c r="E17" s="99"/>
      <c r="F17" s="95" t="s">
        <v>26</v>
      </c>
      <c r="G17" s="95" t="s">
        <v>26</v>
      </c>
      <c r="H17" s="98"/>
      <c r="I17" s="98"/>
      <c r="J17" s="171"/>
      <c r="K17" s="171"/>
      <c r="L17" s="171"/>
      <c r="M17" s="172"/>
      <c r="N17" s="172"/>
      <c r="O17" s="172"/>
    </row>
    <row r="18" spans="1:257" ht="153" x14ac:dyDescent="0.2">
      <c r="A18" s="197" t="str">
        <f t="shared" si="2"/>
        <v>[Reviews-7]</v>
      </c>
      <c r="B18" s="96" t="s">
        <v>287</v>
      </c>
      <c r="C18" s="106" t="s">
        <v>286</v>
      </c>
      <c r="D18" s="96" t="s">
        <v>465</v>
      </c>
      <c r="E18" s="99"/>
      <c r="F18" s="95" t="s">
        <v>26</v>
      </c>
      <c r="G18" s="95" t="s">
        <v>26</v>
      </c>
      <c r="H18" s="98"/>
      <c r="I18" s="98"/>
      <c r="J18" s="171"/>
      <c r="K18" s="171"/>
      <c r="L18" s="171"/>
      <c r="M18" s="172"/>
      <c r="N18" s="172"/>
      <c r="O18" s="172"/>
    </row>
    <row r="19" spans="1:257" ht="140.25" x14ac:dyDescent="0.2">
      <c r="A19" s="197" t="str">
        <f t="shared" si="2"/>
        <v>[Reviews-8]</v>
      </c>
      <c r="B19" s="96" t="s">
        <v>288</v>
      </c>
      <c r="C19" s="106" t="s">
        <v>290</v>
      </c>
      <c r="D19" s="96" t="s">
        <v>292</v>
      </c>
      <c r="E19" s="99"/>
      <c r="F19" s="95" t="s">
        <v>26</v>
      </c>
      <c r="G19" s="95" t="s">
        <v>26</v>
      </c>
      <c r="H19" s="98"/>
      <c r="I19" s="98"/>
      <c r="J19" s="171"/>
      <c r="K19" s="171"/>
      <c r="L19" s="171"/>
      <c r="M19" s="172"/>
      <c r="N19" s="172"/>
      <c r="O19" s="172"/>
    </row>
    <row r="20" spans="1:257" ht="140.25" x14ac:dyDescent="0.2">
      <c r="A20" s="197" t="str">
        <f t="shared" si="2"/>
        <v>[Reviews-9]</v>
      </c>
      <c r="B20" s="96" t="s">
        <v>289</v>
      </c>
      <c r="C20" s="106" t="s">
        <v>291</v>
      </c>
      <c r="D20" s="96" t="s">
        <v>293</v>
      </c>
      <c r="E20" s="99"/>
      <c r="F20" s="95" t="s">
        <v>26</v>
      </c>
      <c r="G20" s="95" t="s">
        <v>26</v>
      </c>
      <c r="H20" s="98"/>
      <c r="I20" s="98"/>
      <c r="J20" s="171"/>
      <c r="K20" s="171"/>
      <c r="L20" s="171"/>
      <c r="M20" s="172"/>
      <c r="N20" s="172"/>
      <c r="O20" s="172"/>
    </row>
    <row r="21" spans="1:257" ht="191.25" x14ac:dyDescent="0.2">
      <c r="A21" s="197" t="str">
        <f t="shared" si="2"/>
        <v>[Reviews-10]</v>
      </c>
      <c r="B21" s="96" t="s">
        <v>309</v>
      </c>
      <c r="C21" s="106" t="s">
        <v>312</v>
      </c>
      <c r="D21" s="96" t="s">
        <v>466</v>
      </c>
      <c r="E21" s="99"/>
      <c r="F21" s="95" t="s">
        <v>26</v>
      </c>
      <c r="G21" s="95" t="s">
        <v>26</v>
      </c>
      <c r="H21" s="98"/>
      <c r="I21" s="98"/>
      <c r="J21" s="171"/>
      <c r="K21" s="171"/>
      <c r="L21" s="171"/>
      <c r="M21" s="172"/>
      <c r="N21" s="172"/>
      <c r="O21" s="172"/>
    </row>
    <row r="22" spans="1:257" ht="191.25" x14ac:dyDescent="0.2">
      <c r="A22" s="197" t="str">
        <f t="shared" si="2"/>
        <v>[Reviews-11]</v>
      </c>
      <c r="B22" s="96" t="s">
        <v>310</v>
      </c>
      <c r="C22" s="106" t="s">
        <v>313</v>
      </c>
      <c r="D22" s="96" t="s">
        <v>467</v>
      </c>
      <c r="E22" s="99"/>
      <c r="F22" s="95" t="s">
        <v>26</v>
      </c>
      <c r="G22" s="95" t="s">
        <v>26</v>
      </c>
      <c r="H22" s="98"/>
      <c r="I22" s="98"/>
      <c r="J22" s="171"/>
      <c r="K22" s="171"/>
      <c r="L22" s="171"/>
      <c r="M22" s="172"/>
      <c r="N22" s="172"/>
      <c r="O22" s="172"/>
    </row>
    <row r="23" spans="1:257" ht="191.25" x14ac:dyDescent="0.2">
      <c r="A23" s="197" t="str">
        <f t="shared" si="2"/>
        <v>[Reviews-12]</v>
      </c>
      <c r="B23" s="96" t="s">
        <v>311</v>
      </c>
      <c r="C23" s="106" t="s">
        <v>314</v>
      </c>
      <c r="D23" s="96" t="s">
        <v>468</v>
      </c>
      <c r="E23" s="99"/>
      <c r="F23" s="95" t="s">
        <v>26</v>
      </c>
      <c r="G23" s="95" t="s">
        <v>26</v>
      </c>
      <c r="H23" s="98"/>
      <c r="I23" s="98"/>
      <c r="J23" s="171"/>
      <c r="K23" s="171"/>
      <c r="L23" s="171"/>
      <c r="M23" s="172"/>
      <c r="N23" s="172"/>
      <c r="O23" s="172"/>
    </row>
    <row r="24" spans="1:257" ht="191.25" x14ac:dyDescent="0.2">
      <c r="A24" s="197" t="str">
        <f t="shared" si="2"/>
        <v>[Reviews-13]</v>
      </c>
      <c r="B24" s="96" t="s">
        <v>294</v>
      </c>
      <c r="C24" s="106" t="s">
        <v>296</v>
      </c>
      <c r="D24" s="96" t="s">
        <v>618</v>
      </c>
      <c r="E24" s="99"/>
      <c r="F24" s="95" t="s">
        <v>26</v>
      </c>
      <c r="G24" s="95" t="s">
        <v>26</v>
      </c>
      <c r="H24" s="98"/>
      <c r="I24" s="98"/>
      <c r="J24" s="171"/>
      <c r="K24" s="171"/>
      <c r="L24" s="171"/>
      <c r="M24" s="172"/>
      <c r="N24" s="172"/>
      <c r="O24" s="172"/>
    </row>
    <row r="25" spans="1:257" ht="191.25" x14ac:dyDescent="0.2">
      <c r="A25" s="236" t="str">
        <f t="shared" si="2"/>
        <v>[Reviews-14]</v>
      </c>
      <c r="B25" s="144" t="s">
        <v>295</v>
      </c>
      <c r="C25" s="95" t="s">
        <v>297</v>
      </c>
      <c r="D25" s="144" t="s">
        <v>619</v>
      </c>
      <c r="E25" s="258"/>
      <c r="F25" s="95" t="s">
        <v>26</v>
      </c>
      <c r="G25" s="95" t="s">
        <v>26</v>
      </c>
      <c r="H25" s="98"/>
      <c r="I25" s="98"/>
      <c r="J25" s="239"/>
      <c r="K25" s="239"/>
      <c r="L25" s="239"/>
      <c r="M25" s="240"/>
      <c r="N25" s="240"/>
      <c r="O25" s="240"/>
    </row>
    <row r="26" spans="1:257" ht="14.25" customHeight="1" x14ac:dyDescent="0.2">
      <c r="A26" s="50"/>
      <c r="B26" s="51" t="s">
        <v>234</v>
      </c>
      <c r="C26" s="51"/>
      <c r="D26" s="51"/>
      <c r="E26" s="51"/>
      <c r="F26" s="51"/>
      <c r="G26" s="51"/>
      <c r="H26" s="51"/>
      <c r="I26" s="51"/>
      <c r="J26" s="51"/>
      <c r="K26" s="51"/>
      <c r="L26" s="51"/>
      <c r="M26" s="51"/>
      <c r="N26" s="51"/>
      <c r="O26" s="249"/>
      <c r="P26" s="77"/>
      <c r="Q26" s="77"/>
      <c r="R26" s="77"/>
      <c r="S26" s="77"/>
      <c r="T26" s="77"/>
      <c r="U26" s="77"/>
      <c r="V26" s="77"/>
      <c r="W26" s="77"/>
      <c r="X26" s="77"/>
      <c r="Y26" s="77"/>
      <c r="Z26" s="77"/>
      <c r="AA26" s="77"/>
      <c r="AB26" s="77"/>
      <c r="AC26" s="77"/>
      <c r="AD26" s="77"/>
      <c r="AE26" s="77"/>
      <c r="AF26" s="77"/>
      <c r="AG26" s="77"/>
      <c r="AH26" s="77"/>
      <c r="AI26" s="77"/>
      <c r="AJ26" s="77"/>
      <c r="AK26" s="77"/>
      <c r="AL26" s="77"/>
      <c r="AM26" s="77"/>
      <c r="AN26" s="77"/>
      <c r="AO26" s="77"/>
      <c r="AP26" s="77"/>
      <c r="AQ26" s="77"/>
      <c r="AR26" s="77"/>
      <c r="AS26" s="77"/>
      <c r="AT26" s="77"/>
      <c r="AU26" s="77"/>
      <c r="AV26" s="77"/>
      <c r="AW26" s="77"/>
      <c r="AX26" s="77"/>
      <c r="AY26" s="77"/>
      <c r="AZ26" s="77"/>
      <c r="BA26" s="77"/>
      <c r="BB26" s="77"/>
      <c r="BC26" s="77"/>
      <c r="BD26" s="77"/>
      <c r="BE26" s="77"/>
      <c r="BF26" s="77"/>
      <c r="BG26" s="77"/>
      <c r="BH26" s="77"/>
      <c r="BI26" s="77"/>
      <c r="BJ26" s="77"/>
      <c r="BK26" s="77"/>
      <c r="BL26" s="77"/>
      <c r="BM26" s="77"/>
      <c r="BN26" s="77"/>
      <c r="BO26" s="77"/>
      <c r="BP26" s="77"/>
      <c r="BQ26" s="77"/>
      <c r="BR26" s="77"/>
      <c r="BS26" s="77"/>
      <c r="BT26" s="77"/>
      <c r="BU26" s="77"/>
      <c r="BV26" s="77"/>
      <c r="BW26" s="77"/>
      <c r="BX26" s="77"/>
      <c r="BY26" s="77"/>
      <c r="BZ26" s="77"/>
      <c r="CA26" s="77"/>
      <c r="CB26" s="77"/>
      <c r="CC26" s="77"/>
      <c r="CD26" s="77"/>
      <c r="CE26" s="77"/>
      <c r="CF26" s="77"/>
      <c r="CG26" s="77"/>
      <c r="CH26" s="77"/>
      <c r="CI26" s="77"/>
      <c r="CJ26" s="77"/>
      <c r="CK26" s="77"/>
      <c r="CL26" s="77"/>
      <c r="CM26" s="77"/>
      <c r="CN26" s="77"/>
      <c r="CO26" s="77"/>
      <c r="CP26" s="77"/>
      <c r="CQ26" s="77"/>
      <c r="CR26" s="77"/>
      <c r="CS26" s="77"/>
      <c r="CT26" s="77"/>
      <c r="CU26" s="77"/>
      <c r="CV26" s="77"/>
      <c r="CW26" s="77"/>
      <c r="CX26" s="77"/>
      <c r="CY26" s="77"/>
      <c r="CZ26" s="77"/>
      <c r="DA26" s="77"/>
      <c r="DB26" s="77"/>
      <c r="DC26" s="77"/>
      <c r="DD26" s="77"/>
      <c r="DE26" s="77"/>
      <c r="DF26" s="77"/>
      <c r="DG26" s="77"/>
      <c r="DH26" s="77"/>
      <c r="DI26" s="77"/>
      <c r="DJ26" s="77"/>
      <c r="DK26" s="77"/>
      <c r="DL26" s="77"/>
      <c r="DM26" s="77"/>
      <c r="DN26" s="77"/>
      <c r="DO26" s="77"/>
      <c r="DP26" s="77"/>
      <c r="DQ26" s="77"/>
      <c r="DR26" s="77"/>
      <c r="DS26" s="77"/>
      <c r="DT26" s="77"/>
      <c r="DU26" s="77"/>
      <c r="DV26" s="77"/>
      <c r="DW26" s="77"/>
      <c r="DX26" s="77"/>
      <c r="DY26" s="77"/>
      <c r="DZ26" s="77"/>
      <c r="EA26" s="77"/>
      <c r="EB26" s="77"/>
      <c r="EC26" s="77"/>
      <c r="ED26" s="77"/>
      <c r="EE26" s="77"/>
      <c r="EF26" s="77"/>
      <c r="EG26" s="77"/>
      <c r="EH26" s="77"/>
      <c r="EI26" s="77"/>
      <c r="EJ26" s="77"/>
      <c r="EK26" s="77"/>
      <c r="EL26" s="77"/>
      <c r="EM26" s="77"/>
      <c r="EN26" s="77"/>
      <c r="EO26" s="77"/>
      <c r="EP26" s="77"/>
      <c r="EQ26" s="77"/>
      <c r="ER26" s="77"/>
      <c r="ES26" s="77"/>
      <c r="ET26" s="77"/>
      <c r="EU26" s="77"/>
      <c r="EV26" s="77"/>
      <c r="EW26" s="77"/>
      <c r="EX26" s="77"/>
      <c r="EY26" s="77"/>
      <c r="EZ26" s="77"/>
      <c r="FA26" s="77"/>
      <c r="FB26" s="77"/>
      <c r="FC26" s="77"/>
      <c r="FD26" s="77"/>
      <c r="FE26" s="77"/>
      <c r="FF26" s="77"/>
      <c r="FG26" s="77"/>
      <c r="FH26" s="77"/>
      <c r="FI26" s="77"/>
      <c r="FJ26" s="77"/>
      <c r="FK26" s="77"/>
      <c r="FL26" s="77"/>
      <c r="FM26" s="77"/>
      <c r="FN26" s="77"/>
      <c r="FO26" s="77"/>
      <c r="FP26" s="77"/>
      <c r="FQ26" s="77"/>
      <c r="FR26" s="77"/>
      <c r="FS26" s="77"/>
      <c r="FT26" s="77"/>
      <c r="FU26" s="77"/>
      <c r="FV26" s="77"/>
      <c r="FW26" s="77"/>
      <c r="FX26" s="77"/>
      <c r="FY26" s="77"/>
      <c r="FZ26" s="77"/>
      <c r="GA26" s="77"/>
      <c r="GB26" s="77"/>
      <c r="GC26" s="77"/>
      <c r="GD26" s="77"/>
      <c r="GE26" s="77"/>
      <c r="GF26" s="77"/>
      <c r="GG26" s="77"/>
      <c r="GH26" s="77"/>
      <c r="GI26" s="77"/>
      <c r="GJ26" s="77"/>
      <c r="GK26" s="77"/>
      <c r="GL26" s="77"/>
      <c r="GM26" s="77"/>
      <c r="GN26" s="77"/>
      <c r="GO26" s="77"/>
      <c r="GP26" s="77"/>
      <c r="GQ26" s="77"/>
      <c r="GR26" s="77"/>
      <c r="GS26" s="77"/>
      <c r="GT26" s="77"/>
      <c r="GU26" s="77"/>
      <c r="GV26" s="77"/>
      <c r="GW26" s="77"/>
      <c r="GX26" s="77"/>
      <c r="GY26" s="77"/>
      <c r="GZ26" s="77"/>
      <c r="HA26" s="77"/>
      <c r="HB26" s="77"/>
      <c r="HC26" s="77"/>
      <c r="HD26" s="77"/>
      <c r="HE26" s="77"/>
      <c r="HF26" s="77"/>
      <c r="HG26" s="77"/>
      <c r="HH26" s="77"/>
      <c r="HI26" s="77"/>
      <c r="HJ26" s="77"/>
      <c r="HK26" s="77"/>
      <c r="HL26" s="77"/>
      <c r="HM26" s="77"/>
      <c r="HN26" s="77"/>
      <c r="HO26" s="77"/>
      <c r="HP26" s="77"/>
      <c r="HQ26" s="77"/>
      <c r="HR26" s="77"/>
      <c r="HS26" s="77"/>
      <c r="HT26" s="77"/>
      <c r="HU26" s="77"/>
      <c r="HV26" s="77"/>
      <c r="HW26" s="77"/>
      <c r="HX26" s="77"/>
      <c r="HY26" s="77"/>
      <c r="HZ26" s="77"/>
      <c r="IA26" s="77"/>
      <c r="IB26" s="77"/>
      <c r="IC26" s="77"/>
      <c r="ID26" s="77"/>
      <c r="IE26" s="77"/>
      <c r="IF26" s="77"/>
      <c r="IG26" s="77"/>
      <c r="IH26" s="77"/>
      <c r="II26" s="77"/>
      <c r="IJ26" s="77"/>
      <c r="IK26" s="77"/>
      <c r="IL26" s="77"/>
      <c r="IM26" s="77"/>
      <c r="IN26" s="77"/>
      <c r="IO26" s="77"/>
      <c r="IP26" s="77"/>
      <c r="IQ26" s="77"/>
      <c r="IR26" s="77"/>
      <c r="IS26" s="77"/>
      <c r="IT26" s="77"/>
      <c r="IU26" s="77"/>
      <c r="IV26" s="77"/>
      <c r="IW26" s="77"/>
    </row>
    <row r="27" spans="1:257" ht="178.5" x14ac:dyDescent="0.2">
      <c r="A27" s="242" t="str">
        <f>"["&amp;TEXT($B$2,"##")&amp;"-"&amp;TEXT(ROW()-12,"##")&amp;"]"</f>
        <v>[Reviews-15]</v>
      </c>
      <c r="B27" s="243" t="s">
        <v>236</v>
      </c>
      <c r="C27" s="250" t="s">
        <v>267</v>
      </c>
      <c r="D27" s="243" t="s">
        <v>794</v>
      </c>
      <c r="E27" s="260"/>
      <c r="F27" s="261" t="s">
        <v>26</v>
      </c>
      <c r="G27" s="261" t="s">
        <v>26</v>
      </c>
      <c r="H27" s="262"/>
      <c r="I27" s="262"/>
      <c r="J27" s="247"/>
      <c r="K27" s="247"/>
      <c r="L27" s="247"/>
      <c r="M27" s="248"/>
      <c r="N27" s="248"/>
      <c r="O27" s="248"/>
    </row>
    <row r="28" spans="1:257" ht="178.5" x14ac:dyDescent="0.2">
      <c r="A28" s="197" t="str">
        <f t="shared" ref="A28:A38" si="3">"["&amp;TEXT($B$2,"##")&amp;"-"&amp;TEXT(ROW()-12,"##")&amp;"]"</f>
        <v>[Reviews-16]</v>
      </c>
      <c r="B28" s="96" t="s">
        <v>237</v>
      </c>
      <c r="C28" s="106" t="s">
        <v>267</v>
      </c>
      <c r="D28" s="96" t="s">
        <v>795</v>
      </c>
      <c r="E28" s="99"/>
      <c r="F28" s="95" t="s">
        <v>26</v>
      </c>
      <c r="G28" s="95" t="s">
        <v>26</v>
      </c>
      <c r="H28" s="98"/>
      <c r="I28" s="98"/>
      <c r="J28" s="171"/>
      <c r="K28" s="171"/>
      <c r="L28" s="171"/>
      <c r="M28" s="172"/>
      <c r="N28" s="172"/>
      <c r="O28" s="172"/>
    </row>
    <row r="29" spans="1:257" ht="178.5" x14ac:dyDescent="0.2">
      <c r="A29" s="197" t="str">
        <f t="shared" si="3"/>
        <v>[Reviews-17]</v>
      </c>
      <c r="B29" s="144" t="s">
        <v>238</v>
      </c>
      <c r="C29" s="106" t="s">
        <v>267</v>
      </c>
      <c r="D29" s="96" t="s">
        <v>795</v>
      </c>
      <c r="E29" s="99"/>
      <c r="F29" s="95" t="s">
        <v>26</v>
      </c>
      <c r="G29" s="95" t="s">
        <v>26</v>
      </c>
      <c r="H29" s="98"/>
      <c r="I29" s="98"/>
      <c r="J29" s="171"/>
      <c r="K29" s="171"/>
      <c r="L29" s="171"/>
      <c r="M29" s="172"/>
      <c r="N29" s="172"/>
      <c r="O29" s="172"/>
      <c r="P29" s="77"/>
    </row>
    <row r="30" spans="1:257" ht="178.5" x14ac:dyDescent="0.2">
      <c r="A30" s="197" t="str">
        <f t="shared" si="3"/>
        <v>[Reviews-18]</v>
      </c>
      <c r="B30" s="96" t="s">
        <v>239</v>
      </c>
      <c r="C30" s="106" t="s">
        <v>267</v>
      </c>
      <c r="D30" s="96" t="s">
        <v>795</v>
      </c>
      <c r="E30" s="99"/>
      <c r="F30" s="95" t="s">
        <v>26</v>
      </c>
      <c r="G30" s="95" t="s">
        <v>26</v>
      </c>
      <c r="H30" s="98"/>
      <c r="I30" s="101"/>
      <c r="J30" s="171"/>
      <c r="K30" s="171"/>
      <c r="L30" s="171"/>
      <c r="M30" s="172"/>
      <c r="N30" s="172"/>
      <c r="O30" s="172"/>
    </row>
    <row r="31" spans="1:257" ht="51" x14ac:dyDescent="0.2">
      <c r="A31" s="197" t="str">
        <f t="shared" si="3"/>
        <v>[Reviews-19]</v>
      </c>
      <c r="B31" s="106" t="s">
        <v>280</v>
      </c>
      <c r="C31" s="106" t="s">
        <v>281</v>
      </c>
      <c r="D31" s="96" t="s">
        <v>242</v>
      </c>
      <c r="E31" s="99"/>
      <c r="F31" s="95" t="s">
        <v>26</v>
      </c>
      <c r="G31" s="95" t="s">
        <v>26</v>
      </c>
      <c r="H31" s="98"/>
      <c r="I31" s="101"/>
      <c r="J31" s="171"/>
      <c r="K31" s="171"/>
      <c r="L31" s="171"/>
      <c r="M31" s="172"/>
      <c r="N31" s="172"/>
      <c r="O31" s="172"/>
      <c r="P31" s="77"/>
    </row>
    <row r="32" spans="1:257" ht="89.25" x14ac:dyDescent="0.2">
      <c r="A32" s="197" t="str">
        <f t="shared" si="3"/>
        <v>[Reviews-20]</v>
      </c>
      <c r="B32" s="106" t="s">
        <v>245</v>
      </c>
      <c r="C32" s="146" t="s">
        <v>268</v>
      </c>
      <c r="D32" s="96" t="s">
        <v>244</v>
      </c>
      <c r="E32" s="99"/>
      <c r="F32" s="95" t="s">
        <v>26</v>
      </c>
      <c r="G32" s="95" t="s">
        <v>26</v>
      </c>
      <c r="H32" s="98"/>
      <c r="I32" s="101"/>
      <c r="J32" s="171"/>
      <c r="K32" s="171"/>
      <c r="L32" s="171"/>
      <c r="M32" s="172"/>
      <c r="N32" s="172"/>
      <c r="O32" s="172"/>
      <c r="P32" s="77"/>
    </row>
    <row r="33" spans="1:16" ht="89.25" x14ac:dyDescent="0.2">
      <c r="A33" s="197" t="str">
        <f t="shared" si="3"/>
        <v>[Reviews-21]</v>
      </c>
      <c r="B33" s="106" t="s">
        <v>271</v>
      </c>
      <c r="C33" s="146" t="s">
        <v>269</v>
      </c>
      <c r="D33" s="96" t="s">
        <v>248</v>
      </c>
      <c r="E33" s="99"/>
      <c r="F33" s="95" t="s">
        <v>26</v>
      </c>
      <c r="G33" s="95" t="s">
        <v>26</v>
      </c>
      <c r="H33" s="98"/>
      <c r="I33" s="101"/>
      <c r="J33" s="171"/>
      <c r="K33" s="171"/>
      <c r="L33" s="171"/>
      <c r="M33" s="172"/>
      <c r="N33" s="172"/>
      <c r="O33" s="172"/>
      <c r="P33" s="77"/>
    </row>
    <row r="34" spans="1:16" ht="89.25" x14ac:dyDescent="0.2">
      <c r="A34" s="197" t="str">
        <f t="shared" si="3"/>
        <v>[Reviews-22]</v>
      </c>
      <c r="B34" s="106" t="s">
        <v>272</v>
      </c>
      <c r="C34" s="146" t="s">
        <v>270</v>
      </c>
      <c r="D34" s="96" t="s">
        <v>249</v>
      </c>
      <c r="E34" s="99"/>
      <c r="F34" s="95" t="s">
        <v>26</v>
      </c>
      <c r="G34" s="95" t="s">
        <v>26</v>
      </c>
      <c r="H34" s="98"/>
      <c r="I34" s="101"/>
      <c r="J34" s="171"/>
      <c r="K34" s="171"/>
      <c r="L34" s="171"/>
      <c r="M34" s="172"/>
      <c r="N34" s="172"/>
      <c r="O34" s="172"/>
      <c r="P34" s="77"/>
    </row>
    <row r="35" spans="1:16" ht="51" x14ac:dyDescent="0.2">
      <c r="A35" s="197" t="str">
        <f t="shared" si="3"/>
        <v>[Reviews-23]</v>
      </c>
      <c r="B35" s="106" t="s">
        <v>803</v>
      </c>
      <c r="C35" s="146" t="s">
        <v>281</v>
      </c>
      <c r="D35" s="96" t="s">
        <v>805</v>
      </c>
      <c r="E35" s="99"/>
      <c r="F35" s="95" t="s">
        <v>26</v>
      </c>
      <c r="G35" s="95" t="s">
        <v>26</v>
      </c>
      <c r="H35" s="98"/>
      <c r="I35" s="101"/>
      <c r="J35" s="171"/>
      <c r="K35" s="171"/>
      <c r="L35" s="171"/>
      <c r="M35" s="172"/>
      <c r="N35" s="172"/>
      <c r="O35" s="172"/>
      <c r="P35" s="77"/>
    </row>
    <row r="36" spans="1:16" ht="63.75" x14ac:dyDescent="0.2">
      <c r="A36" s="197" t="str">
        <f t="shared" si="3"/>
        <v>[Reviews-24]</v>
      </c>
      <c r="B36" s="106" t="s">
        <v>800</v>
      </c>
      <c r="C36" s="106" t="s">
        <v>801</v>
      </c>
      <c r="D36" s="96" t="s">
        <v>802</v>
      </c>
      <c r="E36" s="99"/>
      <c r="F36" s="95" t="s">
        <v>26</v>
      </c>
      <c r="G36" s="95" t="s">
        <v>26</v>
      </c>
      <c r="H36" s="98"/>
      <c r="I36" s="101"/>
      <c r="J36" s="171"/>
      <c r="K36" s="171"/>
      <c r="L36" s="171"/>
      <c r="M36" s="172"/>
      <c r="N36" s="172"/>
      <c r="O36" s="172"/>
      <c r="P36" s="77"/>
    </row>
    <row r="37" spans="1:16" ht="63.75" x14ac:dyDescent="0.2">
      <c r="A37" s="197" t="str">
        <f t="shared" si="3"/>
        <v>[Reviews-25]</v>
      </c>
      <c r="B37" s="106" t="s">
        <v>240</v>
      </c>
      <c r="C37" s="106" t="s">
        <v>282</v>
      </c>
      <c r="D37" s="96" t="s">
        <v>565</v>
      </c>
      <c r="E37" s="99"/>
      <c r="F37" s="95" t="s">
        <v>26</v>
      </c>
      <c r="G37" s="95" t="s">
        <v>26</v>
      </c>
      <c r="H37" s="98"/>
      <c r="I37" s="101"/>
      <c r="J37" s="171"/>
      <c r="K37" s="171"/>
      <c r="L37" s="171"/>
      <c r="M37" s="172"/>
      <c r="N37" s="172"/>
      <c r="O37" s="172"/>
      <c r="P37" s="77"/>
    </row>
    <row r="38" spans="1:16" ht="63.75" x14ac:dyDescent="0.2">
      <c r="A38" s="236" t="str">
        <f t="shared" si="3"/>
        <v>[Reviews-26]</v>
      </c>
      <c r="B38" s="95" t="s">
        <v>437</v>
      </c>
      <c r="C38" s="95" t="s">
        <v>435</v>
      </c>
      <c r="D38" s="144" t="s">
        <v>436</v>
      </c>
      <c r="E38" s="258"/>
      <c r="F38" s="95" t="s">
        <v>26</v>
      </c>
      <c r="G38" s="95" t="s">
        <v>26</v>
      </c>
      <c r="H38" s="98"/>
      <c r="I38" s="238"/>
      <c r="J38" s="239"/>
      <c r="K38" s="239"/>
      <c r="L38" s="239"/>
      <c r="M38" s="240"/>
      <c r="N38" s="240"/>
      <c r="O38" s="240"/>
    </row>
    <row r="39" spans="1:16" x14ac:dyDescent="0.2">
      <c r="A39" s="50"/>
      <c r="B39" s="51" t="s">
        <v>235</v>
      </c>
      <c r="C39" s="51"/>
      <c r="D39" s="51"/>
      <c r="E39" s="51"/>
      <c r="F39" s="51"/>
      <c r="G39" s="51"/>
      <c r="H39" s="51"/>
      <c r="I39" s="51"/>
      <c r="J39" s="51"/>
      <c r="K39" s="51"/>
      <c r="L39" s="51"/>
      <c r="M39" s="51"/>
      <c r="N39" s="51"/>
      <c r="O39" s="249"/>
      <c r="P39" s="77"/>
    </row>
    <row r="40" spans="1:16" ht="191.25" x14ac:dyDescent="0.2">
      <c r="A40" s="242" t="str">
        <f>"["&amp;TEXT($B$2,"##")&amp;"-"&amp;TEXT(ROW()-13,"##")&amp;"]"</f>
        <v>[Reviews-27]</v>
      </c>
      <c r="B40" s="243" t="s">
        <v>252</v>
      </c>
      <c r="C40" s="263" t="s">
        <v>259</v>
      </c>
      <c r="D40" s="243" t="s">
        <v>796</v>
      </c>
      <c r="E40" s="260"/>
      <c r="F40" s="261" t="s">
        <v>26</v>
      </c>
      <c r="G40" s="261" t="s">
        <v>26</v>
      </c>
      <c r="H40" s="264"/>
      <c r="I40" s="264"/>
      <c r="J40" s="247"/>
      <c r="K40" s="247"/>
      <c r="L40" s="247"/>
      <c r="M40" s="248"/>
      <c r="N40" s="248"/>
      <c r="O40" s="248"/>
      <c r="P40" s="77"/>
    </row>
    <row r="41" spans="1:16" ht="191.25" x14ac:dyDescent="0.2">
      <c r="A41" s="197" t="str">
        <f t="shared" ref="A41:A50" si="4">"["&amp;TEXT($B$2,"##")&amp;"-"&amp;TEXT(ROW()-13,"##")&amp;"]"</f>
        <v>[Reviews-28]</v>
      </c>
      <c r="B41" s="96" t="s">
        <v>250</v>
      </c>
      <c r="C41" s="146" t="s">
        <v>259</v>
      </c>
      <c r="D41" s="96" t="s">
        <v>796</v>
      </c>
      <c r="E41" s="99"/>
      <c r="F41" s="95" t="s">
        <v>26</v>
      </c>
      <c r="G41" s="95" t="s">
        <v>26</v>
      </c>
      <c r="H41" s="148"/>
      <c r="I41" s="148"/>
      <c r="J41" s="171"/>
      <c r="K41" s="171"/>
      <c r="L41" s="171"/>
      <c r="M41" s="172"/>
      <c r="N41" s="172"/>
      <c r="O41" s="172"/>
    </row>
    <row r="42" spans="1:16" ht="191.25" x14ac:dyDescent="0.2">
      <c r="A42" s="197" t="str">
        <f t="shared" si="4"/>
        <v>[Reviews-29]</v>
      </c>
      <c r="B42" s="96" t="s">
        <v>251</v>
      </c>
      <c r="C42" s="146" t="s">
        <v>259</v>
      </c>
      <c r="D42" s="96" t="s">
        <v>796</v>
      </c>
      <c r="E42" s="148"/>
      <c r="F42" s="95" t="s">
        <v>26</v>
      </c>
      <c r="G42" s="95" t="s">
        <v>26</v>
      </c>
      <c r="H42" s="148"/>
      <c r="I42" s="148"/>
      <c r="J42" s="171"/>
      <c r="K42" s="171"/>
      <c r="L42" s="171"/>
      <c r="M42" s="172"/>
      <c r="N42" s="172"/>
      <c r="O42" s="172"/>
    </row>
    <row r="43" spans="1:16" ht="76.5" x14ac:dyDescent="0.2">
      <c r="A43" s="197" t="str">
        <f t="shared" si="4"/>
        <v>[Reviews-30]</v>
      </c>
      <c r="B43" s="106" t="s">
        <v>283</v>
      </c>
      <c r="C43" s="146" t="s">
        <v>284</v>
      </c>
      <c r="D43" s="96" t="s">
        <v>264</v>
      </c>
      <c r="E43" s="99"/>
      <c r="F43" s="95" t="s">
        <v>26</v>
      </c>
      <c r="G43" s="95" t="s">
        <v>26</v>
      </c>
      <c r="H43" s="148"/>
      <c r="I43" s="148"/>
      <c r="J43" s="171"/>
      <c r="K43" s="171"/>
      <c r="L43" s="171"/>
      <c r="M43" s="172"/>
      <c r="N43" s="172"/>
      <c r="O43" s="172"/>
    </row>
    <row r="44" spans="1:16" ht="114.75" x14ac:dyDescent="0.2">
      <c r="A44" s="197" t="str">
        <f t="shared" si="4"/>
        <v>[Reviews-31]</v>
      </c>
      <c r="B44" s="106" t="s">
        <v>263</v>
      </c>
      <c r="C44" s="146" t="s">
        <v>265</v>
      </c>
      <c r="D44" s="96" t="s">
        <v>266</v>
      </c>
      <c r="E44" s="99"/>
      <c r="F44" s="95" t="s">
        <v>26</v>
      </c>
      <c r="G44" s="95" t="s">
        <v>26</v>
      </c>
      <c r="H44" s="148"/>
      <c r="I44" s="148"/>
      <c r="J44" s="171"/>
      <c r="K44" s="171"/>
      <c r="L44" s="171"/>
      <c r="M44" s="172"/>
      <c r="N44" s="172"/>
      <c r="O44" s="172"/>
    </row>
    <row r="45" spans="1:16" ht="114.75" x14ac:dyDescent="0.2">
      <c r="A45" s="197" t="str">
        <f t="shared" si="4"/>
        <v>[Reviews-32]</v>
      </c>
      <c r="B45" s="106" t="s">
        <v>273</v>
      </c>
      <c r="C45" s="146" t="s">
        <v>276</v>
      </c>
      <c r="D45" s="96" t="s">
        <v>277</v>
      </c>
      <c r="E45" s="99"/>
      <c r="F45" s="95" t="s">
        <v>26</v>
      </c>
      <c r="G45" s="95" t="s">
        <v>26</v>
      </c>
      <c r="H45" s="148"/>
      <c r="I45" s="148"/>
      <c r="J45" s="171"/>
      <c r="K45" s="171"/>
      <c r="L45" s="171"/>
      <c r="M45" s="172"/>
      <c r="N45" s="172"/>
      <c r="O45" s="172"/>
    </row>
    <row r="46" spans="1:16" ht="114.75" x14ac:dyDescent="0.2">
      <c r="A46" s="197" t="str">
        <f t="shared" si="4"/>
        <v>[Reviews-33]</v>
      </c>
      <c r="B46" s="106" t="s">
        <v>274</v>
      </c>
      <c r="C46" s="146" t="s">
        <v>279</v>
      </c>
      <c r="D46" s="96" t="s">
        <v>278</v>
      </c>
      <c r="E46" s="99"/>
      <c r="F46" s="95" t="s">
        <v>26</v>
      </c>
      <c r="G46" s="95" t="s">
        <v>26</v>
      </c>
      <c r="H46" s="148"/>
      <c r="I46" s="148"/>
      <c r="J46" s="171"/>
      <c r="K46" s="171"/>
      <c r="L46" s="171"/>
      <c r="M46" s="172"/>
      <c r="N46" s="172"/>
      <c r="O46" s="172"/>
    </row>
    <row r="47" spans="1:16" ht="76.5" x14ac:dyDescent="0.2">
      <c r="A47" s="197" t="str">
        <f t="shared" ref="A47:A48" si="5">"["&amp;TEXT($B$2,"##")&amp;"-"&amp;TEXT(ROW()-12,"##")&amp;"]"</f>
        <v>[Reviews-35]</v>
      </c>
      <c r="B47" s="106" t="s">
        <v>806</v>
      </c>
      <c r="C47" s="146" t="s">
        <v>808</v>
      </c>
      <c r="D47" s="96" t="s">
        <v>810</v>
      </c>
      <c r="E47" s="99"/>
      <c r="F47" s="95" t="s">
        <v>26</v>
      </c>
      <c r="G47" s="95" t="s">
        <v>26</v>
      </c>
      <c r="H47" s="148"/>
      <c r="I47" s="101"/>
      <c r="J47" s="171"/>
      <c r="K47" s="171"/>
      <c r="L47" s="171"/>
      <c r="M47" s="172"/>
      <c r="N47" s="172"/>
      <c r="O47" s="172"/>
      <c r="P47" s="77"/>
    </row>
    <row r="48" spans="1:16" ht="89.25" x14ac:dyDescent="0.2">
      <c r="A48" s="197" t="str">
        <f t="shared" si="5"/>
        <v>[Reviews-36]</v>
      </c>
      <c r="B48" s="106" t="s">
        <v>807</v>
      </c>
      <c r="C48" s="106" t="s">
        <v>809</v>
      </c>
      <c r="D48" s="96" t="s">
        <v>811</v>
      </c>
      <c r="E48" s="99"/>
      <c r="F48" s="95" t="s">
        <v>26</v>
      </c>
      <c r="G48" s="95" t="s">
        <v>26</v>
      </c>
      <c r="H48" s="148"/>
      <c r="I48" s="101"/>
      <c r="J48" s="171"/>
      <c r="K48" s="171"/>
      <c r="L48" s="171"/>
      <c r="M48" s="172"/>
      <c r="N48" s="172"/>
      <c r="O48" s="172"/>
      <c r="P48" s="77"/>
    </row>
    <row r="49" spans="1:15" ht="89.25" x14ac:dyDescent="0.2">
      <c r="A49" s="197" t="str">
        <f t="shared" si="4"/>
        <v>[Reviews-36]</v>
      </c>
      <c r="B49" s="106" t="s">
        <v>275</v>
      </c>
      <c r="C49" s="106" t="s">
        <v>285</v>
      </c>
      <c r="D49" s="96" t="s">
        <v>567</v>
      </c>
      <c r="E49" s="99"/>
      <c r="F49" s="95" t="s">
        <v>26</v>
      </c>
      <c r="G49" s="95" t="s">
        <v>26</v>
      </c>
      <c r="H49" s="148"/>
      <c r="I49" s="148"/>
      <c r="J49" s="171"/>
      <c r="K49" s="171"/>
      <c r="L49" s="171"/>
      <c r="M49" s="172"/>
      <c r="N49" s="172"/>
      <c r="O49" s="172"/>
    </row>
    <row r="50" spans="1:15" ht="89.25" x14ac:dyDescent="0.2">
      <c r="A50" s="236" t="str">
        <f t="shared" si="4"/>
        <v>[Reviews-37]</v>
      </c>
      <c r="B50" s="95" t="s">
        <v>438</v>
      </c>
      <c r="C50" s="95" t="s">
        <v>439</v>
      </c>
      <c r="D50" s="144" t="s">
        <v>440</v>
      </c>
      <c r="E50" s="258"/>
      <c r="F50" s="95" t="s">
        <v>26</v>
      </c>
      <c r="G50" s="95" t="s">
        <v>26</v>
      </c>
      <c r="H50" s="259"/>
      <c r="I50" s="259"/>
      <c r="J50" s="239"/>
      <c r="K50" s="239"/>
      <c r="L50" s="239"/>
      <c r="M50" s="240"/>
      <c r="N50" s="240"/>
      <c r="O50" s="240"/>
    </row>
    <row r="51" spans="1:15" x14ac:dyDescent="0.2">
      <c r="A51" s="50"/>
      <c r="B51" s="51" t="s">
        <v>304</v>
      </c>
      <c r="C51" s="51"/>
      <c r="D51" s="51"/>
      <c r="E51" s="51"/>
      <c r="F51" s="51"/>
      <c r="G51" s="51"/>
      <c r="H51" s="51"/>
      <c r="I51" s="51"/>
      <c r="J51" s="51"/>
      <c r="K51" s="51"/>
      <c r="L51" s="51"/>
      <c r="M51" s="51"/>
      <c r="N51" s="51"/>
      <c r="O51" s="249"/>
    </row>
    <row r="52" spans="1:15" ht="127.5" x14ac:dyDescent="0.2">
      <c r="A52" s="242" t="str">
        <f>"["&amp;TEXT($B$2,"##")&amp;"-"&amp;TEXT(ROW()-14,"##")&amp;"]"</f>
        <v>[Reviews-38]</v>
      </c>
      <c r="B52" s="243" t="s">
        <v>305</v>
      </c>
      <c r="C52" s="263" t="s">
        <v>306</v>
      </c>
      <c r="D52" s="243" t="s">
        <v>620</v>
      </c>
      <c r="E52" s="260"/>
      <c r="F52" s="261" t="s">
        <v>26</v>
      </c>
      <c r="G52" s="261" t="s">
        <v>26</v>
      </c>
      <c r="H52" s="264"/>
      <c r="I52" s="264"/>
      <c r="J52" s="247"/>
      <c r="K52" s="247"/>
      <c r="L52" s="247"/>
      <c r="M52" s="248"/>
      <c r="N52" s="248"/>
      <c r="O52" s="248"/>
    </row>
    <row r="53" spans="1:15" ht="127.5" x14ac:dyDescent="0.2">
      <c r="A53" s="197" t="str">
        <f t="shared" ref="A53:A58" si="6">"["&amp;TEXT($B$2,"##")&amp;"-"&amp;TEXT(ROW()-14,"##")&amp;"]"</f>
        <v>[Reviews-39]</v>
      </c>
      <c r="B53" s="96" t="s">
        <v>307</v>
      </c>
      <c r="C53" s="146" t="s">
        <v>306</v>
      </c>
      <c r="D53" s="96" t="s">
        <v>620</v>
      </c>
      <c r="E53" s="99"/>
      <c r="F53" s="95" t="s">
        <v>26</v>
      </c>
      <c r="G53" s="95" t="s">
        <v>26</v>
      </c>
      <c r="H53" s="148"/>
      <c r="I53" s="148"/>
      <c r="J53" s="171"/>
      <c r="K53" s="171"/>
      <c r="L53" s="171"/>
      <c r="M53" s="172"/>
      <c r="N53" s="172"/>
      <c r="O53" s="172"/>
    </row>
    <row r="54" spans="1:15" ht="127.5" x14ac:dyDescent="0.2">
      <c r="A54" s="197" t="str">
        <f t="shared" si="6"/>
        <v>[Reviews-40]</v>
      </c>
      <c r="B54" s="96" t="s">
        <v>308</v>
      </c>
      <c r="C54" s="146" t="s">
        <v>306</v>
      </c>
      <c r="D54" s="96" t="s">
        <v>620</v>
      </c>
      <c r="E54" s="99"/>
      <c r="F54" s="95" t="s">
        <v>26</v>
      </c>
      <c r="G54" s="95" t="s">
        <v>26</v>
      </c>
      <c r="H54" s="148"/>
      <c r="I54" s="148"/>
      <c r="J54" s="171"/>
      <c r="K54" s="171"/>
      <c r="L54" s="171"/>
      <c r="M54" s="172"/>
      <c r="N54" s="172"/>
      <c r="O54" s="172"/>
    </row>
    <row r="55" spans="1:15" ht="178.5" x14ac:dyDescent="0.2">
      <c r="A55" s="197" t="str">
        <f t="shared" si="6"/>
        <v>[Reviews-41]</v>
      </c>
      <c r="B55" s="96" t="s">
        <v>316</v>
      </c>
      <c r="C55" s="106" t="s">
        <v>315</v>
      </c>
      <c r="D55" s="96" t="s">
        <v>499</v>
      </c>
      <c r="E55" s="99"/>
      <c r="F55" s="95" t="s">
        <v>26</v>
      </c>
      <c r="G55" s="95" t="s">
        <v>26</v>
      </c>
      <c r="H55" s="148"/>
      <c r="I55" s="148"/>
      <c r="J55" s="171"/>
      <c r="K55" s="171"/>
      <c r="L55" s="171"/>
      <c r="M55" s="172"/>
      <c r="N55" s="172"/>
      <c r="O55" s="172"/>
    </row>
    <row r="56" spans="1:15" ht="178.5" x14ac:dyDescent="0.2">
      <c r="A56" s="197" t="str">
        <f t="shared" si="6"/>
        <v>[Reviews-42]</v>
      </c>
      <c r="B56" s="96" t="s">
        <v>384</v>
      </c>
      <c r="C56" s="106" t="s">
        <v>385</v>
      </c>
      <c r="D56" s="96" t="s">
        <v>469</v>
      </c>
      <c r="E56" s="99"/>
      <c r="F56" s="95" t="s">
        <v>26</v>
      </c>
      <c r="G56" s="95" t="s">
        <v>26</v>
      </c>
      <c r="H56" s="148"/>
      <c r="I56" s="148"/>
      <c r="J56" s="171"/>
      <c r="K56" s="171"/>
      <c r="L56" s="171"/>
      <c r="M56" s="172"/>
      <c r="N56" s="172"/>
      <c r="O56" s="172"/>
    </row>
    <row r="57" spans="1:15" ht="63.75" x14ac:dyDescent="0.2">
      <c r="A57" s="197" t="str">
        <f t="shared" si="6"/>
        <v>[Reviews-43]</v>
      </c>
      <c r="B57" s="96" t="s">
        <v>386</v>
      </c>
      <c r="C57" s="106" t="s">
        <v>387</v>
      </c>
      <c r="D57" s="96" t="s">
        <v>485</v>
      </c>
      <c r="E57" s="99"/>
      <c r="F57" s="95" t="s">
        <v>26</v>
      </c>
      <c r="G57" s="95" t="s">
        <v>26</v>
      </c>
      <c r="H57" s="148"/>
      <c r="I57" s="148"/>
      <c r="J57" s="171"/>
      <c r="K57" s="171"/>
      <c r="L57" s="171"/>
      <c r="M57" s="172"/>
      <c r="N57" s="172"/>
      <c r="O57" s="172"/>
    </row>
    <row r="58" spans="1:15" ht="51" x14ac:dyDescent="0.2">
      <c r="A58" s="236" t="str">
        <f t="shared" si="6"/>
        <v>[Reviews-44]</v>
      </c>
      <c r="B58" s="144" t="s">
        <v>390</v>
      </c>
      <c r="C58" s="95" t="s">
        <v>391</v>
      </c>
      <c r="D58" s="144" t="s">
        <v>486</v>
      </c>
      <c r="E58" s="258"/>
      <c r="F58" s="95" t="s">
        <v>26</v>
      </c>
      <c r="G58" s="95" t="s">
        <v>26</v>
      </c>
      <c r="H58" s="259"/>
      <c r="I58" s="259"/>
      <c r="J58" s="239"/>
      <c r="K58" s="239"/>
      <c r="L58" s="239"/>
      <c r="M58" s="240"/>
      <c r="N58" s="240"/>
      <c r="O58" s="240"/>
    </row>
    <row r="59" spans="1:15" x14ac:dyDescent="0.2">
      <c r="A59" s="50"/>
      <c r="B59" s="51" t="s">
        <v>441</v>
      </c>
      <c r="C59" s="51"/>
      <c r="D59" s="51"/>
      <c r="E59" s="51"/>
      <c r="F59" s="51"/>
      <c r="G59" s="51"/>
      <c r="H59" s="51"/>
      <c r="I59" s="51"/>
      <c r="J59" s="51"/>
      <c r="K59" s="51"/>
      <c r="L59" s="51"/>
      <c r="M59" s="51"/>
      <c r="N59" s="51"/>
      <c r="O59" s="249"/>
    </row>
    <row r="60" spans="1:15" ht="153" x14ac:dyDescent="0.2">
      <c r="A60" s="242" t="str">
        <f>"["&amp;TEXT($B$2,"##")&amp;"-"&amp;TEXT(ROW()-15,"##")&amp;"]"</f>
        <v>[Reviews-45]</v>
      </c>
      <c r="B60" s="243" t="s">
        <v>442</v>
      </c>
      <c r="C60" s="250" t="s">
        <v>443</v>
      </c>
      <c r="D60" s="243" t="s">
        <v>797</v>
      </c>
      <c r="E60" s="260"/>
      <c r="F60" s="261" t="s">
        <v>26</v>
      </c>
      <c r="G60" s="261" t="s">
        <v>26</v>
      </c>
      <c r="H60" s="264"/>
      <c r="I60" s="264"/>
      <c r="J60" s="247"/>
      <c r="K60" s="247"/>
      <c r="L60" s="247"/>
      <c r="M60" s="248"/>
      <c r="N60" s="248"/>
      <c r="O60" s="248"/>
    </row>
    <row r="61" spans="1:15" ht="153" x14ac:dyDescent="0.2">
      <c r="A61" s="197" t="str">
        <f t="shared" ref="A61:A73" si="7">"["&amp;TEXT($B$2,"##")&amp;"-"&amp;TEXT(ROW()-15,"##")&amp;"]"</f>
        <v>[Reviews-46]</v>
      </c>
      <c r="B61" s="96" t="s">
        <v>444</v>
      </c>
      <c r="C61" s="106" t="s">
        <v>443</v>
      </c>
      <c r="D61" s="96" t="s">
        <v>797</v>
      </c>
      <c r="E61" s="99"/>
      <c r="F61" s="95" t="s">
        <v>26</v>
      </c>
      <c r="G61" s="95" t="s">
        <v>26</v>
      </c>
      <c r="H61" s="148"/>
      <c r="I61" s="148"/>
      <c r="J61" s="171"/>
      <c r="K61" s="171"/>
      <c r="L61" s="171"/>
      <c r="M61" s="172"/>
      <c r="N61" s="172"/>
      <c r="O61" s="172"/>
    </row>
    <row r="62" spans="1:15" ht="153" x14ac:dyDescent="0.2">
      <c r="A62" s="197" t="str">
        <f t="shared" si="7"/>
        <v>[Reviews-47]</v>
      </c>
      <c r="B62" s="96" t="s">
        <v>445</v>
      </c>
      <c r="C62" s="106" t="s">
        <v>454</v>
      </c>
      <c r="D62" s="96" t="s">
        <v>797</v>
      </c>
      <c r="E62" s="99"/>
      <c r="F62" s="95" t="s">
        <v>26</v>
      </c>
      <c r="G62" s="95" t="s">
        <v>26</v>
      </c>
      <c r="H62" s="148"/>
      <c r="I62" s="148"/>
      <c r="J62" s="171"/>
      <c r="K62" s="171"/>
      <c r="L62" s="171"/>
      <c r="M62" s="172"/>
      <c r="N62" s="172"/>
      <c r="O62" s="172"/>
    </row>
    <row r="63" spans="1:15" ht="76.5" x14ac:dyDescent="0.2">
      <c r="A63" s="197" t="str">
        <f t="shared" si="7"/>
        <v>[Reviews-48]</v>
      </c>
      <c r="B63" s="96" t="s">
        <v>446</v>
      </c>
      <c r="C63" s="106" t="s">
        <v>455</v>
      </c>
      <c r="D63" s="96" t="s">
        <v>451</v>
      </c>
      <c r="E63" s="99"/>
      <c r="F63" s="95" t="s">
        <v>26</v>
      </c>
      <c r="G63" s="95" t="s">
        <v>26</v>
      </c>
      <c r="H63" s="148"/>
      <c r="I63" s="148"/>
      <c r="J63" s="171"/>
      <c r="K63" s="171"/>
      <c r="L63" s="171"/>
      <c r="M63" s="172"/>
      <c r="N63" s="172"/>
      <c r="O63" s="172"/>
    </row>
    <row r="64" spans="1:15" ht="102" x14ac:dyDescent="0.2">
      <c r="A64" s="197" t="str">
        <f t="shared" si="7"/>
        <v>[Reviews-49]</v>
      </c>
      <c r="B64" s="96" t="s">
        <v>447</v>
      </c>
      <c r="C64" s="106" t="s">
        <v>453</v>
      </c>
      <c r="D64" s="96" t="s">
        <v>452</v>
      </c>
      <c r="E64" s="99"/>
      <c r="F64" s="95" t="s">
        <v>26</v>
      </c>
      <c r="G64" s="95" t="s">
        <v>26</v>
      </c>
      <c r="H64" s="148"/>
      <c r="I64" s="148"/>
      <c r="J64" s="171"/>
      <c r="K64" s="171"/>
      <c r="L64" s="171"/>
      <c r="M64" s="172"/>
      <c r="N64" s="172"/>
      <c r="O64" s="172"/>
    </row>
    <row r="65" spans="1:15" ht="63.75" x14ac:dyDescent="0.2">
      <c r="A65" s="197" t="str">
        <f t="shared" si="7"/>
        <v>[Reviews-50]</v>
      </c>
      <c r="B65" s="96" t="s">
        <v>448</v>
      </c>
      <c r="C65" s="106" t="s">
        <v>456</v>
      </c>
      <c r="D65" s="96" t="s">
        <v>457</v>
      </c>
      <c r="E65" s="99"/>
      <c r="F65" s="95" t="s">
        <v>26</v>
      </c>
      <c r="G65" s="95" t="s">
        <v>26</v>
      </c>
      <c r="H65" s="148"/>
      <c r="I65" s="148"/>
      <c r="J65" s="171"/>
      <c r="K65" s="171"/>
      <c r="L65" s="171"/>
      <c r="M65" s="172"/>
      <c r="N65" s="172"/>
      <c r="O65" s="172"/>
    </row>
    <row r="66" spans="1:15" ht="76.5" x14ac:dyDescent="0.2">
      <c r="A66" s="197" t="str">
        <f t="shared" si="7"/>
        <v>[Reviews-51]</v>
      </c>
      <c r="B66" s="96" t="s">
        <v>449</v>
      </c>
      <c r="C66" s="106" t="s">
        <v>460</v>
      </c>
      <c r="D66" s="96" t="s">
        <v>484</v>
      </c>
      <c r="E66" s="99"/>
      <c r="F66" s="95" t="s">
        <v>26</v>
      </c>
      <c r="G66" s="95" t="s">
        <v>26</v>
      </c>
      <c r="H66" s="148"/>
      <c r="I66" s="148"/>
      <c r="J66" s="171"/>
      <c r="K66" s="171"/>
      <c r="L66" s="171"/>
      <c r="M66" s="172"/>
      <c r="N66" s="172"/>
      <c r="O66" s="172"/>
    </row>
    <row r="67" spans="1:15" ht="76.5" x14ac:dyDescent="0.2">
      <c r="A67" s="197" t="str">
        <f t="shared" si="7"/>
        <v>[Reviews-52]</v>
      </c>
      <c r="B67" s="96" t="s">
        <v>450</v>
      </c>
      <c r="C67" s="106" t="s">
        <v>459</v>
      </c>
      <c r="D67" s="96" t="s">
        <v>458</v>
      </c>
      <c r="E67" s="99"/>
      <c r="F67" s="95" t="s">
        <v>26</v>
      </c>
      <c r="G67" s="95" t="s">
        <v>26</v>
      </c>
      <c r="H67" s="148"/>
      <c r="I67" s="148"/>
      <c r="J67" s="171"/>
      <c r="K67" s="171"/>
      <c r="L67" s="171"/>
      <c r="M67" s="172"/>
      <c r="N67" s="172"/>
      <c r="O67" s="172"/>
    </row>
    <row r="68" spans="1:15" ht="153" x14ac:dyDescent="0.2">
      <c r="A68" s="197" t="str">
        <f t="shared" si="7"/>
        <v>[Reviews-53]</v>
      </c>
      <c r="B68" s="96" t="s">
        <v>515</v>
      </c>
      <c r="C68" s="106" t="s">
        <v>517</v>
      </c>
      <c r="D68" s="96" t="s">
        <v>797</v>
      </c>
      <c r="E68" s="99"/>
      <c r="F68" s="95" t="s">
        <v>26</v>
      </c>
      <c r="G68" s="95" t="s">
        <v>26</v>
      </c>
      <c r="H68" s="148"/>
      <c r="I68" s="148"/>
      <c r="J68" s="171"/>
      <c r="K68" s="171"/>
      <c r="L68" s="171"/>
      <c r="M68" s="172"/>
      <c r="N68" s="172"/>
      <c r="O68" s="172"/>
    </row>
    <row r="69" spans="1:15" ht="153" x14ac:dyDescent="0.2">
      <c r="A69" s="197" t="str">
        <f t="shared" si="7"/>
        <v>[Reviews-54]</v>
      </c>
      <c r="B69" s="96" t="s">
        <v>516</v>
      </c>
      <c r="C69" s="106" t="s">
        <v>518</v>
      </c>
      <c r="D69" s="96" t="s">
        <v>798</v>
      </c>
      <c r="E69" s="99"/>
      <c r="F69" s="95" t="s">
        <v>26</v>
      </c>
      <c r="G69" s="95" t="s">
        <v>26</v>
      </c>
      <c r="H69" s="148"/>
      <c r="I69" s="148"/>
      <c r="J69" s="171"/>
      <c r="K69" s="171"/>
      <c r="L69" s="171"/>
      <c r="M69" s="172"/>
      <c r="N69" s="172"/>
      <c r="O69" s="172"/>
    </row>
    <row r="70" spans="1:15" ht="153" x14ac:dyDescent="0.2">
      <c r="A70" s="197" t="str">
        <f t="shared" si="7"/>
        <v>[Reviews-55]</v>
      </c>
      <c r="B70" s="96" t="s">
        <v>502</v>
      </c>
      <c r="C70" s="106" t="s">
        <v>503</v>
      </c>
      <c r="D70" s="96" t="s">
        <v>797</v>
      </c>
      <c r="E70" s="99"/>
      <c r="F70" s="95" t="s">
        <v>26</v>
      </c>
      <c r="G70" s="95" t="s">
        <v>26</v>
      </c>
      <c r="H70" s="148"/>
      <c r="I70" s="148"/>
      <c r="J70" s="171"/>
      <c r="K70" s="171"/>
      <c r="L70" s="171"/>
      <c r="M70" s="172"/>
      <c r="N70" s="172"/>
      <c r="O70" s="172"/>
    </row>
    <row r="71" spans="1:15" ht="153" x14ac:dyDescent="0.2">
      <c r="A71" s="197" t="str">
        <f t="shared" si="7"/>
        <v>[Reviews-56]</v>
      </c>
      <c r="B71" s="96" t="s">
        <v>500</v>
      </c>
      <c r="C71" s="106" t="s">
        <v>501</v>
      </c>
      <c r="D71" s="96" t="s">
        <v>799</v>
      </c>
      <c r="E71" s="99"/>
      <c r="F71" s="95" t="s">
        <v>26</v>
      </c>
      <c r="G71" s="95" t="s">
        <v>26</v>
      </c>
      <c r="H71" s="148"/>
      <c r="I71" s="148"/>
      <c r="J71" s="171"/>
      <c r="K71" s="171"/>
      <c r="L71" s="171"/>
      <c r="M71" s="172"/>
      <c r="N71" s="172"/>
      <c r="O71" s="172"/>
    </row>
    <row r="72" spans="1:15" ht="51" x14ac:dyDescent="0.2">
      <c r="A72" s="197" t="str">
        <f t="shared" si="7"/>
        <v>[Reviews-57]</v>
      </c>
      <c r="B72" s="96" t="s">
        <v>392</v>
      </c>
      <c r="C72" s="106" t="s">
        <v>393</v>
      </c>
      <c r="D72" s="96" t="s">
        <v>478</v>
      </c>
      <c r="E72" s="99"/>
      <c r="F72" s="95" t="s">
        <v>26</v>
      </c>
      <c r="G72" s="95" t="s">
        <v>26</v>
      </c>
      <c r="H72" s="148"/>
      <c r="I72" s="148"/>
      <c r="J72" s="171"/>
      <c r="K72" s="171"/>
      <c r="L72" s="171"/>
      <c r="M72" s="172"/>
      <c r="N72" s="172"/>
      <c r="O72" s="172"/>
    </row>
    <row r="73" spans="1:15" ht="51" x14ac:dyDescent="0.2">
      <c r="A73" s="236" t="str">
        <f t="shared" si="7"/>
        <v>[Reviews-58]</v>
      </c>
      <c r="B73" s="144" t="s">
        <v>394</v>
      </c>
      <c r="C73" s="95" t="s">
        <v>395</v>
      </c>
      <c r="D73" s="144" t="s">
        <v>479</v>
      </c>
      <c r="E73" s="258"/>
      <c r="F73" s="95" t="s">
        <v>26</v>
      </c>
      <c r="G73" s="95" t="s">
        <v>26</v>
      </c>
      <c r="H73" s="259"/>
      <c r="I73" s="259"/>
      <c r="J73" s="239"/>
      <c r="K73" s="239"/>
      <c r="L73" s="239"/>
      <c r="M73" s="240"/>
      <c r="N73" s="240"/>
      <c r="O73" s="240"/>
    </row>
    <row r="74" spans="1:15" x14ac:dyDescent="0.2">
      <c r="A74" s="50"/>
      <c r="B74" s="51" t="s">
        <v>396</v>
      </c>
      <c r="C74" s="51"/>
      <c r="D74" s="51"/>
      <c r="E74" s="51"/>
      <c r="F74" s="51"/>
      <c r="G74" s="51"/>
      <c r="H74" s="51"/>
      <c r="I74" s="51"/>
      <c r="J74" s="51"/>
      <c r="K74" s="51"/>
      <c r="L74" s="51"/>
      <c r="M74" s="51"/>
      <c r="N74" s="51"/>
      <c r="O74" s="249"/>
    </row>
    <row r="75" spans="1:15" ht="114.75" x14ac:dyDescent="0.2">
      <c r="A75" s="242" t="str">
        <f>"["&amp;TEXT($B$2,"##")&amp;"-"&amp;TEXT(ROW()-16,"##")&amp;"]"</f>
        <v>[Reviews-59]</v>
      </c>
      <c r="B75" s="243" t="s">
        <v>400</v>
      </c>
      <c r="C75" s="250" t="s">
        <v>401</v>
      </c>
      <c r="D75" s="243" t="s">
        <v>402</v>
      </c>
      <c r="E75" s="260"/>
      <c r="F75" s="261" t="s">
        <v>26</v>
      </c>
      <c r="G75" s="261" t="s">
        <v>26</v>
      </c>
      <c r="H75" s="264"/>
      <c r="I75" s="264"/>
      <c r="J75" s="247"/>
      <c r="K75" s="247"/>
      <c r="L75" s="247"/>
      <c r="M75" s="248"/>
      <c r="N75" s="248"/>
      <c r="O75" s="248"/>
    </row>
    <row r="76" spans="1:15" ht="114.75" x14ac:dyDescent="0.2">
      <c r="A76" s="197" t="str">
        <f t="shared" ref="A76:A88" si="8">"["&amp;TEXT($B$2,"##")&amp;"-"&amp;TEXT(ROW()-16,"##")&amp;"]"</f>
        <v>[Reviews-60]</v>
      </c>
      <c r="B76" s="96" t="s">
        <v>408</v>
      </c>
      <c r="C76" s="106" t="s">
        <v>401</v>
      </c>
      <c r="D76" s="96" t="s">
        <v>402</v>
      </c>
      <c r="E76" s="99"/>
      <c r="F76" s="95" t="s">
        <v>26</v>
      </c>
      <c r="G76" s="95" t="s">
        <v>26</v>
      </c>
      <c r="H76" s="148"/>
      <c r="I76" s="148"/>
      <c r="J76" s="171"/>
      <c r="K76" s="171"/>
      <c r="L76" s="171"/>
      <c r="M76" s="172"/>
      <c r="N76" s="172"/>
      <c r="O76" s="172"/>
    </row>
    <row r="77" spans="1:15" ht="114.75" x14ac:dyDescent="0.2">
      <c r="A77" s="197" t="str">
        <f t="shared" si="8"/>
        <v>[Reviews-61]</v>
      </c>
      <c r="B77" s="96" t="s">
        <v>409</v>
      </c>
      <c r="C77" s="106" t="s">
        <v>401</v>
      </c>
      <c r="D77" s="96" t="s">
        <v>402</v>
      </c>
      <c r="E77" s="99"/>
      <c r="F77" s="95" t="s">
        <v>26</v>
      </c>
      <c r="G77" s="95" t="s">
        <v>26</v>
      </c>
      <c r="H77" s="148"/>
      <c r="I77" s="148"/>
      <c r="J77" s="171"/>
      <c r="K77" s="171"/>
      <c r="L77" s="171"/>
      <c r="M77" s="172"/>
      <c r="N77" s="172"/>
      <c r="O77" s="172"/>
    </row>
    <row r="78" spans="1:15" ht="51" x14ac:dyDescent="0.2">
      <c r="A78" s="197" t="str">
        <f t="shared" si="8"/>
        <v>[Reviews-62]</v>
      </c>
      <c r="B78" s="96" t="s">
        <v>399</v>
      </c>
      <c r="C78" s="106" t="s">
        <v>397</v>
      </c>
      <c r="D78" s="96" t="s">
        <v>398</v>
      </c>
      <c r="E78" s="99"/>
      <c r="F78" s="95" t="s">
        <v>26</v>
      </c>
      <c r="G78" s="95" t="s">
        <v>26</v>
      </c>
      <c r="H78" s="148"/>
      <c r="I78" s="148"/>
      <c r="J78" s="171"/>
      <c r="K78" s="171"/>
      <c r="L78" s="171"/>
      <c r="M78" s="172"/>
      <c r="N78" s="172"/>
      <c r="O78" s="172"/>
    </row>
    <row r="79" spans="1:15" ht="63.75" x14ac:dyDescent="0.2">
      <c r="A79" s="197" t="str">
        <f t="shared" si="8"/>
        <v>[Reviews-63]</v>
      </c>
      <c r="B79" s="96" t="s">
        <v>404</v>
      </c>
      <c r="C79" s="106" t="s">
        <v>405</v>
      </c>
      <c r="D79" s="96" t="s">
        <v>481</v>
      </c>
      <c r="E79" s="99"/>
      <c r="F79" s="95" t="s">
        <v>26</v>
      </c>
      <c r="G79" s="95" t="s">
        <v>26</v>
      </c>
      <c r="H79" s="148"/>
      <c r="I79" s="148"/>
      <c r="J79" s="171"/>
      <c r="K79" s="171"/>
      <c r="L79" s="171"/>
      <c r="M79" s="172"/>
      <c r="N79" s="172"/>
      <c r="O79" s="172"/>
    </row>
    <row r="80" spans="1:15" ht="63.75" x14ac:dyDescent="0.2">
      <c r="A80" s="197" t="str">
        <f t="shared" si="8"/>
        <v>[Reviews-64]</v>
      </c>
      <c r="B80" s="96" t="s">
        <v>406</v>
      </c>
      <c r="C80" s="106" t="s">
        <v>407</v>
      </c>
      <c r="D80" s="96" t="s">
        <v>403</v>
      </c>
      <c r="E80" s="99"/>
      <c r="F80" s="95" t="s">
        <v>26</v>
      </c>
      <c r="G80" s="95" t="s">
        <v>26</v>
      </c>
      <c r="H80" s="148"/>
      <c r="I80" s="148"/>
      <c r="J80" s="171"/>
      <c r="K80" s="171"/>
      <c r="L80" s="171"/>
      <c r="M80" s="172"/>
      <c r="N80" s="172"/>
      <c r="O80" s="172"/>
    </row>
    <row r="81" spans="1:15" ht="102" x14ac:dyDescent="0.2">
      <c r="A81" s="197" t="str">
        <f t="shared" si="8"/>
        <v>[Reviews-65]</v>
      </c>
      <c r="B81" s="96" t="s">
        <v>416</v>
      </c>
      <c r="C81" s="106" t="s">
        <v>413</v>
      </c>
      <c r="D81" s="96" t="s">
        <v>415</v>
      </c>
      <c r="E81" s="99"/>
      <c r="F81" s="95" t="s">
        <v>26</v>
      </c>
      <c r="G81" s="95" t="s">
        <v>26</v>
      </c>
      <c r="H81" s="148"/>
      <c r="I81" s="148"/>
      <c r="J81" s="171"/>
      <c r="K81" s="171"/>
      <c r="L81" s="171"/>
      <c r="M81" s="172"/>
      <c r="N81" s="172"/>
      <c r="O81" s="172"/>
    </row>
    <row r="82" spans="1:15" ht="76.5" x14ac:dyDescent="0.2">
      <c r="A82" s="197" t="str">
        <f t="shared" si="8"/>
        <v>[Reviews-66]</v>
      </c>
      <c r="B82" s="96" t="s">
        <v>427</v>
      </c>
      <c r="C82" s="106" t="s">
        <v>414</v>
      </c>
      <c r="D82" s="96" t="s">
        <v>482</v>
      </c>
      <c r="E82" s="99"/>
      <c r="F82" s="95" t="s">
        <v>26</v>
      </c>
      <c r="G82" s="95" t="s">
        <v>26</v>
      </c>
      <c r="H82" s="148"/>
      <c r="I82" s="148"/>
      <c r="J82" s="171"/>
      <c r="K82" s="171"/>
      <c r="L82" s="171"/>
      <c r="M82" s="172"/>
      <c r="N82" s="172"/>
      <c r="O82" s="172"/>
    </row>
    <row r="83" spans="1:15" ht="76.5" x14ac:dyDescent="0.2">
      <c r="A83" s="197" t="str">
        <f t="shared" si="8"/>
        <v>[Reviews-67]</v>
      </c>
      <c r="B83" s="96" t="s">
        <v>428</v>
      </c>
      <c r="C83" s="106" t="s">
        <v>417</v>
      </c>
      <c r="D83" s="96" t="s">
        <v>418</v>
      </c>
      <c r="E83" s="99"/>
      <c r="F83" s="95" t="s">
        <v>26</v>
      </c>
      <c r="G83" s="95" t="s">
        <v>26</v>
      </c>
      <c r="H83" s="148"/>
      <c r="I83" s="148"/>
      <c r="J83" s="171"/>
      <c r="K83" s="171"/>
      <c r="L83" s="171"/>
      <c r="M83" s="172"/>
      <c r="N83" s="172"/>
      <c r="O83" s="172"/>
    </row>
    <row r="84" spans="1:15" ht="76.5" x14ac:dyDescent="0.2">
      <c r="A84" s="197" t="str">
        <f t="shared" si="8"/>
        <v>[Reviews-68]</v>
      </c>
      <c r="B84" s="96" t="s">
        <v>419</v>
      </c>
      <c r="C84" s="106" t="s">
        <v>420</v>
      </c>
      <c r="D84" s="96" t="s">
        <v>423</v>
      </c>
      <c r="E84" s="99"/>
      <c r="F84" s="95" t="s">
        <v>26</v>
      </c>
      <c r="G84" s="95" t="s">
        <v>26</v>
      </c>
      <c r="H84" s="148"/>
      <c r="I84" s="148"/>
      <c r="J84" s="171"/>
      <c r="K84" s="171"/>
      <c r="L84" s="171"/>
      <c r="M84" s="172"/>
      <c r="N84" s="172"/>
      <c r="O84" s="172"/>
    </row>
    <row r="85" spans="1:15" ht="102" x14ac:dyDescent="0.2">
      <c r="A85" s="197" t="str">
        <f t="shared" si="8"/>
        <v>[Reviews-69]</v>
      </c>
      <c r="B85" s="96" t="s">
        <v>424</v>
      </c>
      <c r="C85" s="106" t="s">
        <v>421</v>
      </c>
      <c r="D85" s="96" t="s">
        <v>422</v>
      </c>
      <c r="E85" s="99"/>
      <c r="F85" s="95" t="s">
        <v>26</v>
      </c>
      <c r="G85" s="95" t="s">
        <v>26</v>
      </c>
      <c r="H85" s="148"/>
      <c r="I85" s="148"/>
      <c r="J85" s="171"/>
      <c r="K85" s="171"/>
      <c r="L85" s="171"/>
      <c r="M85" s="172"/>
      <c r="N85" s="172"/>
      <c r="O85" s="172"/>
    </row>
    <row r="86" spans="1:15" ht="76.5" x14ac:dyDescent="0.2">
      <c r="A86" s="197" t="str">
        <f t="shared" si="8"/>
        <v>[Reviews-70]</v>
      </c>
      <c r="B86" s="96" t="s">
        <v>431</v>
      </c>
      <c r="C86" s="106" t="s">
        <v>433</v>
      </c>
      <c r="D86" s="96" t="s">
        <v>434</v>
      </c>
      <c r="E86" s="99"/>
      <c r="F86" s="95" t="s">
        <v>26</v>
      </c>
      <c r="G86" s="95" t="s">
        <v>26</v>
      </c>
      <c r="H86" s="148"/>
      <c r="I86" s="148"/>
      <c r="J86" s="171"/>
      <c r="K86" s="171"/>
      <c r="L86" s="171"/>
      <c r="M86" s="172"/>
      <c r="N86" s="172"/>
      <c r="O86" s="172"/>
    </row>
    <row r="87" spans="1:15" ht="89.25" x14ac:dyDescent="0.2">
      <c r="A87" s="197" t="str">
        <f t="shared" si="8"/>
        <v>[Reviews-71]</v>
      </c>
      <c r="B87" s="96" t="s">
        <v>426</v>
      </c>
      <c r="C87" s="106" t="s">
        <v>425</v>
      </c>
      <c r="D87" s="96" t="s">
        <v>483</v>
      </c>
      <c r="E87" s="99"/>
      <c r="F87" s="95" t="s">
        <v>26</v>
      </c>
      <c r="G87" s="95" t="s">
        <v>26</v>
      </c>
      <c r="H87" s="148"/>
      <c r="I87" s="148"/>
      <c r="J87" s="171"/>
      <c r="K87" s="171"/>
      <c r="L87" s="171"/>
      <c r="M87" s="172"/>
      <c r="N87" s="172"/>
      <c r="O87" s="172"/>
    </row>
    <row r="88" spans="1:15" ht="89.25" x14ac:dyDescent="0.2">
      <c r="A88" s="197" t="str">
        <f t="shared" si="8"/>
        <v>[Reviews-72]</v>
      </c>
      <c r="B88" s="96" t="s">
        <v>430</v>
      </c>
      <c r="C88" s="106" t="s">
        <v>429</v>
      </c>
      <c r="D88" s="96" t="s">
        <v>432</v>
      </c>
      <c r="E88" s="99"/>
      <c r="F88" s="106" t="s">
        <v>26</v>
      </c>
      <c r="G88" s="106" t="s">
        <v>26</v>
      </c>
      <c r="H88" s="148"/>
      <c r="I88" s="148"/>
      <c r="J88" s="171"/>
      <c r="K88" s="171"/>
      <c r="L88" s="171"/>
      <c r="M88" s="172"/>
      <c r="N88" s="172"/>
      <c r="O88" s="172"/>
    </row>
  </sheetData>
  <autoFilter ref="J10:O42"/>
  <mergeCells count="5">
    <mergeCell ref="B2:G2"/>
    <mergeCell ref="B3:G3"/>
    <mergeCell ref="B4:G4"/>
    <mergeCell ref="E5:G5"/>
    <mergeCell ref="E6:G6"/>
  </mergeCells>
  <dataValidations count="1">
    <dataValidation type="list" allowBlank="1" showErrorMessage="1" sqref="F12:G25 F52:G58 F75:G88 F60:G73 F27:G38 F40:G50">
      <formula1>$Q$2:$Q$6</formula1>
    </dataValidation>
  </dataValidations>
  <hyperlinks>
    <hyperlink ref="A1" location="'Test Report'!A1" display="Back to Test Report"/>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vt:lpstr>
      <vt:lpstr>Test Report</vt:lpstr>
      <vt:lpstr>Test case List</vt:lpstr>
      <vt:lpstr>Calculate</vt:lpstr>
      <vt:lpstr>Message Rules</vt:lpstr>
      <vt:lpstr>Common</vt:lpstr>
      <vt:lpstr>Homepage</vt:lpstr>
      <vt:lpstr>Account management</vt:lpstr>
      <vt:lpstr>Reviews</vt:lpstr>
      <vt:lpstr>Company</vt:lpstr>
      <vt:lpstr>Notification</vt:lpstr>
      <vt:lpstr>Admin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
  <dcterms:created xsi:type="dcterms:W3CDTF">2016-07-24T17:22:18Z</dcterms:created>
  <dcterms:modified xsi:type="dcterms:W3CDTF">2016-07-31T10:08:29Z</dcterms:modified>
  <cp:category/>
  <cp:version>1.0</cp:version>
</cp:coreProperties>
</file>