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swin\OneDrive\Desktop\Intern\Aswin_s Copy\NEW_DATA\"/>
    </mc:Choice>
  </mc:AlternateContent>
  <xr:revisionPtr revIDLastSave="0" documentId="13_ncr:1_{0ABBD65A-7F78-4FBC-A83D-73D1F03A9C3F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M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K5" i="1"/>
  <c r="K7" i="1" s="1"/>
  <c r="O10" i="1"/>
  <c r="O11" i="1"/>
  <c r="O12" i="1"/>
  <c r="O13" i="1"/>
  <c r="O14" i="1"/>
  <c r="N10" i="1"/>
  <c r="N11" i="1"/>
  <c r="N12" i="1"/>
  <c r="N13" i="1"/>
  <c r="N14" i="1"/>
  <c r="L15" i="1"/>
  <c r="M15" i="1"/>
  <c r="K15" i="1"/>
  <c r="L13" i="1"/>
  <c r="M13" i="1"/>
  <c r="K13" i="1"/>
  <c r="L7" i="1"/>
  <c r="M7" i="1"/>
  <c r="O3" i="1"/>
  <c r="O4" i="1"/>
  <c r="O6" i="1"/>
  <c r="O2" i="1"/>
  <c r="N3" i="1"/>
  <c r="N4" i="1"/>
  <c r="N6" i="1"/>
  <c r="N2" i="1"/>
  <c r="M5" i="1"/>
  <c r="L5" i="1"/>
  <c r="O5" i="1" l="1"/>
  <c r="H23" i="1"/>
  <c r="H21" i="1" l="1"/>
  <c r="E5" i="1" l="1"/>
  <c r="E7" i="1" s="1"/>
  <c r="H5" i="1" l="1"/>
  <c r="H7" i="1" s="1"/>
  <c r="H13" i="1" l="1"/>
  <c r="H15" i="1" s="1"/>
  <c r="E21" i="1" l="1"/>
  <c r="E23" i="1" s="1"/>
  <c r="B23" i="1" l="1"/>
  <c r="B21" i="1"/>
  <c r="E13" i="1" l="1"/>
  <c r="E15" i="1" s="1"/>
  <c r="B13" i="1" l="1"/>
  <c r="B15" i="1" s="1"/>
  <c r="B5" i="1" l="1"/>
  <c r="B7" i="1" s="1"/>
</calcChain>
</file>

<file path=xl/sharedStrings.xml><?xml version="1.0" encoding="utf-8"?>
<sst xmlns="http://schemas.openxmlformats.org/spreadsheetml/2006/main" count="96" uniqueCount="23">
  <si>
    <t>Midland</t>
  </si>
  <si>
    <t>Ector</t>
  </si>
  <si>
    <t>Martin</t>
  </si>
  <si>
    <t>Population</t>
  </si>
  <si>
    <t>Total</t>
  </si>
  <si>
    <t>2020</t>
  </si>
  <si>
    <t>State</t>
  </si>
  <si>
    <t>%state</t>
  </si>
  <si>
    <t>Median Age</t>
  </si>
  <si>
    <t>Labor Force</t>
  </si>
  <si>
    <t>RGDP</t>
  </si>
  <si>
    <t>Percapita</t>
  </si>
  <si>
    <t>Personal Income</t>
  </si>
  <si>
    <t>Sales Tax</t>
  </si>
  <si>
    <t>Severance</t>
  </si>
  <si>
    <t>Average</t>
  </si>
  <si>
    <t>Housing Units</t>
  </si>
  <si>
    <t>Oil Production</t>
  </si>
  <si>
    <t>2019</t>
  </si>
  <si>
    <t>2010</t>
  </si>
  <si>
    <t>2019% change</t>
  </si>
  <si>
    <t>2010% change</t>
  </si>
  <si>
    <t>Gas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</si>
</sst>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##,##0"/>
    <numFmt numFmtId="166" formatCode="&quot;$&quot;#,##0"/>
    <numFmt numFmtId="168" formatCode="_(&quot;$&quot;* #,##0_);_(&quot;$&quot;* \(#,##0\);_(&quot;$&quot;* &quot;-&quot;??_);_(@_)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0" fillId="0" borderId="0" xfId="1" applyNumberFormat="1" applyFont="1" applyFill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left" indent="5"/>
    </xf>
    <xf numFmtId="10" fontId="0" fillId="0" borderId="0" xfId="2" applyNumberFormat="1" applyFont="1"/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8" fontId="4" fillId="0" borderId="0" xfId="3" applyNumberFormat="1" applyFont="1"/>
    <xf numFmtId="168" fontId="0" fillId="0" borderId="0" xfId="3" applyNumberFormat="1" applyFont="1"/>
    <xf numFmtId="3" fontId="1" fillId="0" borderId="1" xfId="1" applyNumberFormat="1" applyBorder="1"/>
    <xf numFmtId="164" fontId="0" fillId="0" borderId="1" xfId="1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43" fontId="0" fillId="0" borderId="0" xfId="1" applyFont="1"/>
    <xf numFmtId="164" fontId="3" fillId="0" borderId="1" xfId="1" applyNumberFormat="1" applyFont="1" applyBorder="1"/>
    <xf numFmtId="3" fontId="3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3" fontId="3" fillId="0" borderId="1" xfId="0" applyNumberFormat="1" applyFont="1" applyBorder="1" applyAlignment="1">
      <alignment horizontal="center"/>
    </xf>
    <xf numFmtId="169" fontId="0" fillId="0" borderId="0" xfId="2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numFmt numFmtId="166" formatCode="&quot;$&quot;#,##0"/>
    </dxf>
    <dxf>
      <numFmt numFmtId="166" formatCode="&quot;$&quot;#,##0"/>
    </dxf>
    <dxf>
      <numFmt numFmtId="0" formatCode="General"/>
    </dxf>
    <dxf>
      <numFmt numFmtId="164" formatCode="_(* #,##0_);_(* \(#,##0\);_(* &quot;-&quot;??_);_(@_)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9C067-71ED-4489-909F-850D9D313187}" name="Table1" displayName="Table1" ref="A1:B7" totalsRowShown="0" headerRowDxfId="9">
  <autoFilter ref="A1:B7" xr:uid="{EB49C067-71ED-4489-909F-850D9D313187}"/>
  <tableColumns count="2">
    <tableColumn id="1" xr3:uid="{24DA424C-C194-482D-89C8-05F3DE7E043A}" name="Population" dataDxfId="8"/>
    <tableColumn id="2" xr3:uid="{B5F53CA5-8FDB-4F47-BD2F-E17B21DCB841}" name="2020" dataDxfId="7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7360DF-21FF-4CC3-A144-4669F43FDA10}" name="Table3568911" displayName="Table3568911" ref="J1:O7" totalsRowShown="0">
  <autoFilter ref="J1:O7" xr:uid="{337360DF-21FF-4CC3-A144-4669F43FDA10}"/>
  <tableColumns count="6">
    <tableColumn id="1" xr3:uid="{5DFB6488-DA13-421A-9855-B7D43705FF09}" name="Oil Production"/>
    <tableColumn id="2" xr3:uid="{1ADAD8FC-460F-45B8-832A-66D53EE7F846}" name="2020" dataDxfId="5"/>
    <tableColumn id="3" xr3:uid="{6E4BB13E-35C2-4890-AB3C-8BFC04479B0B}" name="2019"/>
    <tableColumn id="4" xr3:uid="{0EBD1F6C-3854-4C02-9134-843896495050}" name="2010" dataDxfId="4"/>
    <tableColumn id="5" xr3:uid="{7EF56886-87E0-45F3-B9DF-4229949A20FB}" name="2019% change" dataDxfId="3">
      <calculatedColumnFormula>(Table3568911[[#This Row],[2020]]-Table3568911[[#This Row],[2019]])/Table3568911[[#This Row],[2020]]</calculatedColumnFormula>
    </tableColumn>
    <tableColumn id="6" xr3:uid="{C9ED101D-0C9C-4DFA-9CCC-D7352B6DEBED}" name="2010% change" dataDxfId="2">
      <calculatedColumnFormula>(Table3568911[[#This Row],[2020]]-Table3568911[[#This Row],[2010]])/Table3568911[[#This Row],[2020]]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2D8A19-E5A6-4028-A264-EA9B0037974F}" name="Table356891113" displayName="Table356891113" ref="J9:O15" totalsRowShown="0">
  <autoFilter ref="J9:O15" xr:uid="{352D8A19-E5A6-4028-A264-EA9B0037974F}"/>
  <tableColumns count="6">
    <tableColumn id="1" xr3:uid="{57D919B7-3B28-470A-89C2-52B89C06F54C}" name="Gas Production"/>
    <tableColumn id="2" xr3:uid="{9427B5AF-D8B6-4F03-899A-1E245EDCE5AD}" name="2020" dataDxfId="1"/>
    <tableColumn id="3" xr3:uid="{D4C63B28-3585-48D0-84A0-6BB4B2E6BB87}" name="2019"/>
    <tableColumn id="4" xr3:uid="{57250029-6B69-4BC8-BE67-BC11729740DD}" name="2010" dataDxfId="0"/>
    <tableColumn id="5" xr3:uid="{20E67987-C21D-4B74-A08F-3A95958A62BB}" name="2019% change" dataCellStyle="Percent">
      <calculatedColumnFormula>(Table356891113[[#This Row],[2020]]-Table356891113[[#This Row],[2019]])/Table356891113[[#This Row],[2020]]</calculatedColumnFormula>
    </tableColumn>
    <tableColumn id="6" xr3:uid="{84E2B14A-D7EB-44E8-A1FB-B036E789CD54}" name="2010% change" dataCellStyle="Percent">
      <calculatedColumnFormula>(Table356891113[[#This Row],[2020]]-Table356891113[[#This Row],[2010]])/Table356891113[[#This Row],[2020]]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313F4C-5CB7-4DA6-B1E7-82B1BC458D11}" name="Table3" displayName="Table3" ref="D1:E7" totalsRowShown="0">
  <autoFilter ref="D1:E7" xr:uid="{60313F4C-5CB7-4DA6-B1E7-82B1BC458D11}"/>
  <tableColumns count="2">
    <tableColumn id="1" xr3:uid="{B3933702-7EF6-4568-883B-5BAE8F88DF43}" name="Median Age"/>
    <tableColumn id="2" xr3:uid="{86214FFC-1732-43D1-A6F3-5B0E6F054A73}" name="20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825884-5FFC-4E76-95EC-672E3D69056D}" name="Table35" displayName="Table35" ref="A9:B15" totalsRowShown="0">
  <autoFilter ref="A9:B15" xr:uid="{B1825884-5FFC-4E76-95EC-672E3D69056D}"/>
  <tableColumns count="2">
    <tableColumn id="1" xr3:uid="{DD3732C9-29DA-47A5-BDB5-74AC4D5F06D6}" name="Labor Force"/>
    <tableColumn id="2" xr3:uid="{C80968E3-6D43-43CB-836B-E380820B3A0F}" name="202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1314A7-A81A-494B-A9C0-B2B27172865B}" name="Table356" displayName="Table356" ref="D9:E15" totalsRowShown="0">
  <autoFilter ref="D9:E15" xr:uid="{941314A7-A81A-494B-A9C0-B2B27172865B}"/>
  <tableColumns count="2">
    <tableColumn id="1" xr3:uid="{1874238F-345C-4DEA-8EDD-48AFABA9342E}" name="RGDP"/>
    <tableColumn id="2" xr3:uid="{85D83C95-31CB-4D26-8C3D-926698919BC0}" name="2020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92E4D5-4CC7-4E1B-A73F-0CE90448FA87}" name="Table3567" displayName="Table3567" ref="A17:B23" totalsRowShown="0">
  <autoFilter ref="A17:B23" xr:uid="{9B92E4D5-4CC7-4E1B-A73F-0CE90448FA87}"/>
  <tableColumns count="2">
    <tableColumn id="1" xr3:uid="{F78F8645-AECA-4610-8E29-46ACBECEAFE7}" name="Percapita"/>
    <tableColumn id="2" xr3:uid="{1BF6D69E-E78F-42CF-8604-5F159A6CE8CA}" name="2020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971410-369C-4D0F-966E-13246BECCD6D}" name="Table3568" displayName="Table3568" ref="D17:E23" totalsRowShown="0">
  <autoFilter ref="D17:E23" xr:uid="{70971410-369C-4D0F-966E-13246BECCD6D}"/>
  <tableColumns count="2">
    <tableColumn id="1" xr3:uid="{ADF7960B-271D-45CB-974E-4A3A2A9F89EE}" name="Personal Income"/>
    <tableColumn id="2" xr3:uid="{732BAC0D-D653-4FFB-B4A2-3A8D4DE7DF8C}" name="202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701D45-E710-4924-BE53-F99381BA9878}" name="Table35689" displayName="Table35689" ref="G1:H7" totalsRowShown="0">
  <autoFilter ref="G1:H7" xr:uid="{FF701D45-E710-4924-BE53-F99381BA9878}"/>
  <tableColumns count="2">
    <tableColumn id="1" xr3:uid="{6F92BA6E-B9D3-4667-92F9-C672E602AFC4}" name="Sales Tax"/>
    <tableColumn id="2" xr3:uid="{4600134E-BB25-407C-AA9A-5EE434AE2D44}" name="2020" dataDxfId="6">
      <calculatedColumnFormula>#REF!*0.0625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1BA02E-E70C-4D82-AFAE-C512F7CA1799}" name="Table3568910" displayName="Table3568910" ref="G9:H15" totalsRowShown="0">
  <autoFilter ref="G9:H15" xr:uid="{CC1BA02E-E70C-4D82-AFAE-C512F7CA1799}"/>
  <tableColumns count="2">
    <tableColumn id="1" xr3:uid="{37E6CAB7-FECD-4C32-8797-86BC5FC52E9C}" name="Severance"/>
    <tableColumn id="2" xr3:uid="{16282F32-538F-4D1A-8656-0969DBA82880}" name="2020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421591-E089-43D1-883C-7877887AE860}" name="Table35689103" displayName="Table35689103" ref="G17:H23" totalsRowShown="0">
  <autoFilter ref="G17:H23" xr:uid="{20421591-E089-43D1-883C-7877887AE860}"/>
  <tableColumns count="2">
    <tableColumn id="1" xr3:uid="{6658E4BC-FA6F-4E4D-A051-F9052462D9EA}" name="Housing Units"/>
    <tableColumn id="2" xr3:uid="{2FC33A7B-CB81-4355-9C0B-26809098E050}" name="20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Normal="100" workbookViewId="0">
      <selection activeCell="H7" sqref="H7"/>
    </sheetView>
  </sheetViews>
  <sheetFormatPr defaultRowHeight="14.5" x14ac:dyDescent="0.35"/>
  <cols>
    <col min="1" max="1" width="14.90625" customWidth="1"/>
    <col min="2" max="2" width="17.1796875" customWidth="1"/>
    <col min="3" max="3" width="8.7265625" style="5"/>
    <col min="4" max="4" width="17.81640625" customWidth="1"/>
    <col min="5" max="5" width="15.26953125" customWidth="1"/>
    <col min="6" max="6" width="8.7265625" style="6"/>
    <col min="7" max="7" width="17.1796875" customWidth="1"/>
    <col min="8" max="8" width="17.08984375" customWidth="1"/>
    <col min="9" max="9" width="8.7265625" style="6"/>
    <col min="10" max="10" width="15.36328125" customWidth="1"/>
    <col min="11" max="11" width="16.1796875" customWidth="1"/>
    <col min="12" max="12" width="15.36328125" customWidth="1"/>
    <col min="13" max="13" width="15" customWidth="1"/>
    <col min="14" max="14" width="14.90625" bestFit="1" customWidth="1"/>
    <col min="15" max="15" width="14.90625" customWidth="1"/>
  </cols>
  <sheetData>
    <row r="1" spans="1:15" x14ac:dyDescent="0.35">
      <c r="A1" s="2" t="s">
        <v>3</v>
      </c>
      <c r="B1" s="2" t="s">
        <v>5</v>
      </c>
      <c r="D1" t="s">
        <v>8</v>
      </c>
      <c r="E1" t="s">
        <v>5</v>
      </c>
      <c r="G1" t="s">
        <v>13</v>
      </c>
      <c r="H1" t="s">
        <v>5</v>
      </c>
      <c r="J1" t="s">
        <v>17</v>
      </c>
      <c r="K1" t="s">
        <v>5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35">
      <c r="A2" s="2" t="s">
        <v>1</v>
      </c>
      <c r="B2" s="1">
        <v>165171</v>
      </c>
      <c r="D2" t="s">
        <v>1</v>
      </c>
      <c r="E2">
        <v>30.6</v>
      </c>
      <c r="G2" t="s">
        <v>1</v>
      </c>
      <c r="H2" s="10">
        <v>244511408.1875</v>
      </c>
      <c r="J2" t="s">
        <v>1</v>
      </c>
      <c r="K2" s="14">
        <v>16297199</v>
      </c>
      <c r="L2" s="15">
        <v>19436088</v>
      </c>
      <c r="M2" s="16">
        <v>22280878</v>
      </c>
      <c r="N2" s="4">
        <f>(Table3568911[[#This Row],[2020]]-Table3568911[[#This Row],[2019]])/Table3568911[[#This Row],[2020]]</f>
        <v>-0.19260297429024459</v>
      </c>
      <c r="O2" s="4">
        <f>(Table3568911[[#This Row],[2020]]-Table3568911[[#This Row],[2010]])/Table3568911[[#This Row],[2020]]</f>
        <v>-0.36715996411407875</v>
      </c>
    </row>
    <row r="3" spans="1:15" x14ac:dyDescent="0.35">
      <c r="A3" s="2" t="s">
        <v>2</v>
      </c>
      <c r="B3" s="1">
        <v>5237</v>
      </c>
      <c r="D3" t="s">
        <v>2</v>
      </c>
      <c r="E3">
        <v>45.6</v>
      </c>
      <c r="G3" t="s">
        <v>2</v>
      </c>
      <c r="H3" s="11">
        <v>5219342.3125</v>
      </c>
      <c r="J3" t="s">
        <v>2</v>
      </c>
      <c r="K3" s="14">
        <v>138979715</v>
      </c>
      <c r="L3" s="15">
        <v>114814996</v>
      </c>
      <c r="M3" s="16">
        <v>10524140</v>
      </c>
      <c r="N3" s="4">
        <f>(Table3568911[[#This Row],[2020]]-Table3568911[[#This Row],[2019]])/Table3568911[[#This Row],[2020]]</f>
        <v>0.17387227337457126</v>
      </c>
      <c r="O3" s="4">
        <f>(Table3568911[[#This Row],[2020]]-Table3568911[[#This Row],[2010]])/Table3568911[[#This Row],[2020]]</f>
        <v>0.92427571174685452</v>
      </c>
    </row>
    <row r="4" spans="1:15" x14ac:dyDescent="0.35">
      <c r="A4" s="2" t="s">
        <v>0</v>
      </c>
      <c r="B4" s="3">
        <v>169983</v>
      </c>
      <c r="D4" t="s">
        <v>0</v>
      </c>
      <c r="E4">
        <v>31.8</v>
      </c>
      <c r="G4" t="s">
        <v>0</v>
      </c>
      <c r="H4" s="11">
        <v>667282.0625</v>
      </c>
      <c r="J4" t="s">
        <v>0</v>
      </c>
      <c r="K4" s="14">
        <v>186546832</v>
      </c>
      <c r="L4" s="15">
        <v>172974361</v>
      </c>
      <c r="M4" s="16">
        <v>13148479</v>
      </c>
      <c r="N4" s="4">
        <f>(Table3568911[[#This Row],[2020]]-Table3568911[[#This Row],[2019]])/Table3568911[[#This Row],[2020]]</f>
        <v>7.2756373584516296E-2</v>
      </c>
      <c r="O4" s="4">
        <f>(Table3568911[[#This Row],[2020]]-Table3568911[[#This Row],[2010]])/Table3568911[[#This Row],[2020]]</f>
        <v>0.92951647123120273</v>
      </c>
    </row>
    <row r="5" spans="1:15" x14ac:dyDescent="0.35">
      <c r="A5" s="2" t="s">
        <v>4</v>
      </c>
      <c r="B5" s="1">
        <f>SUM(B1:B4)</f>
        <v>340391</v>
      </c>
      <c r="D5" t="s">
        <v>15</v>
      </c>
      <c r="E5">
        <f>AVERAGE(E2:E4)</f>
        <v>36</v>
      </c>
      <c r="G5" t="s">
        <v>4</v>
      </c>
      <c r="H5" s="11">
        <f>SUM(H2:H4)</f>
        <v>250398032.5625</v>
      </c>
      <c r="J5" t="s">
        <v>4</v>
      </c>
      <c r="K5" s="1">
        <f>SUBTOTAL(109,K2:K4)</f>
        <v>341823746</v>
      </c>
      <c r="L5" s="1">
        <f>SUBTOTAL(109,L2:L4)</f>
        <v>307225445</v>
      </c>
      <c r="M5" s="1">
        <f>SUBTOTAL(109,M2:M4)</f>
        <v>45953497</v>
      </c>
      <c r="N5" s="4">
        <f>(Table3568911[[#This Row],[2020]]-Table3568911[[#This Row],[2019]])/Table3568911[[#This Row],[2020]]</f>
        <v>0.10121678615036885</v>
      </c>
      <c r="O5" s="4">
        <f>(Table3568911[[#This Row],[2020]]-Table3568911[[#This Row],[2010]])/Table3568911[[#This Row],[2020]]</f>
        <v>0.86556376630428711</v>
      </c>
    </row>
    <row r="6" spans="1:15" x14ac:dyDescent="0.35">
      <c r="A6" s="2" t="s">
        <v>6</v>
      </c>
      <c r="B6" s="1">
        <v>29360759</v>
      </c>
      <c r="D6" t="s">
        <v>6</v>
      </c>
      <c r="E6">
        <v>33.1</v>
      </c>
      <c r="G6" t="s">
        <v>6</v>
      </c>
      <c r="H6" s="11">
        <v>25100101441.8125</v>
      </c>
      <c r="J6" t="s">
        <v>6</v>
      </c>
      <c r="K6" s="18">
        <v>1737220945</v>
      </c>
      <c r="L6" s="19">
        <v>1682893257</v>
      </c>
      <c r="M6" s="19">
        <v>426755993</v>
      </c>
      <c r="N6" s="4">
        <f>(Table3568911[[#This Row],[2020]]-Table3568911[[#This Row],[2019]])/Table3568911[[#This Row],[2020]]</f>
        <v>3.1272756730434191E-2</v>
      </c>
      <c r="O6" s="4">
        <f>(Table3568911[[#This Row],[2020]]-Table3568911[[#This Row],[2010]])/Table3568911[[#This Row],[2020]]</f>
        <v>0.75434558613383518</v>
      </c>
    </row>
    <row r="7" spans="1:15" x14ac:dyDescent="0.35">
      <c r="A7" s="2" t="s">
        <v>7</v>
      </c>
      <c r="B7" s="9">
        <f>B5/B6</f>
        <v>1.1593399203338033E-2</v>
      </c>
      <c r="D7" t="s">
        <v>7</v>
      </c>
      <c r="E7" s="4">
        <f>E5/E6</f>
        <v>1.0876132930513596</v>
      </c>
      <c r="G7" t="s">
        <v>7</v>
      </c>
      <c r="H7" s="9">
        <f>H5/H6</f>
        <v>9.9759769155904465E-3</v>
      </c>
      <c r="J7" t="s">
        <v>7</v>
      </c>
      <c r="K7" s="9">
        <f>K5/K6</f>
        <v>0.19676469304829847</v>
      </c>
      <c r="L7" s="4">
        <f t="shared" ref="L7:M7" si="0">L5/L6</f>
        <v>0.1825578917272945</v>
      </c>
      <c r="M7" s="4">
        <f t="shared" si="0"/>
        <v>0.10768096465841547</v>
      </c>
      <c r="N7" s="17"/>
      <c r="O7" s="17"/>
    </row>
    <row r="8" spans="1:15" s="6" customFormat="1" x14ac:dyDescent="0.35">
      <c r="C8" s="5"/>
    </row>
    <row r="9" spans="1:15" x14ac:dyDescent="0.35">
      <c r="A9" t="s">
        <v>9</v>
      </c>
      <c r="B9" t="s">
        <v>5</v>
      </c>
      <c r="D9" t="s">
        <v>10</v>
      </c>
      <c r="E9" t="s">
        <v>5</v>
      </c>
      <c r="G9" t="s">
        <v>14</v>
      </c>
      <c r="H9" t="s">
        <v>5</v>
      </c>
      <c r="J9" t="s">
        <v>22</v>
      </c>
      <c r="K9" t="s">
        <v>5</v>
      </c>
      <c r="L9" t="s">
        <v>18</v>
      </c>
      <c r="M9" t="s">
        <v>19</v>
      </c>
      <c r="N9" t="s">
        <v>20</v>
      </c>
      <c r="O9" t="s">
        <v>21</v>
      </c>
    </row>
    <row r="10" spans="1:15" ht="15.5" x14ac:dyDescent="0.35">
      <c r="A10" t="s">
        <v>1</v>
      </c>
      <c r="B10" s="7">
        <v>82852</v>
      </c>
      <c r="D10" t="s">
        <v>1</v>
      </c>
      <c r="E10" s="12">
        <v>11190764</v>
      </c>
      <c r="G10" t="s">
        <v>1</v>
      </c>
      <c r="H10" s="13">
        <v>43736438.183155015</v>
      </c>
      <c r="J10" t="s">
        <v>1</v>
      </c>
      <c r="K10" s="20">
        <v>41009436</v>
      </c>
      <c r="L10" s="16">
        <v>50098535</v>
      </c>
      <c r="M10" s="15">
        <v>49435434</v>
      </c>
      <c r="N10" s="4">
        <f>(Table356891113[[#This Row],[2020]]-Table356891113[[#This Row],[2019]])/Table356891113[[#This Row],[2020]]</f>
        <v>-0.2216343331325015</v>
      </c>
      <c r="O10" s="4">
        <f>(Table356891113[[#This Row],[2020]]-Table356891113[[#This Row],[2010]])/Table356891113[[#This Row],[2020]]</f>
        <v>-0.20546485935578337</v>
      </c>
    </row>
    <row r="11" spans="1:15" ht="15.5" x14ac:dyDescent="0.35">
      <c r="A11" t="s">
        <v>2</v>
      </c>
      <c r="B11" s="7">
        <v>2546</v>
      </c>
      <c r="D11" t="s">
        <v>2</v>
      </c>
      <c r="E11" s="12">
        <v>11631421</v>
      </c>
      <c r="G11" t="s">
        <v>2</v>
      </c>
      <c r="H11" s="13">
        <v>418131129.01848042</v>
      </c>
      <c r="J11" t="s">
        <v>2</v>
      </c>
      <c r="K11" s="20">
        <v>286365470</v>
      </c>
      <c r="L11" s="16">
        <v>205390692</v>
      </c>
      <c r="M11" s="16">
        <v>22069697</v>
      </c>
      <c r="N11" s="4">
        <f>(Table356891113[[#This Row],[2020]]-Table356891113[[#This Row],[2019]])/Table356891113[[#This Row],[2020]]</f>
        <v>0.28276725542363751</v>
      </c>
      <c r="O11" s="4">
        <f>(Table356891113[[#This Row],[2020]]-Table356891113[[#This Row],[2010]])/Table356891113[[#This Row],[2020]]</f>
        <v>0.92293171030711207</v>
      </c>
    </row>
    <row r="12" spans="1:15" ht="15.5" x14ac:dyDescent="0.35">
      <c r="A12" t="s">
        <v>0</v>
      </c>
      <c r="B12" s="7">
        <v>98237</v>
      </c>
      <c r="D12" t="s">
        <v>0</v>
      </c>
      <c r="E12" s="12">
        <v>27249485</v>
      </c>
      <c r="G12" t="s">
        <v>0</v>
      </c>
      <c r="H12" s="13">
        <v>606436022.54483867</v>
      </c>
      <c r="J12" t="s">
        <v>0</v>
      </c>
      <c r="K12" s="20">
        <v>546435622</v>
      </c>
      <c r="L12" s="16">
        <v>419112417</v>
      </c>
      <c r="M12" s="15">
        <v>47923059</v>
      </c>
      <c r="N12" s="4">
        <f>(Table356891113[[#This Row],[2020]]-Table356891113[[#This Row],[2019]])/Table356891113[[#This Row],[2020]]</f>
        <v>0.23300678044009362</v>
      </c>
      <c r="O12" s="4">
        <f>(Table356891113[[#This Row],[2020]]-Table356891113[[#This Row],[2010]])/Table356891113[[#This Row],[2020]]</f>
        <v>0.91229880141306019</v>
      </c>
    </row>
    <row r="13" spans="1:15" x14ac:dyDescent="0.35">
      <c r="A13" t="s">
        <v>4</v>
      </c>
      <c r="B13" s="1">
        <f>SUBTOTAL(109,B10:B12)</f>
        <v>183635</v>
      </c>
      <c r="D13" t="s">
        <v>4</v>
      </c>
      <c r="E13" s="13">
        <f>SUBTOTAL(109,E10:E12)</f>
        <v>50071670</v>
      </c>
      <c r="G13" t="s">
        <v>4</v>
      </c>
      <c r="H13" s="13">
        <f>SUM(H10:H12)</f>
        <v>1068303589.746474</v>
      </c>
      <c r="J13" t="s">
        <v>4</v>
      </c>
      <c r="K13" s="1">
        <f>SUBTOTAL(109,K10:K12)</f>
        <v>873810528</v>
      </c>
      <c r="L13" s="1">
        <f t="shared" ref="L13:M13" si="1">SUBTOTAL(109,L10:L12)</f>
        <v>674601644</v>
      </c>
      <c r="M13" s="1">
        <f t="shared" si="1"/>
        <v>119428190</v>
      </c>
      <c r="N13" s="4">
        <f>(Table356891113[[#This Row],[2020]]-Table356891113[[#This Row],[2019]])/Table356891113[[#This Row],[2020]]</f>
        <v>0.22797720743414984</v>
      </c>
      <c r="O13" s="4">
        <f>(Table356891113[[#This Row],[2020]]-Table356891113[[#This Row],[2010]])/Table356891113[[#This Row],[2020]]</f>
        <v>0.86332484426189016</v>
      </c>
    </row>
    <row r="14" spans="1:15" x14ac:dyDescent="0.35">
      <c r="A14" t="s">
        <v>6</v>
      </c>
      <c r="B14" s="8">
        <v>13983319</v>
      </c>
      <c r="D14" t="s">
        <v>6</v>
      </c>
      <c r="E14" s="13">
        <v>1734321101</v>
      </c>
      <c r="G14" t="s">
        <v>6</v>
      </c>
      <c r="H14" s="13">
        <v>5409401832.292141</v>
      </c>
      <c r="J14" t="s">
        <v>6</v>
      </c>
      <c r="K14" s="18">
        <v>10325203480</v>
      </c>
      <c r="L14" s="21">
        <v>9766290090</v>
      </c>
      <c r="M14" s="21">
        <v>7519766404</v>
      </c>
      <c r="N14" s="4">
        <f>(Table356891113[[#This Row],[2020]]-Table356891113[[#This Row],[2019]])/Table356891113[[#This Row],[2020]]</f>
        <v>5.4130980670997877E-2</v>
      </c>
      <c r="O14" s="4">
        <f>(Table356891113[[#This Row],[2020]]-Table356891113[[#This Row],[2010]])/Table356891113[[#This Row],[2020]]</f>
        <v>0.27170767931442258</v>
      </c>
    </row>
    <row r="15" spans="1:15" x14ac:dyDescent="0.35">
      <c r="A15" t="s">
        <v>7</v>
      </c>
      <c r="B15" s="9">
        <f>B13/B14</f>
        <v>1.3132433008215002E-2</v>
      </c>
      <c r="D15" t="s">
        <v>7</v>
      </c>
      <c r="E15" s="9">
        <f>E13/E14</f>
        <v>2.8871049294809912E-2</v>
      </c>
      <c r="G15" t="s">
        <v>7</v>
      </c>
      <c r="H15" s="9">
        <f>H13/H14</f>
        <v>0.19749015193678054</v>
      </c>
      <c r="J15" t="s">
        <v>7</v>
      </c>
      <c r="K15" s="22">
        <f>K13/K14</f>
        <v>8.4628891788193605E-2</v>
      </c>
      <c r="L15" s="4">
        <f t="shared" ref="L15:M15" si="2">L13/L14</f>
        <v>6.9074504011584201E-2</v>
      </c>
      <c r="M15" s="4">
        <f t="shared" si="2"/>
        <v>1.5881901588920687E-2</v>
      </c>
      <c r="N15" s="17"/>
      <c r="O15" s="17"/>
    </row>
    <row r="16" spans="1:15" s="6" customFormat="1" x14ac:dyDescent="0.35">
      <c r="C16" s="5"/>
    </row>
    <row r="17" spans="1:8" x14ac:dyDescent="0.35">
      <c r="A17" t="s">
        <v>11</v>
      </c>
      <c r="B17" t="s">
        <v>5</v>
      </c>
      <c r="D17" t="s">
        <v>12</v>
      </c>
      <c r="E17" t="s">
        <v>5</v>
      </c>
      <c r="G17" t="s">
        <v>16</v>
      </c>
      <c r="H17" t="s">
        <v>5</v>
      </c>
    </row>
    <row r="18" spans="1:8" x14ac:dyDescent="0.35">
      <c r="A18" t="s">
        <v>1</v>
      </c>
      <c r="B18" s="13">
        <v>49887</v>
      </c>
      <c r="D18" t="s">
        <v>1</v>
      </c>
      <c r="E18" s="13">
        <v>8366144</v>
      </c>
      <c r="G18" t="s">
        <v>1</v>
      </c>
      <c r="H18" s="1">
        <v>61298</v>
      </c>
    </row>
    <row r="19" spans="1:8" x14ac:dyDescent="0.35">
      <c r="A19" t="s">
        <v>2</v>
      </c>
      <c r="B19" s="13">
        <v>64602</v>
      </c>
      <c r="D19" t="s">
        <v>2</v>
      </c>
      <c r="E19" s="13">
        <v>375724</v>
      </c>
      <c r="G19" t="s">
        <v>2</v>
      </c>
      <c r="H19" s="1">
        <v>1917</v>
      </c>
    </row>
    <row r="20" spans="1:8" x14ac:dyDescent="0.35">
      <c r="A20" t="s">
        <v>0</v>
      </c>
      <c r="B20" s="13">
        <v>126631</v>
      </c>
      <c r="D20" t="s">
        <v>0</v>
      </c>
      <c r="E20" s="13">
        <v>22522939</v>
      </c>
      <c r="G20" t="s">
        <v>0</v>
      </c>
      <c r="H20" s="1">
        <v>64519</v>
      </c>
    </row>
    <row r="21" spans="1:8" x14ac:dyDescent="0.35">
      <c r="A21" t="s">
        <v>15</v>
      </c>
      <c r="B21" s="13">
        <f>AVERAGE(B18:B20)</f>
        <v>80373.333333333328</v>
      </c>
      <c r="D21" t="s">
        <v>4</v>
      </c>
      <c r="E21" s="13">
        <f>SUM(E18:E20)</f>
        <v>31264807</v>
      </c>
      <c r="G21" t="s">
        <v>4</v>
      </c>
      <c r="H21" s="1">
        <f>SUM(H18:H20)</f>
        <v>127734</v>
      </c>
    </row>
    <row r="22" spans="1:8" x14ac:dyDescent="0.35">
      <c r="A22" t="s">
        <v>6</v>
      </c>
      <c r="B22" s="13">
        <v>55129</v>
      </c>
      <c r="D22" t="s">
        <v>6</v>
      </c>
      <c r="E22" s="13">
        <v>1618635133</v>
      </c>
      <c r="G22" t="s">
        <v>6</v>
      </c>
      <c r="H22">
        <v>11487821</v>
      </c>
    </row>
    <row r="23" spans="1:8" x14ac:dyDescent="0.35">
      <c r="A23" t="s">
        <v>7</v>
      </c>
      <c r="B23" s="4">
        <f>B21/B22</f>
        <v>1.4579138626373294</v>
      </c>
      <c r="D23" t="s">
        <v>7</v>
      </c>
      <c r="E23" s="9">
        <f>E21/E22</f>
        <v>1.9315537122966922E-2</v>
      </c>
      <c r="G23" t="s">
        <v>7</v>
      </c>
      <c r="H23" s="9">
        <f>H21/H22</f>
        <v>1.1119079936917541E-2</v>
      </c>
    </row>
    <row r="24" spans="1:8" s="6" customFormat="1" x14ac:dyDescent="0.35">
      <c r="C24" s="5"/>
    </row>
  </sheetData>
  <phoneticPr fontId="5" type="noConversion"/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lohani</dc:creator>
  <cp:lastModifiedBy>aswin lohani</cp:lastModifiedBy>
  <dcterms:created xsi:type="dcterms:W3CDTF">2015-06-05T18:17:20Z</dcterms:created>
  <dcterms:modified xsi:type="dcterms:W3CDTF">2022-09-27T16:48:58Z</dcterms:modified>
</cp:coreProperties>
</file>