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in\OneDrive\Desktop\Intern\Aswin_s Copy\Secondary Data Forms\"/>
    </mc:Choice>
  </mc:AlternateContent>
  <xr:revisionPtr revIDLastSave="0" documentId="13_ncr:1_{677BE074-4714-42DB-9076-A401E7ADF957}" xr6:coauthVersionLast="47" xr6:coauthVersionMax="47" xr10:uidLastSave="{00000000-0000-0000-0000-000000000000}"/>
  <bookViews>
    <workbookView xWindow="-110" yWindow="-110" windowWidth="19420" windowHeight="12220" tabRatio="928" firstSheet="11" activeTab="11" xr2:uid="{1B39F82C-2525-4512-B8A9-1E2A850CACBD}"/>
  </bookViews>
  <sheets>
    <sheet name="Population" sheetId="1" r:id="rId1"/>
    <sheet name="Labor Force" sheetId="2" r:id="rId2"/>
    <sheet name="Registration" sheetId="3" r:id="rId3"/>
    <sheet name="Median Age" sheetId="14" r:id="rId4"/>
    <sheet name="Gross Sales" sheetId="8" r:id="rId5"/>
    <sheet name="Taxable Value" sheetId="22" r:id="rId6"/>
    <sheet name="Housing Units" sheetId="15" r:id="rId7"/>
    <sheet name="ADV Market Value" sheetId="9" r:id="rId8"/>
    <sheet name="ADV Taxable Value" sheetId="12" r:id="rId9"/>
    <sheet name="ADV Total Rate" sheetId="13" r:id="rId10"/>
    <sheet name="ADV Levy" sheetId="10" r:id="rId11"/>
    <sheet name="Severance" sheetId="11" r:id="rId12"/>
    <sheet name="Oil Production" sheetId="4" r:id="rId13"/>
    <sheet name="Gas Production" sheetId="5" r:id="rId14"/>
    <sheet name="Oil and gas" sheetId="25" r:id="rId15"/>
    <sheet name="New Permits" sheetId="16" r:id="rId16"/>
    <sheet name="All Permits" sheetId="17" r:id="rId17"/>
    <sheet name="Crashes" sheetId="18" r:id="rId18"/>
    <sheet name="Fatalities" sheetId="19" r:id="rId19"/>
    <sheet name="CMV Crash" sheetId="20" r:id="rId20"/>
    <sheet name="CMV Fatal" sheetId="21" r:id="rId21"/>
    <sheet name="DVM" sheetId="7" r:id="rId22"/>
    <sheet name="DVMT" sheetId="6" r:id="rId23"/>
    <sheet name="Registration (2)" sheetId="24" r:id="rId24"/>
  </sheets>
  <externalReferences>
    <externalReference r:id="rId25"/>
  </externalReferences>
  <definedNames>
    <definedName name="_xlnm._FilterDatabase" localSheetId="10" hidden="1">'ADV Levy'!$A$1:$A$47</definedName>
    <definedName name="_xlnm._FilterDatabase" localSheetId="3" hidden="1">'Median Age'!$A$1:$A$47</definedName>
    <definedName name="_xlnm._FilterDatabase" localSheetId="0" hidden="1">Population!$R$1:$U$47</definedName>
    <definedName name="_xlnm._FilterDatabase" localSheetId="11" hidden="1">Severance!$R$1:$R$51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48" i="11" l="1"/>
  <c r="L48" i="11" l="1"/>
  <c r="M48" i="11"/>
  <c r="K47" i="11"/>
  <c r="L47" i="11"/>
  <c r="M47" i="11"/>
  <c r="O54" i="25"/>
  <c r="O53" i="25"/>
  <c r="AE54" i="25"/>
  <c r="AE53" i="25"/>
  <c r="AE52" i="25"/>
  <c r="O52" i="25"/>
  <c r="T47" i="5"/>
  <c r="T47" i="4"/>
  <c r="S49" i="4"/>
  <c r="R49" i="4"/>
  <c r="R48" i="4"/>
  <c r="S48" i="4" s="1"/>
  <c r="R47" i="4"/>
  <c r="S47" i="4" s="1"/>
  <c r="R46" i="4"/>
  <c r="S46" i="4" s="1"/>
  <c r="R45" i="4"/>
  <c r="S45" i="4" s="1"/>
  <c r="S44" i="4"/>
  <c r="R44" i="4"/>
  <c r="S43" i="4"/>
  <c r="R43" i="4"/>
  <c r="R42" i="4"/>
  <c r="S42" i="4" s="1"/>
  <c r="R41" i="4"/>
  <c r="S41" i="4" s="1"/>
  <c r="R40" i="4"/>
  <c r="S40" i="4" s="1"/>
  <c r="R39" i="4"/>
  <c r="S39" i="4" s="1"/>
  <c r="S38" i="4"/>
  <c r="R38" i="4"/>
  <c r="S37" i="4"/>
  <c r="R37" i="4"/>
  <c r="R36" i="4"/>
  <c r="S36" i="4" s="1"/>
  <c r="R35" i="4"/>
  <c r="S35" i="4" s="1"/>
  <c r="R34" i="4"/>
  <c r="S34" i="4" s="1"/>
  <c r="R33" i="4"/>
  <c r="S33" i="4" s="1"/>
  <c r="S32" i="4"/>
  <c r="R32" i="4"/>
  <c r="S31" i="4"/>
  <c r="R31" i="4"/>
  <c r="R30" i="4"/>
  <c r="S30" i="4" s="1"/>
  <c r="R29" i="4"/>
  <c r="S29" i="4" s="1"/>
  <c r="R28" i="4"/>
  <c r="S28" i="4" s="1"/>
  <c r="R27" i="4"/>
  <c r="S27" i="4" s="1"/>
  <c r="R26" i="4"/>
  <c r="S26" i="4" s="1"/>
  <c r="S25" i="4"/>
  <c r="R25" i="4"/>
  <c r="R24" i="4"/>
  <c r="S24" i="4" s="1"/>
  <c r="R23" i="4"/>
  <c r="S23" i="4" s="1"/>
  <c r="R22" i="4"/>
  <c r="S22" i="4" s="1"/>
  <c r="R21" i="4"/>
  <c r="S21" i="4" s="1"/>
  <c r="S20" i="4"/>
  <c r="R20" i="4"/>
  <c r="S19" i="4"/>
  <c r="R19" i="4"/>
  <c r="R18" i="4"/>
  <c r="S18" i="4" s="1"/>
  <c r="R17" i="4"/>
  <c r="S17" i="4" s="1"/>
  <c r="R16" i="4"/>
  <c r="S16" i="4" s="1"/>
  <c r="R15" i="4"/>
  <c r="S15" i="4" s="1"/>
  <c r="R14" i="4"/>
  <c r="S14" i="4" s="1"/>
  <c r="S13" i="4"/>
  <c r="R13" i="4"/>
  <c r="R12" i="4"/>
  <c r="S12" i="4" s="1"/>
  <c r="R11" i="4"/>
  <c r="S11" i="4" s="1"/>
  <c r="R10" i="4"/>
  <c r="S10" i="4" s="1"/>
  <c r="R9" i="4"/>
  <c r="S9" i="4" s="1"/>
  <c r="R8" i="4"/>
  <c r="S8" i="4" s="1"/>
  <c r="S7" i="4"/>
  <c r="R7" i="4"/>
  <c r="R6" i="4"/>
  <c r="S6" i="4" s="1"/>
  <c r="R5" i="4"/>
  <c r="S5" i="4" s="1"/>
  <c r="R4" i="4"/>
  <c r="S4" i="4" s="1"/>
  <c r="R3" i="4"/>
  <c r="S3" i="4" s="1"/>
  <c r="R2" i="4"/>
  <c r="S2" i="4" s="1"/>
  <c r="S26" i="5"/>
  <c r="S3" i="5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9" i="5"/>
  <c r="S2" i="5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R37" i="5"/>
  <c r="R38" i="5"/>
  <c r="R39" i="5"/>
  <c r="R40" i="5"/>
  <c r="R41" i="5"/>
  <c r="R42" i="5"/>
  <c r="R43" i="5"/>
  <c r="R44" i="5"/>
  <c r="R45" i="5"/>
  <c r="R46" i="5"/>
  <c r="R49" i="5"/>
  <c r="R2" i="5"/>
  <c r="C47" i="14"/>
  <c r="D47" i="14"/>
  <c r="E47" i="14"/>
  <c r="F47" i="14"/>
  <c r="G47" i="14"/>
  <c r="H47" i="14"/>
  <c r="I47" i="14"/>
  <c r="J47" i="14"/>
  <c r="K47" i="14"/>
  <c r="L47" i="14"/>
  <c r="M47" i="14"/>
  <c r="N47" i="14"/>
  <c r="B47" i="14"/>
  <c r="J47" i="11" l="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2" i="11"/>
  <c r="S48" i="22" l="1"/>
  <c r="T48" i="22"/>
  <c r="U48" i="22"/>
  <c r="V48" i="22"/>
  <c r="W48" i="22"/>
  <c r="X48" i="22"/>
  <c r="Y48" i="22"/>
  <c r="Z48" i="22"/>
  <c r="AA48" i="22"/>
  <c r="AB48" i="22"/>
  <c r="AC48" i="22"/>
  <c r="AD48" i="22"/>
  <c r="AE48" i="22"/>
  <c r="R48" i="22"/>
  <c r="AE49" i="22"/>
  <c r="AD49" i="22"/>
  <c r="AC49" i="22"/>
  <c r="AB49" i="22"/>
  <c r="AA49" i="22"/>
  <c r="Z49" i="22"/>
  <c r="Y49" i="22"/>
  <c r="X49" i="22"/>
  <c r="W49" i="22"/>
  <c r="V49" i="22"/>
  <c r="U49" i="22"/>
  <c r="T49" i="22"/>
  <c r="S49" i="22"/>
  <c r="R49" i="22"/>
  <c r="AE47" i="22"/>
  <c r="AD47" i="22"/>
  <c r="AC47" i="22"/>
  <c r="AB47" i="22"/>
  <c r="AA47" i="22"/>
  <c r="Z47" i="22"/>
  <c r="Y47" i="22"/>
  <c r="X47" i="22"/>
  <c r="W47" i="22"/>
  <c r="V47" i="22"/>
  <c r="U47" i="22"/>
  <c r="T47" i="22"/>
  <c r="S47" i="22"/>
  <c r="R47" i="22"/>
  <c r="AE46" i="22"/>
  <c r="AD46" i="22"/>
  <c r="AC46" i="22"/>
  <c r="AB46" i="22"/>
  <c r="AA46" i="22"/>
  <c r="Z46" i="22"/>
  <c r="Y46" i="22"/>
  <c r="X46" i="22"/>
  <c r="W46" i="22"/>
  <c r="V46" i="22"/>
  <c r="U46" i="22"/>
  <c r="T46" i="22"/>
  <c r="S46" i="22"/>
  <c r="R46" i="22"/>
  <c r="AE45" i="22"/>
  <c r="AD45" i="22"/>
  <c r="AC45" i="22"/>
  <c r="AB45" i="22"/>
  <c r="AA45" i="22"/>
  <c r="Z45" i="22"/>
  <c r="Y45" i="22"/>
  <c r="X45" i="22"/>
  <c r="W45" i="22"/>
  <c r="V45" i="22"/>
  <c r="U45" i="22"/>
  <c r="T45" i="22"/>
  <c r="S45" i="22"/>
  <c r="R45" i="22"/>
  <c r="AE44" i="22"/>
  <c r="AD44" i="22"/>
  <c r="AC44" i="22"/>
  <c r="AB44" i="22"/>
  <c r="AA44" i="22"/>
  <c r="Z44" i="22"/>
  <c r="Y44" i="22"/>
  <c r="X44" i="22"/>
  <c r="W44" i="22"/>
  <c r="V44" i="22"/>
  <c r="U44" i="22"/>
  <c r="T44" i="22"/>
  <c r="S44" i="22"/>
  <c r="R44" i="22"/>
  <c r="AE43" i="22"/>
  <c r="AD43" i="22"/>
  <c r="AC43" i="22"/>
  <c r="AB43" i="22"/>
  <c r="AA43" i="22"/>
  <c r="Z43" i="22"/>
  <c r="Y43" i="22"/>
  <c r="X43" i="22"/>
  <c r="W43" i="22"/>
  <c r="V43" i="22"/>
  <c r="U43" i="22"/>
  <c r="T43" i="22"/>
  <c r="S43" i="22"/>
  <c r="R43" i="22"/>
  <c r="AE42" i="22"/>
  <c r="AD42" i="22"/>
  <c r="AC42" i="22"/>
  <c r="AB42" i="22"/>
  <c r="AA42" i="22"/>
  <c r="Z42" i="22"/>
  <c r="Y42" i="22"/>
  <c r="X42" i="22"/>
  <c r="W42" i="22"/>
  <c r="V42" i="22"/>
  <c r="U42" i="22"/>
  <c r="T42" i="22"/>
  <c r="S42" i="22"/>
  <c r="R42" i="22"/>
  <c r="AE41" i="22"/>
  <c r="AD41" i="22"/>
  <c r="AC41" i="22"/>
  <c r="AB41" i="22"/>
  <c r="AA41" i="22"/>
  <c r="Z41" i="22"/>
  <c r="Y41" i="22"/>
  <c r="X41" i="22"/>
  <c r="W41" i="22"/>
  <c r="V41" i="22"/>
  <c r="U41" i="22"/>
  <c r="T41" i="22"/>
  <c r="S41" i="22"/>
  <c r="R41" i="22"/>
  <c r="AE40" i="22"/>
  <c r="AD40" i="22"/>
  <c r="AC40" i="22"/>
  <c r="AB40" i="22"/>
  <c r="AA40" i="22"/>
  <c r="Z40" i="22"/>
  <c r="Y40" i="22"/>
  <c r="X40" i="22"/>
  <c r="W40" i="22"/>
  <c r="V40" i="22"/>
  <c r="U40" i="22"/>
  <c r="T40" i="22"/>
  <c r="S40" i="22"/>
  <c r="R40" i="22"/>
  <c r="AE39" i="22"/>
  <c r="AD39" i="22"/>
  <c r="AC39" i="22"/>
  <c r="AB39" i="22"/>
  <c r="AA39" i="22"/>
  <c r="Z39" i="22"/>
  <c r="Y39" i="22"/>
  <c r="X39" i="22"/>
  <c r="W39" i="22"/>
  <c r="V39" i="22"/>
  <c r="U39" i="22"/>
  <c r="T39" i="22"/>
  <c r="S39" i="22"/>
  <c r="R39" i="22"/>
  <c r="AE38" i="22"/>
  <c r="AD38" i="22"/>
  <c r="AC38" i="22"/>
  <c r="AB38" i="22"/>
  <c r="AA38" i="22"/>
  <c r="Z38" i="22"/>
  <c r="Y38" i="22"/>
  <c r="X38" i="22"/>
  <c r="W38" i="22"/>
  <c r="V38" i="22"/>
  <c r="U38" i="22"/>
  <c r="T38" i="22"/>
  <c r="S38" i="22"/>
  <c r="R38" i="22"/>
  <c r="AE37" i="22"/>
  <c r="AD37" i="22"/>
  <c r="AC37" i="22"/>
  <c r="AB37" i="22"/>
  <c r="AA37" i="22"/>
  <c r="Z37" i="22"/>
  <c r="Y37" i="22"/>
  <c r="X37" i="22"/>
  <c r="W37" i="22"/>
  <c r="V37" i="22"/>
  <c r="U37" i="22"/>
  <c r="T37" i="22"/>
  <c r="S37" i="22"/>
  <c r="R37" i="22"/>
  <c r="AE36" i="22"/>
  <c r="AD36" i="22"/>
  <c r="AC36" i="22"/>
  <c r="AB36" i="22"/>
  <c r="AA36" i="22"/>
  <c r="Z36" i="22"/>
  <c r="Y36" i="22"/>
  <c r="X36" i="22"/>
  <c r="W36" i="22"/>
  <c r="V36" i="22"/>
  <c r="U36" i="22"/>
  <c r="T36" i="22"/>
  <c r="S36" i="22"/>
  <c r="R36" i="22"/>
  <c r="AE35" i="22"/>
  <c r="AD35" i="22"/>
  <c r="AC35" i="22"/>
  <c r="AB35" i="22"/>
  <c r="AA35" i="22"/>
  <c r="Z35" i="22"/>
  <c r="Y35" i="22"/>
  <c r="X35" i="22"/>
  <c r="W35" i="22"/>
  <c r="V35" i="22"/>
  <c r="U35" i="22"/>
  <c r="T35" i="22"/>
  <c r="S35" i="22"/>
  <c r="R35" i="22"/>
  <c r="AE34" i="22"/>
  <c r="AD34" i="22"/>
  <c r="AC34" i="22"/>
  <c r="AB34" i="22"/>
  <c r="AA34" i="22"/>
  <c r="Z34" i="22"/>
  <c r="Y34" i="22"/>
  <c r="X34" i="22"/>
  <c r="W34" i="22"/>
  <c r="V34" i="22"/>
  <c r="U34" i="22"/>
  <c r="T34" i="22"/>
  <c r="S34" i="22"/>
  <c r="R34" i="22"/>
  <c r="AE33" i="22"/>
  <c r="AD33" i="22"/>
  <c r="AC33" i="22"/>
  <c r="AB33" i="22"/>
  <c r="AA33" i="22"/>
  <c r="Z33" i="22"/>
  <c r="Y33" i="22"/>
  <c r="X33" i="22"/>
  <c r="W33" i="22"/>
  <c r="V33" i="22"/>
  <c r="U33" i="22"/>
  <c r="T33" i="22"/>
  <c r="S33" i="22"/>
  <c r="R33" i="22"/>
  <c r="AE32" i="22"/>
  <c r="AD32" i="22"/>
  <c r="AC32" i="22"/>
  <c r="AB32" i="22"/>
  <c r="AA32" i="22"/>
  <c r="Z32" i="22"/>
  <c r="Y32" i="22"/>
  <c r="X32" i="22"/>
  <c r="W32" i="22"/>
  <c r="V32" i="22"/>
  <c r="U32" i="22"/>
  <c r="T32" i="22"/>
  <c r="S32" i="22"/>
  <c r="R32" i="22"/>
  <c r="AE31" i="22"/>
  <c r="AD31" i="22"/>
  <c r="AC31" i="22"/>
  <c r="AB31" i="22"/>
  <c r="AA31" i="22"/>
  <c r="Z31" i="22"/>
  <c r="Y31" i="22"/>
  <c r="X31" i="22"/>
  <c r="W31" i="22"/>
  <c r="V31" i="22"/>
  <c r="U31" i="22"/>
  <c r="T31" i="22"/>
  <c r="S31" i="22"/>
  <c r="R31" i="22"/>
  <c r="AE30" i="22"/>
  <c r="AD30" i="22"/>
  <c r="AC30" i="22"/>
  <c r="AB30" i="22"/>
  <c r="AA30" i="22"/>
  <c r="Z30" i="22"/>
  <c r="Y30" i="22"/>
  <c r="X30" i="22"/>
  <c r="W30" i="22"/>
  <c r="V30" i="22"/>
  <c r="U30" i="22"/>
  <c r="T30" i="22"/>
  <c r="S30" i="22"/>
  <c r="R30" i="22"/>
  <c r="AE29" i="22"/>
  <c r="AD29" i="22"/>
  <c r="AC29" i="22"/>
  <c r="AB29" i="22"/>
  <c r="AA29" i="22"/>
  <c r="Z29" i="22"/>
  <c r="Y29" i="22"/>
  <c r="X29" i="22"/>
  <c r="W29" i="22"/>
  <c r="V29" i="22"/>
  <c r="U29" i="22"/>
  <c r="T29" i="22"/>
  <c r="S29" i="22"/>
  <c r="R29" i="22"/>
  <c r="AE28" i="22"/>
  <c r="AD28" i="22"/>
  <c r="AC28" i="22"/>
  <c r="AB28" i="22"/>
  <c r="AA28" i="22"/>
  <c r="Z28" i="22"/>
  <c r="Y28" i="22"/>
  <c r="X28" i="22"/>
  <c r="W28" i="22"/>
  <c r="V28" i="22"/>
  <c r="U28" i="22"/>
  <c r="T28" i="22"/>
  <c r="S28" i="22"/>
  <c r="R28" i="22"/>
  <c r="AE27" i="22"/>
  <c r="AD27" i="22"/>
  <c r="AC27" i="22"/>
  <c r="AB27" i="22"/>
  <c r="AA27" i="22"/>
  <c r="Z27" i="22"/>
  <c r="Y27" i="22"/>
  <c r="X27" i="22"/>
  <c r="W27" i="22"/>
  <c r="V27" i="22"/>
  <c r="U27" i="22"/>
  <c r="T27" i="22"/>
  <c r="S27" i="22"/>
  <c r="R27" i="22"/>
  <c r="AE26" i="22"/>
  <c r="AD26" i="22"/>
  <c r="AC26" i="22"/>
  <c r="AB26" i="22"/>
  <c r="AA26" i="22"/>
  <c r="Z26" i="22"/>
  <c r="Y26" i="22"/>
  <c r="X26" i="22"/>
  <c r="W26" i="22"/>
  <c r="V26" i="22"/>
  <c r="U26" i="22"/>
  <c r="T26" i="22"/>
  <c r="S26" i="22"/>
  <c r="R26" i="22"/>
  <c r="AE25" i="22"/>
  <c r="AD25" i="22"/>
  <c r="AC25" i="22"/>
  <c r="AB25" i="22"/>
  <c r="AA25" i="22"/>
  <c r="Z25" i="22"/>
  <c r="Y25" i="22"/>
  <c r="X25" i="22"/>
  <c r="W25" i="22"/>
  <c r="V25" i="22"/>
  <c r="U25" i="22"/>
  <c r="T25" i="22"/>
  <c r="S25" i="22"/>
  <c r="R25" i="22"/>
  <c r="AE24" i="22"/>
  <c r="AD24" i="22"/>
  <c r="AC24" i="22"/>
  <c r="AB24" i="22"/>
  <c r="AA24" i="22"/>
  <c r="Z24" i="22"/>
  <c r="Y24" i="22"/>
  <c r="X24" i="22"/>
  <c r="W24" i="22"/>
  <c r="V24" i="22"/>
  <c r="U24" i="22"/>
  <c r="T24" i="22"/>
  <c r="S24" i="22"/>
  <c r="R24" i="22"/>
  <c r="AE23" i="22"/>
  <c r="AD23" i="22"/>
  <c r="AC23" i="22"/>
  <c r="AB23" i="22"/>
  <c r="AA23" i="22"/>
  <c r="Z23" i="22"/>
  <c r="Y23" i="22"/>
  <c r="X23" i="22"/>
  <c r="W23" i="22"/>
  <c r="V23" i="22"/>
  <c r="U23" i="22"/>
  <c r="T23" i="22"/>
  <c r="S23" i="22"/>
  <c r="R23" i="22"/>
  <c r="AE22" i="22"/>
  <c r="AD22" i="22"/>
  <c r="AC22" i="22"/>
  <c r="AB22" i="22"/>
  <c r="AA22" i="22"/>
  <c r="Z22" i="22"/>
  <c r="Y22" i="22"/>
  <c r="X22" i="22"/>
  <c r="W22" i="22"/>
  <c r="V22" i="22"/>
  <c r="U22" i="22"/>
  <c r="T22" i="22"/>
  <c r="S22" i="22"/>
  <c r="R22" i="22"/>
  <c r="AE21" i="22"/>
  <c r="AD21" i="22"/>
  <c r="AC21" i="22"/>
  <c r="AB21" i="22"/>
  <c r="AA21" i="22"/>
  <c r="Z21" i="22"/>
  <c r="Y21" i="22"/>
  <c r="X21" i="22"/>
  <c r="W21" i="22"/>
  <c r="V21" i="22"/>
  <c r="U21" i="22"/>
  <c r="T21" i="22"/>
  <c r="S21" i="22"/>
  <c r="R21" i="22"/>
  <c r="AE20" i="22"/>
  <c r="AD20" i="22"/>
  <c r="AC20" i="22"/>
  <c r="AB20" i="22"/>
  <c r="AA20" i="22"/>
  <c r="Z20" i="22"/>
  <c r="Y20" i="22"/>
  <c r="X20" i="22"/>
  <c r="W20" i="22"/>
  <c r="V20" i="22"/>
  <c r="U20" i="22"/>
  <c r="T20" i="22"/>
  <c r="S20" i="22"/>
  <c r="R20" i="22"/>
  <c r="AE19" i="22"/>
  <c r="AD19" i="22"/>
  <c r="AC19" i="22"/>
  <c r="AB19" i="22"/>
  <c r="AA19" i="22"/>
  <c r="Z19" i="22"/>
  <c r="Y19" i="22"/>
  <c r="X19" i="22"/>
  <c r="W19" i="22"/>
  <c r="V19" i="22"/>
  <c r="U19" i="22"/>
  <c r="T19" i="22"/>
  <c r="S19" i="22"/>
  <c r="R19" i="22"/>
  <c r="AE18" i="22"/>
  <c r="AD18" i="22"/>
  <c r="AC18" i="22"/>
  <c r="AB18" i="22"/>
  <c r="AA18" i="22"/>
  <c r="Z18" i="22"/>
  <c r="Y18" i="22"/>
  <c r="X18" i="22"/>
  <c r="W18" i="22"/>
  <c r="V18" i="22"/>
  <c r="U18" i="22"/>
  <c r="T18" i="22"/>
  <c r="S18" i="22"/>
  <c r="R18" i="22"/>
  <c r="AE17" i="22"/>
  <c r="AD17" i="22"/>
  <c r="AC17" i="22"/>
  <c r="AB17" i="22"/>
  <c r="AA17" i="22"/>
  <c r="Z17" i="22"/>
  <c r="Y17" i="22"/>
  <c r="X17" i="22"/>
  <c r="W17" i="22"/>
  <c r="V17" i="22"/>
  <c r="U17" i="22"/>
  <c r="T17" i="22"/>
  <c r="S17" i="22"/>
  <c r="R17" i="22"/>
  <c r="AE16" i="22"/>
  <c r="AD16" i="22"/>
  <c r="AC16" i="22"/>
  <c r="AB16" i="22"/>
  <c r="AA16" i="22"/>
  <c r="Z16" i="22"/>
  <c r="Y16" i="22"/>
  <c r="X16" i="22"/>
  <c r="W16" i="22"/>
  <c r="V16" i="22"/>
  <c r="U16" i="22"/>
  <c r="T16" i="22"/>
  <c r="S16" i="22"/>
  <c r="R16" i="22"/>
  <c r="AE15" i="22"/>
  <c r="AD15" i="22"/>
  <c r="AC15" i="22"/>
  <c r="AB15" i="22"/>
  <c r="AA15" i="22"/>
  <c r="Z15" i="22"/>
  <c r="Y15" i="22"/>
  <c r="X15" i="22"/>
  <c r="W15" i="22"/>
  <c r="V15" i="22"/>
  <c r="U15" i="22"/>
  <c r="T15" i="22"/>
  <c r="S15" i="22"/>
  <c r="R15" i="22"/>
  <c r="AE14" i="22"/>
  <c r="AD14" i="22"/>
  <c r="AC14" i="22"/>
  <c r="AB14" i="22"/>
  <c r="AA14" i="22"/>
  <c r="Z14" i="22"/>
  <c r="Y14" i="22"/>
  <c r="X14" i="22"/>
  <c r="W14" i="22"/>
  <c r="V14" i="22"/>
  <c r="U14" i="22"/>
  <c r="T14" i="22"/>
  <c r="S14" i="22"/>
  <c r="R14" i="22"/>
  <c r="AE13" i="22"/>
  <c r="AD13" i="22"/>
  <c r="AC13" i="22"/>
  <c r="AB13" i="22"/>
  <c r="AA13" i="22"/>
  <c r="Z13" i="22"/>
  <c r="Y13" i="22"/>
  <c r="X13" i="22"/>
  <c r="W13" i="22"/>
  <c r="V13" i="22"/>
  <c r="U13" i="22"/>
  <c r="T13" i="22"/>
  <c r="S13" i="22"/>
  <c r="R13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AE11" i="22"/>
  <c r="AD11" i="22"/>
  <c r="AC11" i="22"/>
  <c r="AB11" i="22"/>
  <c r="AA11" i="22"/>
  <c r="Z11" i="22"/>
  <c r="Y11" i="22"/>
  <c r="X11" i="22"/>
  <c r="W11" i="22"/>
  <c r="V11" i="22"/>
  <c r="U11" i="22"/>
  <c r="T11" i="22"/>
  <c r="S11" i="22"/>
  <c r="R11" i="22"/>
  <c r="AE10" i="22"/>
  <c r="AD10" i="22"/>
  <c r="AC10" i="22"/>
  <c r="AB10" i="22"/>
  <c r="AA10" i="22"/>
  <c r="Z10" i="22"/>
  <c r="Y10" i="22"/>
  <c r="X10" i="22"/>
  <c r="W10" i="22"/>
  <c r="V10" i="22"/>
  <c r="U10" i="22"/>
  <c r="T10" i="22"/>
  <c r="S10" i="22"/>
  <c r="R10" i="22"/>
  <c r="AE9" i="22"/>
  <c r="AD9" i="22"/>
  <c r="AC9" i="22"/>
  <c r="AB9" i="22"/>
  <c r="AA9" i="22"/>
  <c r="Z9" i="22"/>
  <c r="Y9" i="22"/>
  <c r="X9" i="22"/>
  <c r="W9" i="22"/>
  <c r="V9" i="22"/>
  <c r="U9" i="22"/>
  <c r="T9" i="22"/>
  <c r="S9" i="22"/>
  <c r="R9" i="22"/>
  <c r="AE8" i="22"/>
  <c r="AD8" i="22"/>
  <c r="AC8" i="22"/>
  <c r="AB8" i="22"/>
  <c r="AA8" i="22"/>
  <c r="Z8" i="22"/>
  <c r="Y8" i="22"/>
  <c r="X8" i="22"/>
  <c r="W8" i="22"/>
  <c r="V8" i="22"/>
  <c r="U8" i="22"/>
  <c r="T8" i="22"/>
  <c r="S8" i="22"/>
  <c r="R8" i="22"/>
  <c r="AE7" i="22"/>
  <c r="AD7" i="22"/>
  <c r="AC7" i="22"/>
  <c r="AB7" i="22"/>
  <c r="AA7" i="22"/>
  <c r="Z7" i="22"/>
  <c r="Y7" i="22"/>
  <c r="X7" i="22"/>
  <c r="W7" i="22"/>
  <c r="V7" i="22"/>
  <c r="U7" i="22"/>
  <c r="T7" i="22"/>
  <c r="S7" i="22"/>
  <c r="R7" i="22"/>
  <c r="AE6" i="22"/>
  <c r="AD6" i="22"/>
  <c r="AC6" i="22"/>
  <c r="AB6" i="22"/>
  <c r="AA6" i="22"/>
  <c r="Z6" i="22"/>
  <c r="Y6" i="22"/>
  <c r="X6" i="22"/>
  <c r="W6" i="22"/>
  <c r="V6" i="22"/>
  <c r="U6" i="22"/>
  <c r="T6" i="22"/>
  <c r="S6" i="22"/>
  <c r="R6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AE4" i="22"/>
  <c r="AD4" i="22"/>
  <c r="AC4" i="22"/>
  <c r="AB4" i="22"/>
  <c r="AA4" i="22"/>
  <c r="Z4" i="22"/>
  <c r="Y4" i="22"/>
  <c r="X4" i="22"/>
  <c r="W4" i="22"/>
  <c r="V4" i="22"/>
  <c r="U4" i="22"/>
  <c r="T4" i="22"/>
  <c r="S4" i="22"/>
  <c r="R4" i="22"/>
  <c r="AE3" i="22"/>
  <c r="AD3" i="22"/>
  <c r="AC3" i="22"/>
  <c r="AB3" i="22"/>
  <c r="AA3" i="22"/>
  <c r="Z3" i="22"/>
  <c r="Y3" i="22"/>
  <c r="X3" i="22"/>
  <c r="W3" i="22"/>
  <c r="V3" i="22"/>
  <c r="U3" i="22"/>
  <c r="T3" i="22"/>
  <c r="S3" i="22"/>
  <c r="R3" i="22"/>
  <c r="AE2" i="22"/>
  <c r="AD2" i="22"/>
  <c r="AC2" i="22"/>
  <c r="AB2" i="22"/>
  <c r="AA2" i="22"/>
  <c r="Z2" i="22"/>
  <c r="Y2" i="22"/>
  <c r="X2" i="22"/>
  <c r="W2" i="22"/>
  <c r="V2" i="22"/>
  <c r="U2" i="22"/>
  <c r="T2" i="22"/>
  <c r="S2" i="22"/>
  <c r="R2" i="22"/>
  <c r="P96" i="1"/>
  <c r="AK49" i="25"/>
  <c r="AL49" i="25"/>
  <c r="AM49" i="25"/>
  <c r="AN49" i="25"/>
  <c r="AO49" i="25"/>
  <c r="AP49" i="25"/>
  <c r="AQ49" i="25"/>
  <c r="AR49" i="25"/>
  <c r="AS49" i="25"/>
  <c r="AT49" i="25"/>
  <c r="AU49" i="25"/>
  <c r="AV49" i="25"/>
  <c r="AW49" i="25"/>
  <c r="AZ49" i="25" s="1"/>
  <c r="BA49" i="25" s="1"/>
  <c r="AJ49" i="25"/>
  <c r="AX2" i="25"/>
  <c r="AK2" i="25"/>
  <c r="AX46" i="25"/>
  <c r="AW46" i="25"/>
  <c r="AV46" i="25"/>
  <c r="AU46" i="25"/>
  <c r="AT46" i="25"/>
  <c r="AS46" i="25"/>
  <c r="AR46" i="25"/>
  <c r="AQ46" i="25"/>
  <c r="AP46" i="25"/>
  <c r="AO46" i="25"/>
  <c r="AN46" i="25"/>
  <c r="AM46" i="25"/>
  <c r="AL46" i="25"/>
  <c r="AK46" i="25"/>
  <c r="AV45" i="25"/>
  <c r="AU45" i="25"/>
  <c r="AX44" i="25"/>
  <c r="AW44" i="25"/>
  <c r="AV44" i="25"/>
  <c r="AU44" i="25"/>
  <c r="AT44" i="25"/>
  <c r="AS44" i="25"/>
  <c r="AR44" i="25"/>
  <c r="AQ44" i="25"/>
  <c r="AP44" i="25"/>
  <c r="AO44" i="25"/>
  <c r="AN44" i="25"/>
  <c r="AM44" i="25"/>
  <c r="AL44" i="25"/>
  <c r="AK44" i="25"/>
  <c r="AX43" i="25"/>
  <c r="AW43" i="25"/>
  <c r="AV43" i="25"/>
  <c r="AU43" i="25"/>
  <c r="AT43" i="25"/>
  <c r="AS43" i="25"/>
  <c r="AR43" i="25"/>
  <c r="AQ43" i="25"/>
  <c r="AP43" i="25"/>
  <c r="AO43" i="25"/>
  <c r="AN43" i="25"/>
  <c r="AM43" i="25"/>
  <c r="AL43" i="25"/>
  <c r="AK43" i="25"/>
  <c r="AX42" i="25"/>
  <c r="AW42" i="25"/>
  <c r="AV42" i="25"/>
  <c r="AU42" i="25"/>
  <c r="AT42" i="25"/>
  <c r="AS42" i="25"/>
  <c r="AR42" i="25"/>
  <c r="AQ42" i="25"/>
  <c r="AP42" i="25"/>
  <c r="AO42" i="25"/>
  <c r="AN42" i="25"/>
  <c r="AM42" i="25"/>
  <c r="AL42" i="25"/>
  <c r="AK42" i="25"/>
  <c r="AX41" i="25"/>
  <c r="AW41" i="25"/>
  <c r="AV41" i="25"/>
  <c r="AU41" i="25"/>
  <c r="AT41" i="25"/>
  <c r="AS41" i="25"/>
  <c r="AR41" i="25"/>
  <c r="AQ41" i="25"/>
  <c r="AP41" i="25"/>
  <c r="AO41" i="25"/>
  <c r="AN41" i="25"/>
  <c r="AM41" i="25"/>
  <c r="AL41" i="25"/>
  <c r="AK41" i="25"/>
  <c r="AX40" i="25"/>
  <c r="AW40" i="25"/>
  <c r="AV40" i="25"/>
  <c r="AU40" i="25"/>
  <c r="AT40" i="25"/>
  <c r="AS40" i="25"/>
  <c r="AR40" i="25"/>
  <c r="AQ40" i="25"/>
  <c r="AP40" i="25"/>
  <c r="AO40" i="25"/>
  <c r="AN40" i="25"/>
  <c r="AM40" i="25"/>
  <c r="AL40" i="25"/>
  <c r="AK40" i="25"/>
  <c r="AX39" i="25"/>
  <c r="AW39" i="25"/>
  <c r="AV39" i="25"/>
  <c r="AU39" i="25"/>
  <c r="AT39" i="25"/>
  <c r="AS39" i="25"/>
  <c r="AR39" i="25"/>
  <c r="AQ39" i="25"/>
  <c r="AP39" i="25"/>
  <c r="AO39" i="25"/>
  <c r="AN39" i="25"/>
  <c r="AM39" i="25"/>
  <c r="AL39" i="25"/>
  <c r="AK39" i="25"/>
  <c r="AX38" i="25"/>
  <c r="AW38" i="25"/>
  <c r="AV38" i="25"/>
  <c r="AU38" i="25"/>
  <c r="AT38" i="25"/>
  <c r="AS38" i="25"/>
  <c r="AR38" i="25"/>
  <c r="AQ38" i="25"/>
  <c r="AP38" i="25"/>
  <c r="AO38" i="25"/>
  <c r="AN38" i="25"/>
  <c r="AM38" i="25"/>
  <c r="AL38" i="25"/>
  <c r="AK38" i="25"/>
  <c r="AX37" i="25"/>
  <c r="AW37" i="25"/>
  <c r="AV37" i="25"/>
  <c r="AU37" i="25"/>
  <c r="AT37" i="25"/>
  <c r="AS37" i="25"/>
  <c r="AR37" i="25"/>
  <c r="AQ37" i="25"/>
  <c r="AP37" i="25"/>
  <c r="AO37" i="25"/>
  <c r="AN37" i="25"/>
  <c r="AM37" i="25"/>
  <c r="AL37" i="25"/>
  <c r="AK37" i="25"/>
  <c r="AX36" i="25"/>
  <c r="AW36" i="25"/>
  <c r="AV36" i="25"/>
  <c r="AU36" i="25"/>
  <c r="AT36" i="25"/>
  <c r="AS36" i="25"/>
  <c r="AR36" i="25"/>
  <c r="AQ36" i="25"/>
  <c r="AP36" i="25"/>
  <c r="AO36" i="25"/>
  <c r="AN36" i="25"/>
  <c r="AM36" i="25"/>
  <c r="AL36" i="25"/>
  <c r="AK36" i="25"/>
  <c r="AX35" i="25"/>
  <c r="AW35" i="25"/>
  <c r="AV35" i="25"/>
  <c r="AU35" i="25"/>
  <c r="AT35" i="25"/>
  <c r="AS35" i="25"/>
  <c r="AR35" i="25"/>
  <c r="AQ35" i="25"/>
  <c r="AP35" i="25"/>
  <c r="AO35" i="25"/>
  <c r="AN35" i="25"/>
  <c r="AM35" i="25"/>
  <c r="AL35" i="25"/>
  <c r="AK35" i="25"/>
  <c r="AX34" i="25"/>
  <c r="AW34" i="25"/>
  <c r="AV34" i="25"/>
  <c r="AU34" i="25"/>
  <c r="AT34" i="25"/>
  <c r="AS34" i="25"/>
  <c r="AR34" i="25"/>
  <c r="AQ34" i="25"/>
  <c r="AP34" i="25"/>
  <c r="AO34" i="25"/>
  <c r="AN34" i="25"/>
  <c r="AM34" i="25"/>
  <c r="AL34" i="25"/>
  <c r="AK34" i="25"/>
  <c r="AX33" i="25"/>
  <c r="AW33" i="25"/>
  <c r="AV33" i="25"/>
  <c r="AU33" i="25"/>
  <c r="AT33" i="25"/>
  <c r="AS33" i="25"/>
  <c r="AR33" i="25"/>
  <c r="AQ33" i="25"/>
  <c r="AP33" i="25"/>
  <c r="AO33" i="25"/>
  <c r="AN33" i="25"/>
  <c r="AM33" i="25"/>
  <c r="AL33" i="25"/>
  <c r="AK33" i="25"/>
  <c r="AX32" i="25"/>
  <c r="AW32" i="25"/>
  <c r="AV32" i="25"/>
  <c r="AU32" i="25"/>
  <c r="AT32" i="25"/>
  <c r="AS32" i="25"/>
  <c r="AR32" i="25"/>
  <c r="AQ32" i="25"/>
  <c r="AP32" i="25"/>
  <c r="AO32" i="25"/>
  <c r="AN32" i="25"/>
  <c r="AM32" i="25"/>
  <c r="AL32" i="25"/>
  <c r="AK32" i="25"/>
  <c r="AX31" i="25"/>
  <c r="AW31" i="25"/>
  <c r="AV31" i="25"/>
  <c r="AU31" i="25"/>
  <c r="AT31" i="25"/>
  <c r="AS31" i="25"/>
  <c r="AR31" i="25"/>
  <c r="AQ31" i="25"/>
  <c r="AP31" i="25"/>
  <c r="AO31" i="25"/>
  <c r="AN31" i="25"/>
  <c r="AM31" i="25"/>
  <c r="AL31" i="25"/>
  <c r="AK31" i="25"/>
  <c r="AX30" i="25"/>
  <c r="AW30" i="25"/>
  <c r="AV30" i="25"/>
  <c r="AU30" i="25"/>
  <c r="AT30" i="25"/>
  <c r="AS30" i="25"/>
  <c r="AR30" i="25"/>
  <c r="AQ30" i="25"/>
  <c r="AP30" i="25"/>
  <c r="AO30" i="25"/>
  <c r="AN30" i="25"/>
  <c r="AM30" i="25"/>
  <c r="AL30" i="25"/>
  <c r="AK30" i="25"/>
  <c r="AX29" i="25"/>
  <c r="AW29" i="25"/>
  <c r="AV29" i="25"/>
  <c r="AU29" i="25"/>
  <c r="AT29" i="25"/>
  <c r="AS29" i="25"/>
  <c r="AR29" i="25"/>
  <c r="AQ29" i="25"/>
  <c r="AP29" i="25"/>
  <c r="AO29" i="25"/>
  <c r="AN29" i="25"/>
  <c r="AM29" i="25"/>
  <c r="AL29" i="25"/>
  <c r="AK29" i="25"/>
  <c r="AX28" i="25"/>
  <c r="AW28" i="25"/>
  <c r="AV28" i="25"/>
  <c r="AU28" i="25"/>
  <c r="AT28" i="25"/>
  <c r="AS28" i="25"/>
  <c r="AR28" i="25"/>
  <c r="AQ28" i="25"/>
  <c r="AP28" i="25"/>
  <c r="AO28" i="25"/>
  <c r="AN28" i="25"/>
  <c r="AM28" i="25"/>
  <c r="AL28" i="25"/>
  <c r="AK28" i="25"/>
  <c r="AX27" i="25"/>
  <c r="AW27" i="25"/>
  <c r="AV27" i="25"/>
  <c r="AU27" i="25"/>
  <c r="AT27" i="25"/>
  <c r="AS27" i="25"/>
  <c r="AR27" i="25"/>
  <c r="AQ27" i="25"/>
  <c r="AP27" i="25"/>
  <c r="AO27" i="25"/>
  <c r="AN27" i="25"/>
  <c r="AM27" i="25"/>
  <c r="AL27" i="25"/>
  <c r="AK27" i="25"/>
  <c r="AX26" i="25"/>
  <c r="AW26" i="25"/>
  <c r="AV26" i="25"/>
  <c r="AU26" i="25"/>
  <c r="AT26" i="25"/>
  <c r="AS26" i="25"/>
  <c r="AR26" i="25"/>
  <c r="AQ26" i="25"/>
  <c r="AP26" i="25"/>
  <c r="AO26" i="25"/>
  <c r="AN26" i="25"/>
  <c r="AM26" i="25"/>
  <c r="AL26" i="25"/>
  <c r="AK26" i="25"/>
  <c r="AX25" i="25"/>
  <c r="AW25" i="25"/>
  <c r="AV25" i="25"/>
  <c r="AU25" i="25"/>
  <c r="AT25" i="25"/>
  <c r="AS25" i="25"/>
  <c r="AR25" i="25"/>
  <c r="AQ25" i="25"/>
  <c r="AP25" i="25"/>
  <c r="AO25" i="25"/>
  <c r="AN25" i="25"/>
  <c r="AM25" i="25"/>
  <c r="AL25" i="25"/>
  <c r="AK25" i="25"/>
  <c r="AX24" i="25"/>
  <c r="AW24" i="25"/>
  <c r="AV24" i="25"/>
  <c r="AU24" i="25"/>
  <c r="AT24" i="25"/>
  <c r="AS24" i="25"/>
  <c r="AR24" i="25"/>
  <c r="AQ24" i="25"/>
  <c r="AP24" i="25"/>
  <c r="AO24" i="25"/>
  <c r="AN24" i="25"/>
  <c r="AM24" i="25"/>
  <c r="AL24" i="25"/>
  <c r="AK24" i="25"/>
  <c r="AX23" i="25"/>
  <c r="AW23" i="25"/>
  <c r="AV23" i="25"/>
  <c r="AU23" i="25"/>
  <c r="AT23" i="25"/>
  <c r="AS23" i="25"/>
  <c r="AR23" i="25"/>
  <c r="AQ23" i="25"/>
  <c r="AP23" i="25"/>
  <c r="AO23" i="25"/>
  <c r="AN23" i="25"/>
  <c r="AM23" i="25"/>
  <c r="AL23" i="25"/>
  <c r="AK23" i="25"/>
  <c r="AX22" i="25"/>
  <c r="AW22" i="25"/>
  <c r="AV22" i="25"/>
  <c r="AU22" i="25"/>
  <c r="AT22" i="25"/>
  <c r="AS22" i="25"/>
  <c r="AR22" i="25"/>
  <c r="AQ22" i="25"/>
  <c r="AP22" i="25"/>
  <c r="AO22" i="25"/>
  <c r="AN22" i="25"/>
  <c r="AM22" i="25"/>
  <c r="AL22" i="25"/>
  <c r="AK22" i="25"/>
  <c r="AX21" i="25"/>
  <c r="AW21" i="25"/>
  <c r="AV21" i="25"/>
  <c r="AU21" i="25"/>
  <c r="AT21" i="25"/>
  <c r="AS21" i="25"/>
  <c r="AR21" i="25"/>
  <c r="AQ21" i="25"/>
  <c r="AP21" i="25"/>
  <c r="AO21" i="25"/>
  <c r="AN21" i="25"/>
  <c r="AM21" i="25"/>
  <c r="AL21" i="25"/>
  <c r="AK21" i="25"/>
  <c r="AX20" i="25"/>
  <c r="AW20" i="25"/>
  <c r="AV20" i="25"/>
  <c r="AU20" i="25"/>
  <c r="AT20" i="25"/>
  <c r="AS20" i="25"/>
  <c r="AR20" i="25"/>
  <c r="AQ20" i="25"/>
  <c r="AP20" i="25"/>
  <c r="AO20" i="25"/>
  <c r="AN20" i="25"/>
  <c r="AM20" i="25"/>
  <c r="AL20" i="25"/>
  <c r="AK20" i="25"/>
  <c r="AX19" i="25"/>
  <c r="AW19" i="25"/>
  <c r="AV19" i="25"/>
  <c r="AU19" i="25"/>
  <c r="AT19" i="25"/>
  <c r="AS19" i="25"/>
  <c r="AR19" i="25"/>
  <c r="AQ19" i="25"/>
  <c r="AP19" i="25"/>
  <c r="AO19" i="25"/>
  <c r="AN19" i="25"/>
  <c r="AM19" i="25"/>
  <c r="AL19" i="25"/>
  <c r="AK19" i="25"/>
  <c r="AX18" i="25"/>
  <c r="AW18" i="25"/>
  <c r="AV18" i="25"/>
  <c r="AU18" i="25"/>
  <c r="AT18" i="25"/>
  <c r="AS18" i="25"/>
  <c r="AR18" i="25"/>
  <c r="AQ18" i="25"/>
  <c r="AP18" i="25"/>
  <c r="AO18" i="25"/>
  <c r="AN18" i="25"/>
  <c r="AM18" i="25"/>
  <c r="AL18" i="25"/>
  <c r="AK18" i="25"/>
  <c r="AX17" i="25"/>
  <c r="AW17" i="25"/>
  <c r="AV17" i="25"/>
  <c r="AU17" i="25"/>
  <c r="AT17" i="25"/>
  <c r="AS17" i="25"/>
  <c r="AR17" i="25"/>
  <c r="AQ17" i="25"/>
  <c r="AP17" i="25"/>
  <c r="AO17" i="25"/>
  <c r="AN17" i="25"/>
  <c r="AM17" i="25"/>
  <c r="AL17" i="25"/>
  <c r="AK17" i="25"/>
  <c r="AX16" i="25"/>
  <c r="AW16" i="25"/>
  <c r="AV16" i="25"/>
  <c r="AU16" i="25"/>
  <c r="AT16" i="25"/>
  <c r="AS16" i="25"/>
  <c r="AR16" i="25"/>
  <c r="AQ16" i="25"/>
  <c r="AP16" i="25"/>
  <c r="AO16" i="25"/>
  <c r="AN16" i="25"/>
  <c r="AM16" i="25"/>
  <c r="AL16" i="25"/>
  <c r="AK16" i="25"/>
  <c r="AX15" i="25"/>
  <c r="AW15" i="25"/>
  <c r="AV15" i="25"/>
  <c r="AU15" i="25"/>
  <c r="AT15" i="25"/>
  <c r="AS15" i="25"/>
  <c r="AR15" i="25"/>
  <c r="AQ15" i="25"/>
  <c r="AP15" i="25"/>
  <c r="AO15" i="25"/>
  <c r="AN15" i="25"/>
  <c r="AM15" i="25"/>
  <c r="AL15" i="25"/>
  <c r="AK15" i="25"/>
  <c r="AX14" i="25"/>
  <c r="AW14" i="25"/>
  <c r="AV14" i="25"/>
  <c r="AU14" i="25"/>
  <c r="AT14" i="25"/>
  <c r="AS14" i="25"/>
  <c r="AR14" i="25"/>
  <c r="AQ14" i="25"/>
  <c r="AP14" i="25"/>
  <c r="AO14" i="25"/>
  <c r="AN14" i="25"/>
  <c r="AM14" i="25"/>
  <c r="AL14" i="25"/>
  <c r="AK14" i="25"/>
  <c r="AX13" i="25"/>
  <c r="AW13" i="25"/>
  <c r="AV13" i="25"/>
  <c r="AU13" i="25"/>
  <c r="AT13" i="25"/>
  <c r="AS13" i="25"/>
  <c r="AR13" i="25"/>
  <c r="AQ13" i="25"/>
  <c r="AP13" i="25"/>
  <c r="AO13" i="25"/>
  <c r="AN13" i="25"/>
  <c r="AM13" i="25"/>
  <c r="AL13" i="25"/>
  <c r="AK13" i="25"/>
  <c r="AX12" i="25"/>
  <c r="AW12" i="25"/>
  <c r="AV12" i="25"/>
  <c r="AU12" i="25"/>
  <c r="AT12" i="25"/>
  <c r="AS12" i="25"/>
  <c r="AR12" i="25"/>
  <c r="AQ12" i="25"/>
  <c r="AP12" i="25"/>
  <c r="AO12" i="25"/>
  <c r="AN12" i="25"/>
  <c r="AM12" i="25"/>
  <c r="AL12" i="25"/>
  <c r="AK12" i="25"/>
  <c r="AX11" i="25"/>
  <c r="AW11" i="25"/>
  <c r="AV11" i="25"/>
  <c r="AU11" i="25"/>
  <c r="AT11" i="25"/>
  <c r="AS11" i="25"/>
  <c r="AR11" i="25"/>
  <c r="AQ11" i="25"/>
  <c r="AP11" i="25"/>
  <c r="AO11" i="25"/>
  <c r="AN11" i="25"/>
  <c r="AM11" i="25"/>
  <c r="AL11" i="25"/>
  <c r="AK11" i="25"/>
  <c r="AX10" i="25"/>
  <c r="AW10" i="25"/>
  <c r="AV10" i="25"/>
  <c r="AU10" i="25"/>
  <c r="AT10" i="25"/>
  <c r="AS10" i="25"/>
  <c r="AR10" i="25"/>
  <c r="AQ10" i="25"/>
  <c r="AP10" i="25"/>
  <c r="AO10" i="25"/>
  <c r="AN10" i="25"/>
  <c r="AM10" i="25"/>
  <c r="AL10" i="25"/>
  <c r="AK10" i="25"/>
  <c r="AX9" i="25"/>
  <c r="AW9" i="25"/>
  <c r="AV9" i="25"/>
  <c r="AU9" i="25"/>
  <c r="AT9" i="25"/>
  <c r="AS9" i="25"/>
  <c r="AR9" i="25"/>
  <c r="AQ9" i="25"/>
  <c r="AP9" i="25"/>
  <c r="AO9" i="25"/>
  <c r="AN9" i="25"/>
  <c r="AM9" i="25"/>
  <c r="AL9" i="25"/>
  <c r="AK9" i="25"/>
  <c r="AX8" i="25"/>
  <c r="AW8" i="25"/>
  <c r="AV8" i="25"/>
  <c r="AU8" i="25"/>
  <c r="AT8" i="25"/>
  <c r="AS8" i="25"/>
  <c r="AR8" i="25"/>
  <c r="AQ8" i="25"/>
  <c r="AP8" i="25"/>
  <c r="AO8" i="25"/>
  <c r="AN8" i="25"/>
  <c r="AM8" i="25"/>
  <c r="AL8" i="25"/>
  <c r="AK8" i="25"/>
  <c r="AX7" i="25"/>
  <c r="AW7" i="25"/>
  <c r="AV7" i="25"/>
  <c r="AU7" i="25"/>
  <c r="AT7" i="25"/>
  <c r="AS7" i="25"/>
  <c r="AR7" i="25"/>
  <c r="AQ7" i="25"/>
  <c r="AP7" i="25"/>
  <c r="AO7" i="25"/>
  <c r="AN7" i="25"/>
  <c r="AM7" i="25"/>
  <c r="AL7" i="25"/>
  <c r="AK7" i="25"/>
  <c r="AX6" i="25"/>
  <c r="AW6" i="25"/>
  <c r="AV6" i="25"/>
  <c r="AU6" i="25"/>
  <c r="AT6" i="25"/>
  <c r="AS6" i="25"/>
  <c r="AR6" i="25"/>
  <c r="AQ6" i="25"/>
  <c r="AP6" i="25"/>
  <c r="AO6" i="25"/>
  <c r="AN6" i="25"/>
  <c r="AM6" i="25"/>
  <c r="AL6" i="25"/>
  <c r="AK6" i="25"/>
  <c r="AX5" i="25"/>
  <c r="AW5" i="25"/>
  <c r="AV5" i="25"/>
  <c r="AU5" i="25"/>
  <c r="AT5" i="25"/>
  <c r="AS5" i="25"/>
  <c r="AR5" i="25"/>
  <c r="AQ5" i="25"/>
  <c r="AP5" i="25"/>
  <c r="AO5" i="25"/>
  <c r="AN5" i="25"/>
  <c r="AM5" i="25"/>
  <c r="AL5" i="25"/>
  <c r="AK5" i="25"/>
  <c r="AX4" i="25"/>
  <c r="AW4" i="25"/>
  <c r="AV4" i="25"/>
  <c r="AU4" i="25"/>
  <c r="AT4" i="25"/>
  <c r="AS4" i="25"/>
  <c r="AR4" i="25"/>
  <c r="AQ4" i="25"/>
  <c r="AP4" i="25"/>
  <c r="AO4" i="25"/>
  <c r="AN4" i="25"/>
  <c r="AM4" i="25"/>
  <c r="AL4" i="25"/>
  <c r="AK4" i="25"/>
  <c r="AX3" i="25"/>
  <c r="AW3" i="25"/>
  <c r="AV3" i="25"/>
  <c r="AU3" i="25"/>
  <c r="AT3" i="25"/>
  <c r="AS3" i="25"/>
  <c r="AR3" i="25"/>
  <c r="AQ3" i="25"/>
  <c r="AP3" i="25"/>
  <c r="AO3" i="25"/>
  <c r="AN3" i="25"/>
  <c r="AM3" i="25"/>
  <c r="AL3" i="25"/>
  <c r="AK3" i="25"/>
  <c r="AW2" i="25"/>
  <c r="AV2" i="25"/>
  <c r="AU2" i="25"/>
  <c r="AT2" i="25"/>
  <c r="AS2" i="25"/>
  <c r="AR2" i="25"/>
  <c r="AQ2" i="25"/>
  <c r="AP2" i="25"/>
  <c r="AO2" i="25"/>
  <c r="AN2" i="25"/>
  <c r="AM2" i="25"/>
  <c r="AL2" i="25"/>
  <c r="AJ3" i="25"/>
  <c r="AJ4" i="25"/>
  <c r="AJ5" i="25"/>
  <c r="AJ6" i="25"/>
  <c r="AJ7" i="25"/>
  <c r="AJ8" i="25"/>
  <c r="AJ9" i="25"/>
  <c r="AJ10" i="25"/>
  <c r="AJ11" i="25"/>
  <c r="AJ12" i="25"/>
  <c r="AJ13" i="25"/>
  <c r="AJ14" i="25"/>
  <c r="AJ15" i="25"/>
  <c r="AJ16" i="25"/>
  <c r="AJ17" i="25"/>
  <c r="AJ18" i="25"/>
  <c r="AJ19" i="25"/>
  <c r="AJ20" i="25"/>
  <c r="AJ21" i="25"/>
  <c r="AJ22" i="25"/>
  <c r="AJ23" i="25"/>
  <c r="AJ24" i="25"/>
  <c r="AJ25" i="25"/>
  <c r="AJ26" i="25"/>
  <c r="AJ27" i="25"/>
  <c r="AJ28" i="25"/>
  <c r="AJ29" i="25"/>
  <c r="AJ30" i="25"/>
  <c r="AJ31" i="25"/>
  <c r="AJ32" i="25"/>
  <c r="AJ33" i="25"/>
  <c r="AJ34" i="25"/>
  <c r="AJ35" i="25"/>
  <c r="AJ36" i="25"/>
  <c r="AJ37" i="25"/>
  <c r="AJ38" i="25"/>
  <c r="AJ39" i="25"/>
  <c r="AJ40" i="25"/>
  <c r="AJ41" i="25"/>
  <c r="AJ42" i="25"/>
  <c r="AJ43" i="25"/>
  <c r="AJ44" i="25"/>
  <c r="AJ46" i="25"/>
  <c r="AJ2" i="25"/>
  <c r="AG47" i="25"/>
  <c r="AF47" i="25"/>
  <c r="AF48" i="25" s="1"/>
  <c r="AE47" i="25"/>
  <c r="AE48" i="25" s="1"/>
  <c r="AD47" i="25"/>
  <c r="AD48" i="25" s="1"/>
  <c r="AC47" i="25"/>
  <c r="AC48" i="25" s="1"/>
  <c r="AB47" i="25"/>
  <c r="AB48" i="25" s="1"/>
  <c r="AA47" i="25"/>
  <c r="AA48" i="25" s="1"/>
  <c r="Z47" i="25"/>
  <c r="Z48" i="25" s="1"/>
  <c r="Y47" i="25"/>
  <c r="Y48" i="25" s="1"/>
  <c r="X47" i="25"/>
  <c r="X48" i="25" s="1"/>
  <c r="W47" i="25"/>
  <c r="W48" i="25" s="1"/>
  <c r="V47" i="25"/>
  <c r="V48" i="25" s="1"/>
  <c r="U47" i="25"/>
  <c r="U48" i="25" s="1"/>
  <c r="T47" i="25"/>
  <c r="T48" i="25" s="1"/>
  <c r="S47" i="25"/>
  <c r="S48" i="25" s="1"/>
  <c r="AF39" i="25"/>
  <c r="AF34" i="25"/>
  <c r="AF27" i="25"/>
  <c r="AF6" i="25"/>
  <c r="P47" i="25"/>
  <c r="AX45" i="25" s="1"/>
  <c r="N47" i="25"/>
  <c r="N48" i="25" s="1"/>
  <c r="M47" i="25"/>
  <c r="M48" i="25" s="1"/>
  <c r="L47" i="25"/>
  <c r="L48" i="25" s="1"/>
  <c r="K47" i="25"/>
  <c r="K48" i="25" s="1"/>
  <c r="J47" i="25"/>
  <c r="J48" i="25" s="1"/>
  <c r="I47" i="25"/>
  <c r="I48" i="25" s="1"/>
  <c r="H47" i="25"/>
  <c r="H48" i="25" s="1"/>
  <c r="G47" i="25"/>
  <c r="G48" i="25" s="1"/>
  <c r="F47" i="25"/>
  <c r="F48" i="25" s="1"/>
  <c r="E47" i="25"/>
  <c r="E48" i="25" s="1"/>
  <c r="D47" i="25"/>
  <c r="D48" i="25" s="1"/>
  <c r="C47" i="25"/>
  <c r="C48" i="25" s="1"/>
  <c r="B47" i="25"/>
  <c r="B48" i="25" s="1"/>
  <c r="O46" i="25"/>
  <c r="O42" i="25"/>
  <c r="O39" i="25"/>
  <c r="O38" i="25"/>
  <c r="O37" i="25"/>
  <c r="O36" i="25"/>
  <c r="O35" i="25"/>
  <c r="O34" i="25"/>
  <c r="O32" i="25"/>
  <c r="O30" i="25"/>
  <c r="O27" i="25"/>
  <c r="O20" i="25"/>
  <c r="O19" i="25"/>
  <c r="O18" i="25"/>
  <c r="O17" i="25"/>
  <c r="O15" i="25"/>
  <c r="O14" i="25"/>
  <c r="O10" i="25"/>
  <c r="O8" i="25"/>
  <c r="O6" i="25"/>
  <c r="O5" i="25"/>
  <c r="O4" i="25"/>
  <c r="O47" i="25" s="1"/>
  <c r="O48" i="25" s="1"/>
  <c r="O6" i="4"/>
  <c r="O47" i="4" s="1"/>
  <c r="O48" i="4" s="1"/>
  <c r="O27" i="4"/>
  <c r="O34" i="4"/>
  <c r="O39" i="4"/>
  <c r="B47" i="4"/>
  <c r="B48" i="4" s="1"/>
  <c r="C47" i="4"/>
  <c r="D47" i="4"/>
  <c r="E47" i="4"/>
  <c r="F47" i="4"/>
  <c r="G47" i="4"/>
  <c r="G48" i="4" s="1"/>
  <c r="H47" i="4"/>
  <c r="I47" i="4"/>
  <c r="I48" i="4" s="1"/>
  <c r="J47" i="4"/>
  <c r="K47" i="4"/>
  <c r="L47" i="4"/>
  <c r="L48" i="4" s="1"/>
  <c r="M47" i="4"/>
  <c r="M48" i="4" s="1"/>
  <c r="N47" i="4"/>
  <c r="N48" i="4" s="1"/>
  <c r="P47" i="4"/>
  <c r="C48" i="4"/>
  <c r="D48" i="4"/>
  <c r="E48" i="4"/>
  <c r="F48" i="4"/>
  <c r="H48" i="4"/>
  <c r="J48" i="4"/>
  <c r="K48" i="4"/>
  <c r="U17" i="1"/>
  <c r="U23" i="1"/>
  <c r="U29" i="1"/>
  <c r="U32" i="1"/>
  <c r="U41" i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T18" i="1"/>
  <c r="U18" i="1" s="1"/>
  <c r="T19" i="1"/>
  <c r="U19" i="1" s="1"/>
  <c r="T20" i="1"/>
  <c r="U20" i="1" s="1"/>
  <c r="T21" i="1"/>
  <c r="U21" i="1" s="1"/>
  <c r="T22" i="1"/>
  <c r="U22" i="1" s="1"/>
  <c r="T23" i="1"/>
  <c r="T24" i="1"/>
  <c r="U24" i="1" s="1"/>
  <c r="T25" i="1"/>
  <c r="U25" i="1" s="1"/>
  <c r="T26" i="1"/>
  <c r="U26" i="1" s="1"/>
  <c r="T27" i="1"/>
  <c r="U27" i="1" s="1"/>
  <c r="T28" i="1"/>
  <c r="U28" i="1" s="1"/>
  <c r="T29" i="1"/>
  <c r="T30" i="1"/>
  <c r="U30" i="1" s="1"/>
  <c r="T31" i="1"/>
  <c r="U31" i="1" s="1"/>
  <c r="T32" i="1"/>
  <c r="T33" i="1"/>
  <c r="U33" i="1" s="1"/>
  <c r="T34" i="1"/>
  <c r="U34" i="1" s="1"/>
  <c r="T35" i="1"/>
  <c r="U35" i="1" s="1"/>
  <c r="T36" i="1"/>
  <c r="U36" i="1" s="1"/>
  <c r="T37" i="1"/>
  <c r="U37" i="1" s="1"/>
  <c r="T38" i="1"/>
  <c r="U38" i="1" s="1"/>
  <c r="T39" i="1"/>
  <c r="U39" i="1" s="1"/>
  <c r="T40" i="1"/>
  <c r="U40" i="1" s="1"/>
  <c r="T41" i="1"/>
  <c r="T42" i="1"/>
  <c r="U42" i="1" s="1"/>
  <c r="T43" i="1"/>
  <c r="U43" i="1" s="1"/>
  <c r="T44" i="1"/>
  <c r="U44" i="1" s="1"/>
  <c r="T45" i="1"/>
  <c r="U45" i="1" s="1"/>
  <c r="T46" i="1"/>
  <c r="U46" i="1" s="1"/>
  <c r="T2" i="1"/>
  <c r="U2" i="1" s="1"/>
  <c r="L48" i="15"/>
  <c r="K47" i="15"/>
  <c r="L47" i="15"/>
  <c r="R46" i="1"/>
  <c r="S46" i="1" s="1"/>
  <c r="R45" i="1"/>
  <c r="S45" i="1" s="1"/>
  <c r="R44" i="1"/>
  <c r="S44" i="1" s="1"/>
  <c r="R43" i="1"/>
  <c r="S43" i="1" s="1"/>
  <c r="R42" i="1"/>
  <c r="S42" i="1" s="1"/>
  <c r="R41" i="1"/>
  <c r="S41" i="1" s="1"/>
  <c r="S40" i="1"/>
  <c r="R40" i="1"/>
  <c r="R39" i="1"/>
  <c r="S39" i="1" s="1"/>
  <c r="R38" i="1"/>
  <c r="S38" i="1" s="1"/>
  <c r="R37" i="1"/>
  <c r="S37" i="1" s="1"/>
  <c r="R36" i="1"/>
  <c r="S36" i="1" s="1"/>
  <c r="R35" i="1"/>
  <c r="S35" i="1" s="1"/>
  <c r="R34" i="1"/>
  <c r="S34" i="1" s="1"/>
  <c r="R33" i="1"/>
  <c r="S33" i="1" s="1"/>
  <c r="R32" i="1"/>
  <c r="S32" i="1" s="1"/>
  <c r="S31" i="1"/>
  <c r="R31" i="1"/>
  <c r="R30" i="1"/>
  <c r="S30" i="1" s="1"/>
  <c r="R29" i="1"/>
  <c r="S29" i="1" s="1"/>
  <c r="R28" i="1"/>
  <c r="S28" i="1" s="1"/>
  <c r="R27" i="1"/>
  <c r="S27" i="1" s="1"/>
  <c r="R26" i="1"/>
  <c r="S26" i="1" s="1"/>
  <c r="R25" i="1"/>
  <c r="S25" i="1" s="1"/>
  <c r="R24" i="1"/>
  <c r="S24" i="1" s="1"/>
  <c r="R23" i="1"/>
  <c r="S23" i="1" s="1"/>
  <c r="S22" i="1"/>
  <c r="R22" i="1"/>
  <c r="R21" i="1"/>
  <c r="S21" i="1" s="1"/>
  <c r="R20" i="1"/>
  <c r="S20" i="1" s="1"/>
  <c r="R19" i="1"/>
  <c r="S19" i="1" s="1"/>
  <c r="R18" i="1"/>
  <c r="S18" i="1" s="1"/>
  <c r="R17" i="1"/>
  <c r="S17" i="1" s="1"/>
  <c r="R16" i="1"/>
  <c r="S16" i="1" s="1"/>
  <c r="R15" i="1"/>
  <c r="S15" i="1" s="1"/>
  <c r="R14" i="1"/>
  <c r="S14" i="1" s="1"/>
  <c r="S13" i="1"/>
  <c r="R13" i="1"/>
  <c r="R12" i="1"/>
  <c r="S12" i="1" s="1"/>
  <c r="R11" i="1"/>
  <c r="S11" i="1" s="1"/>
  <c r="R10" i="1"/>
  <c r="S10" i="1" s="1"/>
  <c r="R9" i="1"/>
  <c r="S9" i="1" s="1"/>
  <c r="R8" i="1"/>
  <c r="S8" i="1" s="1"/>
  <c r="R7" i="1"/>
  <c r="S7" i="1" s="1"/>
  <c r="R6" i="1"/>
  <c r="S6" i="1" s="1"/>
  <c r="R5" i="1"/>
  <c r="S5" i="1" s="1"/>
  <c r="S4" i="1"/>
  <c r="R4" i="1"/>
  <c r="R3" i="1"/>
  <c r="S3" i="1" s="1"/>
  <c r="R2" i="1"/>
  <c r="S2" i="1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2" i="2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2" i="3"/>
  <c r="P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2" i="3"/>
  <c r="P48" i="16"/>
  <c r="AZ8" i="25" l="1"/>
  <c r="BA8" i="25" s="1"/>
  <c r="AZ14" i="25"/>
  <c r="BA14" i="25" s="1"/>
  <c r="AZ20" i="25"/>
  <c r="BA20" i="25" s="1"/>
  <c r="AZ26" i="25"/>
  <c r="BA26" i="25" s="1"/>
  <c r="AZ32" i="25"/>
  <c r="BA32" i="25" s="1"/>
  <c r="AZ38" i="25"/>
  <c r="BA38" i="25" s="1"/>
  <c r="AZ7" i="25"/>
  <c r="BA7" i="25" s="1"/>
  <c r="AZ13" i="25"/>
  <c r="BA13" i="25" s="1"/>
  <c r="AZ19" i="25"/>
  <c r="BA19" i="25" s="1"/>
  <c r="AZ25" i="25"/>
  <c r="BA25" i="25" s="1"/>
  <c r="AZ31" i="25"/>
  <c r="BA31" i="25" s="1"/>
  <c r="AZ37" i="25"/>
  <c r="BA37" i="25" s="1"/>
  <c r="AZ43" i="25"/>
  <c r="BA43" i="25" s="1"/>
  <c r="AZ39" i="25"/>
  <c r="BA39" i="25" s="1"/>
  <c r="AZ3" i="25"/>
  <c r="BA3" i="25" s="1"/>
  <c r="AZ15" i="25"/>
  <c r="BA15" i="25" s="1"/>
  <c r="AZ27" i="25"/>
  <c r="BA27" i="25" s="1"/>
  <c r="AZ4" i="25"/>
  <c r="BA4" i="25" s="1"/>
  <c r="AZ10" i="25"/>
  <c r="BA10" i="25" s="1"/>
  <c r="AZ16" i="25"/>
  <c r="BA16" i="25" s="1"/>
  <c r="AZ22" i="25"/>
  <c r="BA22" i="25" s="1"/>
  <c r="AZ28" i="25"/>
  <c r="BA28" i="25" s="1"/>
  <c r="AZ34" i="25"/>
  <c r="BA34" i="25" s="1"/>
  <c r="AZ40" i="25"/>
  <c r="BA40" i="25" s="1"/>
  <c r="AZ46" i="25"/>
  <c r="BA46" i="25" s="1"/>
  <c r="AZ9" i="25"/>
  <c r="BA9" i="25" s="1"/>
  <c r="AZ21" i="25"/>
  <c r="BA21" i="25" s="1"/>
  <c r="AZ33" i="25"/>
  <c r="BA33" i="25" s="1"/>
  <c r="AZ44" i="25"/>
  <c r="BA44" i="25" s="1"/>
  <c r="AZ5" i="25"/>
  <c r="BA5" i="25" s="1"/>
  <c r="AZ11" i="25"/>
  <c r="BA11" i="25" s="1"/>
  <c r="AZ17" i="25"/>
  <c r="BA17" i="25" s="1"/>
  <c r="AZ23" i="25"/>
  <c r="BA23" i="25" s="1"/>
  <c r="AZ29" i="25"/>
  <c r="BA29" i="25" s="1"/>
  <c r="AZ35" i="25"/>
  <c r="BA35" i="25" s="1"/>
  <c r="AZ41" i="25"/>
  <c r="BA41" i="25" s="1"/>
  <c r="AZ6" i="25"/>
  <c r="BA6" i="25" s="1"/>
  <c r="AZ12" i="25"/>
  <c r="BA12" i="25" s="1"/>
  <c r="AZ18" i="25"/>
  <c r="BA18" i="25" s="1"/>
  <c r="AZ24" i="25"/>
  <c r="BA24" i="25" s="1"/>
  <c r="AZ30" i="25"/>
  <c r="BA30" i="25" s="1"/>
  <c r="AZ36" i="25"/>
  <c r="BA36" i="25" s="1"/>
  <c r="AZ42" i="25"/>
  <c r="BA42" i="25" s="1"/>
  <c r="AZ2" i="25"/>
  <c r="BA2" i="25" s="1"/>
  <c r="AV47" i="25"/>
  <c r="AV48" i="25" s="1"/>
  <c r="AU47" i="25"/>
  <c r="AU48" i="25" s="1"/>
  <c r="AX47" i="25"/>
  <c r="AL45" i="25"/>
  <c r="AL47" i="25" s="1"/>
  <c r="AL48" i="25" s="1"/>
  <c r="AM45" i="25"/>
  <c r="AM47" i="25" s="1"/>
  <c r="AM48" i="25" s="1"/>
  <c r="AN45" i="25"/>
  <c r="AN47" i="25" s="1"/>
  <c r="AN48" i="25" s="1"/>
  <c r="AO45" i="25"/>
  <c r="AO47" i="25" s="1"/>
  <c r="AO48" i="25" s="1"/>
  <c r="AJ45" i="25"/>
  <c r="AJ47" i="25" s="1"/>
  <c r="AJ48" i="25" s="1"/>
  <c r="AP45" i="25"/>
  <c r="AP47" i="25" s="1"/>
  <c r="AP48" i="25" s="1"/>
  <c r="AQ45" i="25"/>
  <c r="AQ47" i="25" s="1"/>
  <c r="AQ48" i="25" s="1"/>
  <c r="AR45" i="25"/>
  <c r="AR47" i="25" s="1"/>
  <c r="AR48" i="25" s="1"/>
  <c r="AS45" i="25"/>
  <c r="AS47" i="25" s="1"/>
  <c r="AS48" i="25" s="1"/>
  <c r="AT45" i="25"/>
  <c r="AT47" i="25" s="1"/>
  <c r="AT48" i="25" s="1"/>
  <c r="AK45" i="25"/>
  <c r="AK47" i="25" s="1"/>
  <c r="AK48" i="25" s="1"/>
  <c r="AW45" i="25"/>
  <c r="P47" i="16"/>
  <c r="P99" i="2"/>
  <c r="P96" i="2"/>
  <c r="P47" i="2"/>
  <c r="P98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B99" i="2"/>
  <c r="O96" i="2"/>
  <c r="O97" i="2" s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B99" i="1"/>
  <c r="P48" i="21"/>
  <c r="P47" i="21"/>
  <c r="P48" i="20"/>
  <c r="P47" i="20"/>
  <c r="P48" i="19"/>
  <c r="P47" i="19"/>
  <c r="P48" i="18"/>
  <c r="P47" i="18"/>
  <c r="AW47" i="25" l="1"/>
  <c r="AZ45" i="25"/>
  <c r="BA45" i="25" s="1"/>
  <c r="P97" i="2"/>
  <c r="M47" i="24"/>
  <c r="M47" i="3"/>
  <c r="P47" i="7"/>
  <c r="P47" i="5"/>
  <c r="P47" i="10"/>
  <c r="C49" i="13"/>
  <c r="D49" i="13"/>
  <c r="E49" i="13"/>
  <c r="F49" i="13"/>
  <c r="G49" i="13"/>
  <c r="H49" i="13"/>
  <c r="I49" i="13"/>
  <c r="J49" i="13"/>
  <c r="K49" i="13"/>
  <c r="L49" i="13"/>
  <c r="M49" i="13"/>
  <c r="N49" i="13"/>
  <c r="O49" i="13"/>
  <c r="P49" i="13"/>
  <c r="B49" i="13"/>
  <c r="C48" i="13"/>
  <c r="D48" i="13"/>
  <c r="E48" i="13"/>
  <c r="F48" i="13"/>
  <c r="G48" i="13"/>
  <c r="H48" i="13"/>
  <c r="I48" i="13"/>
  <c r="J48" i="13"/>
  <c r="K48" i="13"/>
  <c r="L48" i="13"/>
  <c r="M48" i="13"/>
  <c r="N48" i="13"/>
  <c r="O48" i="13"/>
  <c r="P48" i="13"/>
  <c r="B48" i="13"/>
  <c r="P47" i="12"/>
  <c r="P47" i="9"/>
  <c r="O48" i="8"/>
  <c r="AW48" i="25" l="1"/>
  <c r="AZ47" i="25"/>
  <c r="BA47" i="25" s="1"/>
  <c r="P97" i="1"/>
  <c r="P47" i="1"/>
  <c r="O96" i="1" l="1"/>
  <c r="O97" i="1" s="1"/>
  <c r="N47" i="10" l="1"/>
  <c r="O47" i="10"/>
  <c r="N47" i="12"/>
  <c r="O47" i="12"/>
  <c r="N47" i="9"/>
  <c r="O47" i="9"/>
  <c r="O47" i="22" l="1"/>
  <c r="O47" i="8"/>
  <c r="O47" i="1"/>
  <c r="X18" i="2" l="1"/>
  <c r="X19" i="2"/>
  <c r="X20" i="2"/>
  <c r="W3" i="2"/>
  <c r="X3" i="2" s="1"/>
  <c r="W4" i="2"/>
  <c r="X4" i="2" s="1"/>
  <c r="W5" i="2"/>
  <c r="X5" i="2" s="1"/>
  <c r="W6" i="2"/>
  <c r="X6" i="2" s="1"/>
  <c r="W7" i="2"/>
  <c r="X7" i="2" s="1"/>
  <c r="W8" i="2"/>
  <c r="X8" i="2" s="1"/>
  <c r="W9" i="2"/>
  <c r="X9" i="2" s="1"/>
  <c r="W10" i="2"/>
  <c r="X10" i="2" s="1"/>
  <c r="W11" i="2"/>
  <c r="X11" i="2" s="1"/>
  <c r="W12" i="2"/>
  <c r="X12" i="2" s="1"/>
  <c r="W13" i="2"/>
  <c r="X13" i="2" s="1"/>
  <c r="W14" i="2"/>
  <c r="X14" i="2" s="1"/>
  <c r="W15" i="2"/>
  <c r="X15" i="2" s="1"/>
  <c r="W16" i="2"/>
  <c r="X16" i="2" s="1"/>
  <c r="W17" i="2"/>
  <c r="X17" i="2" s="1"/>
  <c r="W18" i="2"/>
  <c r="W19" i="2"/>
  <c r="W20" i="2"/>
  <c r="W21" i="2"/>
  <c r="X21" i="2" s="1"/>
  <c r="W22" i="2"/>
  <c r="X22" i="2" s="1"/>
  <c r="W23" i="2"/>
  <c r="X23" i="2" s="1"/>
  <c r="W24" i="2"/>
  <c r="X24" i="2" s="1"/>
  <c r="W25" i="2"/>
  <c r="X25" i="2" s="1"/>
  <c r="W26" i="2"/>
  <c r="X26" i="2" s="1"/>
  <c r="W27" i="2"/>
  <c r="X27" i="2" s="1"/>
  <c r="W28" i="2"/>
  <c r="X28" i="2" s="1"/>
  <c r="W29" i="2"/>
  <c r="X29" i="2" s="1"/>
  <c r="W30" i="2"/>
  <c r="X30" i="2" s="1"/>
  <c r="W31" i="2"/>
  <c r="X31" i="2" s="1"/>
  <c r="W32" i="2"/>
  <c r="X32" i="2" s="1"/>
  <c r="W33" i="2"/>
  <c r="X33" i="2" s="1"/>
  <c r="W34" i="2"/>
  <c r="X34" i="2" s="1"/>
  <c r="W35" i="2"/>
  <c r="X35" i="2" s="1"/>
  <c r="W36" i="2"/>
  <c r="X36" i="2" s="1"/>
  <c r="W37" i="2"/>
  <c r="X37" i="2" s="1"/>
  <c r="W38" i="2"/>
  <c r="X38" i="2" s="1"/>
  <c r="W39" i="2"/>
  <c r="X39" i="2" s="1"/>
  <c r="W40" i="2"/>
  <c r="X40" i="2" s="1"/>
  <c r="W41" i="2"/>
  <c r="X41" i="2" s="1"/>
  <c r="W42" i="2"/>
  <c r="X42" i="2" s="1"/>
  <c r="W43" i="2"/>
  <c r="X43" i="2" s="1"/>
  <c r="W44" i="2"/>
  <c r="X44" i="2" s="1"/>
  <c r="W45" i="2"/>
  <c r="X45" i="2" s="1"/>
  <c r="W46" i="2"/>
  <c r="X46" i="2" s="1"/>
  <c r="W2" i="2"/>
  <c r="X2" i="2" s="1"/>
  <c r="O47" i="2" l="1"/>
  <c r="O47" i="16" l="1"/>
  <c r="O48" i="16" s="1"/>
  <c r="O47" i="17"/>
  <c r="O48" i="17" s="1"/>
  <c r="N47" i="17"/>
  <c r="N48" i="17" s="1"/>
  <c r="O39" i="5"/>
  <c r="O34" i="5"/>
  <c r="O27" i="5"/>
  <c r="O6" i="5"/>
  <c r="O46" i="5"/>
  <c r="O42" i="5"/>
  <c r="O38" i="5"/>
  <c r="O37" i="5"/>
  <c r="O36" i="5"/>
  <c r="O35" i="5"/>
  <c r="O32" i="5"/>
  <c r="O30" i="5"/>
  <c r="O20" i="5"/>
  <c r="O19" i="5"/>
  <c r="O18" i="5"/>
  <c r="O17" i="5"/>
  <c r="O15" i="5"/>
  <c r="O14" i="5"/>
  <c r="O10" i="5"/>
  <c r="O8" i="5"/>
  <c r="O5" i="5"/>
  <c r="O4" i="5"/>
  <c r="O47" i="5" l="1"/>
  <c r="O47" i="7"/>
  <c r="O48" i="7" s="1"/>
  <c r="O47" i="21"/>
  <c r="O48" i="21" s="1"/>
  <c r="O47" i="20"/>
  <c r="O48" i="20" s="1"/>
  <c r="O48" i="19"/>
  <c r="O47" i="19"/>
  <c r="O47" i="18"/>
  <c r="O48" i="18" s="1"/>
  <c r="N47" i="16"/>
  <c r="N48" i="16" s="1"/>
  <c r="O49" i="24"/>
  <c r="P49" i="24" s="1"/>
  <c r="G48" i="24"/>
  <c r="C48" i="24"/>
  <c r="L47" i="24"/>
  <c r="L48" i="24" s="1"/>
  <c r="K47" i="24"/>
  <c r="K48" i="24" s="1"/>
  <c r="J47" i="24"/>
  <c r="J48" i="24" s="1"/>
  <c r="I47" i="24"/>
  <c r="I48" i="24" s="1"/>
  <c r="H47" i="24"/>
  <c r="H48" i="24" s="1"/>
  <c r="G47" i="24"/>
  <c r="F47" i="24"/>
  <c r="F48" i="24" s="1"/>
  <c r="E47" i="24"/>
  <c r="E48" i="24" s="1"/>
  <c r="D47" i="24"/>
  <c r="D48" i="24" s="1"/>
  <c r="C47" i="24"/>
  <c r="B47" i="24"/>
  <c r="B48" i="24" s="1"/>
  <c r="O46" i="24"/>
  <c r="P46" i="24" s="1"/>
  <c r="O45" i="24"/>
  <c r="P45" i="24" s="1"/>
  <c r="O44" i="24"/>
  <c r="Q44" i="24" s="1"/>
  <c r="O43" i="24"/>
  <c r="Q43" i="24" s="1"/>
  <c r="O42" i="24"/>
  <c r="Q42" i="24" s="1"/>
  <c r="O41" i="24"/>
  <c r="Q41" i="24" s="1"/>
  <c r="O40" i="24"/>
  <c r="Q40" i="24" s="1"/>
  <c r="O39" i="24"/>
  <c r="P39" i="24" s="1"/>
  <c r="O38" i="24"/>
  <c r="P38" i="24" s="1"/>
  <c r="O37" i="24"/>
  <c r="P37" i="24" s="1"/>
  <c r="O36" i="24"/>
  <c r="Q36" i="24" s="1"/>
  <c r="O35" i="24"/>
  <c r="Q35" i="24" s="1"/>
  <c r="Q34" i="24"/>
  <c r="P34" i="24"/>
  <c r="O34" i="24"/>
  <c r="O33" i="24"/>
  <c r="Q33" i="24" s="1"/>
  <c r="O32" i="24"/>
  <c r="Q32" i="24" s="1"/>
  <c r="O31" i="24"/>
  <c r="Q31" i="24" s="1"/>
  <c r="O30" i="24"/>
  <c r="P30" i="24" s="1"/>
  <c r="O29" i="24"/>
  <c r="P29" i="24" s="1"/>
  <c r="O28" i="24"/>
  <c r="Q28" i="24" s="1"/>
  <c r="O27" i="24"/>
  <c r="Q27" i="24" s="1"/>
  <c r="O26" i="24"/>
  <c r="Q26" i="24" s="1"/>
  <c r="O25" i="24"/>
  <c r="Q25" i="24" s="1"/>
  <c r="O24" i="24"/>
  <c r="Q24" i="24" s="1"/>
  <c r="O23" i="24"/>
  <c r="P23" i="24" s="1"/>
  <c r="O22" i="24"/>
  <c r="P22" i="24" s="1"/>
  <c r="O21" i="24"/>
  <c r="Q21" i="24" s="1"/>
  <c r="O20" i="24"/>
  <c r="Q20" i="24" s="1"/>
  <c r="O19" i="24"/>
  <c r="Q19" i="24" s="1"/>
  <c r="Q18" i="24"/>
  <c r="O18" i="24"/>
  <c r="P18" i="24" s="1"/>
  <c r="O17" i="24"/>
  <c r="Q17" i="24" s="1"/>
  <c r="O16" i="24"/>
  <c r="P16" i="24" s="1"/>
  <c r="O15" i="24"/>
  <c r="Q15" i="24" s="1"/>
  <c r="O14" i="24"/>
  <c r="P14" i="24" s="1"/>
  <c r="O13" i="24"/>
  <c r="Q13" i="24" s="1"/>
  <c r="O12" i="24"/>
  <c r="Q12" i="24" s="1"/>
  <c r="O11" i="24"/>
  <c r="Q11" i="24" s="1"/>
  <c r="O10" i="24"/>
  <c r="P10" i="24" s="1"/>
  <c r="O9" i="24"/>
  <c r="Q9" i="24" s="1"/>
  <c r="O8" i="24"/>
  <c r="Q8" i="24" s="1"/>
  <c r="O7" i="24"/>
  <c r="Q7" i="24" s="1"/>
  <c r="O6" i="24"/>
  <c r="P6" i="24" s="1"/>
  <c r="O5" i="24"/>
  <c r="Q5" i="24" s="1"/>
  <c r="O4" i="24"/>
  <c r="Q4" i="24" s="1"/>
  <c r="O3" i="24"/>
  <c r="Q3" i="24" s="1"/>
  <c r="O2" i="24"/>
  <c r="P2" i="24" s="1"/>
  <c r="Q3" i="3"/>
  <c r="Q4" i="3"/>
  <c r="Q5" i="3"/>
  <c r="Q10" i="3"/>
  <c r="Q15" i="3"/>
  <c r="Q22" i="3"/>
  <c r="Q23" i="3"/>
  <c r="Q27" i="3"/>
  <c r="Q28" i="3"/>
  <c r="Q29" i="3"/>
  <c r="Q46" i="3"/>
  <c r="P3" i="3"/>
  <c r="P5" i="3"/>
  <c r="P6" i="3"/>
  <c r="P12" i="3"/>
  <c r="P19" i="3"/>
  <c r="P22" i="3"/>
  <c r="P24" i="3"/>
  <c r="P27" i="3"/>
  <c r="P34" i="3"/>
  <c r="P36" i="3"/>
  <c r="P37" i="3"/>
  <c r="P39" i="3"/>
  <c r="P41" i="3"/>
  <c r="P42" i="3"/>
  <c r="O3" i="3"/>
  <c r="O4" i="3"/>
  <c r="P4" i="3" s="1"/>
  <c r="O5" i="3"/>
  <c r="O6" i="3"/>
  <c r="Q6" i="3" s="1"/>
  <c r="O7" i="3"/>
  <c r="Q7" i="3" s="1"/>
  <c r="O8" i="3"/>
  <c r="P8" i="3" s="1"/>
  <c r="O9" i="3"/>
  <c r="Q9" i="3" s="1"/>
  <c r="O10" i="3"/>
  <c r="P10" i="3" s="1"/>
  <c r="O11" i="3"/>
  <c r="P11" i="3" s="1"/>
  <c r="O12" i="3"/>
  <c r="Q12" i="3" s="1"/>
  <c r="O13" i="3"/>
  <c r="Q13" i="3" s="1"/>
  <c r="O14" i="3"/>
  <c r="P14" i="3" s="1"/>
  <c r="O15" i="3"/>
  <c r="P15" i="3" s="1"/>
  <c r="O16" i="3"/>
  <c r="P16" i="3" s="1"/>
  <c r="O17" i="3"/>
  <c r="Q17" i="3" s="1"/>
  <c r="O18" i="3"/>
  <c r="Q18" i="3" s="1"/>
  <c r="O19" i="3"/>
  <c r="Q19" i="3" s="1"/>
  <c r="O20" i="3"/>
  <c r="P20" i="3" s="1"/>
  <c r="O21" i="3"/>
  <c r="Q21" i="3" s="1"/>
  <c r="O22" i="3"/>
  <c r="O23" i="3"/>
  <c r="P23" i="3" s="1"/>
  <c r="O24" i="3"/>
  <c r="Q24" i="3" s="1"/>
  <c r="O25" i="3"/>
  <c r="Q25" i="3" s="1"/>
  <c r="O26" i="3"/>
  <c r="P26" i="3" s="1"/>
  <c r="O27" i="3"/>
  <c r="O28" i="3"/>
  <c r="P28" i="3" s="1"/>
  <c r="O29" i="3"/>
  <c r="P29" i="3" s="1"/>
  <c r="O30" i="3"/>
  <c r="Q30" i="3" s="1"/>
  <c r="O31" i="3"/>
  <c r="Q31" i="3" s="1"/>
  <c r="O32" i="3"/>
  <c r="P32" i="3" s="1"/>
  <c r="O33" i="3"/>
  <c r="Q33" i="3" s="1"/>
  <c r="O34" i="3"/>
  <c r="Q34" i="3" s="1"/>
  <c r="O35" i="3"/>
  <c r="P35" i="3" s="1"/>
  <c r="O36" i="3"/>
  <c r="Q36" i="3" s="1"/>
  <c r="O37" i="3"/>
  <c r="Q37" i="3" s="1"/>
  <c r="O38" i="3"/>
  <c r="P38" i="3" s="1"/>
  <c r="O39" i="3"/>
  <c r="Q39" i="3" s="1"/>
  <c r="O40" i="3"/>
  <c r="P40" i="3" s="1"/>
  <c r="O41" i="3"/>
  <c r="Q41" i="3" s="1"/>
  <c r="O42" i="3"/>
  <c r="Q42" i="3" s="1"/>
  <c r="O43" i="3"/>
  <c r="Q43" i="3" s="1"/>
  <c r="O44" i="3"/>
  <c r="P44" i="3" s="1"/>
  <c r="O45" i="3"/>
  <c r="P45" i="3" s="1"/>
  <c r="O46" i="3"/>
  <c r="P46" i="3" s="1"/>
  <c r="O49" i="3"/>
  <c r="P49" i="3" s="1"/>
  <c r="O2" i="3"/>
  <c r="Q2" i="3" s="1"/>
  <c r="O48" i="5" l="1"/>
  <c r="R48" i="5" s="1"/>
  <c r="S48" i="5" s="1"/>
  <c r="R47" i="5"/>
  <c r="S47" i="5" s="1"/>
  <c r="Q30" i="24"/>
  <c r="Q37" i="24"/>
  <c r="Q2" i="24"/>
  <c r="P13" i="24"/>
  <c r="P31" i="24"/>
  <c r="Q14" i="24"/>
  <c r="P25" i="24"/>
  <c r="P17" i="24"/>
  <c r="Q45" i="24"/>
  <c r="P21" i="3"/>
  <c r="Q45" i="3"/>
  <c r="P17" i="3"/>
  <c r="P18" i="3"/>
  <c r="P33" i="3"/>
  <c r="Q40" i="3"/>
  <c r="P31" i="3"/>
  <c r="P13" i="3"/>
  <c r="Q16" i="3"/>
  <c r="P30" i="3"/>
  <c r="Q35" i="3"/>
  <c r="Q11" i="3"/>
  <c r="P9" i="3"/>
  <c r="P43" i="3"/>
  <c r="P25" i="3"/>
  <c r="P7" i="3"/>
  <c r="Q32" i="3"/>
  <c r="P5" i="24"/>
  <c r="P26" i="24"/>
  <c r="Q38" i="24"/>
  <c r="Q20" i="3"/>
  <c r="P21" i="24"/>
  <c r="P33" i="24"/>
  <c r="Q39" i="24"/>
  <c r="Q44" i="3"/>
  <c r="Q8" i="3"/>
  <c r="Q6" i="24"/>
  <c r="Q46" i="24"/>
  <c r="O47" i="24"/>
  <c r="Q47" i="24" s="1"/>
  <c r="Q29" i="24"/>
  <c r="Q38" i="3"/>
  <c r="Q26" i="3"/>
  <c r="Q14" i="3"/>
  <c r="P9" i="24"/>
  <c r="Q23" i="24"/>
  <c r="P42" i="24"/>
  <c r="P41" i="24"/>
  <c r="Q22" i="24"/>
  <c r="Q10" i="24"/>
  <c r="P8" i="24"/>
  <c r="P24" i="24"/>
  <c r="P32" i="24"/>
  <c r="P40" i="24"/>
  <c r="P3" i="24"/>
  <c r="P11" i="24"/>
  <c r="Q16" i="24"/>
  <c r="P19" i="24"/>
  <c r="P27" i="24"/>
  <c r="P35" i="24"/>
  <c r="P43" i="24"/>
  <c r="P4" i="24"/>
  <c r="P12" i="24"/>
  <c r="P20" i="24"/>
  <c r="P28" i="24"/>
  <c r="P36" i="24"/>
  <c r="P44" i="24"/>
  <c r="P7" i="24"/>
  <c r="P15" i="24"/>
  <c r="L47" i="3"/>
  <c r="N47" i="7"/>
  <c r="N48" i="7" s="1"/>
  <c r="L48" i="3" l="1"/>
  <c r="P47" i="24"/>
  <c r="K47" i="3"/>
  <c r="K48" i="3" s="1"/>
  <c r="N47" i="21"/>
  <c r="N48" i="21" s="1"/>
  <c r="N47" i="20"/>
  <c r="N48" i="20" s="1"/>
  <c r="N47" i="19"/>
  <c r="N48" i="19" s="1"/>
  <c r="N47" i="18"/>
  <c r="N48" i="18" s="1"/>
  <c r="N47" i="22"/>
  <c r="N48" i="22" s="1"/>
  <c r="N47" i="8"/>
  <c r="N48" i="8" s="1"/>
  <c r="K48" i="15"/>
  <c r="N47" i="1" l="1"/>
  <c r="N96" i="1"/>
  <c r="N97" i="1" s="1"/>
  <c r="T3" i="2" l="1"/>
  <c r="U3" i="2" s="1"/>
  <c r="T4" i="2"/>
  <c r="U4" i="2" s="1"/>
  <c r="T5" i="2"/>
  <c r="U5" i="2" s="1"/>
  <c r="T6" i="2"/>
  <c r="U6" i="2" s="1"/>
  <c r="T7" i="2"/>
  <c r="U7" i="2" s="1"/>
  <c r="T8" i="2"/>
  <c r="U8" i="2" s="1"/>
  <c r="T9" i="2"/>
  <c r="U9" i="2" s="1"/>
  <c r="T10" i="2"/>
  <c r="U10" i="2" s="1"/>
  <c r="T11" i="2"/>
  <c r="U11" i="2" s="1"/>
  <c r="T12" i="2"/>
  <c r="U12" i="2" s="1"/>
  <c r="T13" i="2"/>
  <c r="U13" i="2" s="1"/>
  <c r="T14" i="2"/>
  <c r="U14" i="2" s="1"/>
  <c r="T15" i="2"/>
  <c r="U15" i="2" s="1"/>
  <c r="T16" i="2"/>
  <c r="U16" i="2" s="1"/>
  <c r="T17" i="2"/>
  <c r="U17" i="2" s="1"/>
  <c r="T18" i="2"/>
  <c r="U18" i="2" s="1"/>
  <c r="T19" i="2"/>
  <c r="U19" i="2" s="1"/>
  <c r="T20" i="2"/>
  <c r="U20" i="2" s="1"/>
  <c r="T21" i="2"/>
  <c r="U21" i="2" s="1"/>
  <c r="T22" i="2"/>
  <c r="U22" i="2" s="1"/>
  <c r="T23" i="2"/>
  <c r="U23" i="2" s="1"/>
  <c r="T24" i="2"/>
  <c r="U24" i="2" s="1"/>
  <c r="T25" i="2"/>
  <c r="U25" i="2" s="1"/>
  <c r="T26" i="2"/>
  <c r="U26" i="2" s="1"/>
  <c r="T27" i="2"/>
  <c r="U27" i="2" s="1"/>
  <c r="T28" i="2"/>
  <c r="U28" i="2" s="1"/>
  <c r="T29" i="2"/>
  <c r="U29" i="2" s="1"/>
  <c r="T30" i="2"/>
  <c r="U30" i="2" s="1"/>
  <c r="T31" i="2"/>
  <c r="U31" i="2" s="1"/>
  <c r="T32" i="2"/>
  <c r="U32" i="2" s="1"/>
  <c r="T33" i="2"/>
  <c r="U33" i="2" s="1"/>
  <c r="T34" i="2"/>
  <c r="U34" i="2" s="1"/>
  <c r="T35" i="2"/>
  <c r="U35" i="2" s="1"/>
  <c r="T36" i="2"/>
  <c r="U36" i="2" s="1"/>
  <c r="T37" i="2"/>
  <c r="U37" i="2" s="1"/>
  <c r="T38" i="2"/>
  <c r="U38" i="2" s="1"/>
  <c r="T39" i="2"/>
  <c r="U39" i="2" s="1"/>
  <c r="T40" i="2"/>
  <c r="U40" i="2" s="1"/>
  <c r="T41" i="2"/>
  <c r="U41" i="2" s="1"/>
  <c r="T42" i="2"/>
  <c r="U42" i="2" s="1"/>
  <c r="T43" i="2"/>
  <c r="U43" i="2" s="1"/>
  <c r="T44" i="2"/>
  <c r="U44" i="2" s="1"/>
  <c r="T45" i="2"/>
  <c r="U45" i="2" s="1"/>
  <c r="T46" i="2"/>
  <c r="U46" i="2" s="1"/>
  <c r="T2" i="2"/>
  <c r="U2" i="2" s="1"/>
  <c r="N96" i="2" l="1"/>
  <c r="N97" i="2" s="1"/>
  <c r="N47" i="2"/>
  <c r="W47" i="2" s="1"/>
  <c r="X47" i="2" s="1"/>
  <c r="O3" i="11" l="1"/>
  <c r="P3" i="11" s="1"/>
  <c r="O4" i="11"/>
  <c r="P4" i="11" s="1"/>
  <c r="O5" i="11"/>
  <c r="P5" i="11" s="1"/>
  <c r="O6" i="11"/>
  <c r="P6" i="11" s="1"/>
  <c r="O7" i="11"/>
  <c r="P7" i="11" s="1"/>
  <c r="O8" i="11"/>
  <c r="P8" i="11" s="1"/>
  <c r="O9" i="11"/>
  <c r="P9" i="11" s="1"/>
  <c r="O10" i="11"/>
  <c r="P10" i="11" s="1"/>
  <c r="O11" i="11"/>
  <c r="P11" i="11" s="1"/>
  <c r="O12" i="11"/>
  <c r="P12" i="11" s="1"/>
  <c r="O13" i="11"/>
  <c r="P13" i="11" s="1"/>
  <c r="O14" i="11"/>
  <c r="P14" i="11" s="1"/>
  <c r="O15" i="11"/>
  <c r="P15" i="11" s="1"/>
  <c r="O16" i="11"/>
  <c r="P16" i="11" s="1"/>
  <c r="O17" i="11"/>
  <c r="P17" i="11" s="1"/>
  <c r="O18" i="11"/>
  <c r="P18" i="11" s="1"/>
  <c r="O19" i="11"/>
  <c r="P19" i="11" s="1"/>
  <c r="O20" i="11"/>
  <c r="P20" i="11" s="1"/>
  <c r="O21" i="11"/>
  <c r="P21" i="11" s="1"/>
  <c r="O22" i="11"/>
  <c r="P22" i="11" s="1"/>
  <c r="O23" i="11"/>
  <c r="P23" i="11" s="1"/>
  <c r="O24" i="11"/>
  <c r="P24" i="11" s="1"/>
  <c r="O25" i="11"/>
  <c r="P25" i="11" s="1"/>
  <c r="O26" i="11"/>
  <c r="P26" i="11" s="1"/>
  <c r="O27" i="11"/>
  <c r="P27" i="11" s="1"/>
  <c r="O28" i="11"/>
  <c r="P28" i="11" s="1"/>
  <c r="O29" i="11"/>
  <c r="P29" i="11" s="1"/>
  <c r="O30" i="11"/>
  <c r="P30" i="11" s="1"/>
  <c r="O31" i="11"/>
  <c r="P31" i="11" s="1"/>
  <c r="O32" i="11"/>
  <c r="P32" i="11" s="1"/>
  <c r="O33" i="11"/>
  <c r="P33" i="11" s="1"/>
  <c r="O34" i="11"/>
  <c r="P34" i="11" s="1"/>
  <c r="O35" i="11"/>
  <c r="P35" i="11" s="1"/>
  <c r="O36" i="11"/>
  <c r="P36" i="11" s="1"/>
  <c r="O37" i="11"/>
  <c r="P37" i="11" s="1"/>
  <c r="O38" i="11"/>
  <c r="P38" i="11" s="1"/>
  <c r="O39" i="11"/>
  <c r="P39" i="11" s="1"/>
  <c r="O40" i="11"/>
  <c r="P40" i="11" s="1"/>
  <c r="O41" i="11"/>
  <c r="P41" i="11" s="1"/>
  <c r="O42" i="11"/>
  <c r="P42" i="11" s="1"/>
  <c r="O43" i="11"/>
  <c r="P43" i="11" s="1"/>
  <c r="O44" i="11"/>
  <c r="P44" i="11" s="1"/>
  <c r="O45" i="11"/>
  <c r="P45" i="11" s="1"/>
  <c r="O46" i="11"/>
  <c r="P46" i="11" s="1"/>
  <c r="O2" i="11"/>
  <c r="P2" i="11" s="1"/>
  <c r="J48" i="11" l="1"/>
  <c r="N47" i="5" l="1"/>
  <c r="N48" i="5" s="1"/>
  <c r="M47" i="10" l="1"/>
  <c r="M47" i="12"/>
  <c r="M47" i="9"/>
  <c r="M47" i="21" l="1"/>
  <c r="M48" i="21" s="1"/>
  <c r="M47" i="20"/>
  <c r="M48" i="20" s="1"/>
  <c r="M47" i="19"/>
  <c r="M48" i="19" s="1"/>
  <c r="M47" i="18"/>
  <c r="M48" i="18" s="1"/>
  <c r="E48" i="8" l="1"/>
  <c r="C47" i="8"/>
  <c r="C48" i="8" s="1"/>
  <c r="D47" i="8"/>
  <c r="D48" i="8" s="1"/>
  <c r="E47" i="8"/>
  <c r="F47" i="8"/>
  <c r="F48" i="8" s="1"/>
  <c r="G47" i="8"/>
  <c r="G48" i="8" s="1"/>
  <c r="H47" i="8"/>
  <c r="H48" i="8" s="1"/>
  <c r="I47" i="8"/>
  <c r="I48" i="8" s="1"/>
  <c r="J47" i="8"/>
  <c r="J48" i="8" s="1"/>
  <c r="K47" i="8"/>
  <c r="K48" i="8" s="1"/>
  <c r="L47" i="8"/>
  <c r="L48" i="8" s="1"/>
  <c r="M47" i="8"/>
  <c r="M48" i="8" s="1"/>
  <c r="B47" i="8"/>
  <c r="B48" i="8" s="1"/>
  <c r="C47" i="22"/>
  <c r="C48" i="22" s="1"/>
  <c r="D47" i="22"/>
  <c r="D48" i="22" s="1"/>
  <c r="E47" i="22"/>
  <c r="F47" i="22"/>
  <c r="F48" i="22" s="1"/>
  <c r="G47" i="22"/>
  <c r="G48" i="22" s="1"/>
  <c r="H47" i="22"/>
  <c r="H48" i="22" s="1"/>
  <c r="I47" i="22"/>
  <c r="I48" i="22" s="1"/>
  <c r="J47" i="22"/>
  <c r="J48" i="22" s="1"/>
  <c r="K47" i="22"/>
  <c r="K48" i="22" s="1"/>
  <c r="L47" i="22"/>
  <c r="L48" i="22" s="1"/>
  <c r="M47" i="22"/>
  <c r="M48" i="22" s="1"/>
  <c r="B47" i="22"/>
  <c r="B48" i="22" s="1"/>
  <c r="E48" i="22" l="1"/>
  <c r="E52" i="22"/>
  <c r="B47" i="15"/>
  <c r="B48" i="15" s="1"/>
  <c r="C47" i="15"/>
  <c r="C48" i="15" s="1"/>
  <c r="D47" i="15"/>
  <c r="D48" i="15" s="1"/>
  <c r="E47" i="15"/>
  <c r="E48" i="15" s="1"/>
  <c r="F47" i="15"/>
  <c r="F48" i="15" s="1"/>
  <c r="G47" i="15"/>
  <c r="G48" i="15" s="1"/>
  <c r="H47" i="15"/>
  <c r="H48" i="15" s="1"/>
  <c r="I47" i="15"/>
  <c r="I48" i="15" s="1"/>
  <c r="J47" i="15"/>
  <c r="J48" i="15" s="1"/>
  <c r="M96" i="2" l="1"/>
  <c r="L96" i="2"/>
  <c r="L97" i="2" s="1"/>
  <c r="K96" i="2"/>
  <c r="K97" i="2" s="1"/>
  <c r="J96" i="2"/>
  <c r="J97" i="2" s="1"/>
  <c r="I96" i="2"/>
  <c r="I97" i="2" s="1"/>
  <c r="H96" i="2"/>
  <c r="H97" i="2" s="1"/>
  <c r="G96" i="2"/>
  <c r="G97" i="2" s="1"/>
  <c r="F96" i="2"/>
  <c r="F97" i="2" s="1"/>
  <c r="E96" i="2"/>
  <c r="E97" i="2" s="1"/>
  <c r="D96" i="2"/>
  <c r="D97" i="2" s="1"/>
  <c r="C96" i="2"/>
  <c r="C97" i="2" s="1"/>
  <c r="B96" i="2"/>
  <c r="B97" i="2" s="1"/>
  <c r="M96" i="1"/>
  <c r="M97" i="1" s="1"/>
  <c r="L96" i="1"/>
  <c r="L97" i="1" s="1"/>
  <c r="K96" i="1"/>
  <c r="K97" i="1" s="1"/>
  <c r="J96" i="1"/>
  <c r="J97" i="1" s="1"/>
  <c r="I96" i="1"/>
  <c r="I97" i="1" s="1"/>
  <c r="H96" i="1"/>
  <c r="H97" i="1" s="1"/>
  <c r="G96" i="1"/>
  <c r="G97" i="1" s="1"/>
  <c r="F96" i="1"/>
  <c r="F97" i="1" s="1"/>
  <c r="E96" i="1"/>
  <c r="E97" i="1" s="1"/>
  <c r="D96" i="1"/>
  <c r="D97" i="1" s="1"/>
  <c r="C96" i="1"/>
  <c r="C97" i="1" s="1"/>
  <c r="B96" i="1"/>
  <c r="B97" i="1" s="1"/>
  <c r="M97" i="2" l="1"/>
  <c r="M72" i="21"/>
  <c r="L47" i="21"/>
  <c r="L48" i="21" s="1"/>
  <c r="K47" i="21"/>
  <c r="K48" i="21" s="1"/>
  <c r="J47" i="21"/>
  <c r="J48" i="21" s="1"/>
  <c r="I47" i="21"/>
  <c r="I48" i="21" s="1"/>
  <c r="H47" i="21"/>
  <c r="H48" i="21" s="1"/>
  <c r="G47" i="21"/>
  <c r="G48" i="21" s="1"/>
  <c r="F47" i="21"/>
  <c r="F48" i="21" s="1"/>
  <c r="E47" i="21"/>
  <c r="E48" i="21" s="1"/>
  <c r="D47" i="21"/>
  <c r="D48" i="21" s="1"/>
  <c r="C47" i="21"/>
  <c r="C48" i="21" s="1"/>
  <c r="B47" i="21"/>
  <c r="B48" i="21" s="1"/>
  <c r="L47" i="20"/>
  <c r="L48" i="20" s="1"/>
  <c r="K47" i="20"/>
  <c r="K48" i="20" s="1"/>
  <c r="J47" i="20"/>
  <c r="J48" i="20" s="1"/>
  <c r="I47" i="20"/>
  <c r="I48" i="20" s="1"/>
  <c r="H47" i="20"/>
  <c r="H48" i="20" s="1"/>
  <c r="G47" i="20"/>
  <c r="G48" i="20" s="1"/>
  <c r="F47" i="20"/>
  <c r="F48" i="20" s="1"/>
  <c r="E47" i="20"/>
  <c r="E48" i="20" s="1"/>
  <c r="D47" i="20"/>
  <c r="D48" i="20" s="1"/>
  <c r="C47" i="20"/>
  <c r="C48" i="20" s="1"/>
  <c r="B47" i="20"/>
  <c r="B48" i="20" s="1"/>
  <c r="L47" i="19"/>
  <c r="L48" i="19" s="1"/>
  <c r="K47" i="19"/>
  <c r="K48" i="19" s="1"/>
  <c r="J47" i="19"/>
  <c r="J48" i="19" s="1"/>
  <c r="I47" i="19"/>
  <c r="I48" i="19" s="1"/>
  <c r="H47" i="19"/>
  <c r="H48" i="19" s="1"/>
  <c r="G47" i="19"/>
  <c r="G48" i="19" s="1"/>
  <c r="F47" i="19"/>
  <c r="F48" i="19" s="1"/>
  <c r="E47" i="19"/>
  <c r="E48" i="19" s="1"/>
  <c r="D47" i="19"/>
  <c r="D48" i="19" s="1"/>
  <c r="C47" i="19"/>
  <c r="C48" i="19" s="1"/>
  <c r="B47" i="19"/>
  <c r="B48" i="19" s="1"/>
  <c r="L47" i="18"/>
  <c r="L48" i="18" s="1"/>
  <c r="K47" i="18"/>
  <c r="K48" i="18" s="1"/>
  <c r="J47" i="18"/>
  <c r="J48" i="18" s="1"/>
  <c r="I47" i="18"/>
  <c r="I48" i="18" s="1"/>
  <c r="H47" i="18"/>
  <c r="H48" i="18" s="1"/>
  <c r="G47" i="18"/>
  <c r="G48" i="18" s="1"/>
  <c r="F47" i="18"/>
  <c r="F48" i="18" s="1"/>
  <c r="E47" i="18"/>
  <c r="E48" i="18" s="1"/>
  <c r="D47" i="18"/>
  <c r="D48" i="18" s="1"/>
  <c r="C47" i="18"/>
  <c r="C48" i="18" s="1"/>
  <c r="B47" i="18"/>
  <c r="B48" i="18" s="1"/>
  <c r="L47" i="7" l="1"/>
  <c r="L48" i="7" s="1"/>
  <c r="M47" i="7"/>
  <c r="M48" i="7" s="1"/>
  <c r="L47" i="6"/>
  <c r="L48" i="6" s="1"/>
  <c r="J47" i="3"/>
  <c r="J48" i="3" s="1"/>
  <c r="M47" i="17"/>
  <c r="M48" i="17" s="1"/>
  <c r="L47" i="17"/>
  <c r="L48" i="17" s="1"/>
  <c r="K47" i="17"/>
  <c r="K48" i="17" s="1"/>
  <c r="J47" i="17"/>
  <c r="J48" i="17" s="1"/>
  <c r="I47" i="17"/>
  <c r="I48" i="17" s="1"/>
  <c r="H47" i="17"/>
  <c r="H48" i="17" s="1"/>
  <c r="G47" i="17"/>
  <c r="G48" i="17" s="1"/>
  <c r="F47" i="17"/>
  <c r="F48" i="17" s="1"/>
  <c r="E47" i="17"/>
  <c r="E48" i="17" s="1"/>
  <c r="D47" i="17"/>
  <c r="D48" i="17" s="1"/>
  <c r="C47" i="17"/>
  <c r="C48" i="17" s="1"/>
  <c r="B47" i="17"/>
  <c r="B48" i="17" s="1"/>
  <c r="M47" i="16"/>
  <c r="M48" i="16" s="1"/>
  <c r="L47" i="16"/>
  <c r="L48" i="16" s="1"/>
  <c r="K47" i="16"/>
  <c r="K48" i="16" s="1"/>
  <c r="J47" i="16"/>
  <c r="J48" i="16" s="1"/>
  <c r="I47" i="16"/>
  <c r="I48" i="16" s="1"/>
  <c r="H47" i="16"/>
  <c r="H48" i="16" s="1"/>
  <c r="G47" i="16"/>
  <c r="G48" i="16" s="1"/>
  <c r="F47" i="16"/>
  <c r="F48" i="16" s="1"/>
  <c r="E47" i="16"/>
  <c r="E48" i="16" s="1"/>
  <c r="D47" i="16"/>
  <c r="D48" i="16" s="1"/>
  <c r="C47" i="16"/>
  <c r="C48" i="16" s="1"/>
  <c r="B47" i="16"/>
  <c r="B48" i="16" s="1"/>
  <c r="M47" i="5"/>
  <c r="M48" i="5" s="1"/>
  <c r="I47" i="11"/>
  <c r="I48" i="11" s="1"/>
  <c r="M47" i="2"/>
  <c r="M47" i="1"/>
  <c r="O47" i="11" l="1"/>
  <c r="P47" i="11" s="1"/>
  <c r="C47" i="12"/>
  <c r="D47" i="12"/>
  <c r="E47" i="12"/>
  <c r="F47" i="12"/>
  <c r="G47" i="12"/>
  <c r="H47" i="12"/>
  <c r="I47" i="12"/>
  <c r="J47" i="12"/>
  <c r="K47" i="12"/>
  <c r="L47" i="12"/>
  <c r="B47" i="12"/>
  <c r="B47" i="6" l="1"/>
  <c r="B48" i="6" s="1"/>
  <c r="L47" i="10" l="1"/>
  <c r="L47" i="9" l="1"/>
  <c r="H47" i="11" l="1"/>
  <c r="H48" i="11" s="1"/>
  <c r="G47" i="11"/>
  <c r="G48" i="11" s="1"/>
  <c r="F47" i="11"/>
  <c r="F48" i="11" s="1"/>
  <c r="E47" i="11"/>
  <c r="E48" i="11" s="1"/>
  <c r="D47" i="11"/>
  <c r="D48" i="11" s="1"/>
  <c r="C47" i="11"/>
  <c r="B47" i="11"/>
  <c r="K47" i="10"/>
  <c r="J47" i="10"/>
  <c r="I47" i="10"/>
  <c r="H47" i="10"/>
  <c r="G47" i="10"/>
  <c r="F47" i="10"/>
  <c r="E47" i="10"/>
  <c r="D47" i="10"/>
  <c r="C47" i="10"/>
  <c r="B47" i="10"/>
  <c r="K47" i="9"/>
  <c r="J47" i="9"/>
  <c r="I47" i="9"/>
  <c r="H47" i="9"/>
  <c r="G47" i="9"/>
  <c r="F47" i="9"/>
  <c r="E47" i="9"/>
  <c r="D47" i="9"/>
  <c r="C47" i="9"/>
  <c r="B47" i="9"/>
  <c r="K47" i="7"/>
  <c r="K48" i="7" s="1"/>
  <c r="J47" i="7"/>
  <c r="J48" i="7" s="1"/>
  <c r="I47" i="7"/>
  <c r="I48" i="7" s="1"/>
  <c r="H47" i="7"/>
  <c r="H48" i="7" s="1"/>
  <c r="G47" i="7"/>
  <c r="G48" i="7" s="1"/>
  <c r="F47" i="7"/>
  <c r="F48" i="7" s="1"/>
  <c r="E47" i="7"/>
  <c r="E48" i="7" s="1"/>
  <c r="D47" i="7"/>
  <c r="D48" i="7" s="1"/>
  <c r="C47" i="7"/>
  <c r="C48" i="7" s="1"/>
  <c r="B47" i="7"/>
  <c r="B48" i="7" s="1"/>
  <c r="K47" i="6"/>
  <c r="K48" i="6" s="1"/>
  <c r="J47" i="6"/>
  <c r="J48" i="6" s="1"/>
  <c r="I47" i="6"/>
  <c r="I48" i="6" s="1"/>
  <c r="H47" i="6"/>
  <c r="H48" i="6" s="1"/>
  <c r="G47" i="6"/>
  <c r="G48" i="6" s="1"/>
  <c r="F47" i="6"/>
  <c r="F48" i="6" s="1"/>
  <c r="E47" i="6"/>
  <c r="E48" i="6" s="1"/>
  <c r="D47" i="6"/>
  <c r="D48" i="6" s="1"/>
  <c r="C47" i="6"/>
  <c r="C48" i="6" s="1"/>
  <c r="L47" i="5"/>
  <c r="L48" i="5" s="1"/>
  <c r="K47" i="5"/>
  <c r="K48" i="5" s="1"/>
  <c r="J47" i="5"/>
  <c r="J48" i="5" s="1"/>
  <c r="I47" i="5"/>
  <c r="I48" i="5" s="1"/>
  <c r="H47" i="5"/>
  <c r="H48" i="5" s="1"/>
  <c r="G47" i="5"/>
  <c r="G48" i="5" s="1"/>
  <c r="F47" i="5"/>
  <c r="F48" i="5" s="1"/>
  <c r="E47" i="5"/>
  <c r="D47" i="5"/>
  <c r="D48" i="5" s="1"/>
  <c r="C47" i="5"/>
  <c r="C48" i="5" s="1"/>
  <c r="B47" i="5"/>
  <c r="B48" i="5" s="1"/>
  <c r="I47" i="3"/>
  <c r="I48" i="3" s="1"/>
  <c r="H47" i="3"/>
  <c r="H48" i="3" s="1"/>
  <c r="G47" i="3"/>
  <c r="G48" i="3" s="1"/>
  <c r="F47" i="3"/>
  <c r="F48" i="3" s="1"/>
  <c r="E47" i="3"/>
  <c r="E48" i="3" s="1"/>
  <c r="D47" i="3"/>
  <c r="D48" i="3" s="1"/>
  <c r="C47" i="3"/>
  <c r="C48" i="3" s="1"/>
  <c r="B47" i="3"/>
  <c r="L47" i="2"/>
  <c r="K47" i="2"/>
  <c r="J47" i="2"/>
  <c r="I47" i="2"/>
  <c r="H47" i="2"/>
  <c r="G47" i="2"/>
  <c r="F47" i="2"/>
  <c r="E47" i="2"/>
  <c r="D47" i="2"/>
  <c r="C47" i="2"/>
  <c r="B47" i="2"/>
  <c r="L47" i="1"/>
  <c r="K47" i="1"/>
  <c r="R47" i="1" s="1"/>
  <c r="S47" i="1" s="1"/>
  <c r="J47" i="1"/>
  <c r="I47" i="1"/>
  <c r="H47" i="1"/>
  <c r="G47" i="1"/>
  <c r="F47" i="1"/>
  <c r="E47" i="1"/>
  <c r="T47" i="1" s="1"/>
  <c r="U47" i="1" s="1"/>
  <c r="D47" i="1"/>
  <c r="C47" i="1"/>
  <c r="B47" i="1"/>
  <c r="B48" i="3" l="1"/>
  <c r="O47" i="3"/>
  <c r="E48" i="5"/>
  <c r="Q47" i="3" l="1"/>
  <c r="P47" i="3"/>
</calcChain>
</file>

<file path=xl/sharedStrings.xml><?xml version="1.0" encoding="utf-8"?>
<sst xmlns="http://schemas.openxmlformats.org/spreadsheetml/2006/main" count="1604" uniqueCount="135">
  <si>
    <t>Population</t>
  </si>
  <si>
    <t>2018-2019 Differ</t>
  </si>
  <si>
    <t>% Change</t>
  </si>
  <si>
    <t>Andrews</t>
  </si>
  <si>
    <t>Borden</t>
  </si>
  <si>
    <t>Cochran</t>
  </si>
  <si>
    <t>Coke</t>
  </si>
  <si>
    <t>Concho</t>
  </si>
  <si>
    <t>Crane</t>
  </si>
  <si>
    <t>Crockett</t>
  </si>
  <si>
    <t>Crosby</t>
  </si>
  <si>
    <t>Culberson</t>
  </si>
  <si>
    <t>Dawson</t>
  </si>
  <si>
    <t>Dickens</t>
  </si>
  <si>
    <t>Ector</t>
  </si>
  <si>
    <t>Fisher</t>
  </si>
  <si>
    <t>Gaines</t>
  </si>
  <si>
    <t>Garza</t>
  </si>
  <si>
    <t>Glasscock</t>
  </si>
  <si>
    <t>Hockley</t>
  </si>
  <si>
    <t>Howard</t>
  </si>
  <si>
    <t>Irion</t>
  </si>
  <si>
    <t>Kent</t>
  </si>
  <si>
    <t xml:space="preserve">Loving </t>
  </si>
  <si>
    <t>Lubbock</t>
  </si>
  <si>
    <t>Lynn</t>
  </si>
  <si>
    <t>Martin</t>
  </si>
  <si>
    <t>McCulloch</t>
  </si>
  <si>
    <t>Menard</t>
  </si>
  <si>
    <t>Midland</t>
  </si>
  <si>
    <t>Mitchell</t>
  </si>
  <si>
    <t>Nolan</t>
  </si>
  <si>
    <t>Pecos</t>
  </si>
  <si>
    <t>Reagan</t>
  </si>
  <si>
    <t>Reeves</t>
  </si>
  <si>
    <t>Runnels</t>
  </si>
  <si>
    <t>Schleicher</t>
  </si>
  <si>
    <t>Scurry</t>
  </si>
  <si>
    <t>Sterling</t>
  </si>
  <si>
    <t>Sutton</t>
  </si>
  <si>
    <t>Taylor</t>
  </si>
  <si>
    <t>Terrell</t>
  </si>
  <si>
    <t>Terry</t>
  </si>
  <si>
    <t>Tom Green</t>
  </si>
  <si>
    <t>Upton</t>
  </si>
  <si>
    <t>Ward</t>
  </si>
  <si>
    <t>Winkler</t>
  </si>
  <si>
    <t>Yoakum</t>
  </si>
  <si>
    <t>Total</t>
  </si>
  <si>
    <t>% of State</t>
  </si>
  <si>
    <t>State Total</t>
  </si>
  <si>
    <t>Labor Force</t>
  </si>
  <si>
    <t>TOTAL</t>
  </si>
  <si>
    <t>Median Age</t>
  </si>
  <si>
    <t>Gross Sales</t>
  </si>
  <si>
    <t>2007 Gross</t>
  </si>
  <si>
    <t>2008 Gross</t>
  </si>
  <si>
    <t>2009 Gross</t>
  </si>
  <si>
    <t>2010 Gross</t>
  </si>
  <si>
    <t>2011 Gross</t>
  </si>
  <si>
    <t>2012 Gross</t>
  </si>
  <si>
    <t>2013 Gross</t>
  </si>
  <si>
    <t>2014 Gross</t>
  </si>
  <si>
    <t>2015 Gross</t>
  </si>
  <si>
    <t>2016 Gross</t>
  </si>
  <si>
    <t>2017 Gross</t>
  </si>
  <si>
    <t>2018 Gross</t>
  </si>
  <si>
    <t>2019 Gross</t>
  </si>
  <si>
    <t>Taxable Value</t>
  </si>
  <si>
    <t>2007 Taxable</t>
  </si>
  <si>
    <t xml:space="preserve">2008 Taxable </t>
  </si>
  <si>
    <t>2009 Taxable</t>
  </si>
  <si>
    <t>2010 Taxable</t>
  </si>
  <si>
    <t>2011 Taxable</t>
  </si>
  <si>
    <t>2012 Taxable</t>
  </si>
  <si>
    <t>2013 Taxable</t>
  </si>
  <si>
    <t>2014 Taxable</t>
  </si>
  <si>
    <t>2015 Taxable</t>
  </si>
  <si>
    <t>2016 Taxable</t>
  </si>
  <si>
    <t>2017 Taxable</t>
  </si>
  <si>
    <t>2018 Taxable</t>
  </si>
  <si>
    <t>2019 Taxable</t>
  </si>
  <si>
    <t>Loving</t>
  </si>
  <si>
    <t>Stonewall</t>
  </si>
  <si>
    <t>Val Verde</t>
  </si>
  <si>
    <t>% of State Total</t>
  </si>
  <si>
    <t>STATE</t>
  </si>
  <si>
    <t>Market Value</t>
  </si>
  <si>
    <t>Total Rate</t>
  </si>
  <si>
    <t>Levy</t>
  </si>
  <si>
    <t>Severance</t>
  </si>
  <si>
    <t>Missing Numbers</t>
  </si>
  <si>
    <t>Oil</t>
  </si>
  <si>
    <t>New Permits</t>
  </si>
  <si>
    <t>Gas</t>
  </si>
  <si>
    <t>All Permits</t>
  </si>
  <si>
    <t>Crashes</t>
  </si>
  <si>
    <t>Fatalities</t>
  </si>
  <si>
    <t>CMV Crashes</t>
  </si>
  <si>
    <t>CMV Fatalities</t>
  </si>
  <si>
    <t>DVMT</t>
  </si>
  <si>
    <t>DVM</t>
  </si>
  <si>
    <t>Registrations</t>
  </si>
  <si>
    <t>Raw 10-20</t>
  </si>
  <si>
    <t>% of PBC</t>
  </si>
  <si>
    <t xml:space="preserve">2019-2020 </t>
  </si>
  <si>
    <t>2020 Gross</t>
  </si>
  <si>
    <t>2020 Taxable</t>
  </si>
  <si>
    <t>Average</t>
  </si>
  <si>
    <t xml:space="preserve">605,604	</t>
  </si>
  <si>
    <t xml:space="preserve">1,540,922	</t>
  </si>
  <si>
    <t xml:space="preserve">360,994	</t>
  </si>
  <si>
    <t>2021-2016</t>
  </si>
  <si>
    <t>%change-5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</si>
  <si>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</si>
  <si>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</si>
  <si>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</si>
  <si>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</si>
  <si>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</si>
  <si>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</si>
  <si>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</si>
  <si>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</si>
  <si>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</si>
  <si>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</si>
  <si>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</si>
  <si>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</si>
  <si>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</si>
  <si>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</si>
  <si>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</si>
  <si>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2020-2010</t>
  </si>
  <si>
    <t>%change</t>
  </si>
  <si>
    <t>Oil&amp;gas</t>
  </si>
  <si>
    <t>%increase</t>
  </si>
  <si>
    <t>Sales Tax</t>
  </si>
  <si>
    <t>helper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</si>
</sst>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#,##0.000"/>
    <numFmt numFmtId="166" formatCode="&quot;$&quot;#,##0"/>
    <numFmt numFmtId="167" formatCode="_(&quot;$&quot;* #,##0_);_(&quot;$&quot;* \(#,##0\);_(&quot;$&quot;* &quot;-&quot;??_);_(@_)"/>
    <numFmt numFmtId="168" formatCode="0.000000"/>
    <numFmt numFmtId="169" formatCode="0.0"/>
    <numFmt numFmtId="170" formatCode="0.0%"/>
    <numFmt numFmtId="171" formatCode="###,##0"/>
    <numFmt numFmtId="172" formatCode="#,##0.000000"/>
    <numFmt numFmtId="173" formatCode="[$-10409]#,##0;\(#,##0\)"/>
    <numFmt numFmtId="174" formatCode="#,##0\ \ \ \ \ 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color theme="1"/>
      <name val="Calibri Light"/>
      <family val="2"/>
      <scheme val="major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</patternFill>
    </fill>
    <fill>
      <patternFill patternType="solid">
        <fgColor rgb="FFECECEC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rgb="FFDDDDDD"/>
      </top>
      <bottom style="thin">
        <color rgb="FFDDDDDD"/>
      </bottom>
      <diagonal/>
    </border>
    <border>
      <left style="medium">
        <color rgb="FFAEAEAE"/>
      </left>
      <right style="medium">
        <color rgb="FFAEAEAE"/>
      </right>
      <top style="medium">
        <color rgb="FFAEAEAE"/>
      </top>
      <bottom style="medium">
        <color rgb="FFAEAEAE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2" fillId="0" borderId="0"/>
    <xf numFmtId="0" fontId="17" fillId="11" borderId="0" applyNumberFormat="0" applyBorder="0" applyAlignment="0" applyProtection="0"/>
  </cellStyleXfs>
  <cellXfs count="152">
    <xf numFmtId="0" fontId="0" fillId="0" borderId="0" xfId="0"/>
    <xf numFmtId="0" fontId="2" fillId="0" borderId="0" xfId="0" applyFont="1"/>
    <xf numFmtId="164" fontId="0" fillId="0" borderId="0" xfId="1" applyNumberFormat="1" applyFont="1"/>
    <xf numFmtId="164" fontId="0" fillId="0" borderId="0" xfId="0" applyNumberFormat="1"/>
    <xf numFmtId="3" fontId="0" fillId="0" borderId="0" xfId="0" applyNumberFormat="1"/>
    <xf numFmtId="164" fontId="2" fillId="0" borderId="0" xfId="0" applyNumberFormat="1" applyFont="1"/>
    <xf numFmtId="1" fontId="2" fillId="0" borderId="0" xfId="1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66" fontId="1" fillId="0" borderId="0" xfId="0" applyNumberFormat="1" applyFont="1"/>
    <xf numFmtId="166" fontId="0" fillId="0" borderId="0" xfId="0" applyNumberFormat="1"/>
    <xf numFmtId="166" fontId="3" fillId="0" borderId="0" xfId="0" applyNumberFormat="1" applyFont="1"/>
    <xf numFmtId="3" fontId="1" fillId="0" borderId="0" xfId="0" applyNumberFormat="1" applyFont="1"/>
    <xf numFmtId="3" fontId="4" fillId="0" borderId="0" xfId="0" applyNumberFormat="1" applyFont="1"/>
    <xf numFmtId="6" fontId="0" fillId="0" borderId="0" xfId="0" applyNumberFormat="1"/>
    <xf numFmtId="6" fontId="1" fillId="0" borderId="0" xfId="0" applyNumberFormat="1" applyFont="1"/>
    <xf numFmtId="0" fontId="0" fillId="2" borderId="0" xfId="0" applyFill="1"/>
    <xf numFmtId="164" fontId="1" fillId="0" borderId="0" xfId="1" applyNumberFormat="1"/>
    <xf numFmtId="0" fontId="1" fillId="0" borderId="0" xfId="0" applyFont="1"/>
    <xf numFmtId="3" fontId="1" fillId="0" borderId="0" xfId="0" applyNumberFormat="1" applyFont="1" applyAlignment="1">
      <alignment horizontal="right"/>
    </xf>
    <xf numFmtId="168" fontId="1" fillId="0" borderId="0" xfId="0" applyNumberFormat="1" applyFont="1"/>
    <xf numFmtId="169" fontId="1" fillId="0" borderId="0" xfId="0" applyNumberFormat="1" applyFon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3" borderId="0" xfId="0" applyFont="1" applyFill="1" applyAlignment="1">
      <alignment horizontal="center"/>
    </xf>
    <xf numFmtId="0" fontId="2" fillId="3" borderId="0" xfId="1" applyNumberFormat="1" applyFont="1" applyFill="1" applyAlignment="1">
      <alignment horizontal="center"/>
    </xf>
    <xf numFmtId="0" fontId="0" fillId="0" borderId="0" xfId="0" applyAlignment="1">
      <alignment horizontal="center"/>
    </xf>
    <xf numFmtId="37" fontId="5" fillId="4" borderId="0" xfId="1" applyNumberFormat="1" applyFont="1" applyFill="1" applyAlignment="1">
      <alignment horizontal="center"/>
    </xf>
    <xf numFmtId="37" fontId="5" fillId="5" borderId="0" xfId="1" applyNumberFormat="1" applyFont="1" applyFill="1" applyAlignment="1">
      <alignment horizontal="center"/>
    </xf>
    <xf numFmtId="37" fontId="6" fillId="4" borderId="0" xfId="1" applyNumberFormat="1" applyFont="1" applyFill="1" applyAlignment="1">
      <alignment horizontal="center"/>
    </xf>
    <xf numFmtId="37" fontId="5" fillId="3" borderId="0" xfId="0" applyNumberFormat="1" applyFont="1" applyFill="1" applyAlignment="1">
      <alignment horizontal="center"/>
    </xf>
    <xf numFmtId="164" fontId="2" fillId="3" borderId="0" xfId="0" applyNumberFormat="1" applyFont="1" applyFill="1"/>
    <xf numFmtId="3" fontId="0" fillId="3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5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169" fontId="0" fillId="0" borderId="0" xfId="0" applyNumberFormat="1"/>
    <xf numFmtId="0" fontId="2" fillId="0" borderId="1" xfId="0" applyFont="1" applyBorder="1"/>
    <xf numFmtId="170" fontId="2" fillId="0" borderId="1" xfId="3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1" applyNumberFormat="1" applyFont="1" applyFill="1" applyBorder="1" applyAlignment="1">
      <alignment horizontal="center"/>
    </xf>
    <xf numFmtId="37" fontId="5" fillId="0" borderId="1" xfId="1" applyNumberFormat="1" applyFont="1" applyFill="1" applyBorder="1" applyAlignment="1">
      <alignment horizontal="center"/>
    </xf>
    <xf numFmtId="37" fontId="6" fillId="0" borderId="1" xfId="1" applyNumberFormat="1" applyFont="1" applyFill="1" applyBorder="1" applyAlignment="1">
      <alignment horizontal="center"/>
    </xf>
    <xf numFmtId="37" fontId="7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 wrapText="1"/>
    </xf>
    <xf numFmtId="166" fontId="3" fillId="0" borderId="1" xfId="0" applyNumberFormat="1" applyFont="1" applyBorder="1"/>
    <xf numFmtId="166" fontId="0" fillId="0" borderId="1" xfId="0" applyNumberFormat="1" applyBorder="1"/>
    <xf numFmtId="166" fontId="0" fillId="0" borderId="1" xfId="2" applyNumberFormat="1" applyFont="1" applyBorder="1"/>
    <xf numFmtId="3" fontId="0" fillId="0" borderId="1" xfId="0" applyNumberFormat="1" applyBorder="1"/>
    <xf numFmtId="1" fontId="2" fillId="0" borderId="1" xfId="1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3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7" fontId="0" fillId="0" borderId="1" xfId="2" applyNumberFormat="1" applyFont="1" applyBorder="1" applyAlignment="1">
      <alignment horizontal="center"/>
    </xf>
    <xf numFmtId="167" fontId="1" fillId="0" borderId="1" xfId="2" applyNumberFormat="1" applyBorder="1" applyAlignment="1">
      <alignment horizontal="center"/>
    </xf>
    <xf numFmtId="0" fontId="2" fillId="0" borderId="1" xfId="0" applyFon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8" fillId="0" borderId="1" xfId="1" applyNumberFormat="1" applyFont="1" applyBorder="1" applyAlignment="1">
      <alignment horizontal="center"/>
    </xf>
    <xf numFmtId="37" fontId="2" fillId="0" borderId="1" xfId="0" applyNumberFormat="1" applyFont="1" applyBorder="1" applyAlignment="1">
      <alignment horizontal="center"/>
    </xf>
    <xf numFmtId="170" fontId="0" fillId="0" borderId="1" xfId="3" applyNumberFormat="1" applyFont="1" applyBorder="1" applyAlignment="1">
      <alignment horizontal="center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3" fontId="0" fillId="0" borderId="0" xfId="1" applyNumberFormat="1" applyFont="1"/>
    <xf numFmtId="167" fontId="2" fillId="0" borderId="0" xfId="0" applyNumberFormat="1" applyFont="1"/>
    <xf numFmtId="0" fontId="2" fillId="0" borderId="3" xfId="0" applyFont="1" applyBorder="1"/>
    <xf numFmtId="167" fontId="0" fillId="2" borderId="3" xfId="0" applyNumberFormat="1" applyFill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0" fontId="0" fillId="0" borderId="1" xfId="0" applyBorder="1"/>
    <xf numFmtId="167" fontId="0" fillId="0" borderId="1" xfId="0" applyNumberFormat="1" applyBorder="1" applyAlignment="1">
      <alignment horizontal="center"/>
    </xf>
    <xf numFmtId="164" fontId="1" fillId="0" borderId="1" xfId="1" applyNumberFormat="1" applyFont="1" applyBorder="1" applyAlignment="1"/>
    <xf numFmtId="9" fontId="0" fillId="0" borderId="1" xfId="3" applyFont="1" applyBorder="1"/>
    <xf numFmtId="9" fontId="0" fillId="0" borderId="1" xfId="3" applyFont="1" applyFill="1" applyBorder="1" applyAlignment="1">
      <alignment horizontal="center"/>
    </xf>
    <xf numFmtId="3" fontId="0" fillId="4" borderId="0" xfId="0" applyNumberFormat="1" applyFill="1" applyAlignment="1">
      <alignment horizontal="center" wrapText="1"/>
    </xf>
    <xf numFmtId="169" fontId="2" fillId="0" borderId="0" xfId="0" applyNumberFormat="1" applyFont="1"/>
    <xf numFmtId="37" fontId="0" fillId="0" borderId="1" xfId="1" applyNumberFormat="1" applyFont="1" applyFill="1" applyBorder="1" applyAlignment="1">
      <alignment horizontal="center"/>
    </xf>
    <xf numFmtId="37" fontId="2" fillId="0" borderId="1" xfId="0" applyNumberFormat="1" applyFont="1" applyBorder="1"/>
    <xf numFmtId="170" fontId="2" fillId="0" borderId="1" xfId="3" applyNumberFormat="1" applyFont="1" applyFill="1" applyBorder="1" applyAlignment="1">
      <alignment horizontal="center"/>
    </xf>
    <xf numFmtId="37" fontId="2" fillId="0" borderId="1" xfId="1" applyNumberFormat="1" applyFont="1" applyFill="1" applyBorder="1" applyAlignment="1">
      <alignment horizontal="center"/>
    </xf>
    <xf numFmtId="9" fontId="0" fillId="0" borderId="0" xfId="3" applyFont="1"/>
    <xf numFmtId="9" fontId="0" fillId="6" borderId="0" xfId="3" applyFont="1" applyFill="1"/>
    <xf numFmtId="9" fontId="0" fillId="7" borderId="0" xfId="3" applyFont="1" applyFill="1"/>
    <xf numFmtId="9" fontId="0" fillId="4" borderId="0" xfId="3" applyFont="1" applyFill="1"/>
    <xf numFmtId="9" fontId="0" fillId="8" borderId="0" xfId="3" applyFont="1" applyFill="1"/>
    <xf numFmtId="9" fontId="0" fillId="9" borderId="0" xfId="3" applyFont="1" applyFill="1"/>
    <xf numFmtId="1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6" xfId="1" applyNumberFormat="1" applyFont="1" applyFill="1" applyBorder="1" applyAlignment="1">
      <alignment horizontal="center"/>
    </xf>
    <xf numFmtId="170" fontId="0" fillId="0" borderId="6" xfId="3" applyNumberFormat="1" applyFont="1" applyBorder="1"/>
    <xf numFmtId="0" fontId="2" fillId="0" borderId="5" xfId="0" applyFont="1" applyBorder="1" applyAlignment="1">
      <alignment horizontal="center"/>
    </xf>
    <xf numFmtId="170" fontId="2" fillId="0" borderId="5" xfId="3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" fontId="2" fillId="0" borderId="1" xfId="1" applyNumberFormat="1" applyFont="1" applyFill="1" applyBorder="1" applyAlignment="1">
      <alignment horizontal="center"/>
    </xf>
    <xf numFmtId="165" fontId="11" fillId="10" borderId="1" xfId="4" applyNumberFormat="1" applyFont="1" applyFill="1" applyBorder="1"/>
    <xf numFmtId="165" fontId="11" fillId="0" borderId="1" xfId="4" applyNumberFormat="1" applyFont="1" applyBorder="1"/>
    <xf numFmtId="37" fontId="13" fillId="0" borderId="1" xfId="5" applyNumberFormat="1" applyFont="1" applyBorder="1"/>
    <xf numFmtId="165" fontId="2" fillId="0" borderId="1" xfId="0" applyNumberFormat="1" applyFont="1" applyBorder="1"/>
    <xf numFmtId="170" fontId="2" fillId="0" borderId="1" xfId="3" applyNumberFormat="1" applyFont="1" applyBorder="1"/>
    <xf numFmtId="164" fontId="0" fillId="0" borderId="1" xfId="1" applyNumberFormat="1" applyFont="1" applyBorder="1"/>
    <xf numFmtId="164" fontId="2" fillId="0" borderId="1" xfId="1" applyNumberFormat="1" applyFont="1" applyBorder="1"/>
    <xf numFmtId="164" fontId="0" fillId="0" borderId="0" xfId="1" applyNumberFormat="1" applyFont="1" applyBorder="1"/>
    <xf numFmtId="164" fontId="2" fillId="0" borderId="1" xfId="0" applyNumberFormat="1" applyFont="1" applyBorder="1"/>
    <xf numFmtId="164" fontId="2" fillId="0" borderId="1" xfId="1" applyNumberFormat="1" applyFont="1" applyFill="1" applyBorder="1" applyAlignment="1">
      <alignment horizontal="center"/>
    </xf>
    <xf numFmtId="0" fontId="14" fillId="0" borderId="1" xfId="0" applyFont="1" applyBorder="1"/>
    <xf numFmtId="171" fontId="0" fillId="0" borderId="0" xfId="0" applyNumberFormat="1" applyAlignment="1">
      <alignment horizontal="right"/>
    </xf>
    <xf numFmtId="166" fontId="2" fillId="0" borderId="0" xfId="0" applyNumberFormat="1" applyFont="1"/>
    <xf numFmtId="10" fontId="0" fillId="0" borderId="0" xfId="0" applyNumberFormat="1"/>
    <xf numFmtId="9" fontId="0" fillId="0" borderId="0" xfId="0" applyNumberFormat="1"/>
    <xf numFmtId="3" fontId="15" fillId="0" borderId="7" xfId="0" applyNumberFormat="1" applyFont="1" applyBorder="1" applyAlignment="1">
      <alignment horizontal="right" vertical="center" readingOrder="1"/>
    </xf>
    <xf numFmtId="172" fontId="15" fillId="0" borderId="7" xfId="0" applyNumberFormat="1" applyFont="1" applyBorder="1" applyAlignment="1">
      <alignment horizontal="right" vertical="center" readingOrder="1"/>
    </xf>
    <xf numFmtId="3" fontId="16" fillId="0" borderId="0" xfId="0" applyNumberFormat="1" applyFont="1"/>
    <xf numFmtId="0" fontId="17" fillId="11" borderId="1" xfId="6" applyNumberFormat="1" applyBorder="1" applyAlignment="1">
      <alignment horizontal="center"/>
    </xf>
    <xf numFmtId="3" fontId="17" fillId="11" borderId="0" xfId="6" applyNumberFormat="1"/>
    <xf numFmtId="170" fontId="17" fillId="11" borderId="1" xfId="6" applyNumberFormat="1" applyBorder="1" applyAlignment="1">
      <alignment horizontal="center"/>
    </xf>
    <xf numFmtId="3" fontId="18" fillId="12" borderId="8" xfId="0" applyNumberFormat="1" applyFont="1" applyFill="1" applyBorder="1" applyAlignment="1">
      <alignment vertical="center" wrapText="1"/>
    </xf>
    <xf numFmtId="173" fontId="15" fillId="0" borderId="7" xfId="0" applyNumberFormat="1" applyFont="1" applyBorder="1" applyAlignment="1">
      <alignment horizontal="right" vertical="center" readingOrder="1"/>
    </xf>
    <xf numFmtId="0" fontId="15" fillId="0" borderId="7" xfId="0" applyFont="1" applyBorder="1" applyAlignment="1">
      <alignment horizontal="right" vertical="center" readingOrder="1"/>
    </xf>
    <xf numFmtId="172" fontId="15" fillId="0" borderId="0" xfId="0" applyNumberFormat="1" applyFont="1" applyAlignment="1">
      <alignment horizontal="right" vertical="center" readingOrder="1"/>
    </xf>
    <xf numFmtId="0" fontId="15" fillId="0" borderId="0" xfId="0" applyFont="1" applyAlignment="1">
      <alignment horizontal="right" vertical="center" readingOrder="1"/>
    </xf>
    <xf numFmtId="168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4" applyNumberFormat="1"/>
    <xf numFmtId="1" fontId="2" fillId="0" borderId="5" xfId="1" applyNumberFormat="1" applyFont="1" applyFill="1" applyBorder="1" applyAlignment="1">
      <alignment horizontal="center"/>
    </xf>
    <xf numFmtId="3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37" fontId="0" fillId="0" borderId="0" xfId="0" applyNumberFormat="1"/>
    <xf numFmtId="174" fontId="0" fillId="0" borderId="0" xfId="0" applyNumberFormat="1"/>
    <xf numFmtId="174" fontId="8" fillId="0" borderId="0" xfId="0" applyNumberFormat="1" applyFont="1" applyAlignment="1" applyProtection="1">
      <alignment horizontal="right"/>
      <protection locked="0"/>
    </xf>
    <xf numFmtId="0" fontId="0" fillId="13" borderId="0" xfId="0" applyFill="1"/>
    <xf numFmtId="0" fontId="2" fillId="4" borderId="1" xfId="0" applyFont="1" applyFill="1" applyBorder="1"/>
    <xf numFmtId="170" fontId="2" fillId="4" borderId="1" xfId="3" applyNumberFormat="1" applyFont="1" applyFill="1" applyBorder="1" applyAlignment="1">
      <alignment horizontal="center"/>
    </xf>
    <xf numFmtId="170" fontId="2" fillId="4" borderId="1" xfId="3" applyNumberFormat="1" applyFont="1" applyFill="1" applyBorder="1"/>
    <xf numFmtId="0" fontId="0" fillId="4" borderId="0" xfId="0" applyFill="1"/>
    <xf numFmtId="3" fontId="0" fillId="4" borderId="0" xfId="0" applyNumberFormat="1" applyFill="1"/>
    <xf numFmtId="0" fontId="2" fillId="13" borderId="0" xfId="0" applyFont="1" applyFill="1" applyAlignment="1">
      <alignment horizontal="center"/>
    </xf>
    <xf numFmtId="166" fontId="0" fillId="13" borderId="0" xfId="0" applyNumberFormat="1" applyFill="1"/>
    <xf numFmtId="166" fontId="3" fillId="13" borderId="0" xfId="0" applyNumberFormat="1" applyFont="1" applyFill="1"/>
    <xf numFmtId="10" fontId="0" fillId="13" borderId="0" xfId="0" applyNumberFormat="1" applyFill="1"/>
    <xf numFmtId="9" fontId="0" fillId="0" borderId="1" xfId="3" applyFont="1" applyBorder="1" applyAlignment="1">
      <alignment horizontal="center"/>
    </xf>
    <xf numFmtId="5" fontId="0" fillId="0" borderId="0" xfId="0" applyNumberFormat="1"/>
    <xf numFmtId="44" fontId="0" fillId="0" borderId="0" xfId="0" applyNumberFormat="1"/>
    <xf numFmtId="167" fontId="0" fillId="0" borderId="0" xfId="2" applyNumberFormat="1" applyFont="1"/>
    <xf numFmtId="167" fontId="0" fillId="0" borderId="0" xfId="2" applyNumberFormat="1" applyFont="1" applyFill="1"/>
  </cellXfs>
  <cellStyles count="7">
    <cellStyle name="Accent6" xfId="6" builtinId="49"/>
    <cellStyle name="Comma" xfId="1" builtinId="3"/>
    <cellStyle name="Currency" xfId="2" builtinId="4"/>
    <cellStyle name="Normal" xfId="0" builtinId="0"/>
    <cellStyle name="Normal 26 2" xfId="4" xr:uid="{0219E1E2-927D-4F9F-A850-56517B0067C7}"/>
    <cellStyle name="Normal_CountyXwalk" xfId="5" xr:uid="{CE7D82A5-C2F2-4EFB-8958-E84D081444B8}"/>
    <cellStyle name="Percent" xfId="3" builtinId="5"/>
  </cellStyles>
  <dxfs count="65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numFmt numFmtId="169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74" formatCode="#,##0\ \ \ \ \ "/>
      <alignment horizontal="right" vertical="bottom" textRotation="0" wrapText="0" indent="0" justifyLastLine="0" shrinkToFit="0" readingOrder="0"/>
      <protection locked="0" hidden="0"/>
    </dxf>
    <dxf>
      <numFmt numFmtId="171" formatCode="###,##0"/>
      <alignment horizontal="right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3" formatCode="#,##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5" formatCode="#,##0_);\(#,##0\)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5" formatCode="#,##0_);\(#,##0\)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5" formatCode="#,##0_);\(#,##0\)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5" formatCode="#,##0_);\(#,##0\)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5" formatCode="#,##0_);\(#,##0\)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5" formatCode="#,##0_);\(#,##0\)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5" formatCode="#,##0_);\(#,##0\)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5" formatCode="#,##0_);\(#,##0\)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5" formatCode="#,##0_);\(#,##0\)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5" formatCode="#,##0_);\(#,##0\)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Population Growth Permian Basin (2016-2021)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1"/>
              <c:pt idx="0">
                <c:v>2016</c:v>
              </c:pt>
            </c:numLit>
          </c:cat>
          <c:val>
            <c:numRef>
              <c:f>Population!$K$99:$P$99</c:f>
              <c:numCache>
                <c:formatCode>#,##0_);\(#,##0\)</c:formatCode>
                <c:ptCount val="6"/>
                <c:pt idx="0">
                  <c:v>26547.933333333334</c:v>
                </c:pt>
                <c:pt idx="1">
                  <c:v>26557.355555555554</c:v>
                </c:pt>
                <c:pt idx="2">
                  <c:v>26945.044444444444</c:v>
                </c:pt>
                <c:pt idx="3">
                  <c:v>27254.933333333334</c:v>
                </c:pt>
                <c:pt idx="4">
                  <c:v>26936.955555555556</c:v>
                </c:pt>
                <c:pt idx="5">
                  <c:v>26820.866666666665</c:v>
                </c:pt>
              </c:numCache>
              <c:extLst/>
            </c:numRef>
          </c:val>
          <c:smooth val="0"/>
          <c:extLst>
            <c:ext xmlns:c16="http://schemas.microsoft.com/office/drawing/2014/chart" uri="{C3380CC4-5D6E-409C-BE32-E72D297353CC}">
              <c16:uniqueId val="{00000000-B671-4CD7-8489-5F31FB199AE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81620991"/>
        <c:axId val="481614751"/>
      </c:lineChart>
      <c:catAx>
        <c:axId val="481620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1614751"/>
        <c:crosses val="autoZero"/>
        <c:auto val="1"/>
        <c:lblAlgn val="ctr"/>
        <c:lblOffset val="100"/>
        <c:noMultiLvlLbl val="0"/>
      </c:catAx>
      <c:valAx>
        <c:axId val="481614751"/>
        <c:scaling>
          <c:orientation val="minMax"/>
        </c:scaling>
        <c:delete val="1"/>
        <c:axPos val="l"/>
        <c:numFmt formatCode="#,##0_);\(#,##0\)" sourceLinked="1"/>
        <c:majorTickMark val="none"/>
        <c:minorTickMark val="none"/>
        <c:tickLblPos val="nextTo"/>
        <c:crossAx val="48162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Vehicle Registration (2016-2021)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2"/>
          <c:order val="12"/>
          <c:tx>
            <c:strRef>
              <c:f>Registration!$A$13</c:f>
              <c:strCache>
                <c:ptCount val="1"/>
                <c:pt idx="0">
                  <c:v>Ector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Registration!$B$13:$M$13</c15:sqref>
                  </c15:fullRef>
                </c:ext>
              </c:extLst>
              <c:f>Registration!$H$13:$M$13</c:f>
              <c:numCache>
                <c:formatCode>_(* #,##0_);_(* \(#,##0\);_(* "-"??_);_(@_)</c:formatCode>
                <c:ptCount val="6"/>
                <c:pt idx="0">
                  <c:v>170448</c:v>
                </c:pt>
                <c:pt idx="1">
                  <c:v>173301</c:v>
                </c:pt>
                <c:pt idx="2">
                  <c:v>181763</c:v>
                </c:pt>
                <c:pt idx="3">
                  <c:v>183874</c:v>
                </c:pt>
                <c:pt idx="4" formatCode="#,##0_);\(#,##0\)">
                  <c:v>174669</c:v>
                </c:pt>
                <c:pt idx="5" formatCode="#,##0">
                  <c:v>173596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ABC-440B-B3D2-058C83EAD78E}"/>
            </c:ext>
          </c:extLst>
        </c:ser>
        <c:ser>
          <c:idx val="27"/>
          <c:order val="27"/>
          <c:tx>
            <c:strRef>
              <c:f>Registration!$A$28</c:f>
              <c:strCache>
                <c:ptCount val="1"/>
                <c:pt idx="0">
                  <c:v>Midland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6"/>
              <c:pt idx="0">
                <c:v>7</c:v>
              </c:pt>
              <c:pt idx="1">
                <c:v>8</c:v>
              </c:pt>
              <c:pt idx="2">
                <c:v>9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Registration!$B$28:$M$28</c15:sqref>
                  </c15:fullRef>
                </c:ext>
              </c:extLst>
              <c:f>Registration!$H$28:$M$28</c:f>
              <c:numCache>
                <c:formatCode>_(* #,##0_);_(* \(#,##0\);_(* "-"??_);_(@_)</c:formatCode>
                <c:ptCount val="6"/>
                <c:pt idx="0">
                  <c:v>189302</c:v>
                </c:pt>
                <c:pt idx="1">
                  <c:v>194938</c:v>
                </c:pt>
                <c:pt idx="2">
                  <c:v>221257</c:v>
                </c:pt>
                <c:pt idx="3">
                  <c:v>231448</c:v>
                </c:pt>
                <c:pt idx="4" formatCode="#,##0_);\(#,##0\)">
                  <c:v>219558</c:v>
                </c:pt>
                <c:pt idx="5" formatCode="#,##0">
                  <c:v>215659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2ABC-440B-B3D2-058C83EAD78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46840447"/>
        <c:axId val="18468408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Registration!$A$1</c15:sqref>
                        </c15:formulaRef>
                      </c:ext>
                    </c:extLst>
                    <c:strCache>
                      <c:ptCount val="1"/>
                      <c:pt idx="0">
                        <c:v>Registrations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uri="{02D57815-91ED-43cb-92C2-25804820EDAC}">
                        <c15:fullRef>
                          <c15:sqref>Registration!$B$1:$M$1</c15:sqref>
                        </c15:fullRef>
                        <c15:formulaRef>
                          <c15:sqref>Registration!$H$1:$M$1</c15:sqref>
                        </c15:formulaRef>
                      </c:ext>
                    </c:extLst>
                    <c:numCache>
                      <c:formatCode>General</c:formatCode>
                      <c:ptCount val="6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</c:v>
                      </c:pt>
                      <c:pt idx="3">
                        <c:v>2019</c:v>
                      </c:pt>
                      <c:pt idx="4">
                        <c:v>2020</c:v>
                      </c:pt>
                      <c:pt idx="5">
                        <c:v>2021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ABC-440B-B3D2-058C83EAD78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Registration!$B$2:$M$2</c15:sqref>
                        </c15:fullRef>
                        <c15:formulaRef>
                          <c15:sqref>Registration!$H$2:$M$2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20368</c:v>
                      </c:pt>
                      <c:pt idx="1">
                        <c:v>20834</c:v>
                      </c:pt>
                      <c:pt idx="2">
                        <c:v>21896</c:v>
                      </c:pt>
                      <c:pt idx="3">
                        <c:v>22537</c:v>
                      </c:pt>
                      <c:pt idx="4" formatCode="#,##0_);\(#,##0\)">
                        <c:v>21392</c:v>
                      </c:pt>
                      <c:pt idx="5" formatCode="#,##0">
                        <c:v>21936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BC-440B-B3D2-058C83EAD78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Registration!$B$3:$M$3</c15:sqref>
                        </c15:fullRef>
                        <c15:formulaRef>
                          <c15:sqref>Registration!$H$3:$M$3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1063</c:v>
                      </c:pt>
                      <c:pt idx="1">
                        <c:v>1084</c:v>
                      </c:pt>
                      <c:pt idx="2">
                        <c:v>1034</c:v>
                      </c:pt>
                      <c:pt idx="3">
                        <c:v>1067</c:v>
                      </c:pt>
                      <c:pt idx="4" formatCode="#,##0_);\(#,##0\)">
                        <c:v>1082</c:v>
                      </c:pt>
                      <c:pt idx="5">
                        <c:v>1044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BC-440B-B3D2-058C83EAD78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Registration!$A$4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Registration!$B$4:$M$4</c15:sqref>
                        </c15:fullRef>
                        <c15:formulaRef>
                          <c15:sqref>Registration!$H$4:$M$4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3092</c:v>
                      </c:pt>
                      <c:pt idx="1">
                        <c:v>3043</c:v>
                      </c:pt>
                      <c:pt idx="2">
                        <c:v>2990</c:v>
                      </c:pt>
                      <c:pt idx="3">
                        <c:v>2942</c:v>
                      </c:pt>
                      <c:pt idx="4" formatCode="#,##0_);\(#,##0\)">
                        <c:v>2889</c:v>
                      </c:pt>
                      <c:pt idx="5" formatCode="#,##0">
                        <c:v>2870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BC-440B-B3D2-058C83EAD78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Registration!$A$5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Registration!$B$5:$M$5</c15:sqref>
                        </c15:fullRef>
                        <c15:formulaRef>
                          <c15:sqref>Registration!$H$5:$M$5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4450</c:v>
                      </c:pt>
                      <c:pt idx="1">
                        <c:v>4557</c:v>
                      </c:pt>
                      <c:pt idx="2">
                        <c:v>4545</c:v>
                      </c:pt>
                      <c:pt idx="3">
                        <c:v>4635</c:v>
                      </c:pt>
                      <c:pt idx="4" formatCode="#,##0_);\(#,##0\)">
                        <c:v>4593</c:v>
                      </c:pt>
                      <c:pt idx="5" formatCode="#,##0">
                        <c:v>4831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BC-440B-B3D2-058C83EAD78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Registration!$A$6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Registration!$B$6:$M$6</c15:sqref>
                        </c15:fullRef>
                        <c15:formulaRef>
                          <c15:sqref>Registration!$H$6:$M$6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3478</c:v>
                      </c:pt>
                      <c:pt idx="1">
                        <c:v>3526</c:v>
                      </c:pt>
                      <c:pt idx="2">
                        <c:v>3358</c:v>
                      </c:pt>
                      <c:pt idx="3">
                        <c:v>3442</c:v>
                      </c:pt>
                      <c:pt idx="4" formatCode="#,##0_);\(#,##0\)">
                        <c:v>3408</c:v>
                      </c:pt>
                      <c:pt idx="5" formatCode="#,##0">
                        <c:v>3552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ABC-440B-B3D2-058C83EAD78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Registration!$A$7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Registration!$B$7:$M$7</c15:sqref>
                        </c15:fullRef>
                        <c15:formulaRef>
                          <c15:sqref>Registration!$H$7:$M$7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5073</c:v>
                      </c:pt>
                      <c:pt idx="1">
                        <c:v>4950</c:v>
                      </c:pt>
                      <c:pt idx="2">
                        <c:v>5091</c:v>
                      </c:pt>
                      <c:pt idx="3">
                        <c:v>5311</c:v>
                      </c:pt>
                      <c:pt idx="4" formatCode="#,##0_);\(#,##0\)">
                        <c:v>4974</c:v>
                      </c:pt>
                      <c:pt idx="5" formatCode="#,##0">
                        <c:v>5045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BC-440B-B3D2-058C83EAD78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Registration!$A$8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Registration!$B$8:$M$8</c15:sqref>
                        </c15:fullRef>
                        <c15:formulaRef>
                          <c15:sqref>Registration!$H$8:$M$8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5539</c:v>
                      </c:pt>
                      <c:pt idx="1">
                        <c:v>5364</c:v>
                      </c:pt>
                      <c:pt idx="2">
                        <c:v>5122</c:v>
                      </c:pt>
                      <c:pt idx="3">
                        <c:v>5609</c:v>
                      </c:pt>
                      <c:pt idx="4" formatCode="#,##0_);\(#,##0\)">
                        <c:v>5126</c:v>
                      </c:pt>
                      <c:pt idx="5" formatCode="#,##0">
                        <c:v>5484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ABC-440B-B3D2-058C83EAD78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Registration!$A$9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Registration!$B$9:$M$9</c15:sqref>
                        </c15:fullRef>
                        <c15:formulaRef>
                          <c15:sqref>Registration!$H$9:$M$9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6015</c:v>
                      </c:pt>
                      <c:pt idx="1">
                        <c:v>6034</c:v>
                      </c:pt>
                      <c:pt idx="2">
                        <c:v>5853</c:v>
                      </c:pt>
                      <c:pt idx="3">
                        <c:v>5656</c:v>
                      </c:pt>
                      <c:pt idx="4" formatCode="#,##0_);\(#,##0\)">
                        <c:v>5580</c:v>
                      </c:pt>
                      <c:pt idx="5" formatCode="#,##0">
                        <c:v>5784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ABC-440B-B3D2-058C83EAD78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Registration!$A$10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Registration!$B$10:$M$10</c15:sqref>
                        </c15:fullRef>
                        <c15:formulaRef>
                          <c15:sqref>Registration!$H$10:$M$10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2234</c:v>
                      </c:pt>
                      <c:pt idx="1">
                        <c:v>2261</c:v>
                      </c:pt>
                      <c:pt idx="2">
                        <c:v>2170</c:v>
                      </c:pt>
                      <c:pt idx="3">
                        <c:v>2235</c:v>
                      </c:pt>
                      <c:pt idx="4" formatCode="#,##0_);\(#,##0\)">
                        <c:v>2173</c:v>
                      </c:pt>
                      <c:pt idx="5" formatCode="#,##0">
                        <c:v>2429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ABC-440B-B3D2-058C83EAD78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Registration!$A$11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Registration!$B$11:$M$11</c15:sqref>
                        </c15:fullRef>
                        <c15:formulaRef>
                          <c15:sqref>Registration!$H$11:$M$11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11651</c:v>
                      </c:pt>
                      <c:pt idx="1">
                        <c:v>11973</c:v>
                      </c:pt>
                      <c:pt idx="2">
                        <c:v>11571</c:v>
                      </c:pt>
                      <c:pt idx="3">
                        <c:v>11415</c:v>
                      </c:pt>
                      <c:pt idx="4" formatCode="#,##0_);\(#,##0\)">
                        <c:v>11619</c:v>
                      </c:pt>
                      <c:pt idx="5" formatCode="#,##0">
                        <c:v>11773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ABC-440B-B3D2-058C83EAD78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Registration!$A$12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Registration!$B$12:$M$12</c15:sqref>
                        </c15:fullRef>
                        <c15:formulaRef>
                          <c15:sqref>Registration!$H$12:$M$12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2810</c:v>
                      </c:pt>
                      <c:pt idx="1">
                        <c:v>2817</c:v>
                      </c:pt>
                      <c:pt idx="2">
                        <c:v>2730</c:v>
                      </c:pt>
                      <c:pt idx="3">
                        <c:v>2712</c:v>
                      </c:pt>
                      <c:pt idx="4" formatCode="#,##0_);\(#,##0\)">
                        <c:v>2723</c:v>
                      </c:pt>
                      <c:pt idx="5" formatCode="#,##0">
                        <c:v>2696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ABC-440B-B3D2-058C83EAD78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Registration!$A$14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Registration!$B$14:$M$14</c15:sqref>
                        </c15:fullRef>
                        <c15:formulaRef>
                          <c15:sqref>Registration!$H$14:$M$14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4947</c:v>
                      </c:pt>
                      <c:pt idx="1">
                        <c:v>4880</c:v>
                      </c:pt>
                      <c:pt idx="2">
                        <c:v>4639</c:v>
                      </c:pt>
                      <c:pt idx="3">
                        <c:v>4550</c:v>
                      </c:pt>
                      <c:pt idx="4" formatCode="#,##0_);\(#,##0\)">
                        <c:v>4534</c:v>
                      </c:pt>
                      <c:pt idx="5" formatCode="#,##0">
                        <c:v>4721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ABC-440B-B3D2-058C83EAD78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Registration!$A$15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Registration!$B$15:$M$15</c15:sqref>
                        </c15:fullRef>
                        <c15:formulaRef>
                          <c15:sqref>Registration!$H$15:$M$15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20063</c:v>
                      </c:pt>
                      <c:pt idx="1">
                        <c:v>20989</c:v>
                      </c:pt>
                      <c:pt idx="2">
                        <c:v>22334</c:v>
                      </c:pt>
                      <c:pt idx="3">
                        <c:v>22972</c:v>
                      </c:pt>
                      <c:pt idx="4" formatCode="#,##0_);\(#,##0\)">
                        <c:v>22896</c:v>
                      </c:pt>
                      <c:pt idx="5" formatCode="#,##0">
                        <c:v>24081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ABC-440B-B3D2-058C83EAD78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Registration!$A$16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Registration!$B$16:$M$16</c15:sqref>
                        </c15:fullRef>
                        <c15:formulaRef>
                          <c15:sqref>Registration!$H$16:$M$16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5018</c:v>
                      </c:pt>
                      <c:pt idx="1">
                        <c:v>5017</c:v>
                      </c:pt>
                      <c:pt idx="2">
                        <c:v>4881</c:v>
                      </c:pt>
                      <c:pt idx="3">
                        <c:v>4799</c:v>
                      </c:pt>
                      <c:pt idx="4" formatCode="#,##0_);\(#,##0\)">
                        <c:v>4687</c:v>
                      </c:pt>
                      <c:pt idx="5" formatCode="#,##0">
                        <c:v>4942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ABC-440B-B3D2-058C83EAD78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Registration!$A$17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Registration!$B$17:$M$17</c15:sqref>
                        </c15:fullRef>
                        <c15:formulaRef>
                          <c15:sqref>Registration!$H$17:$M$17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2411</c:v>
                      </c:pt>
                      <c:pt idx="1">
                        <c:v>2452</c:v>
                      </c:pt>
                      <c:pt idx="2">
                        <c:v>2668</c:v>
                      </c:pt>
                      <c:pt idx="3">
                        <c:v>2703</c:v>
                      </c:pt>
                      <c:pt idx="4" formatCode="#,##0_);\(#,##0\)">
                        <c:v>2691</c:v>
                      </c:pt>
                      <c:pt idx="5" formatCode="#,##0">
                        <c:v>2821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ABC-440B-B3D2-058C83EAD78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Registration!$A$18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Registration!$B$18:$M$18</c15:sqref>
                        </c15:fullRef>
                        <c15:formulaRef>
                          <c15:sqref>Registration!$H$18:$M$18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26263</c:v>
                      </c:pt>
                      <c:pt idx="1">
                        <c:v>26836</c:v>
                      </c:pt>
                      <c:pt idx="2">
                        <c:v>26581</c:v>
                      </c:pt>
                      <c:pt idx="3">
                        <c:v>26540</c:v>
                      </c:pt>
                      <c:pt idx="4" formatCode="#,##0_);\(#,##0\)">
                        <c:v>25285</c:v>
                      </c:pt>
                      <c:pt idx="5" formatCode="#,##0">
                        <c:v>25606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ABC-440B-B3D2-058C83EAD78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Registration!$A$19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Registration!$B$19:$M$19</c15:sqref>
                        </c15:fullRef>
                        <c15:formulaRef>
                          <c15:sqref>Registration!$H$19:$M$19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30688</c:v>
                      </c:pt>
                      <c:pt idx="1">
                        <c:v>30456</c:v>
                      </c:pt>
                      <c:pt idx="2">
                        <c:v>30538</c:v>
                      </c:pt>
                      <c:pt idx="3">
                        <c:v>30813</c:v>
                      </c:pt>
                      <c:pt idx="4" formatCode="#,##0_);\(#,##0\)">
                        <c:v>29361</c:v>
                      </c:pt>
                      <c:pt idx="5" formatCode="#,##0">
                        <c:v>29961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ABC-440B-B3D2-058C83EAD78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Registration!$A$20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Registration!$B$20:$M$20</c15:sqref>
                        </c15:fullRef>
                        <c15:formulaRef>
                          <c15:sqref>Registration!$H$20:$M$20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3913</c:v>
                      </c:pt>
                      <c:pt idx="1">
                        <c:v>3772</c:v>
                      </c:pt>
                      <c:pt idx="2">
                        <c:v>3523</c:v>
                      </c:pt>
                      <c:pt idx="3">
                        <c:v>3460</c:v>
                      </c:pt>
                      <c:pt idx="4" formatCode="#,##0_);\(#,##0\)">
                        <c:v>3351</c:v>
                      </c:pt>
                      <c:pt idx="5" formatCode="#,##0">
                        <c:v>3419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ABC-440B-B3D2-058C83EAD78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Registration!$A$21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Registration!$B$21:$M$21</c15:sqref>
                        </c15:fullRef>
                        <c15:formulaRef>
                          <c15:sqref>Registration!$H$21:$M$21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1271</c:v>
                      </c:pt>
                      <c:pt idx="1">
                        <c:v>1320</c:v>
                      </c:pt>
                      <c:pt idx="2">
                        <c:v>1138</c:v>
                      </c:pt>
                      <c:pt idx="3">
                        <c:v>1141</c:v>
                      </c:pt>
                      <c:pt idx="4" formatCode="#,##0_);\(#,##0\)">
                        <c:v>1114</c:v>
                      </c:pt>
                      <c:pt idx="5" formatCode="#,##0">
                        <c:v>1101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ABC-440B-B3D2-058C83EAD78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Registration!$A$22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Registration!$B$22:$M$22</c15:sqref>
                        </c15:fullRef>
                        <c15:formulaRef>
                          <c15:sqref>Registration!$H$22:$M$22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205</c:v>
                      </c:pt>
                      <c:pt idx="1">
                        <c:v>225</c:v>
                      </c:pt>
                      <c:pt idx="2">
                        <c:v>226</c:v>
                      </c:pt>
                      <c:pt idx="3">
                        <c:v>235</c:v>
                      </c:pt>
                      <c:pt idx="4" formatCode="#,##0_);\(#,##0\)">
                        <c:v>239</c:v>
                      </c:pt>
                      <c:pt idx="5">
                        <c:v>222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ABC-440B-B3D2-058C83EAD78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Registration!$A$23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Registration!$B$23:$M$23</c15:sqref>
                        </c15:fullRef>
                        <c15:formulaRef>
                          <c15:sqref>Registration!$H$23:$M$23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240819</c:v>
                      </c:pt>
                      <c:pt idx="1">
                        <c:v>244858</c:v>
                      </c:pt>
                      <c:pt idx="2">
                        <c:v>244145</c:v>
                      </c:pt>
                      <c:pt idx="3">
                        <c:v>246176</c:v>
                      </c:pt>
                      <c:pt idx="4" formatCode="#,##0_);\(#,##0\)">
                        <c:v>244480</c:v>
                      </c:pt>
                      <c:pt idx="5" formatCode="#,##0">
                        <c:v>258111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ABC-440B-B3D2-058C83EAD78E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Registration!$A$24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Registration!$B$24:$M$24</c15:sqref>
                        </c15:fullRef>
                        <c15:formulaRef>
                          <c15:sqref>Registration!$H$24:$M$24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6447</c:v>
                      </c:pt>
                      <c:pt idx="1">
                        <c:v>6542</c:v>
                      </c:pt>
                      <c:pt idx="2">
                        <c:v>6349</c:v>
                      </c:pt>
                      <c:pt idx="3">
                        <c:v>6387</c:v>
                      </c:pt>
                      <c:pt idx="4" formatCode="#,##0_);\(#,##0\)">
                        <c:v>6332</c:v>
                      </c:pt>
                      <c:pt idx="5" formatCode="#,##0">
                        <c:v>6680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ABC-440B-B3D2-058C83EAD78E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Registration!$A$25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Registration!$B$25:$M$25</c15:sqref>
                        </c15:fullRef>
                        <c15:formulaRef>
                          <c15:sqref>Registration!$H$25:$M$25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7087</c:v>
                      </c:pt>
                      <c:pt idx="1">
                        <c:v>7203</c:v>
                      </c:pt>
                      <c:pt idx="2">
                        <c:v>6993</c:v>
                      </c:pt>
                      <c:pt idx="3">
                        <c:v>6974</c:v>
                      </c:pt>
                      <c:pt idx="4" formatCode="#,##0_);\(#,##0\)">
                        <c:v>7036</c:v>
                      </c:pt>
                      <c:pt idx="5" formatCode="#,##0">
                        <c:v>7414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ABC-440B-B3D2-058C83EAD78E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Registration!$A$26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Registration!$B$26:$M$26</c15:sqref>
                        </c15:fullRef>
                        <c15:formulaRef>
                          <c15:sqref>Registration!$H$26:$M$26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9942</c:v>
                      </c:pt>
                      <c:pt idx="1">
                        <c:v>10182</c:v>
                      </c:pt>
                      <c:pt idx="2">
                        <c:v>9928</c:v>
                      </c:pt>
                      <c:pt idx="3">
                        <c:v>9747</c:v>
                      </c:pt>
                      <c:pt idx="4" formatCode="#,##0_);\(#,##0\)">
                        <c:v>9385</c:v>
                      </c:pt>
                      <c:pt idx="5" formatCode="#,##0">
                        <c:v>9825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ABC-440B-B3D2-058C83EAD78E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Registration!$A$27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Registration!$B$27:$M$27</c15:sqref>
                        </c15:fullRef>
                        <c15:formulaRef>
                          <c15:sqref>Registration!$H$27:$M$27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2924</c:v>
                      </c:pt>
                      <c:pt idx="1">
                        <c:v>3000</c:v>
                      </c:pt>
                      <c:pt idx="2">
                        <c:v>2887</c:v>
                      </c:pt>
                      <c:pt idx="3">
                        <c:v>2942</c:v>
                      </c:pt>
                      <c:pt idx="4" formatCode="#,##0_);\(#,##0\)">
                        <c:v>2821</c:v>
                      </c:pt>
                      <c:pt idx="5" formatCode="#,##0">
                        <c:v>2996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ABC-440B-B3D2-058C83EAD78E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Registration!$A$29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Registration!$B$29:$M$29</c15:sqref>
                        </c15:fullRef>
                        <c15:formulaRef>
                          <c15:sqref>Registration!$H$29:$M$29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7613</c:v>
                      </c:pt>
                      <c:pt idx="1">
                        <c:v>7633</c:v>
                      </c:pt>
                      <c:pt idx="2">
                        <c:v>7306</c:v>
                      </c:pt>
                      <c:pt idx="3">
                        <c:v>7170</c:v>
                      </c:pt>
                      <c:pt idx="4" formatCode="#,##0_);\(#,##0\)">
                        <c:v>6950</c:v>
                      </c:pt>
                      <c:pt idx="5" formatCode="#,##0">
                        <c:v>7312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ABC-440B-B3D2-058C83EAD78E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Registration!$A$30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Registration!$B$30:$M$30</c15:sqref>
                        </c15:fullRef>
                        <c15:formulaRef>
                          <c15:sqref>Registration!$H$30:$M$30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15017</c:v>
                      </c:pt>
                      <c:pt idx="1">
                        <c:v>15177</c:v>
                      </c:pt>
                      <c:pt idx="2">
                        <c:v>14668</c:v>
                      </c:pt>
                      <c:pt idx="3">
                        <c:v>14511</c:v>
                      </c:pt>
                      <c:pt idx="4" formatCode="#,##0_);\(#,##0\)">
                        <c:v>13998</c:v>
                      </c:pt>
                      <c:pt idx="5" formatCode="#,##0">
                        <c:v>14761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ABC-440B-B3D2-058C83EAD78E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Registration!$A$31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Registration!$B$31:$M$31</c15:sqref>
                        </c15:fullRef>
                        <c15:formulaRef>
                          <c15:sqref>Registration!$H$31:$M$31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15844</c:v>
                      </c:pt>
                      <c:pt idx="1">
                        <c:v>16200</c:v>
                      </c:pt>
                      <c:pt idx="2">
                        <c:v>16186</c:v>
                      </c:pt>
                      <c:pt idx="3">
                        <c:v>16412</c:v>
                      </c:pt>
                      <c:pt idx="4" formatCode="#,##0_);\(#,##0\)">
                        <c:v>16206</c:v>
                      </c:pt>
                      <c:pt idx="5" formatCode="#,##0">
                        <c:v>16189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ABC-440B-B3D2-058C83EAD78E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Registration!$A$32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Registration!$B$32:$M$32</c15:sqref>
                        </c15:fullRef>
                        <c15:formulaRef>
                          <c15:sqref>Registration!$H$32:$M$32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5352</c:v>
                      </c:pt>
                      <c:pt idx="1">
                        <c:v>5308</c:v>
                      </c:pt>
                      <c:pt idx="2">
                        <c:v>5429</c:v>
                      </c:pt>
                      <c:pt idx="3">
                        <c:v>5456</c:v>
                      </c:pt>
                      <c:pt idx="4" formatCode="#,##0_);\(#,##0\)">
                        <c:v>5191</c:v>
                      </c:pt>
                      <c:pt idx="5" formatCode="#,##0">
                        <c:v>5066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ABC-440B-B3D2-058C83EAD78E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Registration!$A$33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Registration!$B$33:$M$33</c15:sqref>
                        </c15:fullRef>
                        <c15:formulaRef>
                          <c15:sqref>Registration!$H$33:$M$33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11714</c:v>
                      </c:pt>
                      <c:pt idx="1">
                        <c:v>12559</c:v>
                      </c:pt>
                      <c:pt idx="2">
                        <c:v>13457</c:v>
                      </c:pt>
                      <c:pt idx="3">
                        <c:v>15197</c:v>
                      </c:pt>
                      <c:pt idx="4" formatCode="#,##0_);\(#,##0\)">
                        <c:v>14890</c:v>
                      </c:pt>
                      <c:pt idx="5" formatCode="#,##0">
                        <c:v>14631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ABC-440B-B3D2-058C83EAD78E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Registration!$A$34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Registration!$B$34:$M$34</c15:sqref>
                        </c15:fullRef>
                        <c15:formulaRef>
                          <c15:sqref>Registration!$H$34:$M$34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13045</c:v>
                      </c:pt>
                      <c:pt idx="1">
                        <c:v>12906</c:v>
                      </c:pt>
                      <c:pt idx="2">
                        <c:v>12914</c:v>
                      </c:pt>
                      <c:pt idx="3">
                        <c:v>12867</c:v>
                      </c:pt>
                      <c:pt idx="4" formatCode="#,##0_);\(#,##0\)">
                        <c:v>12840</c:v>
                      </c:pt>
                      <c:pt idx="5" formatCode="#,##0">
                        <c:v>13090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ABC-440B-B3D2-058C83EAD78E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Registration!$A$35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Registration!$B$35:$M$35</c15:sqref>
                        </c15:fullRef>
                        <c15:formulaRef>
                          <c15:sqref>Registration!$H$35:$M$35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4350</c:v>
                      </c:pt>
                      <c:pt idx="1">
                        <c:v>4246</c:v>
                      </c:pt>
                      <c:pt idx="2">
                        <c:v>4245</c:v>
                      </c:pt>
                      <c:pt idx="3">
                        <c:v>4284</c:v>
                      </c:pt>
                      <c:pt idx="4" formatCode="#,##0_);\(#,##0\)">
                        <c:v>4158</c:v>
                      </c:pt>
                      <c:pt idx="5" formatCode="#,##0">
                        <c:v>4252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ABC-440B-B3D2-058C83EAD78E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Registration!$A$36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Registration!$B$36:$M$36</c15:sqref>
                        </c15:fullRef>
                        <c15:formulaRef>
                          <c15:sqref>Registration!$H$36:$M$36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23568</c:v>
                      </c:pt>
                      <c:pt idx="1">
                        <c:v>23072</c:v>
                      </c:pt>
                      <c:pt idx="2">
                        <c:v>22226</c:v>
                      </c:pt>
                      <c:pt idx="3">
                        <c:v>20163</c:v>
                      </c:pt>
                      <c:pt idx="4" formatCode="#,##0_);\(#,##0\)">
                        <c:v>19836</c:v>
                      </c:pt>
                      <c:pt idx="5" formatCode="#,##0">
                        <c:v>19558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ABC-440B-B3D2-058C83EAD78E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Registration!$A$37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Registration!$B$37:$M$37</c15:sqref>
                        </c15:fullRef>
                        <c15:formulaRef>
                          <c15:sqref>Registration!$H$37:$M$37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2504</c:v>
                      </c:pt>
                      <c:pt idx="1">
                        <c:v>2508</c:v>
                      </c:pt>
                      <c:pt idx="2">
                        <c:v>2470</c:v>
                      </c:pt>
                      <c:pt idx="3">
                        <c:v>2489</c:v>
                      </c:pt>
                      <c:pt idx="4" formatCode="#,##0_);\(#,##0\)">
                        <c:v>2416</c:v>
                      </c:pt>
                      <c:pt idx="5" formatCode="#,##0">
                        <c:v>2413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ABC-440B-B3D2-058C83EAD78E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Registration!$A$38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Registration!$B$38:$M$38</c15:sqref>
                        </c15:fullRef>
                        <c15:formulaRef>
                          <c15:sqref>Registration!$H$38:$M$38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6018</c:v>
                      </c:pt>
                      <c:pt idx="1">
                        <c:v>5872</c:v>
                      </c:pt>
                      <c:pt idx="2">
                        <c:v>5660</c:v>
                      </c:pt>
                      <c:pt idx="3">
                        <c:v>5717</c:v>
                      </c:pt>
                      <c:pt idx="4" formatCode="#,##0_);\(#,##0\)">
                        <c:v>5539</c:v>
                      </c:pt>
                      <c:pt idx="5" formatCode="#,##0">
                        <c:v>5522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ABC-440B-B3D2-058C83EAD78E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Registration!$A$39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Registration!$B$39:$M$39</c15:sqref>
                        </c15:fullRef>
                        <c15:formulaRef>
                          <c15:sqref>Registration!$H$39:$M$39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128704</c:v>
                      </c:pt>
                      <c:pt idx="1">
                        <c:v>130645</c:v>
                      </c:pt>
                      <c:pt idx="2">
                        <c:v>129553</c:v>
                      </c:pt>
                      <c:pt idx="3">
                        <c:v>129882</c:v>
                      </c:pt>
                      <c:pt idx="4" formatCode="#,##0_);\(#,##0\)">
                        <c:v>126224</c:v>
                      </c:pt>
                      <c:pt idx="5" formatCode="#,##0">
                        <c:v>132311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ABC-440B-B3D2-058C83EAD78E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Registration!$A$40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Registration!$B$40:$M$40</c15:sqref>
                        </c15:fullRef>
                        <c15:formulaRef>
                          <c15:sqref>Registration!$H$40:$M$40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1407</c:v>
                      </c:pt>
                      <c:pt idx="1">
                        <c:v>1411</c:v>
                      </c:pt>
                      <c:pt idx="2">
                        <c:v>1288</c:v>
                      </c:pt>
                      <c:pt idx="3">
                        <c:v>1200</c:v>
                      </c:pt>
                      <c:pt idx="4" formatCode="#,##0_);\(#,##0\)">
                        <c:v>1214</c:v>
                      </c:pt>
                      <c:pt idx="5" formatCode="#,##0">
                        <c:v>1230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ABC-440B-B3D2-058C83EAD78E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Registration!$A$41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Registration!$B$41:$M$41</c15:sqref>
                        </c15:fullRef>
                        <c15:formulaRef>
                          <c15:sqref>Registration!$H$41:$M$41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11770</c:v>
                      </c:pt>
                      <c:pt idx="1">
                        <c:v>12017</c:v>
                      </c:pt>
                      <c:pt idx="2">
                        <c:v>11096</c:v>
                      </c:pt>
                      <c:pt idx="3">
                        <c:v>11170</c:v>
                      </c:pt>
                      <c:pt idx="4" formatCode="#,##0_);\(#,##0\)">
                        <c:v>10928</c:v>
                      </c:pt>
                      <c:pt idx="5" formatCode="#,##0">
                        <c:v>11555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2ABC-440B-B3D2-058C83EAD78E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Registration!$A$42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Registration!$B$42:$M$42</c15:sqref>
                        </c15:fullRef>
                        <c15:formulaRef>
                          <c15:sqref>Registration!$H$42:$M$42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115921</c:v>
                      </c:pt>
                      <c:pt idx="1">
                        <c:v>117355</c:v>
                      </c:pt>
                      <c:pt idx="2">
                        <c:v>115558</c:v>
                      </c:pt>
                      <c:pt idx="3">
                        <c:v>116796</c:v>
                      </c:pt>
                      <c:pt idx="4" formatCode="#,##0_);\(#,##0\)">
                        <c:v>114441</c:v>
                      </c:pt>
                      <c:pt idx="5" formatCode="#,##0">
                        <c:v>119308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2ABC-440B-B3D2-058C83EAD78E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Registration!$A$43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Registration!$B$43:$M$43</c15:sqref>
                        </c15:fullRef>
                        <c15:formulaRef>
                          <c15:sqref>Registration!$H$43:$M$43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4503</c:v>
                      </c:pt>
                      <c:pt idx="1">
                        <c:v>4558</c:v>
                      </c:pt>
                      <c:pt idx="2">
                        <c:v>4316</c:v>
                      </c:pt>
                      <c:pt idx="3">
                        <c:v>4771</c:v>
                      </c:pt>
                      <c:pt idx="4" formatCode="#,##0_);\(#,##0\)">
                        <c:v>4712</c:v>
                      </c:pt>
                      <c:pt idx="5" formatCode="#,##0">
                        <c:v>5066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2ABC-440B-B3D2-058C83EAD78E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Registration!$A$44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Registration!$B$44:$M$44</c15:sqref>
                        </c15:fullRef>
                        <c15:formulaRef>
                          <c15:sqref>Registration!$H$44:$M$44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14287</c:v>
                      </c:pt>
                      <c:pt idx="1">
                        <c:v>14364</c:v>
                      </c:pt>
                      <c:pt idx="2">
                        <c:v>15146</c:v>
                      </c:pt>
                      <c:pt idx="3">
                        <c:v>15657</c:v>
                      </c:pt>
                      <c:pt idx="4" formatCode="#,##0_);\(#,##0\)">
                        <c:v>15361</c:v>
                      </c:pt>
                      <c:pt idx="5" formatCode="#,##0">
                        <c:v>15129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2ABC-440B-B3D2-058C83EAD78E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Registration!$A$45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Registration!$B$45:$M$45</c15:sqref>
                        </c15:fullRef>
                        <c15:formulaRef>
                          <c15:sqref>Registration!$H$45:$M$45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8964</c:v>
                      </c:pt>
                      <c:pt idx="1">
                        <c:v>9062</c:v>
                      </c:pt>
                      <c:pt idx="2">
                        <c:v>10155</c:v>
                      </c:pt>
                      <c:pt idx="3">
                        <c:v>11084</c:v>
                      </c:pt>
                      <c:pt idx="4" formatCode="#,##0_);\(#,##0\)">
                        <c:v>10029</c:v>
                      </c:pt>
                      <c:pt idx="5" formatCode="#,##0">
                        <c:v>9752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ABC-440B-B3D2-058C83EAD78E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Registration!$A$46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Registration!$B$46:$M$46</c15:sqref>
                        </c15:fullRef>
                        <c15:formulaRef>
                          <c15:sqref>Registration!$H$46:$M$46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11203</c:v>
                      </c:pt>
                      <c:pt idx="1">
                        <c:v>11508</c:v>
                      </c:pt>
                      <c:pt idx="2">
                        <c:v>11430</c:v>
                      </c:pt>
                      <c:pt idx="3">
                        <c:v>11173</c:v>
                      </c:pt>
                      <c:pt idx="4" formatCode="#,##0_);\(#,##0\)">
                        <c:v>10764</c:v>
                      </c:pt>
                      <c:pt idx="5" formatCode="#,##0">
                        <c:v>10633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2ABC-440B-B3D2-058C83EAD78E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Registration!$A$47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Registration!$B$47:$M$47</c15:sqref>
                        </c15:fullRef>
                        <c15:formulaRef>
                          <c15:sqref>Registration!$H$47:$M$47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6"/>
                      <c:pt idx="0">
                        <c:v>1189305</c:v>
                      </c:pt>
                      <c:pt idx="1">
                        <c:v>1208815</c:v>
                      </c:pt>
                      <c:pt idx="2">
                        <c:v>1239313</c:v>
                      </c:pt>
                      <c:pt idx="3">
                        <c:v>1258321</c:v>
                      </c:pt>
                      <c:pt idx="4" formatCode="#,##0_);\(#,##0\)">
                        <c:v>1219695</c:v>
                      </c:pt>
                      <c:pt idx="5">
                        <c:v>1246377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2ABC-440B-B3D2-058C83EAD78E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Registration!$A$48</c15:sqref>
                        </c15:formulaRef>
                      </c:ext>
                    </c:extLst>
                    <c:strCache>
                      <c:ptCount val="1"/>
                      <c:pt idx="0">
                        <c:v>% of State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Registration!$B$48:$M$48</c15:sqref>
                        </c15:fullRef>
                        <c15:formulaRef>
                          <c15:sqref>Registration!$H$48:$M$48</c15:sqref>
                        </c15:formulaRef>
                      </c:ext>
                    </c:extLst>
                    <c:numCache>
                      <c:formatCode>0.0%</c:formatCode>
                      <c:ptCount val="6"/>
                      <c:pt idx="0">
                        <c:v>4.9153515790350745E-2</c:v>
                      </c:pt>
                      <c:pt idx="1">
                        <c:v>4.9272142341898528E-2</c:v>
                      </c:pt>
                      <c:pt idx="2">
                        <c:v>5.0321059855243509E-2</c:v>
                      </c:pt>
                      <c:pt idx="3">
                        <c:v>5.0488702664220661E-2</c:v>
                      </c:pt>
                      <c:pt idx="4">
                        <c:v>5.0755902764657933E-2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2ABC-440B-B3D2-058C83EAD78E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Registration!$A$49</c15:sqref>
                        </c15:formulaRef>
                      </c:ext>
                    </c:extLst>
                    <c:strCache>
                      <c:ptCount val="1"/>
                      <c:pt idx="0">
                        <c:v>State Total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Registration!$B$49:$M$49</c15:sqref>
                        </c15:fullRef>
                        <c15:formulaRef>
                          <c15:sqref>Registration!$H$49:$M$49</c15:sqref>
                        </c15:formulaRef>
                      </c:ext>
                    </c:extLst>
                    <c:numCache>
                      <c:formatCode>#,##0</c:formatCode>
                      <c:ptCount val="6"/>
                      <c:pt idx="0">
                        <c:v>24195726</c:v>
                      </c:pt>
                      <c:pt idx="1">
                        <c:v>24533437</c:v>
                      </c:pt>
                      <c:pt idx="2">
                        <c:v>24628118</c:v>
                      </c:pt>
                      <c:pt idx="3">
                        <c:v>24922823</c:v>
                      </c:pt>
                      <c:pt idx="4" formatCode="#,##0_);\(#,##0\)">
                        <c:v>24030604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2ABC-440B-B3D2-058C83EAD78E}"/>
                  </c:ext>
                </c:extLst>
              </c15:ser>
            </c15:filteredLineSeries>
          </c:ext>
        </c:extLst>
      </c:lineChart>
      <c:catAx>
        <c:axId val="184684044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46840863"/>
        <c:crosses val="autoZero"/>
        <c:auto val="1"/>
        <c:lblAlgn val="ctr"/>
        <c:lblOffset val="100"/>
        <c:noMultiLvlLbl val="0"/>
      </c:catAx>
      <c:valAx>
        <c:axId val="184684086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crossAx val="18468404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Average Median Age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5"/>
          <c:order val="45"/>
          <c:tx>
            <c:strRef>
              <c:f>'Median Age'!$A$47</c:f>
              <c:strCache>
                <c:ptCount val="1"/>
                <c:pt idx="0">
                  <c:v> Average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'Median Age'!$B$1:$N$1</c:f>
              <c:strCache>
                <c:ptCount val="13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</c:strCache>
            </c:strRef>
          </c:cat>
          <c:val>
            <c:numRef>
              <c:f>'Median Age'!$B$47:$N$47</c:f>
              <c:numCache>
                <c:formatCode>0.0</c:formatCode>
                <c:ptCount val="13"/>
                <c:pt idx="0">
                  <c:v>37.784444444444439</c:v>
                </c:pt>
                <c:pt idx="1">
                  <c:v>37.457777777777771</c:v>
                </c:pt>
                <c:pt idx="2">
                  <c:v>37.464444444444439</c:v>
                </c:pt>
                <c:pt idx="3">
                  <c:v>37.775555555555556</c:v>
                </c:pt>
                <c:pt idx="4">
                  <c:v>37.415555555555549</c:v>
                </c:pt>
                <c:pt idx="5">
                  <c:v>37.553333333333342</c:v>
                </c:pt>
                <c:pt idx="6">
                  <c:v>37.528888888888886</c:v>
                </c:pt>
                <c:pt idx="7">
                  <c:v>37.384444444444448</c:v>
                </c:pt>
                <c:pt idx="8">
                  <c:v>38.144444444444446</c:v>
                </c:pt>
                <c:pt idx="9">
                  <c:v>37.56666666666667</c:v>
                </c:pt>
                <c:pt idx="10">
                  <c:v>37.797777777777767</c:v>
                </c:pt>
                <c:pt idx="11">
                  <c:v>38.364444444444437</c:v>
                </c:pt>
                <c:pt idx="12">
                  <c:v>37.759999999999991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6B9A-475E-A65A-A793F21F2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115376"/>
        <c:axId val="21051170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'Median Age'!$A$2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'Median Age'!$B$2:$N$2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34.1</c:v>
                      </c:pt>
                      <c:pt idx="1">
                        <c:v>34.6</c:v>
                      </c:pt>
                      <c:pt idx="2">
                        <c:v>34.5</c:v>
                      </c:pt>
                      <c:pt idx="3">
                        <c:v>33.799999999999997</c:v>
                      </c:pt>
                      <c:pt idx="4">
                        <c:v>34.200000000000003</c:v>
                      </c:pt>
                      <c:pt idx="5">
                        <c:v>33.1</c:v>
                      </c:pt>
                      <c:pt idx="6">
                        <c:v>31.3</c:v>
                      </c:pt>
                      <c:pt idx="7">
                        <c:v>31.2</c:v>
                      </c:pt>
                      <c:pt idx="8">
                        <c:v>33.4</c:v>
                      </c:pt>
                      <c:pt idx="9">
                        <c:v>32</c:v>
                      </c:pt>
                      <c:pt idx="10">
                        <c:v>31.5</c:v>
                      </c:pt>
                      <c:pt idx="11" formatCode="General">
                        <c:v>32.299999999999997</c:v>
                      </c:pt>
                      <c:pt idx="12" formatCode="General">
                        <c:v>32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B9A-475E-A65A-A793F21F24EF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Age'!$B$3:$N$3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41.8</c:v>
                      </c:pt>
                      <c:pt idx="1">
                        <c:v>43.2</c:v>
                      </c:pt>
                      <c:pt idx="2">
                        <c:v>41.7</c:v>
                      </c:pt>
                      <c:pt idx="3">
                        <c:v>40</c:v>
                      </c:pt>
                      <c:pt idx="4">
                        <c:v>38.799999999999997</c:v>
                      </c:pt>
                      <c:pt idx="5">
                        <c:v>41.5</c:v>
                      </c:pt>
                      <c:pt idx="6">
                        <c:v>38.700000000000003</c:v>
                      </c:pt>
                      <c:pt idx="7">
                        <c:v>33</c:v>
                      </c:pt>
                      <c:pt idx="8">
                        <c:v>46</c:v>
                      </c:pt>
                      <c:pt idx="9">
                        <c:v>48.6</c:v>
                      </c:pt>
                      <c:pt idx="10">
                        <c:v>49.1</c:v>
                      </c:pt>
                      <c:pt idx="11" formatCode="General">
                        <c:v>37.200000000000003</c:v>
                      </c:pt>
                      <c:pt idx="12" formatCode="General">
                        <c:v>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B9A-475E-A65A-A793F21F24EF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Age'!$A$4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Age'!$B$4:$N$4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37.1</c:v>
                      </c:pt>
                      <c:pt idx="1">
                        <c:v>34.6</c:v>
                      </c:pt>
                      <c:pt idx="2">
                        <c:v>34.799999999999997</c:v>
                      </c:pt>
                      <c:pt idx="3">
                        <c:v>34.200000000000003</c:v>
                      </c:pt>
                      <c:pt idx="4">
                        <c:v>34.299999999999997</c:v>
                      </c:pt>
                      <c:pt idx="5">
                        <c:v>34.299999999999997</c:v>
                      </c:pt>
                      <c:pt idx="6">
                        <c:v>34.9</c:v>
                      </c:pt>
                      <c:pt idx="7">
                        <c:v>33.799999999999997</c:v>
                      </c:pt>
                      <c:pt idx="8">
                        <c:v>35.700000000000003</c:v>
                      </c:pt>
                      <c:pt idx="9">
                        <c:v>36.200000000000003</c:v>
                      </c:pt>
                      <c:pt idx="10">
                        <c:v>36.5</c:v>
                      </c:pt>
                      <c:pt idx="11" formatCode="General">
                        <c:v>36.6</c:v>
                      </c:pt>
                      <c:pt idx="12" formatCode="General">
                        <c:v>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B9A-475E-A65A-A793F21F24EF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Age'!$A$5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Age'!$B$5:$N$5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48.1</c:v>
                      </c:pt>
                      <c:pt idx="1">
                        <c:v>46.1</c:v>
                      </c:pt>
                      <c:pt idx="2">
                        <c:v>46.9</c:v>
                      </c:pt>
                      <c:pt idx="3">
                        <c:v>48.6</c:v>
                      </c:pt>
                      <c:pt idx="4">
                        <c:v>48.9</c:v>
                      </c:pt>
                      <c:pt idx="5">
                        <c:v>49.7</c:v>
                      </c:pt>
                      <c:pt idx="6">
                        <c:v>49.3</c:v>
                      </c:pt>
                      <c:pt idx="7">
                        <c:v>49.1</c:v>
                      </c:pt>
                      <c:pt idx="8">
                        <c:v>48.4</c:v>
                      </c:pt>
                      <c:pt idx="9">
                        <c:v>47.5</c:v>
                      </c:pt>
                      <c:pt idx="10">
                        <c:v>47</c:v>
                      </c:pt>
                      <c:pt idx="11" formatCode="General">
                        <c:v>47.9</c:v>
                      </c:pt>
                      <c:pt idx="12" formatCode="General">
                        <c:v>45.6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9A-475E-A65A-A793F21F24EF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Age'!$A$6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Age'!$B$6:$N$6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41.1</c:v>
                      </c:pt>
                      <c:pt idx="1">
                        <c:v>40.5</c:v>
                      </c:pt>
                      <c:pt idx="2">
                        <c:v>40</c:v>
                      </c:pt>
                      <c:pt idx="3">
                        <c:v>40.9</c:v>
                      </c:pt>
                      <c:pt idx="4">
                        <c:v>41.5</c:v>
                      </c:pt>
                      <c:pt idx="5">
                        <c:v>40.9</c:v>
                      </c:pt>
                      <c:pt idx="6">
                        <c:v>40.799999999999997</c:v>
                      </c:pt>
                      <c:pt idx="7">
                        <c:v>41.3</c:v>
                      </c:pt>
                      <c:pt idx="8">
                        <c:v>41.4</c:v>
                      </c:pt>
                      <c:pt idx="9">
                        <c:v>42.1</c:v>
                      </c:pt>
                      <c:pt idx="10">
                        <c:v>48.8</c:v>
                      </c:pt>
                      <c:pt idx="11" formatCode="General">
                        <c:v>46.1</c:v>
                      </c:pt>
                      <c:pt idx="12" formatCode="General">
                        <c:v>49.7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B9A-475E-A65A-A793F21F24EF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Age'!$A$7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Age'!$B$7:$N$7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37.200000000000003</c:v>
                      </c:pt>
                      <c:pt idx="1">
                        <c:v>38.200000000000003</c:v>
                      </c:pt>
                      <c:pt idx="2">
                        <c:v>36.299999999999997</c:v>
                      </c:pt>
                      <c:pt idx="3">
                        <c:v>38</c:v>
                      </c:pt>
                      <c:pt idx="4">
                        <c:v>34.6</c:v>
                      </c:pt>
                      <c:pt idx="5">
                        <c:v>34.1</c:v>
                      </c:pt>
                      <c:pt idx="6">
                        <c:v>33.5</c:v>
                      </c:pt>
                      <c:pt idx="7">
                        <c:v>33.1</c:v>
                      </c:pt>
                      <c:pt idx="8">
                        <c:v>35.200000000000003</c:v>
                      </c:pt>
                      <c:pt idx="9">
                        <c:v>33.6</c:v>
                      </c:pt>
                      <c:pt idx="10">
                        <c:v>34.1</c:v>
                      </c:pt>
                      <c:pt idx="11" formatCode="General">
                        <c:v>33.6</c:v>
                      </c:pt>
                      <c:pt idx="12" formatCode="General">
                        <c:v>33.700000000000003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9A-475E-A65A-A793F21F24EF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Age'!$A$8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Age'!$B$8:$N$8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34.299999999999997</c:v>
                      </c:pt>
                      <c:pt idx="1">
                        <c:v>34</c:v>
                      </c:pt>
                      <c:pt idx="2">
                        <c:v>34.299999999999997</c:v>
                      </c:pt>
                      <c:pt idx="3">
                        <c:v>38.1</c:v>
                      </c:pt>
                      <c:pt idx="4">
                        <c:v>38.5</c:v>
                      </c:pt>
                      <c:pt idx="5">
                        <c:v>38.6</c:v>
                      </c:pt>
                      <c:pt idx="6">
                        <c:v>40.5</c:v>
                      </c:pt>
                      <c:pt idx="7">
                        <c:v>40.5</c:v>
                      </c:pt>
                      <c:pt idx="8">
                        <c:v>39.1</c:v>
                      </c:pt>
                      <c:pt idx="9">
                        <c:v>40</c:v>
                      </c:pt>
                      <c:pt idx="10">
                        <c:v>39.4</c:v>
                      </c:pt>
                      <c:pt idx="11" formatCode="General">
                        <c:v>44.1</c:v>
                      </c:pt>
                      <c:pt idx="12" formatCode="General">
                        <c:v>40.200000000000003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9A-475E-A65A-A793F21F24EF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Age'!$A$9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Age'!$B$9:$N$9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37.1</c:v>
                      </c:pt>
                      <c:pt idx="1">
                        <c:v>36.799999999999997</c:v>
                      </c:pt>
                      <c:pt idx="2">
                        <c:v>37.5</c:v>
                      </c:pt>
                      <c:pt idx="3">
                        <c:v>37.6</c:v>
                      </c:pt>
                      <c:pt idx="4">
                        <c:v>37.4</c:v>
                      </c:pt>
                      <c:pt idx="5">
                        <c:v>38.4</c:v>
                      </c:pt>
                      <c:pt idx="6">
                        <c:v>38.200000000000003</c:v>
                      </c:pt>
                      <c:pt idx="7">
                        <c:v>38.700000000000003</c:v>
                      </c:pt>
                      <c:pt idx="8">
                        <c:v>37.9</c:v>
                      </c:pt>
                      <c:pt idx="9">
                        <c:v>38.200000000000003</c:v>
                      </c:pt>
                      <c:pt idx="10">
                        <c:v>38.6</c:v>
                      </c:pt>
                      <c:pt idx="11" formatCode="General">
                        <c:v>39</c:v>
                      </c:pt>
                      <c:pt idx="12" formatCode="General">
                        <c:v>38.4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B9A-475E-A65A-A793F21F24EF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Age'!$A$10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Age'!$B$10:$N$10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32.6</c:v>
                      </c:pt>
                      <c:pt idx="1">
                        <c:v>30.1</c:v>
                      </c:pt>
                      <c:pt idx="2">
                        <c:v>40.9</c:v>
                      </c:pt>
                      <c:pt idx="3">
                        <c:v>38.1</c:v>
                      </c:pt>
                      <c:pt idx="4">
                        <c:v>37.5</c:v>
                      </c:pt>
                      <c:pt idx="5">
                        <c:v>39</c:v>
                      </c:pt>
                      <c:pt idx="6">
                        <c:v>39.200000000000003</c:v>
                      </c:pt>
                      <c:pt idx="7">
                        <c:v>40.5</c:v>
                      </c:pt>
                      <c:pt idx="8">
                        <c:v>38</c:v>
                      </c:pt>
                      <c:pt idx="9">
                        <c:v>42</c:v>
                      </c:pt>
                      <c:pt idx="10">
                        <c:v>41.9</c:v>
                      </c:pt>
                      <c:pt idx="11" formatCode="General">
                        <c:v>37.200000000000003</c:v>
                      </c:pt>
                      <c:pt idx="12" formatCode="General">
                        <c:v>39.9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B9A-475E-A65A-A793F21F24EF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Age'!$A$11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Age'!$B$11:$N$11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36.200000000000003</c:v>
                      </c:pt>
                      <c:pt idx="1">
                        <c:v>34.9</c:v>
                      </c:pt>
                      <c:pt idx="2">
                        <c:v>34.200000000000003</c:v>
                      </c:pt>
                      <c:pt idx="3">
                        <c:v>33.4</c:v>
                      </c:pt>
                      <c:pt idx="4">
                        <c:v>33</c:v>
                      </c:pt>
                      <c:pt idx="5">
                        <c:v>33.1</c:v>
                      </c:pt>
                      <c:pt idx="6">
                        <c:v>33.4</c:v>
                      </c:pt>
                      <c:pt idx="7">
                        <c:v>33.1</c:v>
                      </c:pt>
                      <c:pt idx="8">
                        <c:v>33.4</c:v>
                      </c:pt>
                      <c:pt idx="9">
                        <c:v>33.799999999999997</c:v>
                      </c:pt>
                      <c:pt idx="10">
                        <c:v>33.700000000000003</c:v>
                      </c:pt>
                      <c:pt idx="11" formatCode="General">
                        <c:v>33.6</c:v>
                      </c:pt>
                      <c:pt idx="12" formatCode="General">
                        <c:v>33.5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B9A-475E-A65A-A793F21F24EF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Age'!$A$12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Age'!$B$12:$N$12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41</c:v>
                      </c:pt>
                      <c:pt idx="1">
                        <c:v>41.1</c:v>
                      </c:pt>
                      <c:pt idx="2">
                        <c:v>43.1</c:v>
                      </c:pt>
                      <c:pt idx="3">
                        <c:v>45.4</c:v>
                      </c:pt>
                      <c:pt idx="4">
                        <c:v>44</c:v>
                      </c:pt>
                      <c:pt idx="5">
                        <c:v>43.6</c:v>
                      </c:pt>
                      <c:pt idx="6">
                        <c:v>43.1</c:v>
                      </c:pt>
                      <c:pt idx="7">
                        <c:v>42.8</c:v>
                      </c:pt>
                      <c:pt idx="8">
                        <c:v>42.3</c:v>
                      </c:pt>
                      <c:pt idx="9">
                        <c:v>42.4</c:v>
                      </c:pt>
                      <c:pt idx="10">
                        <c:v>43.4</c:v>
                      </c:pt>
                      <c:pt idx="11" formatCode="General">
                        <c:v>45.2</c:v>
                      </c:pt>
                      <c:pt idx="12" formatCode="General">
                        <c:v>44.5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B9A-475E-A65A-A793F21F24EF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Age'!$A$13</c15:sqref>
                        </c15:formulaRef>
                      </c:ext>
                    </c:extLst>
                    <c:strCache>
                      <c:ptCount val="1"/>
                      <c:pt idx="0">
                        <c:v>Ector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Age'!$B$13:$N$13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30.7</c:v>
                      </c:pt>
                      <c:pt idx="1">
                        <c:v>31.3</c:v>
                      </c:pt>
                      <c:pt idx="2">
                        <c:v>31.2</c:v>
                      </c:pt>
                      <c:pt idx="3">
                        <c:v>31.2</c:v>
                      </c:pt>
                      <c:pt idx="4">
                        <c:v>30.9</c:v>
                      </c:pt>
                      <c:pt idx="5">
                        <c:v>30.9</c:v>
                      </c:pt>
                      <c:pt idx="6">
                        <c:v>30.7</c:v>
                      </c:pt>
                      <c:pt idx="7">
                        <c:v>30.4</c:v>
                      </c:pt>
                      <c:pt idx="8">
                        <c:v>30.3</c:v>
                      </c:pt>
                      <c:pt idx="9">
                        <c:v>30.6</c:v>
                      </c:pt>
                      <c:pt idx="10">
                        <c:v>30.4</c:v>
                      </c:pt>
                      <c:pt idx="11" formatCode="General">
                        <c:v>30.6</c:v>
                      </c:pt>
                      <c:pt idx="12" formatCode="General">
                        <c:v>31.1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B9A-475E-A65A-A793F21F24EF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Age'!$A$14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Age'!$B$14:$N$14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45.1</c:v>
                      </c:pt>
                      <c:pt idx="1">
                        <c:v>45</c:v>
                      </c:pt>
                      <c:pt idx="2">
                        <c:v>43.8</c:v>
                      </c:pt>
                      <c:pt idx="3">
                        <c:v>42.1</c:v>
                      </c:pt>
                      <c:pt idx="4">
                        <c:v>42.2</c:v>
                      </c:pt>
                      <c:pt idx="5">
                        <c:v>43.6</c:v>
                      </c:pt>
                      <c:pt idx="6">
                        <c:v>41.9</c:v>
                      </c:pt>
                      <c:pt idx="7">
                        <c:v>43.4</c:v>
                      </c:pt>
                      <c:pt idx="8">
                        <c:v>45.7</c:v>
                      </c:pt>
                      <c:pt idx="9">
                        <c:v>46.3</c:v>
                      </c:pt>
                      <c:pt idx="10">
                        <c:v>45.8</c:v>
                      </c:pt>
                      <c:pt idx="11" formatCode="General">
                        <c:v>44.5</c:v>
                      </c:pt>
                      <c:pt idx="12" formatCode="General">
                        <c:v>44.5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B9A-475E-A65A-A793F21F24EF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Age'!$A$15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Age'!$B$15:$N$15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30.7</c:v>
                      </c:pt>
                      <c:pt idx="1">
                        <c:v>29.2</c:v>
                      </c:pt>
                      <c:pt idx="2">
                        <c:v>29.2</c:v>
                      </c:pt>
                      <c:pt idx="3">
                        <c:v>29.2</c:v>
                      </c:pt>
                      <c:pt idx="4">
                        <c:v>29.1</c:v>
                      </c:pt>
                      <c:pt idx="5">
                        <c:v>28.9</c:v>
                      </c:pt>
                      <c:pt idx="6">
                        <c:v>28.9</c:v>
                      </c:pt>
                      <c:pt idx="7">
                        <c:v>28.4</c:v>
                      </c:pt>
                      <c:pt idx="8">
                        <c:v>28.4</c:v>
                      </c:pt>
                      <c:pt idx="9">
                        <c:v>28.4</c:v>
                      </c:pt>
                      <c:pt idx="10">
                        <c:v>28.3</c:v>
                      </c:pt>
                      <c:pt idx="11" formatCode="General">
                        <c:v>28.1</c:v>
                      </c:pt>
                      <c:pt idx="12" formatCode="General">
                        <c:v>28.1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B9A-475E-A65A-A793F21F24EF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Age'!$A$16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Age'!$B$16:$N$16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33.799999999999997</c:v>
                      </c:pt>
                      <c:pt idx="1">
                        <c:v>35.6</c:v>
                      </c:pt>
                      <c:pt idx="2">
                        <c:v>36.4</c:v>
                      </c:pt>
                      <c:pt idx="3">
                        <c:v>38.4</c:v>
                      </c:pt>
                      <c:pt idx="4">
                        <c:v>37.799999999999997</c:v>
                      </c:pt>
                      <c:pt idx="5">
                        <c:v>39.6</c:v>
                      </c:pt>
                      <c:pt idx="6">
                        <c:v>39.4</c:v>
                      </c:pt>
                      <c:pt idx="7">
                        <c:v>37.9</c:v>
                      </c:pt>
                      <c:pt idx="8">
                        <c:v>33.700000000000003</c:v>
                      </c:pt>
                      <c:pt idx="9">
                        <c:v>33.4</c:v>
                      </c:pt>
                      <c:pt idx="10">
                        <c:v>34.6</c:v>
                      </c:pt>
                      <c:pt idx="11" formatCode="General">
                        <c:v>42.8</c:v>
                      </c:pt>
                      <c:pt idx="12" formatCode="General">
                        <c:v>35.5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B9A-475E-A65A-A793F21F24EF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Age'!$A$17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Age'!$B$17:$N$17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38.4</c:v>
                      </c:pt>
                      <c:pt idx="1">
                        <c:v>39.6</c:v>
                      </c:pt>
                      <c:pt idx="2">
                        <c:v>41.8</c:v>
                      </c:pt>
                      <c:pt idx="3">
                        <c:v>39.799999999999997</c:v>
                      </c:pt>
                      <c:pt idx="4">
                        <c:v>38.799999999999997</c:v>
                      </c:pt>
                      <c:pt idx="5">
                        <c:v>41.3</c:v>
                      </c:pt>
                      <c:pt idx="6">
                        <c:v>38.799999999999997</c:v>
                      </c:pt>
                      <c:pt idx="7">
                        <c:v>37.4</c:v>
                      </c:pt>
                      <c:pt idx="8">
                        <c:v>38.200000000000003</c:v>
                      </c:pt>
                      <c:pt idx="9">
                        <c:v>37</c:v>
                      </c:pt>
                      <c:pt idx="10">
                        <c:v>36.9</c:v>
                      </c:pt>
                      <c:pt idx="11" formatCode="General">
                        <c:v>36.6</c:v>
                      </c:pt>
                      <c:pt idx="12" formatCode="General">
                        <c:v>35.5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B9A-475E-A65A-A793F21F24EF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Age'!$A$18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Age'!$B$18:$N$18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33.9</c:v>
                      </c:pt>
                      <c:pt idx="1">
                        <c:v>33.4</c:v>
                      </c:pt>
                      <c:pt idx="2">
                        <c:v>33.200000000000003</c:v>
                      </c:pt>
                      <c:pt idx="3">
                        <c:v>32.9</c:v>
                      </c:pt>
                      <c:pt idx="4">
                        <c:v>32.6</c:v>
                      </c:pt>
                      <c:pt idx="5">
                        <c:v>32.6</c:v>
                      </c:pt>
                      <c:pt idx="6">
                        <c:v>32.799999999999997</c:v>
                      </c:pt>
                      <c:pt idx="7">
                        <c:v>33</c:v>
                      </c:pt>
                      <c:pt idx="8">
                        <c:v>33.6</c:v>
                      </c:pt>
                      <c:pt idx="9">
                        <c:v>34.299999999999997</c:v>
                      </c:pt>
                      <c:pt idx="10">
                        <c:v>34.6</c:v>
                      </c:pt>
                      <c:pt idx="11" formatCode="General">
                        <c:v>33.9</c:v>
                      </c:pt>
                      <c:pt idx="12" formatCode="General">
                        <c:v>34.9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B9A-475E-A65A-A793F21F24EF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Age'!$A$19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Age'!$B$19:$N$19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36.799999999999997</c:v>
                      </c:pt>
                      <c:pt idx="1">
                        <c:v>38.299999999999997</c:v>
                      </c:pt>
                      <c:pt idx="2">
                        <c:v>37.5</c:v>
                      </c:pt>
                      <c:pt idx="3">
                        <c:v>37.5</c:v>
                      </c:pt>
                      <c:pt idx="4">
                        <c:v>37.4</c:v>
                      </c:pt>
                      <c:pt idx="5">
                        <c:v>37</c:v>
                      </c:pt>
                      <c:pt idx="6">
                        <c:v>36.9</c:v>
                      </c:pt>
                      <c:pt idx="7">
                        <c:v>36.9</c:v>
                      </c:pt>
                      <c:pt idx="8">
                        <c:v>38.5</c:v>
                      </c:pt>
                      <c:pt idx="9">
                        <c:v>37.200000000000003</c:v>
                      </c:pt>
                      <c:pt idx="10">
                        <c:v>36.799999999999997</c:v>
                      </c:pt>
                      <c:pt idx="11" formatCode="General">
                        <c:v>37.5</c:v>
                      </c:pt>
                      <c:pt idx="12" formatCode="General">
                        <c:v>37.4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B9A-475E-A65A-A793F21F24EF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Age'!$A$20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Age'!$B$20:$N$20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41.1</c:v>
                      </c:pt>
                      <c:pt idx="1">
                        <c:v>44.5</c:v>
                      </c:pt>
                      <c:pt idx="2">
                        <c:v>44</c:v>
                      </c:pt>
                      <c:pt idx="3">
                        <c:v>39.299999999999997</c:v>
                      </c:pt>
                      <c:pt idx="4">
                        <c:v>43.3</c:v>
                      </c:pt>
                      <c:pt idx="5">
                        <c:v>47</c:v>
                      </c:pt>
                      <c:pt idx="6">
                        <c:v>44.9</c:v>
                      </c:pt>
                      <c:pt idx="7">
                        <c:v>42.5</c:v>
                      </c:pt>
                      <c:pt idx="8">
                        <c:v>45.1</c:v>
                      </c:pt>
                      <c:pt idx="9">
                        <c:v>44.4</c:v>
                      </c:pt>
                      <c:pt idx="10">
                        <c:v>43.3</c:v>
                      </c:pt>
                      <c:pt idx="11" formatCode="General">
                        <c:v>43.3</c:v>
                      </c:pt>
                      <c:pt idx="12" formatCode="General">
                        <c:v>41.8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B9A-475E-A65A-A793F21F24EF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Age'!$A$21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Age'!$B$21:$N$21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47.8</c:v>
                      </c:pt>
                      <c:pt idx="1">
                        <c:v>45.8</c:v>
                      </c:pt>
                      <c:pt idx="2">
                        <c:v>45.9</c:v>
                      </c:pt>
                      <c:pt idx="3">
                        <c:v>45.6</c:v>
                      </c:pt>
                      <c:pt idx="4">
                        <c:v>45.8</c:v>
                      </c:pt>
                      <c:pt idx="5">
                        <c:v>45.8</c:v>
                      </c:pt>
                      <c:pt idx="6">
                        <c:v>49.1</c:v>
                      </c:pt>
                      <c:pt idx="7">
                        <c:v>48.6</c:v>
                      </c:pt>
                      <c:pt idx="8">
                        <c:v>48.4</c:v>
                      </c:pt>
                      <c:pt idx="9">
                        <c:v>50.2</c:v>
                      </c:pt>
                      <c:pt idx="10">
                        <c:v>47.7</c:v>
                      </c:pt>
                      <c:pt idx="11" formatCode="General">
                        <c:v>43.5</c:v>
                      </c:pt>
                      <c:pt idx="12" formatCode="General">
                        <c:v>45.4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B9A-475E-A65A-A793F21F24EF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Age'!$A$22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Age'!$B$22:$N$22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47.7</c:v>
                      </c:pt>
                      <c:pt idx="1">
                        <c:v>36.9</c:v>
                      </c:pt>
                      <c:pt idx="2">
                        <c:v>33.799999999999997</c:v>
                      </c:pt>
                      <c:pt idx="3">
                        <c:v>47</c:v>
                      </c:pt>
                      <c:pt idx="4">
                        <c:v>44.4</c:v>
                      </c:pt>
                      <c:pt idx="5">
                        <c:v>43</c:v>
                      </c:pt>
                      <c:pt idx="6">
                        <c:v>55.3</c:v>
                      </c:pt>
                      <c:pt idx="7">
                        <c:v>58.2</c:v>
                      </c:pt>
                      <c:pt idx="8">
                        <c:v>52.7</c:v>
                      </c:pt>
                      <c:pt idx="9">
                        <c:v>28</c:v>
                      </c:pt>
                      <c:pt idx="10">
                        <c:v>31.3</c:v>
                      </c:pt>
                      <c:pt idx="11" formatCode="General">
                        <c:v>62.2</c:v>
                      </c:pt>
                      <c:pt idx="12">
                        <c:v>29.5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B9A-475E-A65A-A793F21F24EF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Age'!$A$23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Age'!$B$23:$N$23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29.3</c:v>
                      </c:pt>
                      <c:pt idx="1">
                        <c:v>30.3</c:v>
                      </c:pt>
                      <c:pt idx="2">
                        <c:v>30.2</c:v>
                      </c:pt>
                      <c:pt idx="3">
                        <c:v>30.4</c:v>
                      </c:pt>
                      <c:pt idx="4">
                        <c:v>30.5</c:v>
                      </c:pt>
                      <c:pt idx="5">
                        <c:v>30.6</c:v>
                      </c:pt>
                      <c:pt idx="6">
                        <c:v>30.6</c:v>
                      </c:pt>
                      <c:pt idx="7">
                        <c:v>30.6</c:v>
                      </c:pt>
                      <c:pt idx="8">
                        <c:v>30.4</c:v>
                      </c:pt>
                      <c:pt idx="9">
                        <c:v>31</c:v>
                      </c:pt>
                      <c:pt idx="10">
                        <c:v>31.1</c:v>
                      </c:pt>
                      <c:pt idx="11" formatCode="General">
                        <c:v>30.9</c:v>
                      </c:pt>
                      <c:pt idx="12" formatCode="General">
                        <c:v>31.5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6B9A-475E-A65A-A793F21F24EF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Age'!$A$24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Age'!$B$24:$N$24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38.6</c:v>
                      </c:pt>
                      <c:pt idx="1">
                        <c:v>40.6</c:v>
                      </c:pt>
                      <c:pt idx="2">
                        <c:v>39.5</c:v>
                      </c:pt>
                      <c:pt idx="3">
                        <c:v>40.6</c:v>
                      </c:pt>
                      <c:pt idx="4">
                        <c:v>38.6</c:v>
                      </c:pt>
                      <c:pt idx="5">
                        <c:v>38.1</c:v>
                      </c:pt>
                      <c:pt idx="6">
                        <c:v>37.4</c:v>
                      </c:pt>
                      <c:pt idx="7">
                        <c:v>37.200000000000003</c:v>
                      </c:pt>
                      <c:pt idx="8">
                        <c:v>39.4</c:v>
                      </c:pt>
                      <c:pt idx="9">
                        <c:v>37.5</c:v>
                      </c:pt>
                      <c:pt idx="10">
                        <c:v>37.1</c:v>
                      </c:pt>
                      <c:pt idx="11" formatCode="General">
                        <c:v>38.5</c:v>
                      </c:pt>
                      <c:pt idx="12" formatCode="General">
                        <c:v>36.6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6B9A-475E-A65A-A793F21F24EF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Age'!$A$25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Age'!$B$25:$N$25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43.3</c:v>
                      </c:pt>
                      <c:pt idx="1">
                        <c:v>35.299999999999997</c:v>
                      </c:pt>
                      <c:pt idx="2">
                        <c:v>34.4</c:v>
                      </c:pt>
                      <c:pt idx="3">
                        <c:v>35.1</c:v>
                      </c:pt>
                      <c:pt idx="4">
                        <c:v>34.200000000000003</c:v>
                      </c:pt>
                      <c:pt idx="5">
                        <c:v>32.6</c:v>
                      </c:pt>
                      <c:pt idx="6">
                        <c:v>31.9</c:v>
                      </c:pt>
                      <c:pt idx="7">
                        <c:v>32</c:v>
                      </c:pt>
                      <c:pt idx="8">
                        <c:v>34.700000000000003</c:v>
                      </c:pt>
                      <c:pt idx="9">
                        <c:v>32.6</c:v>
                      </c:pt>
                      <c:pt idx="10">
                        <c:v>32.6</c:v>
                      </c:pt>
                      <c:pt idx="11" formatCode="General">
                        <c:v>45.6</c:v>
                      </c:pt>
                      <c:pt idx="12" formatCode="General">
                        <c:v>44.4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6B9A-475E-A65A-A793F21F24EF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Age'!$A$26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Age'!$B$26:$N$26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42.5</c:v>
                      </c:pt>
                      <c:pt idx="1">
                        <c:v>42.8</c:v>
                      </c:pt>
                      <c:pt idx="2">
                        <c:v>40.9</c:v>
                      </c:pt>
                      <c:pt idx="3">
                        <c:v>40.799999999999997</c:v>
                      </c:pt>
                      <c:pt idx="4">
                        <c:v>41.5</c:v>
                      </c:pt>
                      <c:pt idx="5">
                        <c:v>42.9</c:v>
                      </c:pt>
                      <c:pt idx="6">
                        <c:v>44.2</c:v>
                      </c:pt>
                      <c:pt idx="7">
                        <c:v>43.9</c:v>
                      </c:pt>
                      <c:pt idx="8">
                        <c:v>43.5</c:v>
                      </c:pt>
                      <c:pt idx="9">
                        <c:v>43.1</c:v>
                      </c:pt>
                      <c:pt idx="10">
                        <c:v>43</c:v>
                      </c:pt>
                      <c:pt idx="11" formatCode="General">
                        <c:v>32.799999999999997</c:v>
                      </c:pt>
                      <c:pt idx="12" formatCode="General">
                        <c:v>32.799999999999997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6B9A-475E-A65A-A793F21F24EF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Age'!$A$27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Age'!$B$27:$N$27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47.1</c:v>
                      </c:pt>
                      <c:pt idx="1">
                        <c:v>50.4</c:v>
                      </c:pt>
                      <c:pt idx="2">
                        <c:v>46.4</c:v>
                      </c:pt>
                      <c:pt idx="3">
                        <c:v>43.7</c:v>
                      </c:pt>
                      <c:pt idx="4">
                        <c:v>43.5</c:v>
                      </c:pt>
                      <c:pt idx="5">
                        <c:v>44.7</c:v>
                      </c:pt>
                      <c:pt idx="6">
                        <c:v>45.7</c:v>
                      </c:pt>
                      <c:pt idx="7">
                        <c:v>41.8</c:v>
                      </c:pt>
                      <c:pt idx="8">
                        <c:v>50.4</c:v>
                      </c:pt>
                      <c:pt idx="9">
                        <c:v>53.8</c:v>
                      </c:pt>
                      <c:pt idx="10">
                        <c:v>53.8</c:v>
                      </c:pt>
                      <c:pt idx="11" formatCode="General">
                        <c:v>54.2</c:v>
                      </c:pt>
                      <c:pt idx="12" formatCode="General">
                        <c:v>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6B9A-475E-A65A-A793F21F24EF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Age'!$A$28</c15:sqref>
                        </c15:formulaRef>
                      </c:ext>
                    </c:extLst>
                    <c:strCache>
                      <c:ptCount val="1"/>
                      <c:pt idx="0">
                        <c:v>Midland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Age'!$B$28:$N$28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33.4</c:v>
                      </c:pt>
                      <c:pt idx="1">
                        <c:v>33.6</c:v>
                      </c:pt>
                      <c:pt idx="2">
                        <c:v>33.6</c:v>
                      </c:pt>
                      <c:pt idx="3">
                        <c:v>33.299999999999997</c:v>
                      </c:pt>
                      <c:pt idx="4">
                        <c:v>32.9</c:v>
                      </c:pt>
                      <c:pt idx="5">
                        <c:v>32.5</c:v>
                      </c:pt>
                      <c:pt idx="6">
                        <c:v>32.1</c:v>
                      </c:pt>
                      <c:pt idx="7">
                        <c:v>31.9</c:v>
                      </c:pt>
                      <c:pt idx="8">
                        <c:v>31.8</c:v>
                      </c:pt>
                      <c:pt idx="9">
                        <c:v>31.7</c:v>
                      </c:pt>
                      <c:pt idx="10">
                        <c:v>31.7</c:v>
                      </c:pt>
                      <c:pt idx="11" formatCode="General">
                        <c:v>31.8</c:v>
                      </c:pt>
                      <c:pt idx="12" formatCode="General">
                        <c:v>32.299999999999997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6B9A-475E-A65A-A793F21F24EF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Age'!$A$29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Age'!$B$29:$N$29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36.6</c:v>
                      </c:pt>
                      <c:pt idx="1">
                        <c:v>35.6</c:v>
                      </c:pt>
                      <c:pt idx="2">
                        <c:v>35.299999999999997</c:v>
                      </c:pt>
                      <c:pt idx="3">
                        <c:v>35.4</c:v>
                      </c:pt>
                      <c:pt idx="4">
                        <c:v>35.200000000000003</c:v>
                      </c:pt>
                      <c:pt idx="5">
                        <c:v>34.799999999999997</c:v>
                      </c:pt>
                      <c:pt idx="6">
                        <c:v>35.5</c:v>
                      </c:pt>
                      <c:pt idx="7">
                        <c:v>35.5</c:v>
                      </c:pt>
                      <c:pt idx="8">
                        <c:v>35.4</c:v>
                      </c:pt>
                      <c:pt idx="9">
                        <c:v>35.5</c:v>
                      </c:pt>
                      <c:pt idx="10">
                        <c:v>35.299999999999997</c:v>
                      </c:pt>
                      <c:pt idx="11">
                        <c:v>34.200000000000003</c:v>
                      </c:pt>
                      <c:pt idx="12" formatCode="General">
                        <c:v>35.6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6B9A-475E-A65A-A793F21F24EF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Age'!$A$30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Age'!$B$30:$N$30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37.700000000000003</c:v>
                      </c:pt>
                      <c:pt idx="1">
                        <c:v>38.6</c:v>
                      </c:pt>
                      <c:pt idx="2">
                        <c:v>38.6</c:v>
                      </c:pt>
                      <c:pt idx="3">
                        <c:v>38.200000000000003</c:v>
                      </c:pt>
                      <c:pt idx="4">
                        <c:v>38.299999999999997</c:v>
                      </c:pt>
                      <c:pt idx="5">
                        <c:v>38.200000000000003</c:v>
                      </c:pt>
                      <c:pt idx="6">
                        <c:v>37.9</c:v>
                      </c:pt>
                      <c:pt idx="7">
                        <c:v>38</c:v>
                      </c:pt>
                      <c:pt idx="8">
                        <c:v>39</c:v>
                      </c:pt>
                      <c:pt idx="9">
                        <c:v>37.799999999999997</c:v>
                      </c:pt>
                      <c:pt idx="10">
                        <c:v>38</c:v>
                      </c:pt>
                      <c:pt idx="11" formatCode="General">
                        <c:v>37.1</c:v>
                      </c:pt>
                      <c:pt idx="12" formatCode="General">
                        <c:v>38.299999999999997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6B9A-475E-A65A-A793F21F24EF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Age'!$A$31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Age'!$B$31:$N$31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34</c:v>
                      </c:pt>
                      <c:pt idx="1">
                        <c:v>36</c:v>
                      </c:pt>
                      <c:pt idx="2">
                        <c:v>36</c:v>
                      </c:pt>
                      <c:pt idx="3">
                        <c:v>36.1</c:v>
                      </c:pt>
                      <c:pt idx="4">
                        <c:v>36.1</c:v>
                      </c:pt>
                      <c:pt idx="5">
                        <c:v>36.299999999999997</c:v>
                      </c:pt>
                      <c:pt idx="6">
                        <c:v>35.799999999999997</c:v>
                      </c:pt>
                      <c:pt idx="7">
                        <c:v>35.4</c:v>
                      </c:pt>
                      <c:pt idx="8">
                        <c:v>36.6</c:v>
                      </c:pt>
                      <c:pt idx="9">
                        <c:v>36</c:v>
                      </c:pt>
                      <c:pt idx="10">
                        <c:v>35.799999999999997</c:v>
                      </c:pt>
                      <c:pt idx="11" formatCode="General">
                        <c:v>35.799999999999997</c:v>
                      </c:pt>
                      <c:pt idx="12" formatCode="General">
                        <c:v>36.1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6B9A-475E-A65A-A793F21F24EF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Age'!$A$32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Age'!$B$32:$N$32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32.6</c:v>
                      </c:pt>
                      <c:pt idx="1">
                        <c:v>30.3</c:v>
                      </c:pt>
                      <c:pt idx="2">
                        <c:v>33.1</c:v>
                      </c:pt>
                      <c:pt idx="3">
                        <c:v>34.4</c:v>
                      </c:pt>
                      <c:pt idx="4">
                        <c:v>34.700000000000003</c:v>
                      </c:pt>
                      <c:pt idx="5">
                        <c:v>37.299999999999997</c:v>
                      </c:pt>
                      <c:pt idx="6">
                        <c:v>35.9</c:v>
                      </c:pt>
                      <c:pt idx="7">
                        <c:v>34.9</c:v>
                      </c:pt>
                      <c:pt idx="8">
                        <c:v>33.5</c:v>
                      </c:pt>
                      <c:pt idx="9">
                        <c:v>34.1</c:v>
                      </c:pt>
                      <c:pt idx="10">
                        <c:v>34.1</c:v>
                      </c:pt>
                      <c:pt idx="11" formatCode="General">
                        <c:v>30.6</c:v>
                      </c:pt>
                      <c:pt idx="12" formatCode="General">
                        <c:v>34.200000000000003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6B9A-475E-A65A-A793F21F24EF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Age'!$A$33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Age'!$B$33:$N$33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38.200000000000003</c:v>
                      </c:pt>
                      <c:pt idx="1">
                        <c:v>32.4</c:v>
                      </c:pt>
                      <c:pt idx="2">
                        <c:v>35.299999999999997</c:v>
                      </c:pt>
                      <c:pt idx="3">
                        <c:v>36.4</c:v>
                      </c:pt>
                      <c:pt idx="4">
                        <c:v>35.299999999999997</c:v>
                      </c:pt>
                      <c:pt idx="5">
                        <c:v>35</c:v>
                      </c:pt>
                      <c:pt idx="6">
                        <c:v>35.6</c:v>
                      </c:pt>
                      <c:pt idx="7">
                        <c:v>35.200000000000003</c:v>
                      </c:pt>
                      <c:pt idx="8">
                        <c:v>35.4</c:v>
                      </c:pt>
                      <c:pt idx="9">
                        <c:v>33.799999999999997</c:v>
                      </c:pt>
                      <c:pt idx="10">
                        <c:v>33.6</c:v>
                      </c:pt>
                      <c:pt idx="11" formatCode="General">
                        <c:v>35.200000000000003</c:v>
                      </c:pt>
                      <c:pt idx="12" formatCode="General">
                        <c:v>33.799999999999997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6B9A-475E-A65A-A793F21F24EF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Age'!$A$34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Age'!$B$34:$N$34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43.1</c:v>
                      </c:pt>
                      <c:pt idx="1">
                        <c:v>43.1</c:v>
                      </c:pt>
                      <c:pt idx="2">
                        <c:v>43</c:v>
                      </c:pt>
                      <c:pt idx="3">
                        <c:v>43.1</c:v>
                      </c:pt>
                      <c:pt idx="4">
                        <c:v>42.1</c:v>
                      </c:pt>
                      <c:pt idx="5">
                        <c:v>41.2</c:v>
                      </c:pt>
                      <c:pt idx="6">
                        <c:v>41.9</c:v>
                      </c:pt>
                      <c:pt idx="7">
                        <c:v>41.8</c:v>
                      </c:pt>
                      <c:pt idx="8">
                        <c:v>42.3</c:v>
                      </c:pt>
                      <c:pt idx="9">
                        <c:v>41.9</c:v>
                      </c:pt>
                      <c:pt idx="10">
                        <c:v>41.5</c:v>
                      </c:pt>
                      <c:pt idx="11" formatCode="General">
                        <c:v>40.4</c:v>
                      </c:pt>
                      <c:pt idx="12" formatCode="General">
                        <c:v>40.799999999999997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6B9A-475E-A65A-A793F21F24EF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Age'!$A$35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Age'!$B$35:$N$35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38.299999999999997</c:v>
                      </c:pt>
                      <c:pt idx="1">
                        <c:v>35.9</c:v>
                      </c:pt>
                      <c:pt idx="2">
                        <c:v>31.8</c:v>
                      </c:pt>
                      <c:pt idx="3">
                        <c:v>36.1</c:v>
                      </c:pt>
                      <c:pt idx="4">
                        <c:v>35.799999999999997</c:v>
                      </c:pt>
                      <c:pt idx="5">
                        <c:v>36</c:v>
                      </c:pt>
                      <c:pt idx="6">
                        <c:v>35.5</c:v>
                      </c:pt>
                      <c:pt idx="7">
                        <c:v>35.9</c:v>
                      </c:pt>
                      <c:pt idx="8">
                        <c:v>33.700000000000003</c:v>
                      </c:pt>
                      <c:pt idx="9">
                        <c:v>38.299999999999997</c:v>
                      </c:pt>
                      <c:pt idx="10">
                        <c:v>39.200000000000003</c:v>
                      </c:pt>
                      <c:pt idx="11" formatCode="General">
                        <c:v>36.6</c:v>
                      </c:pt>
                      <c:pt idx="12" formatCode="General">
                        <c:v>39.700000000000003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6B9A-475E-A65A-A793F21F24EF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Age'!$A$36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Age'!$B$36:$N$36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36.4</c:v>
                      </c:pt>
                      <c:pt idx="1">
                        <c:v>37.6</c:v>
                      </c:pt>
                      <c:pt idx="2">
                        <c:v>37.6</c:v>
                      </c:pt>
                      <c:pt idx="3">
                        <c:v>37.200000000000003</c:v>
                      </c:pt>
                      <c:pt idx="4">
                        <c:v>37.200000000000003</c:v>
                      </c:pt>
                      <c:pt idx="5">
                        <c:v>36.4</c:v>
                      </c:pt>
                      <c:pt idx="6">
                        <c:v>36</c:v>
                      </c:pt>
                      <c:pt idx="7">
                        <c:v>35.4</c:v>
                      </c:pt>
                      <c:pt idx="8">
                        <c:v>36.799999999999997</c:v>
                      </c:pt>
                      <c:pt idx="9">
                        <c:v>36.4</c:v>
                      </c:pt>
                      <c:pt idx="10">
                        <c:v>36.700000000000003</c:v>
                      </c:pt>
                      <c:pt idx="11" formatCode="General">
                        <c:v>36.5</c:v>
                      </c:pt>
                      <c:pt idx="12" formatCode="General">
                        <c:v>36.700000000000003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6B9A-475E-A65A-A793F21F24EF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Age'!$A$37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Age'!$B$37:$N$37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42.1</c:v>
                      </c:pt>
                      <c:pt idx="1">
                        <c:v>42</c:v>
                      </c:pt>
                      <c:pt idx="2">
                        <c:v>40.4</c:v>
                      </c:pt>
                      <c:pt idx="3">
                        <c:v>43.5</c:v>
                      </c:pt>
                      <c:pt idx="4">
                        <c:v>39.799999999999997</c:v>
                      </c:pt>
                      <c:pt idx="5">
                        <c:v>35.799999999999997</c:v>
                      </c:pt>
                      <c:pt idx="6">
                        <c:v>36</c:v>
                      </c:pt>
                      <c:pt idx="7">
                        <c:v>41.1</c:v>
                      </c:pt>
                      <c:pt idx="8">
                        <c:v>41.8</c:v>
                      </c:pt>
                      <c:pt idx="9">
                        <c:v>36.700000000000003</c:v>
                      </c:pt>
                      <c:pt idx="10">
                        <c:v>36.4</c:v>
                      </c:pt>
                      <c:pt idx="11" formatCode="General">
                        <c:v>34.4</c:v>
                      </c:pt>
                      <c:pt idx="12" formatCode="General">
                        <c:v>36.4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6B9A-475E-A65A-A793F21F24EF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Age'!$A$38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Age'!$B$38:$N$38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37.299999999999997</c:v>
                      </c:pt>
                      <c:pt idx="1">
                        <c:v>36.700000000000003</c:v>
                      </c:pt>
                      <c:pt idx="2">
                        <c:v>39.200000000000003</c:v>
                      </c:pt>
                      <c:pt idx="3">
                        <c:v>35.299999999999997</c:v>
                      </c:pt>
                      <c:pt idx="4">
                        <c:v>35.4</c:v>
                      </c:pt>
                      <c:pt idx="5">
                        <c:v>36.1</c:v>
                      </c:pt>
                      <c:pt idx="6">
                        <c:v>35.1</c:v>
                      </c:pt>
                      <c:pt idx="7">
                        <c:v>36.4</c:v>
                      </c:pt>
                      <c:pt idx="8">
                        <c:v>38.700000000000003</c:v>
                      </c:pt>
                      <c:pt idx="9">
                        <c:v>41.8</c:v>
                      </c:pt>
                      <c:pt idx="10">
                        <c:v>41.7</c:v>
                      </c:pt>
                      <c:pt idx="11" formatCode="General">
                        <c:v>37.700000000000003</c:v>
                      </c:pt>
                      <c:pt idx="12" formatCode="General">
                        <c:v>41.5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6B9A-475E-A65A-A793F21F24EF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Age'!$A$39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Age'!$B$39:$N$39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32.1</c:v>
                      </c:pt>
                      <c:pt idx="1">
                        <c:v>32.700000000000003</c:v>
                      </c:pt>
                      <c:pt idx="2">
                        <c:v>32.799999999999997</c:v>
                      </c:pt>
                      <c:pt idx="3">
                        <c:v>32.6</c:v>
                      </c:pt>
                      <c:pt idx="4">
                        <c:v>32.299999999999997</c:v>
                      </c:pt>
                      <c:pt idx="5">
                        <c:v>32.200000000000003</c:v>
                      </c:pt>
                      <c:pt idx="6">
                        <c:v>32</c:v>
                      </c:pt>
                      <c:pt idx="7">
                        <c:v>32.1</c:v>
                      </c:pt>
                      <c:pt idx="8">
                        <c:v>32.799999999999997</c:v>
                      </c:pt>
                      <c:pt idx="9">
                        <c:v>32.4</c:v>
                      </c:pt>
                      <c:pt idx="10">
                        <c:v>32.6</c:v>
                      </c:pt>
                      <c:pt idx="11" formatCode="General">
                        <c:v>32.6</c:v>
                      </c:pt>
                      <c:pt idx="12" formatCode="General">
                        <c:v>32.799999999999997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6B9A-475E-A65A-A793F21F24EF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Age'!$A$40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Age'!$B$40:$N$40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38.799999999999997</c:v>
                      </c:pt>
                      <c:pt idx="1">
                        <c:v>45.4</c:v>
                      </c:pt>
                      <c:pt idx="2">
                        <c:v>45.7</c:v>
                      </c:pt>
                      <c:pt idx="3">
                        <c:v>47.1</c:v>
                      </c:pt>
                      <c:pt idx="4">
                        <c:v>47</c:v>
                      </c:pt>
                      <c:pt idx="5">
                        <c:v>49.2</c:v>
                      </c:pt>
                      <c:pt idx="6">
                        <c:v>46.1</c:v>
                      </c:pt>
                      <c:pt idx="7">
                        <c:v>47.7</c:v>
                      </c:pt>
                      <c:pt idx="8">
                        <c:v>44.5</c:v>
                      </c:pt>
                      <c:pt idx="9">
                        <c:v>48</c:v>
                      </c:pt>
                      <c:pt idx="10">
                        <c:v>51</c:v>
                      </c:pt>
                      <c:pt idx="11" formatCode="General">
                        <c:v>59.1</c:v>
                      </c:pt>
                      <c:pt idx="12" formatCode="General">
                        <c:v>52.3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6B9A-475E-A65A-A793F21F24EF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Age'!$A$41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Age'!$B$41:$N$41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36.4</c:v>
                      </c:pt>
                      <c:pt idx="1">
                        <c:v>35.5</c:v>
                      </c:pt>
                      <c:pt idx="2">
                        <c:v>35.299999999999997</c:v>
                      </c:pt>
                      <c:pt idx="3">
                        <c:v>35.5</c:v>
                      </c:pt>
                      <c:pt idx="4">
                        <c:v>35.200000000000003</c:v>
                      </c:pt>
                      <c:pt idx="5">
                        <c:v>35</c:v>
                      </c:pt>
                      <c:pt idx="6">
                        <c:v>34.299999999999997</c:v>
                      </c:pt>
                      <c:pt idx="7">
                        <c:v>34.299999999999997</c:v>
                      </c:pt>
                      <c:pt idx="8">
                        <c:v>35.1</c:v>
                      </c:pt>
                      <c:pt idx="9">
                        <c:v>34.4</c:v>
                      </c:pt>
                      <c:pt idx="10">
                        <c:v>34.6</c:v>
                      </c:pt>
                      <c:pt idx="11" formatCode="General">
                        <c:v>34.5</c:v>
                      </c:pt>
                      <c:pt idx="12" formatCode="General">
                        <c:v>34.5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6B9A-475E-A65A-A793F21F24EF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Age'!$A$42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Age'!$B$42:$N$42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33.5</c:v>
                      </c:pt>
                      <c:pt idx="1">
                        <c:v>34.299999999999997</c:v>
                      </c:pt>
                      <c:pt idx="2">
                        <c:v>34.200000000000003</c:v>
                      </c:pt>
                      <c:pt idx="3">
                        <c:v>34.200000000000003</c:v>
                      </c:pt>
                      <c:pt idx="4">
                        <c:v>34</c:v>
                      </c:pt>
                      <c:pt idx="5">
                        <c:v>33.9</c:v>
                      </c:pt>
                      <c:pt idx="6">
                        <c:v>33.9</c:v>
                      </c:pt>
                      <c:pt idx="7">
                        <c:v>34</c:v>
                      </c:pt>
                      <c:pt idx="8">
                        <c:v>34.299999999999997</c:v>
                      </c:pt>
                      <c:pt idx="9">
                        <c:v>34.299999999999997</c:v>
                      </c:pt>
                      <c:pt idx="10">
                        <c:v>34.5</c:v>
                      </c:pt>
                      <c:pt idx="11" formatCode="General">
                        <c:v>34.299999999999997</c:v>
                      </c:pt>
                      <c:pt idx="12" formatCode="General">
                        <c:v>35.1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6B9A-475E-A65A-A793F21F24EF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Age'!$A$43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Age'!$B$43:$N$43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36.799999999999997</c:v>
                      </c:pt>
                      <c:pt idx="1">
                        <c:v>38.799999999999997</c:v>
                      </c:pt>
                      <c:pt idx="2">
                        <c:v>38.4</c:v>
                      </c:pt>
                      <c:pt idx="3">
                        <c:v>37.1</c:v>
                      </c:pt>
                      <c:pt idx="4">
                        <c:v>35.9</c:v>
                      </c:pt>
                      <c:pt idx="5">
                        <c:v>31.9</c:v>
                      </c:pt>
                      <c:pt idx="6">
                        <c:v>31.9</c:v>
                      </c:pt>
                      <c:pt idx="7">
                        <c:v>32.9</c:v>
                      </c:pt>
                      <c:pt idx="8">
                        <c:v>36.5</c:v>
                      </c:pt>
                      <c:pt idx="9">
                        <c:v>34.700000000000003</c:v>
                      </c:pt>
                      <c:pt idx="10">
                        <c:v>35.1</c:v>
                      </c:pt>
                      <c:pt idx="11" formatCode="General">
                        <c:v>38.9</c:v>
                      </c:pt>
                      <c:pt idx="12" formatCode="General">
                        <c:v>35.799999999999997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6B9A-475E-A65A-A793F21F24EF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Age'!$A$44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Age'!$B$44:$N$44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36.200000000000003</c:v>
                      </c:pt>
                      <c:pt idx="1">
                        <c:v>36.5</c:v>
                      </c:pt>
                      <c:pt idx="2">
                        <c:v>36.200000000000003</c:v>
                      </c:pt>
                      <c:pt idx="3">
                        <c:v>36.5</c:v>
                      </c:pt>
                      <c:pt idx="4">
                        <c:v>36.200000000000003</c:v>
                      </c:pt>
                      <c:pt idx="5">
                        <c:v>35.4</c:v>
                      </c:pt>
                      <c:pt idx="6">
                        <c:v>34.799999999999997</c:v>
                      </c:pt>
                      <c:pt idx="7">
                        <c:v>34.299999999999997</c:v>
                      </c:pt>
                      <c:pt idx="8">
                        <c:v>37</c:v>
                      </c:pt>
                      <c:pt idx="9">
                        <c:v>34.200000000000003</c:v>
                      </c:pt>
                      <c:pt idx="10">
                        <c:v>33.9</c:v>
                      </c:pt>
                      <c:pt idx="11" formatCode="General">
                        <c:v>34.299999999999997</c:v>
                      </c:pt>
                      <c:pt idx="12" formatCode="General">
                        <c:v>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6B9A-475E-A65A-A793F21F24EF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Age'!$A$45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Age'!$B$45:$N$45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36</c:v>
                      </c:pt>
                      <c:pt idx="1">
                        <c:v>34.700000000000003</c:v>
                      </c:pt>
                      <c:pt idx="2">
                        <c:v>34.799999999999997</c:v>
                      </c:pt>
                      <c:pt idx="3">
                        <c:v>34.4</c:v>
                      </c:pt>
                      <c:pt idx="4">
                        <c:v>34.299999999999997</c:v>
                      </c:pt>
                      <c:pt idx="5">
                        <c:v>33.700000000000003</c:v>
                      </c:pt>
                      <c:pt idx="6">
                        <c:v>33</c:v>
                      </c:pt>
                      <c:pt idx="7">
                        <c:v>32.6</c:v>
                      </c:pt>
                      <c:pt idx="8">
                        <c:v>34.700000000000003</c:v>
                      </c:pt>
                      <c:pt idx="9">
                        <c:v>33.1</c:v>
                      </c:pt>
                      <c:pt idx="10">
                        <c:v>33.299999999999997</c:v>
                      </c:pt>
                      <c:pt idx="11" formatCode="General">
                        <c:v>34.1</c:v>
                      </c:pt>
                      <c:pt idx="12" formatCode="General">
                        <c:v>34.4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6B9A-475E-A65A-A793F21F24EF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Age'!$A$46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'Median Age'!$B$1:$N$1</c15:sqref>
                        </c15:formulaRef>
                      </c:ext>
                    </c:extLst>
                    <c:strCache>
                      <c:ptCount val="13"/>
                      <c:pt idx="0">
                        <c:v>2009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'Median Age'!$B$46:$N$46</c15:sqref>
                        </c15:formulaRef>
                      </c:ext>
                    </c:extLst>
                    <c:numCache>
                      <c:formatCode>0.0</c:formatCode>
                      <c:ptCount val="13"/>
                      <c:pt idx="0">
                        <c:v>33.4</c:v>
                      </c:pt>
                      <c:pt idx="1">
                        <c:v>32.799999999999997</c:v>
                      </c:pt>
                      <c:pt idx="2">
                        <c:v>32.200000000000003</c:v>
                      </c:pt>
                      <c:pt idx="3">
                        <c:v>31.8</c:v>
                      </c:pt>
                      <c:pt idx="4">
                        <c:v>32.700000000000003</c:v>
                      </c:pt>
                      <c:pt idx="5">
                        <c:v>34.1</c:v>
                      </c:pt>
                      <c:pt idx="6">
                        <c:v>34.1</c:v>
                      </c:pt>
                      <c:pt idx="7">
                        <c:v>33.6</c:v>
                      </c:pt>
                      <c:pt idx="8">
                        <c:v>32.799999999999997</c:v>
                      </c:pt>
                      <c:pt idx="9">
                        <c:v>31.2</c:v>
                      </c:pt>
                      <c:pt idx="10">
                        <c:v>30.6</c:v>
                      </c:pt>
                      <c:pt idx="11" formatCode="General">
                        <c:v>30.5</c:v>
                      </c:pt>
                      <c:pt idx="12" formatCode="General">
                        <c:v>30.4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6B9A-475E-A65A-A793F21F24EF}"/>
                  </c:ext>
                </c:extLst>
              </c15:ser>
            </c15:filteredLineSeries>
          </c:ext>
        </c:extLst>
      </c:lineChart>
      <c:catAx>
        <c:axId val="210511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17040"/>
        <c:crosses val="autoZero"/>
        <c:auto val="1"/>
        <c:lblAlgn val="ctr"/>
        <c:lblOffset val="100"/>
        <c:noMultiLvlLbl val="0"/>
      </c:catAx>
      <c:valAx>
        <c:axId val="210511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1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5"/>
          <c:order val="45"/>
          <c:tx>
            <c:strRef>
              <c:f>'Oil Production'!$A$47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'Oil Production'!$B$1:$P$1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'Oil Production'!$B$47:$P$47</c:f>
              <c:numCache>
                <c:formatCode>General</c:formatCode>
                <c:ptCount val="15"/>
                <c:pt idx="0">
                  <c:v>250910661</c:v>
                </c:pt>
                <c:pt idx="1">
                  <c:v>260160687</c:v>
                </c:pt>
                <c:pt idx="2">
                  <c:v>260426955</c:v>
                </c:pt>
                <c:pt idx="3">
                  <c:v>271802772</c:v>
                </c:pt>
                <c:pt idx="4">
                  <c:v>300374527</c:v>
                </c:pt>
                <c:pt idx="5">
                  <c:v>349815375</c:v>
                </c:pt>
                <c:pt idx="6">
                  <c:v>394158698</c:v>
                </c:pt>
                <c:pt idx="7">
                  <c:v>475254641</c:v>
                </c:pt>
                <c:pt idx="8">
                  <c:v>543008728</c:v>
                </c:pt>
                <c:pt idx="9">
                  <c:v>571466868</c:v>
                </c:pt>
                <c:pt idx="10">
                  <c:v>684643319</c:v>
                </c:pt>
                <c:pt idx="11">
                  <c:v>918347594</c:v>
                </c:pt>
                <c:pt idx="12">
                  <c:v>1133253205</c:v>
                </c:pt>
                <c:pt idx="13">
                  <c:v>1235501643</c:v>
                </c:pt>
                <c:pt idx="14">
                  <c:v>1243383643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2-5642-46DE-BAAF-3BAB5D384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7045375"/>
        <c:axId val="1587046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'Oil Production'!$A$2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'Oil Production'!$B$2:$P$2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24178761</c:v>
                      </c:pt>
                      <c:pt idx="1">
                        <c:v>24369428</c:v>
                      </c:pt>
                      <c:pt idx="2">
                        <c:v>23628385</c:v>
                      </c:pt>
                      <c:pt idx="3">
                        <c:v>25823955</c:v>
                      </c:pt>
                      <c:pt idx="4">
                        <c:v>28935029</c:v>
                      </c:pt>
                      <c:pt idx="5">
                        <c:v>33338688</c:v>
                      </c:pt>
                      <c:pt idx="6">
                        <c:v>34520630</c:v>
                      </c:pt>
                      <c:pt idx="7">
                        <c:v>37555611</c:v>
                      </c:pt>
                      <c:pt idx="8">
                        <c:v>37981847</c:v>
                      </c:pt>
                      <c:pt idx="9">
                        <c:v>37048485</c:v>
                      </c:pt>
                      <c:pt idx="10">
                        <c:v>37325061</c:v>
                      </c:pt>
                      <c:pt idx="11">
                        <c:v>40488459</c:v>
                      </c:pt>
                      <c:pt idx="12">
                        <c:v>36909973</c:v>
                      </c:pt>
                      <c:pt idx="13">
                        <c:v>39071677</c:v>
                      </c:pt>
                      <c:pt idx="14">
                        <c:v>45308665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642-46DE-BAAF-3BAB5D384A4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Production'!$B$3:$P$3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3676903</c:v>
                      </c:pt>
                      <c:pt idx="1">
                        <c:v>3662527</c:v>
                      </c:pt>
                      <c:pt idx="2">
                        <c:v>3526909</c:v>
                      </c:pt>
                      <c:pt idx="3">
                        <c:v>3382773</c:v>
                      </c:pt>
                      <c:pt idx="4">
                        <c:v>3523872</c:v>
                      </c:pt>
                      <c:pt idx="5">
                        <c:v>3584759</c:v>
                      </c:pt>
                      <c:pt idx="6">
                        <c:v>3780939</c:v>
                      </c:pt>
                      <c:pt idx="7">
                        <c:v>3623825</c:v>
                      </c:pt>
                      <c:pt idx="8">
                        <c:v>3036932</c:v>
                      </c:pt>
                      <c:pt idx="9">
                        <c:v>2921485</c:v>
                      </c:pt>
                      <c:pt idx="10">
                        <c:v>2585613</c:v>
                      </c:pt>
                      <c:pt idx="11">
                        <c:v>3853946</c:v>
                      </c:pt>
                      <c:pt idx="12">
                        <c:v>7522134</c:v>
                      </c:pt>
                      <c:pt idx="13">
                        <c:v>7398544</c:v>
                      </c:pt>
                      <c:pt idx="14">
                        <c:v>5081080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642-46DE-BAAF-3BAB5D384A4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Production'!$A$4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Production'!$B$4:$P$4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3876594</c:v>
                      </c:pt>
                      <c:pt idx="1">
                        <c:v>3808588</c:v>
                      </c:pt>
                      <c:pt idx="2">
                        <c:v>3704182</c:v>
                      </c:pt>
                      <c:pt idx="3">
                        <c:v>3625221</c:v>
                      </c:pt>
                      <c:pt idx="4">
                        <c:v>3687345</c:v>
                      </c:pt>
                      <c:pt idx="5">
                        <c:v>3617243</c:v>
                      </c:pt>
                      <c:pt idx="6">
                        <c:v>3337469</c:v>
                      </c:pt>
                      <c:pt idx="7">
                        <c:v>3310322</c:v>
                      </c:pt>
                      <c:pt idx="8">
                        <c:v>3075747</c:v>
                      </c:pt>
                      <c:pt idx="9">
                        <c:v>2824017</c:v>
                      </c:pt>
                      <c:pt idx="10">
                        <c:v>2595736</c:v>
                      </c:pt>
                      <c:pt idx="11">
                        <c:v>2650692</c:v>
                      </c:pt>
                      <c:pt idx="12">
                        <c:v>2650480</c:v>
                      </c:pt>
                      <c:pt idx="13">
                        <c:v>2623646</c:v>
                      </c:pt>
                      <c:pt idx="14">
                        <c:v>2333799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642-46DE-BAAF-3BAB5D384A4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Production'!$A$5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Production'!$B$5:$P$5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476870</c:v>
                      </c:pt>
                      <c:pt idx="1">
                        <c:v>564093</c:v>
                      </c:pt>
                      <c:pt idx="2">
                        <c:v>664869</c:v>
                      </c:pt>
                      <c:pt idx="3">
                        <c:v>802697</c:v>
                      </c:pt>
                      <c:pt idx="4">
                        <c:v>705139</c:v>
                      </c:pt>
                      <c:pt idx="5">
                        <c:v>785602</c:v>
                      </c:pt>
                      <c:pt idx="6">
                        <c:v>723748</c:v>
                      </c:pt>
                      <c:pt idx="7">
                        <c:v>710406</c:v>
                      </c:pt>
                      <c:pt idx="8">
                        <c:v>604456</c:v>
                      </c:pt>
                      <c:pt idx="9">
                        <c:v>452845</c:v>
                      </c:pt>
                      <c:pt idx="10">
                        <c:v>399295</c:v>
                      </c:pt>
                      <c:pt idx="11">
                        <c:v>362133</c:v>
                      </c:pt>
                      <c:pt idx="12">
                        <c:v>311991</c:v>
                      </c:pt>
                      <c:pt idx="13">
                        <c:v>234616</c:v>
                      </c:pt>
                      <c:pt idx="14">
                        <c:v>237681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42-46DE-BAAF-3BAB5D384A4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Production'!$A$6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Production'!$B$6:$P$6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438460</c:v>
                      </c:pt>
                      <c:pt idx="1">
                        <c:v>406402</c:v>
                      </c:pt>
                      <c:pt idx="2">
                        <c:v>374199</c:v>
                      </c:pt>
                      <c:pt idx="3">
                        <c:v>390665</c:v>
                      </c:pt>
                      <c:pt idx="4">
                        <c:v>350806</c:v>
                      </c:pt>
                      <c:pt idx="5">
                        <c:v>323077</c:v>
                      </c:pt>
                      <c:pt idx="6">
                        <c:v>309835</c:v>
                      </c:pt>
                      <c:pt idx="7">
                        <c:v>312455</c:v>
                      </c:pt>
                      <c:pt idx="8">
                        <c:v>254946</c:v>
                      </c:pt>
                      <c:pt idx="9">
                        <c:v>264282</c:v>
                      </c:pt>
                      <c:pt idx="10">
                        <c:v>272827</c:v>
                      </c:pt>
                      <c:pt idx="11">
                        <c:v>282410</c:v>
                      </c:pt>
                      <c:pt idx="12">
                        <c:v>270317</c:v>
                      </c:pt>
                      <c:pt idx="13">
                        <c:v>215980</c:v>
                      </c:pt>
                      <c:pt idx="14">
                        <c:v>183290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642-46DE-BAAF-3BAB5D384A4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Production'!$A$7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Production'!$B$7:$P$7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9436359</c:v>
                      </c:pt>
                      <c:pt idx="1">
                        <c:v>9547561</c:v>
                      </c:pt>
                      <c:pt idx="2">
                        <c:v>8994806</c:v>
                      </c:pt>
                      <c:pt idx="3">
                        <c:v>8947763</c:v>
                      </c:pt>
                      <c:pt idx="4">
                        <c:v>8846265</c:v>
                      </c:pt>
                      <c:pt idx="5">
                        <c:v>9169600</c:v>
                      </c:pt>
                      <c:pt idx="6">
                        <c:v>10518698</c:v>
                      </c:pt>
                      <c:pt idx="7">
                        <c:v>10693449</c:v>
                      </c:pt>
                      <c:pt idx="8">
                        <c:v>10169394</c:v>
                      </c:pt>
                      <c:pt idx="9">
                        <c:v>8302860</c:v>
                      </c:pt>
                      <c:pt idx="10">
                        <c:v>7169461</c:v>
                      </c:pt>
                      <c:pt idx="11">
                        <c:v>6758679</c:v>
                      </c:pt>
                      <c:pt idx="12">
                        <c:v>7410122</c:v>
                      </c:pt>
                      <c:pt idx="13">
                        <c:v>7052533</c:v>
                      </c:pt>
                      <c:pt idx="14">
                        <c:v>6628063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642-46DE-BAAF-3BAB5D384A4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Production'!$A$8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Production'!$B$8:$P$8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5667970</c:v>
                      </c:pt>
                      <c:pt idx="1">
                        <c:v>5886628</c:v>
                      </c:pt>
                      <c:pt idx="2">
                        <c:v>5441780</c:v>
                      </c:pt>
                      <c:pt idx="3">
                        <c:v>5272946</c:v>
                      </c:pt>
                      <c:pt idx="4">
                        <c:v>5407776</c:v>
                      </c:pt>
                      <c:pt idx="5">
                        <c:v>6417573</c:v>
                      </c:pt>
                      <c:pt idx="6">
                        <c:v>8904868</c:v>
                      </c:pt>
                      <c:pt idx="7">
                        <c:v>11657724</c:v>
                      </c:pt>
                      <c:pt idx="8">
                        <c:v>10617318</c:v>
                      </c:pt>
                      <c:pt idx="9">
                        <c:v>9046487</c:v>
                      </c:pt>
                      <c:pt idx="10">
                        <c:v>8882430</c:v>
                      </c:pt>
                      <c:pt idx="11">
                        <c:v>7597896</c:v>
                      </c:pt>
                      <c:pt idx="12">
                        <c:v>6293540</c:v>
                      </c:pt>
                      <c:pt idx="13">
                        <c:v>5357097</c:v>
                      </c:pt>
                      <c:pt idx="14">
                        <c:v>4881071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42-46DE-BAAF-3BAB5D384A4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Production'!$A$9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Production'!$B$9:$P$9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516913</c:v>
                      </c:pt>
                      <c:pt idx="1">
                        <c:v>560738</c:v>
                      </c:pt>
                      <c:pt idx="2">
                        <c:v>611395</c:v>
                      </c:pt>
                      <c:pt idx="3">
                        <c:v>642897</c:v>
                      </c:pt>
                      <c:pt idx="4">
                        <c:v>744818</c:v>
                      </c:pt>
                      <c:pt idx="5">
                        <c:v>837709</c:v>
                      </c:pt>
                      <c:pt idx="6">
                        <c:v>1102030</c:v>
                      </c:pt>
                      <c:pt idx="7">
                        <c:v>1566717</c:v>
                      </c:pt>
                      <c:pt idx="8">
                        <c:v>1555765</c:v>
                      </c:pt>
                      <c:pt idx="9">
                        <c:v>1245728</c:v>
                      </c:pt>
                      <c:pt idx="10">
                        <c:v>1165242</c:v>
                      </c:pt>
                      <c:pt idx="11">
                        <c:v>1005018</c:v>
                      </c:pt>
                      <c:pt idx="12">
                        <c:v>922783</c:v>
                      </c:pt>
                      <c:pt idx="13">
                        <c:v>663179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642-46DE-BAAF-3BAB5D384A4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Production'!$A$10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Production'!$B$10:$P$10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103613</c:v>
                      </c:pt>
                      <c:pt idx="1">
                        <c:v>98679</c:v>
                      </c:pt>
                      <c:pt idx="2">
                        <c:v>96030</c:v>
                      </c:pt>
                      <c:pt idx="3">
                        <c:v>168560</c:v>
                      </c:pt>
                      <c:pt idx="4">
                        <c:v>443943</c:v>
                      </c:pt>
                      <c:pt idx="5">
                        <c:v>1546223</c:v>
                      </c:pt>
                      <c:pt idx="6">
                        <c:v>3551459</c:v>
                      </c:pt>
                      <c:pt idx="7">
                        <c:v>7745236</c:v>
                      </c:pt>
                      <c:pt idx="8">
                        <c:v>11210309</c:v>
                      </c:pt>
                      <c:pt idx="9">
                        <c:v>13666616</c:v>
                      </c:pt>
                      <c:pt idx="10">
                        <c:v>15804248</c:v>
                      </c:pt>
                      <c:pt idx="11">
                        <c:v>23296476</c:v>
                      </c:pt>
                      <c:pt idx="12">
                        <c:v>31592706</c:v>
                      </c:pt>
                      <c:pt idx="13">
                        <c:v>38193947</c:v>
                      </c:pt>
                      <c:pt idx="14">
                        <c:v>35960169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642-46DE-BAAF-3BAB5D384A4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Production'!$A$11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Production'!$B$11:$P$11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4439336</c:v>
                      </c:pt>
                      <c:pt idx="1">
                        <c:v>4218149</c:v>
                      </c:pt>
                      <c:pt idx="2">
                        <c:v>3923610</c:v>
                      </c:pt>
                      <c:pt idx="3">
                        <c:v>3754905</c:v>
                      </c:pt>
                      <c:pt idx="4">
                        <c:v>3712837</c:v>
                      </c:pt>
                      <c:pt idx="5">
                        <c:v>3855435</c:v>
                      </c:pt>
                      <c:pt idx="6">
                        <c:v>4174390</c:v>
                      </c:pt>
                      <c:pt idx="7">
                        <c:v>4139367</c:v>
                      </c:pt>
                      <c:pt idx="8">
                        <c:v>3758687</c:v>
                      </c:pt>
                      <c:pt idx="9">
                        <c:v>3459916</c:v>
                      </c:pt>
                      <c:pt idx="10">
                        <c:v>3416086</c:v>
                      </c:pt>
                      <c:pt idx="11">
                        <c:v>3434564</c:v>
                      </c:pt>
                      <c:pt idx="12">
                        <c:v>3090742</c:v>
                      </c:pt>
                      <c:pt idx="13">
                        <c:v>2941647</c:v>
                      </c:pt>
                      <c:pt idx="14">
                        <c:v>3366382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5642-46DE-BAAF-3BAB5D384A4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Production'!$A$12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Production'!$B$12:$P$12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1340338</c:v>
                      </c:pt>
                      <c:pt idx="1">
                        <c:v>1286611</c:v>
                      </c:pt>
                      <c:pt idx="2">
                        <c:v>1111893</c:v>
                      </c:pt>
                      <c:pt idx="3">
                        <c:v>1010743</c:v>
                      </c:pt>
                      <c:pt idx="4">
                        <c:v>860696</c:v>
                      </c:pt>
                      <c:pt idx="5">
                        <c:v>782826</c:v>
                      </c:pt>
                      <c:pt idx="6">
                        <c:v>679360</c:v>
                      </c:pt>
                      <c:pt idx="7">
                        <c:v>650233</c:v>
                      </c:pt>
                      <c:pt idx="8">
                        <c:v>542538</c:v>
                      </c:pt>
                      <c:pt idx="9">
                        <c:v>466154</c:v>
                      </c:pt>
                      <c:pt idx="10">
                        <c:v>491175</c:v>
                      </c:pt>
                      <c:pt idx="11">
                        <c:v>480503</c:v>
                      </c:pt>
                      <c:pt idx="12">
                        <c:v>427317</c:v>
                      </c:pt>
                      <c:pt idx="13">
                        <c:v>356114</c:v>
                      </c:pt>
                      <c:pt idx="14">
                        <c:v>321339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5642-46DE-BAAF-3BAB5D384A47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Production'!$A$13</c15:sqref>
                        </c15:formulaRef>
                      </c:ext>
                    </c:extLst>
                    <c:strCache>
                      <c:ptCount val="1"/>
                      <c:pt idx="0">
                        <c:v>Ector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Production'!$B$13:$P$13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17913776</c:v>
                      </c:pt>
                      <c:pt idx="1">
                        <c:v>19923332</c:v>
                      </c:pt>
                      <c:pt idx="2">
                        <c:v>20338059</c:v>
                      </c:pt>
                      <c:pt idx="3">
                        <c:v>22280878</c:v>
                      </c:pt>
                      <c:pt idx="4">
                        <c:v>23899143</c:v>
                      </c:pt>
                      <c:pt idx="5">
                        <c:v>25926191</c:v>
                      </c:pt>
                      <c:pt idx="6">
                        <c:v>28903553</c:v>
                      </c:pt>
                      <c:pt idx="7">
                        <c:v>30457356</c:v>
                      </c:pt>
                      <c:pt idx="8">
                        <c:v>26639290</c:v>
                      </c:pt>
                      <c:pt idx="9">
                        <c:v>22200109</c:v>
                      </c:pt>
                      <c:pt idx="10">
                        <c:v>19610121</c:v>
                      </c:pt>
                      <c:pt idx="11">
                        <c:v>19056344</c:v>
                      </c:pt>
                      <c:pt idx="12">
                        <c:v>19436088</c:v>
                      </c:pt>
                      <c:pt idx="13">
                        <c:v>16297199</c:v>
                      </c:pt>
                      <c:pt idx="14">
                        <c:v>14792931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5642-46DE-BAAF-3BAB5D384A4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Production'!$A$14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Production'!$B$14:$P$14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595167</c:v>
                      </c:pt>
                      <c:pt idx="1">
                        <c:v>807152</c:v>
                      </c:pt>
                      <c:pt idx="2">
                        <c:v>778952</c:v>
                      </c:pt>
                      <c:pt idx="3">
                        <c:v>795237</c:v>
                      </c:pt>
                      <c:pt idx="4">
                        <c:v>813817</c:v>
                      </c:pt>
                      <c:pt idx="5">
                        <c:v>827073</c:v>
                      </c:pt>
                      <c:pt idx="6">
                        <c:v>932577</c:v>
                      </c:pt>
                      <c:pt idx="7">
                        <c:v>1060679</c:v>
                      </c:pt>
                      <c:pt idx="8">
                        <c:v>1007498</c:v>
                      </c:pt>
                      <c:pt idx="9">
                        <c:v>843296</c:v>
                      </c:pt>
                      <c:pt idx="10">
                        <c:v>841332</c:v>
                      </c:pt>
                      <c:pt idx="11">
                        <c:v>982116</c:v>
                      </c:pt>
                      <c:pt idx="12">
                        <c:v>1319486</c:v>
                      </c:pt>
                      <c:pt idx="13">
                        <c:v>1824375</c:v>
                      </c:pt>
                      <c:pt idx="14">
                        <c:v>2142822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642-46DE-BAAF-3BAB5D384A4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Production'!$A$15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Production'!$B$15:$P$15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26929577</c:v>
                      </c:pt>
                      <c:pt idx="1">
                        <c:v>25503512</c:v>
                      </c:pt>
                      <c:pt idx="2">
                        <c:v>24640825</c:v>
                      </c:pt>
                      <c:pt idx="3">
                        <c:v>24664762</c:v>
                      </c:pt>
                      <c:pt idx="4">
                        <c:v>24790879</c:v>
                      </c:pt>
                      <c:pt idx="5">
                        <c:v>24907255</c:v>
                      </c:pt>
                      <c:pt idx="6">
                        <c:v>23721290</c:v>
                      </c:pt>
                      <c:pt idx="7">
                        <c:v>24075658</c:v>
                      </c:pt>
                      <c:pt idx="8">
                        <c:v>23984246</c:v>
                      </c:pt>
                      <c:pt idx="9">
                        <c:v>22525286</c:v>
                      </c:pt>
                      <c:pt idx="10">
                        <c:v>23637152</c:v>
                      </c:pt>
                      <c:pt idx="11">
                        <c:v>21712881</c:v>
                      </c:pt>
                      <c:pt idx="12">
                        <c:v>22073030</c:v>
                      </c:pt>
                      <c:pt idx="13">
                        <c:v>21648240</c:v>
                      </c:pt>
                      <c:pt idx="14">
                        <c:v>20228483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5642-46DE-BAAF-3BAB5D384A4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Production'!$A$16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Production'!$B$16:$P$16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3657677</c:v>
                      </c:pt>
                      <c:pt idx="1">
                        <c:v>3668041</c:v>
                      </c:pt>
                      <c:pt idx="2">
                        <c:v>3457187</c:v>
                      </c:pt>
                      <c:pt idx="3">
                        <c:v>3182271</c:v>
                      </c:pt>
                      <c:pt idx="4">
                        <c:v>3089979</c:v>
                      </c:pt>
                      <c:pt idx="5">
                        <c:v>3004754</c:v>
                      </c:pt>
                      <c:pt idx="6">
                        <c:v>2893139</c:v>
                      </c:pt>
                      <c:pt idx="7">
                        <c:v>2822861</c:v>
                      </c:pt>
                      <c:pt idx="8">
                        <c:v>2649412</c:v>
                      </c:pt>
                      <c:pt idx="9">
                        <c:v>2505245</c:v>
                      </c:pt>
                      <c:pt idx="10">
                        <c:v>2355039</c:v>
                      </c:pt>
                      <c:pt idx="11">
                        <c:v>2291151</c:v>
                      </c:pt>
                      <c:pt idx="12">
                        <c:v>2140096</c:v>
                      </c:pt>
                      <c:pt idx="13">
                        <c:v>1900854</c:v>
                      </c:pt>
                      <c:pt idx="14">
                        <c:v>1766877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5642-46DE-BAAF-3BAB5D384A4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Production'!$A$17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Production'!$B$17:$P$17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3773878</c:v>
                      </c:pt>
                      <c:pt idx="1">
                        <c:v>3692944</c:v>
                      </c:pt>
                      <c:pt idx="2">
                        <c:v>3957257</c:v>
                      </c:pt>
                      <c:pt idx="3">
                        <c:v>5051416</c:v>
                      </c:pt>
                      <c:pt idx="4">
                        <c:v>9191341</c:v>
                      </c:pt>
                      <c:pt idx="5">
                        <c:v>15537934</c:v>
                      </c:pt>
                      <c:pt idx="6">
                        <c:v>19644399</c:v>
                      </c:pt>
                      <c:pt idx="7">
                        <c:v>24648420</c:v>
                      </c:pt>
                      <c:pt idx="8">
                        <c:v>27249425</c:v>
                      </c:pt>
                      <c:pt idx="9">
                        <c:v>25410877</c:v>
                      </c:pt>
                      <c:pt idx="10">
                        <c:v>30402261</c:v>
                      </c:pt>
                      <c:pt idx="11">
                        <c:v>40829580</c:v>
                      </c:pt>
                      <c:pt idx="12">
                        <c:v>45198415</c:v>
                      </c:pt>
                      <c:pt idx="13">
                        <c:v>49016957</c:v>
                      </c:pt>
                      <c:pt idx="14">
                        <c:v>40820635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5642-46DE-BAAF-3BAB5D384A4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Production'!$A$18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Production'!$B$18:$P$18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18993115</c:v>
                      </c:pt>
                      <c:pt idx="1">
                        <c:v>18420266</c:v>
                      </c:pt>
                      <c:pt idx="2">
                        <c:v>17475699</c:v>
                      </c:pt>
                      <c:pt idx="3">
                        <c:v>16501063</c:v>
                      </c:pt>
                      <c:pt idx="4">
                        <c:v>15875589</c:v>
                      </c:pt>
                      <c:pt idx="5">
                        <c:v>15436200</c:v>
                      </c:pt>
                      <c:pt idx="6">
                        <c:v>14910695</c:v>
                      </c:pt>
                      <c:pt idx="7">
                        <c:v>14454955</c:v>
                      </c:pt>
                      <c:pt idx="8">
                        <c:v>13739057</c:v>
                      </c:pt>
                      <c:pt idx="9">
                        <c:v>12930128</c:v>
                      </c:pt>
                      <c:pt idx="10">
                        <c:v>12651143</c:v>
                      </c:pt>
                      <c:pt idx="11">
                        <c:v>11157373</c:v>
                      </c:pt>
                      <c:pt idx="12">
                        <c:v>11918668</c:v>
                      </c:pt>
                      <c:pt idx="13">
                        <c:v>10797196</c:v>
                      </c:pt>
                      <c:pt idx="14">
                        <c:v>10512402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5642-46DE-BAAF-3BAB5D384A47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Production'!$A$19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Production'!$B$19:$P$19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5543747</c:v>
                      </c:pt>
                      <c:pt idx="1">
                        <c:v>5513381</c:v>
                      </c:pt>
                      <c:pt idx="2">
                        <c:v>5513794</c:v>
                      </c:pt>
                      <c:pt idx="3">
                        <c:v>6134105</c:v>
                      </c:pt>
                      <c:pt idx="4">
                        <c:v>7756679</c:v>
                      </c:pt>
                      <c:pt idx="5">
                        <c:v>9879214</c:v>
                      </c:pt>
                      <c:pt idx="6">
                        <c:v>11910315</c:v>
                      </c:pt>
                      <c:pt idx="7">
                        <c:v>14650271</c:v>
                      </c:pt>
                      <c:pt idx="8">
                        <c:v>17726558</c:v>
                      </c:pt>
                      <c:pt idx="9">
                        <c:v>20647268</c:v>
                      </c:pt>
                      <c:pt idx="10">
                        <c:v>29290226</c:v>
                      </c:pt>
                      <c:pt idx="11">
                        <c:v>57682771</c:v>
                      </c:pt>
                      <c:pt idx="12">
                        <c:v>75973008</c:v>
                      </c:pt>
                      <c:pt idx="13">
                        <c:v>93866494</c:v>
                      </c:pt>
                      <c:pt idx="14">
                        <c:v>109359495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5642-46DE-BAAF-3BAB5D384A47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Production'!$A$20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Production'!$B$20:$P$20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2028157</c:v>
                      </c:pt>
                      <c:pt idx="1">
                        <c:v>2552928</c:v>
                      </c:pt>
                      <c:pt idx="2">
                        <c:v>2421804</c:v>
                      </c:pt>
                      <c:pt idx="3">
                        <c:v>2465549</c:v>
                      </c:pt>
                      <c:pt idx="4">
                        <c:v>3523608</c:v>
                      </c:pt>
                      <c:pt idx="5">
                        <c:v>6368300</c:v>
                      </c:pt>
                      <c:pt idx="6">
                        <c:v>11015115</c:v>
                      </c:pt>
                      <c:pt idx="7">
                        <c:v>16017681</c:v>
                      </c:pt>
                      <c:pt idx="8">
                        <c:v>14823207</c:v>
                      </c:pt>
                      <c:pt idx="9">
                        <c:v>10743113</c:v>
                      </c:pt>
                      <c:pt idx="10">
                        <c:v>9743112</c:v>
                      </c:pt>
                      <c:pt idx="11">
                        <c:v>10192094</c:v>
                      </c:pt>
                      <c:pt idx="12">
                        <c:v>12064117</c:v>
                      </c:pt>
                      <c:pt idx="13">
                        <c:v>9891871</c:v>
                      </c:pt>
                      <c:pt idx="14">
                        <c:v>7635474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5642-46DE-BAAF-3BAB5D384A47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Production'!$A$21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Production'!$B$21:$P$21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4377012</c:v>
                      </c:pt>
                      <c:pt idx="1">
                        <c:v>4017331</c:v>
                      </c:pt>
                      <c:pt idx="2">
                        <c:v>3989926</c:v>
                      </c:pt>
                      <c:pt idx="3">
                        <c:v>4287308</c:v>
                      </c:pt>
                      <c:pt idx="4">
                        <c:v>4396536</c:v>
                      </c:pt>
                      <c:pt idx="5">
                        <c:v>4134134</c:v>
                      </c:pt>
                      <c:pt idx="6">
                        <c:v>3946119</c:v>
                      </c:pt>
                      <c:pt idx="7">
                        <c:v>3777871</c:v>
                      </c:pt>
                      <c:pt idx="8">
                        <c:v>3734822</c:v>
                      </c:pt>
                      <c:pt idx="9">
                        <c:v>3557325</c:v>
                      </c:pt>
                      <c:pt idx="10">
                        <c:v>3278711</c:v>
                      </c:pt>
                      <c:pt idx="11">
                        <c:v>2931336</c:v>
                      </c:pt>
                      <c:pt idx="12">
                        <c:v>3222073</c:v>
                      </c:pt>
                      <c:pt idx="13">
                        <c:v>2636870</c:v>
                      </c:pt>
                      <c:pt idx="14">
                        <c:v>2447859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5642-46DE-BAAF-3BAB5D384A47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Production'!$A$22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Production'!$B$22:$P$22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1393446</c:v>
                      </c:pt>
                      <c:pt idx="1">
                        <c:v>1614319</c:v>
                      </c:pt>
                      <c:pt idx="2">
                        <c:v>1602744</c:v>
                      </c:pt>
                      <c:pt idx="3">
                        <c:v>1881276</c:v>
                      </c:pt>
                      <c:pt idx="4">
                        <c:v>2852630</c:v>
                      </c:pt>
                      <c:pt idx="5">
                        <c:v>5241236</c:v>
                      </c:pt>
                      <c:pt idx="6">
                        <c:v>8050250</c:v>
                      </c:pt>
                      <c:pt idx="7">
                        <c:v>15966357</c:v>
                      </c:pt>
                      <c:pt idx="8">
                        <c:v>24984552</c:v>
                      </c:pt>
                      <c:pt idx="9">
                        <c:v>34359889</c:v>
                      </c:pt>
                      <c:pt idx="10">
                        <c:v>52766334</c:v>
                      </c:pt>
                      <c:pt idx="11">
                        <c:v>92938864</c:v>
                      </c:pt>
                      <c:pt idx="12">
                        <c:v>107008202</c:v>
                      </c:pt>
                      <c:pt idx="13">
                        <c:v>129287579</c:v>
                      </c:pt>
                      <c:pt idx="14">
                        <c:v>127855866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5642-46DE-BAAF-3BAB5D384A47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Production'!$A$23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Production'!$B$23:$P$23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1458502</c:v>
                      </c:pt>
                      <c:pt idx="1">
                        <c:v>1414422</c:v>
                      </c:pt>
                      <c:pt idx="2">
                        <c:v>1449474</c:v>
                      </c:pt>
                      <c:pt idx="3">
                        <c:v>1505116</c:v>
                      </c:pt>
                      <c:pt idx="4">
                        <c:v>1478917</c:v>
                      </c:pt>
                      <c:pt idx="5">
                        <c:v>1433530</c:v>
                      </c:pt>
                      <c:pt idx="6">
                        <c:v>1379997</c:v>
                      </c:pt>
                      <c:pt idx="7">
                        <c:v>1302534</c:v>
                      </c:pt>
                      <c:pt idx="8">
                        <c:v>1204768</c:v>
                      </c:pt>
                      <c:pt idx="9">
                        <c:v>1117839</c:v>
                      </c:pt>
                      <c:pt idx="10">
                        <c:v>1036225</c:v>
                      </c:pt>
                      <c:pt idx="11">
                        <c:v>970911</c:v>
                      </c:pt>
                      <c:pt idx="12">
                        <c:v>943277</c:v>
                      </c:pt>
                      <c:pt idx="13">
                        <c:v>817808</c:v>
                      </c:pt>
                      <c:pt idx="14">
                        <c:v>846575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5642-46DE-BAAF-3BAB5D384A47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Production'!$A$24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Production'!$B$24:$P$24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263430</c:v>
                      </c:pt>
                      <c:pt idx="1">
                        <c:v>268476</c:v>
                      </c:pt>
                      <c:pt idx="2">
                        <c:v>266713</c:v>
                      </c:pt>
                      <c:pt idx="3">
                        <c:v>253245</c:v>
                      </c:pt>
                      <c:pt idx="4">
                        <c:v>366381</c:v>
                      </c:pt>
                      <c:pt idx="5">
                        <c:v>604625</c:v>
                      </c:pt>
                      <c:pt idx="6">
                        <c:v>710625</c:v>
                      </c:pt>
                      <c:pt idx="7">
                        <c:v>514727</c:v>
                      </c:pt>
                      <c:pt idx="8">
                        <c:v>394163</c:v>
                      </c:pt>
                      <c:pt idx="9">
                        <c:v>387804</c:v>
                      </c:pt>
                      <c:pt idx="10">
                        <c:v>359795</c:v>
                      </c:pt>
                      <c:pt idx="11">
                        <c:v>318545</c:v>
                      </c:pt>
                      <c:pt idx="12">
                        <c:v>271452</c:v>
                      </c:pt>
                      <c:pt idx="13">
                        <c:v>174964</c:v>
                      </c:pt>
                      <c:pt idx="14">
                        <c:v>187251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5642-46DE-BAAF-3BAB5D384A47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Production'!$A$25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Production'!$B$25:$P$25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6431079</c:v>
                      </c:pt>
                      <c:pt idx="1">
                        <c:v>9192926</c:v>
                      </c:pt>
                      <c:pt idx="2">
                        <c:v>10524140</c:v>
                      </c:pt>
                      <c:pt idx="3">
                        <c:v>12544652</c:v>
                      </c:pt>
                      <c:pt idx="4">
                        <c:v>17399407</c:v>
                      </c:pt>
                      <c:pt idx="5">
                        <c:v>23115773</c:v>
                      </c:pt>
                      <c:pt idx="6">
                        <c:v>27884823</c:v>
                      </c:pt>
                      <c:pt idx="7">
                        <c:v>33368944</c:v>
                      </c:pt>
                      <c:pt idx="8">
                        <c:v>42351540</c:v>
                      </c:pt>
                      <c:pt idx="9">
                        <c:v>47468892</c:v>
                      </c:pt>
                      <c:pt idx="10">
                        <c:v>54488365</c:v>
                      </c:pt>
                      <c:pt idx="11">
                        <c:v>79785571</c:v>
                      </c:pt>
                      <c:pt idx="12">
                        <c:v>114814996</c:v>
                      </c:pt>
                      <c:pt idx="13">
                        <c:v>138979715</c:v>
                      </c:pt>
                      <c:pt idx="14">
                        <c:v>160502572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5642-46DE-BAAF-3BAB5D384A47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Production'!$A$26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Production'!$B$26:$P$26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67747</c:v>
                      </c:pt>
                      <c:pt idx="1">
                        <c:v>61602</c:v>
                      </c:pt>
                      <c:pt idx="2">
                        <c:v>67259</c:v>
                      </c:pt>
                      <c:pt idx="3">
                        <c:v>59891</c:v>
                      </c:pt>
                      <c:pt idx="4">
                        <c:v>53449</c:v>
                      </c:pt>
                      <c:pt idx="5">
                        <c:v>48838</c:v>
                      </c:pt>
                      <c:pt idx="6">
                        <c:v>47440</c:v>
                      </c:pt>
                      <c:pt idx="7">
                        <c:v>52832</c:v>
                      </c:pt>
                      <c:pt idx="8">
                        <c:v>54034</c:v>
                      </c:pt>
                      <c:pt idx="9">
                        <c:v>48857</c:v>
                      </c:pt>
                      <c:pt idx="10">
                        <c:v>43594</c:v>
                      </c:pt>
                      <c:pt idx="11">
                        <c:v>41511</c:v>
                      </c:pt>
                      <c:pt idx="12">
                        <c:v>42810</c:v>
                      </c:pt>
                      <c:pt idx="13">
                        <c:v>34238</c:v>
                      </c:pt>
                      <c:pt idx="14">
                        <c:v>37936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5642-46DE-BAAF-3BAB5D384A47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Production'!$A$27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Production'!$B$27:$P$27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115059</c:v>
                      </c:pt>
                      <c:pt idx="1">
                        <c:v>147853</c:v>
                      </c:pt>
                      <c:pt idx="2">
                        <c:v>143708</c:v>
                      </c:pt>
                      <c:pt idx="3">
                        <c:v>143566</c:v>
                      </c:pt>
                      <c:pt idx="4">
                        <c:v>197731</c:v>
                      </c:pt>
                      <c:pt idx="5">
                        <c:v>231796</c:v>
                      </c:pt>
                      <c:pt idx="6">
                        <c:v>192349</c:v>
                      </c:pt>
                      <c:pt idx="7">
                        <c:v>156089</c:v>
                      </c:pt>
                      <c:pt idx="8">
                        <c:v>158606</c:v>
                      </c:pt>
                      <c:pt idx="9">
                        <c:v>112265</c:v>
                      </c:pt>
                      <c:pt idx="10">
                        <c:v>104428</c:v>
                      </c:pt>
                      <c:pt idx="11">
                        <c:v>91009</c:v>
                      </c:pt>
                      <c:pt idx="12">
                        <c:v>92809</c:v>
                      </c:pt>
                      <c:pt idx="13">
                        <c:v>84290</c:v>
                      </c:pt>
                      <c:pt idx="14">
                        <c:v>76354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5642-46DE-BAAF-3BAB5D384A47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Production'!$A$28</c15:sqref>
                        </c15:formulaRef>
                      </c:ext>
                    </c:extLst>
                    <c:strCache>
                      <c:ptCount val="1"/>
                      <c:pt idx="0">
                        <c:v>Midland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Production'!$B$28:$P$28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11115499</c:v>
                      </c:pt>
                      <c:pt idx="1">
                        <c:v>11423665</c:v>
                      </c:pt>
                      <c:pt idx="2">
                        <c:v>13148479</c:v>
                      </c:pt>
                      <c:pt idx="3">
                        <c:v>14797950</c:v>
                      </c:pt>
                      <c:pt idx="4">
                        <c:v>18605131</c:v>
                      </c:pt>
                      <c:pt idx="5">
                        <c:v>22809453</c:v>
                      </c:pt>
                      <c:pt idx="6">
                        <c:v>24676655</c:v>
                      </c:pt>
                      <c:pt idx="7">
                        <c:v>33801872</c:v>
                      </c:pt>
                      <c:pt idx="8">
                        <c:v>47544327</c:v>
                      </c:pt>
                      <c:pt idx="9">
                        <c:v>71154992</c:v>
                      </c:pt>
                      <c:pt idx="10">
                        <c:v>102823812</c:v>
                      </c:pt>
                      <c:pt idx="11">
                        <c:v>140030437</c:v>
                      </c:pt>
                      <c:pt idx="12">
                        <c:v>172974361</c:v>
                      </c:pt>
                      <c:pt idx="13">
                        <c:v>186546832</c:v>
                      </c:pt>
                      <c:pt idx="14">
                        <c:v>197018460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5642-46DE-BAAF-3BAB5D384A47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Production'!$A$29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Production'!$B$29:$P$29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3367605</c:v>
                      </c:pt>
                      <c:pt idx="1">
                        <c:v>3754752</c:v>
                      </c:pt>
                      <c:pt idx="2">
                        <c:v>3865721</c:v>
                      </c:pt>
                      <c:pt idx="3">
                        <c:v>3947609</c:v>
                      </c:pt>
                      <c:pt idx="4">
                        <c:v>4015566</c:v>
                      </c:pt>
                      <c:pt idx="5">
                        <c:v>4167305</c:v>
                      </c:pt>
                      <c:pt idx="6">
                        <c:v>4198445</c:v>
                      </c:pt>
                      <c:pt idx="7">
                        <c:v>3824164</c:v>
                      </c:pt>
                      <c:pt idx="8">
                        <c:v>3329614</c:v>
                      </c:pt>
                      <c:pt idx="9">
                        <c:v>3013136</c:v>
                      </c:pt>
                      <c:pt idx="10">
                        <c:v>2890987</c:v>
                      </c:pt>
                      <c:pt idx="11">
                        <c:v>2631369</c:v>
                      </c:pt>
                      <c:pt idx="12">
                        <c:v>2394431</c:v>
                      </c:pt>
                      <c:pt idx="13">
                        <c:v>2085821</c:v>
                      </c:pt>
                      <c:pt idx="14">
                        <c:v>1920756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5642-46DE-BAAF-3BAB5D384A47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Production'!$A$30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Production'!$B$30:$P$30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1164555</c:v>
                      </c:pt>
                      <c:pt idx="1">
                        <c:v>1306044</c:v>
                      </c:pt>
                      <c:pt idx="2">
                        <c:v>1147747</c:v>
                      </c:pt>
                      <c:pt idx="3">
                        <c:v>1172825</c:v>
                      </c:pt>
                      <c:pt idx="4">
                        <c:v>1534317</c:v>
                      </c:pt>
                      <c:pt idx="5">
                        <c:v>1717963</c:v>
                      </c:pt>
                      <c:pt idx="6">
                        <c:v>1804289</c:v>
                      </c:pt>
                      <c:pt idx="7">
                        <c:v>1886115</c:v>
                      </c:pt>
                      <c:pt idx="8">
                        <c:v>1806137</c:v>
                      </c:pt>
                      <c:pt idx="9">
                        <c:v>1635673</c:v>
                      </c:pt>
                      <c:pt idx="10">
                        <c:v>1422356</c:v>
                      </c:pt>
                      <c:pt idx="11">
                        <c:v>1153028</c:v>
                      </c:pt>
                      <c:pt idx="12">
                        <c:v>1016736</c:v>
                      </c:pt>
                      <c:pt idx="13">
                        <c:v>993754</c:v>
                      </c:pt>
                      <c:pt idx="14">
                        <c:v>1071434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5642-46DE-BAAF-3BAB5D384A47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Production'!$A$31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Production'!$B$31:$P$31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12127648</c:v>
                      </c:pt>
                      <c:pt idx="1">
                        <c:v>12484223</c:v>
                      </c:pt>
                      <c:pt idx="2">
                        <c:v>11977606</c:v>
                      </c:pt>
                      <c:pt idx="3">
                        <c:v>10989078</c:v>
                      </c:pt>
                      <c:pt idx="4">
                        <c:v>10049371</c:v>
                      </c:pt>
                      <c:pt idx="5">
                        <c:v>9792854</c:v>
                      </c:pt>
                      <c:pt idx="6">
                        <c:v>9753684</c:v>
                      </c:pt>
                      <c:pt idx="7">
                        <c:v>9869914</c:v>
                      </c:pt>
                      <c:pt idx="8">
                        <c:v>11172967</c:v>
                      </c:pt>
                      <c:pt idx="9">
                        <c:v>11933733</c:v>
                      </c:pt>
                      <c:pt idx="10">
                        <c:v>14735548</c:v>
                      </c:pt>
                      <c:pt idx="11">
                        <c:v>20379780</c:v>
                      </c:pt>
                      <c:pt idx="12">
                        <c:v>30009133</c:v>
                      </c:pt>
                      <c:pt idx="13">
                        <c:v>38129075</c:v>
                      </c:pt>
                      <c:pt idx="14">
                        <c:v>34041142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2-5642-46DE-BAAF-3BAB5D384A47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Production'!$A$32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Production'!$B$32:$P$32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5667305</c:v>
                      </c:pt>
                      <c:pt idx="1">
                        <c:v>6036071</c:v>
                      </c:pt>
                      <c:pt idx="2">
                        <c:v>6350970</c:v>
                      </c:pt>
                      <c:pt idx="3">
                        <c:v>7993321</c:v>
                      </c:pt>
                      <c:pt idx="4">
                        <c:v>9186540</c:v>
                      </c:pt>
                      <c:pt idx="5">
                        <c:v>11396233</c:v>
                      </c:pt>
                      <c:pt idx="6">
                        <c:v>15475410</c:v>
                      </c:pt>
                      <c:pt idx="7">
                        <c:v>23831025</c:v>
                      </c:pt>
                      <c:pt idx="8">
                        <c:v>31293250</c:v>
                      </c:pt>
                      <c:pt idx="9">
                        <c:v>33524198</c:v>
                      </c:pt>
                      <c:pt idx="10">
                        <c:v>38075186</c:v>
                      </c:pt>
                      <c:pt idx="11">
                        <c:v>44751304</c:v>
                      </c:pt>
                      <c:pt idx="12">
                        <c:v>49004827</c:v>
                      </c:pt>
                      <c:pt idx="13">
                        <c:v>46466184</c:v>
                      </c:pt>
                      <c:pt idx="14">
                        <c:v>46105973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3-5642-46DE-BAAF-3BAB5D384A47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Production'!$A$33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Production'!$B$33:$P$33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896938</c:v>
                      </c:pt>
                      <c:pt idx="1">
                        <c:v>1019351</c:v>
                      </c:pt>
                      <c:pt idx="2">
                        <c:v>1146151</c:v>
                      </c:pt>
                      <c:pt idx="3">
                        <c:v>1614407</c:v>
                      </c:pt>
                      <c:pt idx="4">
                        <c:v>3876366</c:v>
                      </c:pt>
                      <c:pt idx="5">
                        <c:v>8040225</c:v>
                      </c:pt>
                      <c:pt idx="6">
                        <c:v>11617420</c:v>
                      </c:pt>
                      <c:pt idx="7">
                        <c:v>26406941</c:v>
                      </c:pt>
                      <c:pt idx="8">
                        <c:v>45495250</c:v>
                      </c:pt>
                      <c:pt idx="9">
                        <c:v>47694882</c:v>
                      </c:pt>
                      <c:pt idx="10">
                        <c:v>75003564</c:v>
                      </c:pt>
                      <c:pt idx="11">
                        <c:v>125565147</c:v>
                      </c:pt>
                      <c:pt idx="12">
                        <c:v>179592175</c:v>
                      </c:pt>
                      <c:pt idx="13">
                        <c:v>183978564</c:v>
                      </c:pt>
                      <c:pt idx="14">
                        <c:v>164495265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4-5642-46DE-BAAF-3BAB5D384A47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Production'!$A$34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Production'!$B$34:$P$34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681360</c:v>
                      </c:pt>
                      <c:pt idx="1">
                        <c:v>676214</c:v>
                      </c:pt>
                      <c:pt idx="2">
                        <c:v>571634</c:v>
                      </c:pt>
                      <c:pt idx="3">
                        <c:v>526525</c:v>
                      </c:pt>
                      <c:pt idx="4">
                        <c:v>492390</c:v>
                      </c:pt>
                      <c:pt idx="5">
                        <c:v>519495</c:v>
                      </c:pt>
                      <c:pt idx="6">
                        <c:v>543275</c:v>
                      </c:pt>
                      <c:pt idx="7">
                        <c:v>493365</c:v>
                      </c:pt>
                      <c:pt idx="8">
                        <c:v>445248</c:v>
                      </c:pt>
                      <c:pt idx="9">
                        <c:v>366619</c:v>
                      </c:pt>
                      <c:pt idx="10">
                        <c:v>363921</c:v>
                      </c:pt>
                      <c:pt idx="11">
                        <c:v>341598</c:v>
                      </c:pt>
                      <c:pt idx="12">
                        <c:v>321165</c:v>
                      </c:pt>
                      <c:pt idx="13">
                        <c:v>84290</c:v>
                      </c:pt>
                      <c:pt idx="14">
                        <c:v>262161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5-5642-46DE-BAAF-3BAB5D384A47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Production'!$A$35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Production'!$B$35:$P$35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475551</c:v>
                      </c:pt>
                      <c:pt idx="1">
                        <c:v>474258</c:v>
                      </c:pt>
                      <c:pt idx="2">
                        <c:v>455887</c:v>
                      </c:pt>
                      <c:pt idx="3">
                        <c:v>453742</c:v>
                      </c:pt>
                      <c:pt idx="4">
                        <c:v>490522</c:v>
                      </c:pt>
                      <c:pt idx="5">
                        <c:v>503130</c:v>
                      </c:pt>
                      <c:pt idx="6">
                        <c:v>493324</c:v>
                      </c:pt>
                      <c:pt idx="7">
                        <c:v>498056</c:v>
                      </c:pt>
                      <c:pt idx="8">
                        <c:v>491692</c:v>
                      </c:pt>
                      <c:pt idx="9">
                        <c:v>466969</c:v>
                      </c:pt>
                      <c:pt idx="10">
                        <c:v>398509</c:v>
                      </c:pt>
                      <c:pt idx="11">
                        <c:v>329728</c:v>
                      </c:pt>
                      <c:pt idx="12">
                        <c:v>294596</c:v>
                      </c:pt>
                      <c:pt idx="13">
                        <c:v>248287</c:v>
                      </c:pt>
                      <c:pt idx="14">
                        <c:v>253604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6-5642-46DE-BAAF-3BAB5D384A47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Production'!$A$36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Production'!$B$36:$P$36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14768550</c:v>
                      </c:pt>
                      <c:pt idx="1">
                        <c:v>14910753</c:v>
                      </c:pt>
                      <c:pt idx="2">
                        <c:v>15413547</c:v>
                      </c:pt>
                      <c:pt idx="3">
                        <c:v>14704305</c:v>
                      </c:pt>
                      <c:pt idx="4">
                        <c:v>14536995</c:v>
                      </c:pt>
                      <c:pt idx="5">
                        <c:v>15051110</c:v>
                      </c:pt>
                      <c:pt idx="6">
                        <c:v>15575676</c:v>
                      </c:pt>
                      <c:pt idx="7">
                        <c:v>16926623</c:v>
                      </c:pt>
                      <c:pt idx="8">
                        <c:v>17020804</c:v>
                      </c:pt>
                      <c:pt idx="9">
                        <c:v>15084983</c:v>
                      </c:pt>
                      <c:pt idx="10">
                        <c:v>14483953</c:v>
                      </c:pt>
                      <c:pt idx="11">
                        <c:v>14548797</c:v>
                      </c:pt>
                      <c:pt idx="12">
                        <c:v>15214294</c:v>
                      </c:pt>
                      <c:pt idx="13">
                        <c:v>14592565</c:v>
                      </c:pt>
                      <c:pt idx="14">
                        <c:v>15035848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7-5642-46DE-BAAF-3BAB5D384A47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Production'!$A$37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Production'!$B$37:$P$37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1220566</c:v>
                      </c:pt>
                      <c:pt idx="1">
                        <c:v>1087525</c:v>
                      </c:pt>
                      <c:pt idx="2">
                        <c:v>1180994</c:v>
                      </c:pt>
                      <c:pt idx="3">
                        <c:v>1085065</c:v>
                      </c:pt>
                      <c:pt idx="4">
                        <c:v>1073918</c:v>
                      </c:pt>
                      <c:pt idx="5">
                        <c:v>1211114</c:v>
                      </c:pt>
                      <c:pt idx="6">
                        <c:v>1325615</c:v>
                      </c:pt>
                      <c:pt idx="7">
                        <c:v>1553524</c:v>
                      </c:pt>
                      <c:pt idx="8">
                        <c:v>1173494</c:v>
                      </c:pt>
                      <c:pt idx="9">
                        <c:v>945034</c:v>
                      </c:pt>
                      <c:pt idx="10">
                        <c:v>832391</c:v>
                      </c:pt>
                      <c:pt idx="11">
                        <c:v>743435</c:v>
                      </c:pt>
                      <c:pt idx="12">
                        <c:v>686765</c:v>
                      </c:pt>
                      <c:pt idx="13">
                        <c:v>569104</c:v>
                      </c:pt>
                      <c:pt idx="14">
                        <c:v>517969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8-5642-46DE-BAAF-3BAB5D384A47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Production'!$A$38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Production'!$B$38:$P$38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93524</c:v>
                      </c:pt>
                      <c:pt idx="1">
                        <c:v>100080</c:v>
                      </c:pt>
                      <c:pt idx="2">
                        <c:v>104277</c:v>
                      </c:pt>
                      <c:pt idx="3">
                        <c:v>111464</c:v>
                      </c:pt>
                      <c:pt idx="4">
                        <c:v>101869</c:v>
                      </c:pt>
                      <c:pt idx="5">
                        <c:v>187629</c:v>
                      </c:pt>
                      <c:pt idx="6">
                        <c:v>148383</c:v>
                      </c:pt>
                      <c:pt idx="7">
                        <c:v>107642</c:v>
                      </c:pt>
                      <c:pt idx="8">
                        <c:v>98577</c:v>
                      </c:pt>
                      <c:pt idx="9">
                        <c:v>82344</c:v>
                      </c:pt>
                      <c:pt idx="10">
                        <c:v>83582</c:v>
                      </c:pt>
                      <c:pt idx="11">
                        <c:v>65271</c:v>
                      </c:pt>
                      <c:pt idx="12">
                        <c:v>66531</c:v>
                      </c:pt>
                      <c:pt idx="13">
                        <c:v>49746</c:v>
                      </c:pt>
                      <c:pt idx="14">
                        <c:v>50841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9-5642-46DE-BAAF-3BAB5D384A47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Production'!$A$39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Production'!$B$39:$P$39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479961</c:v>
                      </c:pt>
                      <c:pt idx="1">
                        <c:v>456968</c:v>
                      </c:pt>
                      <c:pt idx="2">
                        <c:v>393980</c:v>
                      </c:pt>
                      <c:pt idx="3">
                        <c:v>409263</c:v>
                      </c:pt>
                      <c:pt idx="4">
                        <c:v>413100</c:v>
                      </c:pt>
                      <c:pt idx="5">
                        <c:v>393825</c:v>
                      </c:pt>
                      <c:pt idx="6">
                        <c:v>417478</c:v>
                      </c:pt>
                      <c:pt idx="7">
                        <c:v>424695</c:v>
                      </c:pt>
                      <c:pt idx="8">
                        <c:v>385551</c:v>
                      </c:pt>
                      <c:pt idx="9">
                        <c:v>382662</c:v>
                      </c:pt>
                      <c:pt idx="10">
                        <c:v>418736</c:v>
                      </c:pt>
                      <c:pt idx="11">
                        <c:v>396735</c:v>
                      </c:pt>
                      <c:pt idx="12">
                        <c:v>332411</c:v>
                      </c:pt>
                      <c:pt idx="13">
                        <c:v>348049</c:v>
                      </c:pt>
                      <c:pt idx="14">
                        <c:v>331986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A-5642-46DE-BAAF-3BAB5D384A47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Production'!$A$40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Production'!$B$40:$P$40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218364</c:v>
                      </c:pt>
                      <c:pt idx="1">
                        <c:v>190928</c:v>
                      </c:pt>
                      <c:pt idx="2">
                        <c:v>151979</c:v>
                      </c:pt>
                      <c:pt idx="3">
                        <c:v>118542</c:v>
                      </c:pt>
                      <c:pt idx="4">
                        <c:v>86407</c:v>
                      </c:pt>
                      <c:pt idx="5">
                        <c:v>73646</c:v>
                      </c:pt>
                      <c:pt idx="6">
                        <c:v>61029</c:v>
                      </c:pt>
                      <c:pt idx="7">
                        <c:v>73227</c:v>
                      </c:pt>
                      <c:pt idx="8">
                        <c:v>108831</c:v>
                      </c:pt>
                      <c:pt idx="9">
                        <c:v>125895</c:v>
                      </c:pt>
                      <c:pt idx="10">
                        <c:v>91337</c:v>
                      </c:pt>
                      <c:pt idx="11">
                        <c:v>91224</c:v>
                      </c:pt>
                      <c:pt idx="12">
                        <c:v>97599</c:v>
                      </c:pt>
                      <c:pt idx="13">
                        <c:v>80782</c:v>
                      </c:pt>
                      <c:pt idx="14">
                        <c:v>78296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B-5642-46DE-BAAF-3BAB5D384A47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Production'!$A$41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Production'!$B$41:$P$41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4009524</c:v>
                      </c:pt>
                      <c:pt idx="1">
                        <c:v>4275362</c:v>
                      </c:pt>
                      <c:pt idx="2">
                        <c:v>4298014</c:v>
                      </c:pt>
                      <c:pt idx="3">
                        <c:v>4470402</c:v>
                      </c:pt>
                      <c:pt idx="4">
                        <c:v>4273689</c:v>
                      </c:pt>
                      <c:pt idx="5">
                        <c:v>4197689</c:v>
                      </c:pt>
                      <c:pt idx="6">
                        <c:v>4386713</c:v>
                      </c:pt>
                      <c:pt idx="7">
                        <c:v>4214323</c:v>
                      </c:pt>
                      <c:pt idx="8">
                        <c:v>4052322</c:v>
                      </c:pt>
                      <c:pt idx="9">
                        <c:v>3975101</c:v>
                      </c:pt>
                      <c:pt idx="10">
                        <c:v>3653398</c:v>
                      </c:pt>
                      <c:pt idx="11">
                        <c:v>3327839</c:v>
                      </c:pt>
                      <c:pt idx="12">
                        <c:v>2996693</c:v>
                      </c:pt>
                      <c:pt idx="13">
                        <c:v>2481189</c:v>
                      </c:pt>
                      <c:pt idx="14">
                        <c:v>2340164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C-5642-46DE-BAAF-3BAB5D384A47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Production'!$A$42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Production'!$B$42:$P$42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630897</c:v>
                      </c:pt>
                      <c:pt idx="1">
                        <c:v>653503</c:v>
                      </c:pt>
                      <c:pt idx="2">
                        <c:v>688731</c:v>
                      </c:pt>
                      <c:pt idx="3">
                        <c:v>542285</c:v>
                      </c:pt>
                      <c:pt idx="4">
                        <c:v>461991</c:v>
                      </c:pt>
                      <c:pt idx="5">
                        <c:v>466887</c:v>
                      </c:pt>
                      <c:pt idx="6">
                        <c:v>465201</c:v>
                      </c:pt>
                      <c:pt idx="7">
                        <c:v>422784</c:v>
                      </c:pt>
                      <c:pt idx="8">
                        <c:v>467721</c:v>
                      </c:pt>
                      <c:pt idx="9">
                        <c:v>416982</c:v>
                      </c:pt>
                      <c:pt idx="10">
                        <c:v>412777</c:v>
                      </c:pt>
                      <c:pt idx="11">
                        <c:v>476197</c:v>
                      </c:pt>
                      <c:pt idx="12">
                        <c:v>485605</c:v>
                      </c:pt>
                      <c:pt idx="13">
                        <c:v>340804</c:v>
                      </c:pt>
                      <c:pt idx="14">
                        <c:v>337418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D-5642-46DE-BAAF-3BAB5D384A47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Production'!$A$43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Production'!$B$43:$P$43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12661907</c:v>
                      </c:pt>
                      <c:pt idx="1">
                        <c:v>15103883</c:v>
                      </c:pt>
                      <c:pt idx="2">
                        <c:v>15839244</c:v>
                      </c:pt>
                      <c:pt idx="3">
                        <c:v>17131126</c:v>
                      </c:pt>
                      <c:pt idx="4">
                        <c:v>19642240</c:v>
                      </c:pt>
                      <c:pt idx="5">
                        <c:v>23837454</c:v>
                      </c:pt>
                      <c:pt idx="6">
                        <c:v>26590779</c:v>
                      </c:pt>
                      <c:pt idx="7">
                        <c:v>34242458</c:v>
                      </c:pt>
                      <c:pt idx="8">
                        <c:v>41907790</c:v>
                      </c:pt>
                      <c:pt idx="9">
                        <c:v>45256018</c:v>
                      </c:pt>
                      <c:pt idx="10">
                        <c:v>52608417</c:v>
                      </c:pt>
                      <c:pt idx="11">
                        <c:v>59942869</c:v>
                      </c:pt>
                      <c:pt idx="12">
                        <c:v>69441256</c:v>
                      </c:pt>
                      <c:pt idx="13">
                        <c:v>77632608</c:v>
                      </c:pt>
                      <c:pt idx="14">
                        <c:v>77778009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E-5642-46DE-BAAF-3BAB5D384A47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Production'!$A$44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Production'!$B$44:$P$44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5940880</c:v>
                      </c:pt>
                      <c:pt idx="1">
                        <c:v>7686618</c:v>
                      </c:pt>
                      <c:pt idx="2">
                        <c:v>8879706</c:v>
                      </c:pt>
                      <c:pt idx="3">
                        <c:v>10588179</c:v>
                      </c:pt>
                      <c:pt idx="4">
                        <c:v>14003762</c:v>
                      </c:pt>
                      <c:pt idx="5">
                        <c:v>19419600</c:v>
                      </c:pt>
                      <c:pt idx="6">
                        <c:v>22591440</c:v>
                      </c:pt>
                      <c:pt idx="7">
                        <c:v>24520000</c:v>
                      </c:pt>
                      <c:pt idx="8">
                        <c:v>24179411</c:v>
                      </c:pt>
                      <c:pt idx="9">
                        <c:v>21953949</c:v>
                      </c:pt>
                      <c:pt idx="10">
                        <c:v>23481674</c:v>
                      </c:pt>
                      <c:pt idx="11">
                        <c:v>34435501</c:v>
                      </c:pt>
                      <c:pt idx="12">
                        <c:v>47401009</c:v>
                      </c:pt>
                      <c:pt idx="13">
                        <c:v>51353951</c:v>
                      </c:pt>
                      <c:pt idx="14">
                        <c:v>51020318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F-5642-46DE-BAAF-3BAB5D384A47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Production'!$A$45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Production'!$B$45:$P$45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3965894</c:v>
                      </c:pt>
                      <c:pt idx="1">
                        <c:v>3757176</c:v>
                      </c:pt>
                      <c:pt idx="2">
                        <c:v>3603794</c:v>
                      </c:pt>
                      <c:pt idx="3">
                        <c:v>3290763</c:v>
                      </c:pt>
                      <c:pt idx="4">
                        <c:v>3296731</c:v>
                      </c:pt>
                      <c:pt idx="5">
                        <c:v>3731930</c:v>
                      </c:pt>
                      <c:pt idx="6">
                        <c:v>4478904</c:v>
                      </c:pt>
                      <c:pt idx="7">
                        <c:v>5000686</c:v>
                      </c:pt>
                      <c:pt idx="8">
                        <c:v>5526433</c:v>
                      </c:pt>
                      <c:pt idx="9">
                        <c:v>5546352</c:v>
                      </c:pt>
                      <c:pt idx="10">
                        <c:v>8337787</c:v>
                      </c:pt>
                      <c:pt idx="11">
                        <c:v>13975997</c:v>
                      </c:pt>
                      <c:pt idx="12">
                        <c:v>20759726</c:v>
                      </c:pt>
                      <c:pt idx="13">
                        <c:v>22054191</c:v>
                      </c:pt>
                      <c:pt idx="14">
                        <c:v>21577025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0-5642-46DE-BAAF-3BAB5D384A47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Production'!$A$46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Production'!$B$1:$P$1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Production'!$B$46:$P$46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23730647</c:v>
                      </c:pt>
                      <c:pt idx="1">
                        <c:v>23555424</c:v>
                      </c:pt>
                      <c:pt idx="2">
                        <c:v>22502895</c:v>
                      </c:pt>
                      <c:pt idx="3">
                        <c:v>22282461</c:v>
                      </c:pt>
                      <c:pt idx="4">
                        <c:v>21329010</c:v>
                      </c:pt>
                      <c:pt idx="5">
                        <c:v>21342245</c:v>
                      </c:pt>
                      <c:pt idx="6">
                        <c:v>21808866</c:v>
                      </c:pt>
                      <c:pt idx="7">
                        <c:v>21864647</c:v>
                      </c:pt>
                      <c:pt idx="8">
                        <c:v>23000192</c:v>
                      </c:pt>
                      <c:pt idx="9">
                        <c:v>23350278</c:v>
                      </c:pt>
                      <c:pt idx="10">
                        <c:v>23810372</c:v>
                      </c:pt>
                      <c:pt idx="11">
                        <c:v>23968505</c:v>
                      </c:pt>
                      <c:pt idx="12">
                        <c:v>26243260</c:v>
                      </c:pt>
                      <c:pt idx="13">
                        <c:v>26098217</c:v>
                      </c:pt>
                      <c:pt idx="14">
                        <c:v>25631903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71-5642-46DE-BAAF-3BAB5D384A47}"/>
                  </c:ext>
                </c:extLst>
              </c15:ser>
            </c15:filteredLineSeries>
          </c:ext>
        </c:extLst>
      </c:lineChart>
      <c:catAx>
        <c:axId val="1587045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46207"/>
        <c:crosses val="autoZero"/>
        <c:auto val="1"/>
        <c:lblAlgn val="ctr"/>
        <c:lblOffset val="100"/>
        <c:noMultiLvlLbl val="0"/>
      </c:catAx>
      <c:valAx>
        <c:axId val="158704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045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5"/>
          <c:order val="45"/>
          <c:tx>
            <c:strRef>
              <c:f>'Gas Production'!$A$47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'Gas Production'!$B$1:$P$1</c:f>
              <c:numCache>
                <c:formatCode>General</c:formatCod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numCache>
            </c:numRef>
          </c:cat>
          <c:val>
            <c:numRef>
              <c:f>'Gas Production'!$B$47:$P$47</c:f>
              <c:numCache>
                <c:formatCode>_(* #,##0_);_(* \(#,##0\);_(* "-"??_);_(@_)</c:formatCode>
                <c:ptCount val="15"/>
                <c:pt idx="0">
                  <c:v>1186662759</c:v>
                </c:pt>
                <c:pt idx="1">
                  <c:v>1214686354</c:v>
                </c:pt>
                <c:pt idx="2">
                  <c:v>1210298206</c:v>
                </c:pt>
                <c:pt idx="3">
                  <c:v>1155174082</c:v>
                </c:pt>
                <c:pt idx="4">
                  <c:v>1121685618</c:v>
                </c:pt>
                <c:pt idx="5">
                  <c:v>1167016797</c:v>
                </c:pt>
                <c:pt idx="6">
                  <c:v>1278984113</c:v>
                </c:pt>
                <c:pt idx="7">
                  <c:v>1547330203</c:v>
                </c:pt>
                <c:pt idx="8">
                  <c:v>1800081031</c:v>
                </c:pt>
                <c:pt idx="9">
                  <c:v>1900553542</c:v>
                </c:pt>
                <c:pt idx="10">
                  <c:v>2254743320</c:v>
                </c:pt>
                <c:pt idx="11">
                  <c:v>2987021163</c:v>
                </c:pt>
                <c:pt idx="12">
                  <c:v>3999699029</c:v>
                </c:pt>
                <c:pt idx="13">
                  <c:v>4673251154.1000004</c:v>
                </c:pt>
                <c:pt idx="14">
                  <c:v>4921497705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356B-4FC1-AC02-B9DF17E65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52063"/>
        <c:axId val="3946703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'Gas Production'!$A$2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'Gas Production'!$B$2:$P$2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29312208</c:v>
                      </c:pt>
                      <c:pt idx="1">
                        <c:v>28964421</c:v>
                      </c:pt>
                      <c:pt idx="2">
                        <c:v>30527651</c:v>
                      </c:pt>
                      <c:pt idx="3">
                        <c:v>35735385</c:v>
                      </c:pt>
                      <c:pt idx="4">
                        <c:v>40232698</c:v>
                      </c:pt>
                      <c:pt idx="5">
                        <c:v>47969623</c:v>
                      </c:pt>
                      <c:pt idx="6">
                        <c:v>52134943</c:v>
                      </c:pt>
                      <c:pt idx="7">
                        <c:v>59852836</c:v>
                      </c:pt>
                      <c:pt idx="8">
                        <c:v>62358619</c:v>
                      </c:pt>
                      <c:pt idx="9">
                        <c:v>65850803</c:v>
                      </c:pt>
                      <c:pt idx="10">
                        <c:v>64882777</c:v>
                      </c:pt>
                      <c:pt idx="11">
                        <c:v>69209265</c:v>
                      </c:pt>
                      <c:pt idx="12">
                        <c:v>65486779</c:v>
                      </c:pt>
                      <c:pt idx="13" formatCode="_(* #,##0_);_(* \(#,##0\);_(* &quot;-&quot;??_);_(@_)">
                        <c:v>68995864</c:v>
                      </c:pt>
                      <c:pt idx="14">
                        <c:v>75798547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56B-4FC1-AC02-B9DF17E65B2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Production'!$B$3:$P$3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3527673</c:v>
                      </c:pt>
                      <c:pt idx="1">
                        <c:v>3609462</c:v>
                      </c:pt>
                      <c:pt idx="2">
                        <c:v>3620881</c:v>
                      </c:pt>
                      <c:pt idx="3">
                        <c:v>3448278</c:v>
                      </c:pt>
                      <c:pt idx="4">
                        <c:v>3800321</c:v>
                      </c:pt>
                      <c:pt idx="5">
                        <c:v>4070641</c:v>
                      </c:pt>
                      <c:pt idx="6">
                        <c:v>2613926</c:v>
                      </c:pt>
                      <c:pt idx="7">
                        <c:v>2003091</c:v>
                      </c:pt>
                      <c:pt idx="8">
                        <c:v>2291477</c:v>
                      </c:pt>
                      <c:pt idx="9">
                        <c:v>3314542</c:v>
                      </c:pt>
                      <c:pt idx="10">
                        <c:v>2830140</c:v>
                      </c:pt>
                      <c:pt idx="11">
                        <c:v>3435980</c:v>
                      </c:pt>
                      <c:pt idx="12">
                        <c:v>6462464</c:v>
                      </c:pt>
                      <c:pt idx="13" formatCode="_(* #,##0_);_(* \(#,##0\);_(* &quot;-&quot;??_);_(@_)">
                        <c:v>7398544</c:v>
                      </c:pt>
                      <c:pt idx="14">
                        <c:v>6264033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56B-4FC1-AC02-B9DF17E65B2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Production'!$B$4:$P$4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2618695</c:v>
                      </c:pt>
                      <c:pt idx="1">
                        <c:v>2543979</c:v>
                      </c:pt>
                      <c:pt idx="2">
                        <c:v>2390873</c:v>
                      </c:pt>
                      <c:pt idx="3">
                        <c:v>2353207</c:v>
                      </c:pt>
                      <c:pt idx="4">
                        <c:v>2391933</c:v>
                      </c:pt>
                      <c:pt idx="5">
                        <c:v>2247986</c:v>
                      </c:pt>
                      <c:pt idx="6">
                        <c:v>2346539</c:v>
                      </c:pt>
                      <c:pt idx="7">
                        <c:v>2160077</c:v>
                      </c:pt>
                      <c:pt idx="8">
                        <c:v>2011405</c:v>
                      </c:pt>
                      <c:pt idx="9">
                        <c:v>1618634</c:v>
                      </c:pt>
                      <c:pt idx="10">
                        <c:v>1545601</c:v>
                      </c:pt>
                      <c:pt idx="11">
                        <c:v>1819793</c:v>
                      </c:pt>
                      <c:pt idx="12">
                        <c:v>2587848</c:v>
                      </c:pt>
                      <c:pt idx="13" formatCode="_(* #,##0_);_(* \(#,##0\);_(* &quot;-&quot;??_);_(@_)">
                        <c:v>1857866</c:v>
                      </c:pt>
                      <c:pt idx="14">
                        <c:v>1459895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6B-4FC1-AC02-B9DF17E65B2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Production'!$A$5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Production'!$B$5:$P$5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3647235</c:v>
                      </c:pt>
                      <c:pt idx="1">
                        <c:v>3921789</c:v>
                      </c:pt>
                      <c:pt idx="2">
                        <c:v>4256706</c:v>
                      </c:pt>
                      <c:pt idx="3">
                        <c:v>4425005</c:v>
                      </c:pt>
                      <c:pt idx="4">
                        <c:v>3715691</c:v>
                      </c:pt>
                      <c:pt idx="5">
                        <c:v>4071776</c:v>
                      </c:pt>
                      <c:pt idx="6">
                        <c:v>3996929</c:v>
                      </c:pt>
                      <c:pt idx="7">
                        <c:v>3312643</c:v>
                      </c:pt>
                      <c:pt idx="8">
                        <c:v>3550322</c:v>
                      </c:pt>
                      <c:pt idx="9">
                        <c:v>3307373</c:v>
                      </c:pt>
                      <c:pt idx="10">
                        <c:v>2695424</c:v>
                      </c:pt>
                      <c:pt idx="11">
                        <c:v>2512012</c:v>
                      </c:pt>
                      <c:pt idx="12">
                        <c:v>2318496</c:v>
                      </c:pt>
                      <c:pt idx="13" formatCode="_(* #,##0_);_(* \(#,##0\);_(* &quot;-&quot;??_);_(@_)">
                        <c:v>1476451</c:v>
                      </c:pt>
                      <c:pt idx="14">
                        <c:v>1461672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6B-4FC1-AC02-B9DF17E65B2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Production'!$A$6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Production'!$B$6:$P$6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1652728</c:v>
                      </c:pt>
                      <c:pt idx="1">
                        <c:v>1366375</c:v>
                      </c:pt>
                      <c:pt idx="2">
                        <c:v>1067776</c:v>
                      </c:pt>
                      <c:pt idx="3">
                        <c:v>865484</c:v>
                      </c:pt>
                      <c:pt idx="4">
                        <c:v>661597</c:v>
                      </c:pt>
                      <c:pt idx="5">
                        <c:v>571515</c:v>
                      </c:pt>
                      <c:pt idx="6">
                        <c:v>532667</c:v>
                      </c:pt>
                      <c:pt idx="7">
                        <c:v>485556</c:v>
                      </c:pt>
                      <c:pt idx="8">
                        <c:v>398314</c:v>
                      </c:pt>
                      <c:pt idx="9">
                        <c:v>334626</c:v>
                      </c:pt>
                      <c:pt idx="10">
                        <c:v>293950</c:v>
                      </c:pt>
                      <c:pt idx="11">
                        <c:v>238993</c:v>
                      </c:pt>
                      <c:pt idx="12">
                        <c:v>406125</c:v>
                      </c:pt>
                      <c:pt idx="13" formatCode="_(* #,##0_);_(* \(#,##0\);_(* &quot;-&quot;??_);_(@_)">
                        <c:v>314298</c:v>
                      </c:pt>
                      <c:pt idx="14">
                        <c:v>230488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6B-4FC1-AC02-B9DF17E65B2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Production'!$A$7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Production'!$B$7:$P$7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65809541</c:v>
                      </c:pt>
                      <c:pt idx="1">
                        <c:v>65567650</c:v>
                      </c:pt>
                      <c:pt idx="2">
                        <c:v>60017641</c:v>
                      </c:pt>
                      <c:pt idx="3">
                        <c:v>56911827</c:v>
                      </c:pt>
                      <c:pt idx="4">
                        <c:v>52802726</c:v>
                      </c:pt>
                      <c:pt idx="5">
                        <c:v>52783926</c:v>
                      </c:pt>
                      <c:pt idx="6">
                        <c:v>51245053</c:v>
                      </c:pt>
                      <c:pt idx="7">
                        <c:v>50398948</c:v>
                      </c:pt>
                      <c:pt idx="8">
                        <c:v>53675817</c:v>
                      </c:pt>
                      <c:pt idx="9">
                        <c:v>48842180</c:v>
                      </c:pt>
                      <c:pt idx="10">
                        <c:v>43603317</c:v>
                      </c:pt>
                      <c:pt idx="11">
                        <c:v>39194508</c:v>
                      </c:pt>
                      <c:pt idx="12">
                        <c:v>39081000</c:v>
                      </c:pt>
                      <c:pt idx="13" formatCode="_(* #,##0_);_(* \(#,##0\);_(* &quot;-&quot;??_);_(@_)">
                        <c:v>41408485</c:v>
                      </c:pt>
                      <c:pt idx="14">
                        <c:v>37416845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56B-4FC1-AC02-B9DF17E65B2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Production'!$A$8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Production'!$B$8:$P$8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108240795</c:v>
                      </c:pt>
                      <c:pt idx="1">
                        <c:v>108945466</c:v>
                      </c:pt>
                      <c:pt idx="2">
                        <c:v>102631846</c:v>
                      </c:pt>
                      <c:pt idx="3">
                        <c:v>94493202</c:v>
                      </c:pt>
                      <c:pt idx="4">
                        <c:v>85805325</c:v>
                      </c:pt>
                      <c:pt idx="5">
                        <c:v>81203269</c:v>
                      </c:pt>
                      <c:pt idx="6">
                        <c:v>84159886</c:v>
                      </c:pt>
                      <c:pt idx="7">
                        <c:v>103556888</c:v>
                      </c:pt>
                      <c:pt idx="8">
                        <c:v>105759081</c:v>
                      </c:pt>
                      <c:pt idx="9">
                        <c:v>100478871</c:v>
                      </c:pt>
                      <c:pt idx="10">
                        <c:v>104603391</c:v>
                      </c:pt>
                      <c:pt idx="11">
                        <c:v>104835040</c:v>
                      </c:pt>
                      <c:pt idx="12">
                        <c:v>100262366</c:v>
                      </c:pt>
                      <c:pt idx="13" formatCode="_(* #,##0_);_(* \(#,##0\);_(* &quot;-&quot;??_);_(@_)">
                        <c:v>92261967</c:v>
                      </c:pt>
                      <c:pt idx="14">
                        <c:v>84428026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6B-4FC1-AC02-B9DF17E65B2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Production'!$A$9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Production'!$B$9:$P$9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58388</c:v>
                      </c:pt>
                      <c:pt idx="1">
                        <c:v>49519</c:v>
                      </c:pt>
                      <c:pt idx="2">
                        <c:v>45031</c:v>
                      </c:pt>
                      <c:pt idx="3">
                        <c:v>39323</c:v>
                      </c:pt>
                      <c:pt idx="4">
                        <c:v>89654</c:v>
                      </c:pt>
                      <c:pt idx="5">
                        <c:v>127858</c:v>
                      </c:pt>
                      <c:pt idx="6">
                        <c:v>122640</c:v>
                      </c:pt>
                      <c:pt idx="7">
                        <c:v>93317</c:v>
                      </c:pt>
                      <c:pt idx="8">
                        <c:v>82439</c:v>
                      </c:pt>
                      <c:pt idx="9">
                        <c:v>86692</c:v>
                      </c:pt>
                      <c:pt idx="10">
                        <c:v>113042</c:v>
                      </c:pt>
                      <c:pt idx="11">
                        <c:v>69897</c:v>
                      </c:pt>
                      <c:pt idx="12">
                        <c:v>62652</c:v>
                      </c:pt>
                      <c:pt idx="13" formatCode="_(* #,##0_);_(* \(#,##0\);_(* &quot;-&quot;??_);_(@_)">
                        <c:v>6149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6B-4FC1-AC02-B9DF17E65B2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Production'!$A$10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Production'!$B$10:$P$10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1480705</c:v>
                      </c:pt>
                      <c:pt idx="1">
                        <c:v>4374497</c:v>
                      </c:pt>
                      <c:pt idx="2">
                        <c:v>5703520</c:v>
                      </c:pt>
                      <c:pt idx="3">
                        <c:v>4421872</c:v>
                      </c:pt>
                      <c:pt idx="4">
                        <c:v>5085292</c:v>
                      </c:pt>
                      <c:pt idx="5">
                        <c:v>12595347</c:v>
                      </c:pt>
                      <c:pt idx="6">
                        <c:v>31836040</c:v>
                      </c:pt>
                      <c:pt idx="7">
                        <c:v>70320645</c:v>
                      </c:pt>
                      <c:pt idx="8">
                        <c:v>114697275</c:v>
                      </c:pt>
                      <c:pt idx="9">
                        <c:v>140846532</c:v>
                      </c:pt>
                      <c:pt idx="10">
                        <c:v>177224204</c:v>
                      </c:pt>
                      <c:pt idx="11">
                        <c:v>242998033</c:v>
                      </c:pt>
                      <c:pt idx="12">
                        <c:v>347623344</c:v>
                      </c:pt>
                      <c:pt idx="13" formatCode="_(* #,##0_);_(* \(#,##0\);_(* &quot;-&quot;??_);_(@_)">
                        <c:v>404700175</c:v>
                      </c:pt>
                      <c:pt idx="14">
                        <c:v>427134157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6B-4FC1-AC02-B9DF17E65B2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Production'!$A$11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Production'!$B$11:$P$11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2474609</c:v>
                      </c:pt>
                      <c:pt idx="1">
                        <c:v>2456769</c:v>
                      </c:pt>
                      <c:pt idx="2">
                        <c:v>2333132</c:v>
                      </c:pt>
                      <c:pt idx="3">
                        <c:v>2217234</c:v>
                      </c:pt>
                      <c:pt idx="4">
                        <c:v>2080229</c:v>
                      </c:pt>
                      <c:pt idx="5">
                        <c:v>2067441</c:v>
                      </c:pt>
                      <c:pt idx="6">
                        <c:v>2210789</c:v>
                      </c:pt>
                      <c:pt idx="7">
                        <c:v>2269299</c:v>
                      </c:pt>
                      <c:pt idx="8">
                        <c:v>1998030</c:v>
                      </c:pt>
                      <c:pt idx="9">
                        <c:v>1779621</c:v>
                      </c:pt>
                      <c:pt idx="10">
                        <c:v>1666176</c:v>
                      </c:pt>
                      <c:pt idx="11">
                        <c:v>1448629</c:v>
                      </c:pt>
                      <c:pt idx="12">
                        <c:v>1222436</c:v>
                      </c:pt>
                      <c:pt idx="13" formatCode="_(* #,##0_);_(* \(#,##0\);_(* &quot;-&quot;??_);_(@_)">
                        <c:v>1301633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6B-4FC1-AC02-B9DF17E65B2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Production'!$A$12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Production'!$B$12:$P$12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119902</c:v>
                      </c:pt>
                      <c:pt idx="1">
                        <c:v>119104</c:v>
                      </c:pt>
                      <c:pt idx="2">
                        <c:v>69855</c:v>
                      </c:pt>
                      <c:pt idx="3">
                        <c:v>63118</c:v>
                      </c:pt>
                      <c:pt idx="4">
                        <c:v>18632</c:v>
                      </c:pt>
                      <c:pt idx="5">
                        <c:v>4346</c:v>
                      </c:pt>
                      <c:pt idx="6">
                        <c:v>4580</c:v>
                      </c:pt>
                      <c:pt idx="7">
                        <c:v>7600</c:v>
                      </c:pt>
                      <c:pt idx="8">
                        <c:v>19213</c:v>
                      </c:pt>
                      <c:pt idx="9">
                        <c:v>18976</c:v>
                      </c:pt>
                      <c:pt idx="10">
                        <c:v>18743</c:v>
                      </c:pt>
                      <c:pt idx="11">
                        <c:v>18261</c:v>
                      </c:pt>
                      <c:pt idx="12">
                        <c:v>16347</c:v>
                      </c:pt>
                      <c:pt idx="13" formatCode="_(* #,##0_);_(* \(#,##0\);_(* &quot;-&quot;??_);_(@_)">
                        <c:v>21246</c:v>
                      </c:pt>
                      <c:pt idx="14">
                        <c:v>20903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6B-4FC1-AC02-B9DF17E65B2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Production'!$A$13</c15:sqref>
                        </c15:formulaRef>
                      </c:ext>
                    </c:extLst>
                    <c:strCache>
                      <c:ptCount val="1"/>
                      <c:pt idx="0">
                        <c:v>Ector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Production'!$B$13:$P$13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39368125</c:v>
                      </c:pt>
                      <c:pt idx="1">
                        <c:v>42472580</c:v>
                      </c:pt>
                      <c:pt idx="2">
                        <c:v>45182794</c:v>
                      </c:pt>
                      <c:pt idx="3">
                        <c:v>49435434</c:v>
                      </c:pt>
                      <c:pt idx="4">
                        <c:v>53829983</c:v>
                      </c:pt>
                      <c:pt idx="5">
                        <c:v>56125456</c:v>
                      </c:pt>
                      <c:pt idx="6">
                        <c:v>63154282</c:v>
                      </c:pt>
                      <c:pt idx="7">
                        <c:v>71821089</c:v>
                      </c:pt>
                      <c:pt idx="8">
                        <c:v>69847751</c:v>
                      </c:pt>
                      <c:pt idx="9">
                        <c:v>63668686</c:v>
                      </c:pt>
                      <c:pt idx="10">
                        <c:v>58797049</c:v>
                      </c:pt>
                      <c:pt idx="11">
                        <c:v>51936548</c:v>
                      </c:pt>
                      <c:pt idx="12">
                        <c:v>50098535</c:v>
                      </c:pt>
                      <c:pt idx="13" formatCode="_(* #,##0_);_(* \(#,##0\);_(* &quot;-&quot;??_);_(@_)">
                        <c:v>41009436</c:v>
                      </c:pt>
                      <c:pt idx="14">
                        <c:v>36168928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56B-4FC1-AC02-B9DF17E65B2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Production'!$A$14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Production'!$B$14:$P$14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1025049</c:v>
                      </c:pt>
                      <c:pt idx="1">
                        <c:v>1501848</c:v>
                      </c:pt>
                      <c:pt idx="2">
                        <c:v>1979977</c:v>
                      </c:pt>
                      <c:pt idx="3">
                        <c:v>2194759</c:v>
                      </c:pt>
                      <c:pt idx="4">
                        <c:v>2203058</c:v>
                      </c:pt>
                      <c:pt idx="5">
                        <c:v>1812720</c:v>
                      </c:pt>
                      <c:pt idx="6">
                        <c:v>1746376</c:v>
                      </c:pt>
                      <c:pt idx="7">
                        <c:v>1640282</c:v>
                      </c:pt>
                      <c:pt idx="8">
                        <c:v>1630824</c:v>
                      </c:pt>
                      <c:pt idx="9">
                        <c:v>1212733</c:v>
                      </c:pt>
                      <c:pt idx="10">
                        <c:v>945716</c:v>
                      </c:pt>
                      <c:pt idx="11">
                        <c:v>987495</c:v>
                      </c:pt>
                      <c:pt idx="12">
                        <c:v>1029037</c:v>
                      </c:pt>
                      <c:pt idx="13" formatCode="_(* #,##0_);_(* \(#,##0\);_(* &quot;-&quot;??_);_(@_)">
                        <c:v>2401782</c:v>
                      </c:pt>
                      <c:pt idx="14">
                        <c:v>3213591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56B-4FC1-AC02-B9DF17E65B2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Production'!$A$15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Production'!$B$15:$P$15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36250108</c:v>
                      </c:pt>
                      <c:pt idx="1">
                        <c:v>35424638</c:v>
                      </c:pt>
                      <c:pt idx="2">
                        <c:v>34146378</c:v>
                      </c:pt>
                      <c:pt idx="3">
                        <c:v>32307556</c:v>
                      </c:pt>
                      <c:pt idx="4">
                        <c:v>29935323</c:v>
                      </c:pt>
                      <c:pt idx="5">
                        <c:v>28974785</c:v>
                      </c:pt>
                      <c:pt idx="6">
                        <c:v>26943260</c:v>
                      </c:pt>
                      <c:pt idx="7">
                        <c:v>27359609</c:v>
                      </c:pt>
                      <c:pt idx="8">
                        <c:v>26836805</c:v>
                      </c:pt>
                      <c:pt idx="9">
                        <c:v>23885919</c:v>
                      </c:pt>
                      <c:pt idx="10">
                        <c:v>22545965</c:v>
                      </c:pt>
                      <c:pt idx="11">
                        <c:v>20817968</c:v>
                      </c:pt>
                      <c:pt idx="12">
                        <c:v>21412928</c:v>
                      </c:pt>
                      <c:pt idx="13" formatCode="_(* #,##0_);_(* \(#,##0\);_(* &quot;-&quot;??_);_(@_)">
                        <c:v>20571136</c:v>
                      </c:pt>
                      <c:pt idx="14">
                        <c:v>16441513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56B-4FC1-AC02-B9DF17E65B2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Production'!$A$16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Production'!$B$16:$P$16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754561</c:v>
                      </c:pt>
                      <c:pt idx="1">
                        <c:v>759697</c:v>
                      </c:pt>
                      <c:pt idx="2">
                        <c:v>686909</c:v>
                      </c:pt>
                      <c:pt idx="3">
                        <c:v>581077</c:v>
                      </c:pt>
                      <c:pt idx="4">
                        <c:v>571530</c:v>
                      </c:pt>
                      <c:pt idx="5">
                        <c:v>492386</c:v>
                      </c:pt>
                      <c:pt idx="6">
                        <c:v>514426</c:v>
                      </c:pt>
                      <c:pt idx="7">
                        <c:v>486137</c:v>
                      </c:pt>
                      <c:pt idx="8">
                        <c:v>433863</c:v>
                      </c:pt>
                      <c:pt idx="9">
                        <c:v>567784</c:v>
                      </c:pt>
                      <c:pt idx="10">
                        <c:v>546330</c:v>
                      </c:pt>
                      <c:pt idx="11">
                        <c:v>518121</c:v>
                      </c:pt>
                      <c:pt idx="12">
                        <c:v>445483</c:v>
                      </c:pt>
                      <c:pt idx="13" formatCode="_(* #,##0_);_(* \(#,##0\);_(* &quot;-&quot;??_);_(@_)">
                        <c:v>249423</c:v>
                      </c:pt>
                      <c:pt idx="14">
                        <c:v>2766447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56B-4FC1-AC02-B9DF17E65B2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Production'!$A$17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Production'!$B$17:$P$17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13124494</c:v>
                      </c:pt>
                      <c:pt idx="1">
                        <c:v>12830994</c:v>
                      </c:pt>
                      <c:pt idx="2">
                        <c:v>13374871</c:v>
                      </c:pt>
                      <c:pt idx="3">
                        <c:v>16379854</c:v>
                      </c:pt>
                      <c:pt idx="4">
                        <c:v>28885902</c:v>
                      </c:pt>
                      <c:pt idx="5">
                        <c:v>52471762</c:v>
                      </c:pt>
                      <c:pt idx="6">
                        <c:v>74427874</c:v>
                      </c:pt>
                      <c:pt idx="7">
                        <c:v>94137601</c:v>
                      </c:pt>
                      <c:pt idx="8">
                        <c:v>107979262</c:v>
                      </c:pt>
                      <c:pt idx="9">
                        <c:v>107746933</c:v>
                      </c:pt>
                      <c:pt idx="10">
                        <c:v>114611735</c:v>
                      </c:pt>
                      <c:pt idx="11">
                        <c:v>135146628</c:v>
                      </c:pt>
                      <c:pt idx="12">
                        <c:v>170876163</c:v>
                      </c:pt>
                      <c:pt idx="13" formatCode="_(* #,##0_);_(* \(#,##0\);_(* &quot;-&quot;??_);_(@_)">
                        <c:v>208980168</c:v>
                      </c:pt>
                      <c:pt idx="14">
                        <c:v>205517403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56B-4FC1-AC02-B9DF17E65B2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Production'!$A$18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Production'!$B$18:$P$18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9611295</c:v>
                      </c:pt>
                      <c:pt idx="1">
                        <c:v>9203749</c:v>
                      </c:pt>
                      <c:pt idx="2">
                        <c:v>8378771</c:v>
                      </c:pt>
                      <c:pt idx="3">
                        <c:v>10599540</c:v>
                      </c:pt>
                      <c:pt idx="4">
                        <c:v>11238191</c:v>
                      </c:pt>
                      <c:pt idx="5">
                        <c:v>9066017</c:v>
                      </c:pt>
                      <c:pt idx="6">
                        <c:v>9120945</c:v>
                      </c:pt>
                      <c:pt idx="7">
                        <c:v>8056859</c:v>
                      </c:pt>
                      <c:pt idx="8">
                        <c:v>8404029</c:v>
                      </c:pt>
                      <c:pt idx="9">
                        <c:v>7783444</c:v>
                      </c:pt>
                      <c:pt idx="10">
                        <c:v>8098434</c:v>
                      </c:pt>
                      <c:pt idx="11">
                        <c:v>6817738</c:v>
                      </c:pt>
                      <c:pt idx="12">
                        <c:v>11477886</c:v>
                      </c:pt>
                      <c:pt idx="13" formatCode="_(* #,##0_);_(* \(#,##0\);_(* &quot;-&quot;??_);_(@_)">
                        <c:v>5818551</c:v>
                      </c:pt>
                      <c:pt idx="14">
                        <c:v>5643341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56B-4FC1-AC02-B9DF17E65B2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Production'!$A$19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Production'!$B$19:$P$19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6633243</c:v>
                      </c:pt>
                      <c:pt idx="1">
                        <c:v>6752985</c:v>
                      </c:pt>
                      <c:pt idx="2">
                        <c:v>6569156</c:v>
                      </c:pt>
                      <c:pt idx="3">
                        <c:v>8238961</c:v>
                      </c:pt>
                      <c:pt idx="4">
                        <c:v>12823581</c:v>
                      </c:pt>
                      <c:pt idx="5">
                        <c:v>21344085</c:v>
                      </c:pt>
                      <c:pt idx="6">
                        <c:v>28300503</c:v>
                      </c:pt>
                      <c:pt idx="7">
                        <c:v>38298056</c:v>
                      </c:pt>
                      <c:pt idx="8">
                        <c:v>42220731</c:v>
                      </c:pt>
                      <c:pt idx="9">
                        <c:v>43141425</c:v>
                      </c:pt>
                      <c:pt idx="10">
                        <c:v>50353285</c:v>
                      </c:pt>
                      <c:pt idx="11">
                        <c:v>84325563</c:v>
                      </c:pt>
                      <c:pt idx="12">
                        <c:v>124463257</c:v>
                      </c:pt>
                      <c:pt idx="13" formatCode="_(* #,##0_);_(* \(#,##0\);_(* &quot;-&quot;??_);_(@_)">
                        <c:v>182308367</c:v>
                      </c:pt>
                      <c:pt idx="14">
                        <c:v>230419157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56B-4FC1-AC02-B9DF17E65B2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Production'!$A$20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Production'!$B$20:$P$20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14917595</c:v>
                      </c:pt>
                      <c:pt idx="1">
                        <c:v>15328672</c:v>
                      </c:pt>
                      <c:pt idx="2">
                        <c:v>15368734</c:v>
                      </c:pt>
                      <c:pt idx="3">
                        <c:v>15093883</c:v>
                      </c:pt>
                      <c:pt idx="4">
                        <c:v>17637114</c:v>
                      </c:pt>
                      <c:pt idx="5">
                        <c:v>27434442</c:v>
                      </c:pt>
                      <c:pt idx="6">
                        <c:v>46433114</c:v>
                      </c:pt>
                      <c:pt idx="7">
                        <c:v>80115290</c:v>
                      </c:pt>
                      <c:pt idx="8">
                        <c:v>108177201</c:v>
                      </c:pt>
                      <c:pt idx="9">
                        <c:v>107796264</c:v>
                      </c:pt>
                      <c:pt idx="10">
                        <c:v>111564393</c:v>
                      </c:pt>
                      <c:pt idx="11">
                        <c:v>110550561</c:v>
                      </c:pt>
                      <c:pt idx="12">
                        <c:v>126553332</c:v>
                      </c:pt>
                      <c:pt idx="13" formatCode="_(* #,##0_);_(* \(#,##0\);_(* &quot;-&quot;??_);_(@_)">
                        <c:v>138901371</c:v>
                      </c:pt>
                      <c:pt idx="14">
                        <c:v>127895420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56B-4FC1-AC02-B9DF17E65B2D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Production'!$B$21:$P$21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7704897</c:v>
                      </c:pt>
                      <c:pt idx="1">
                        <c:v>7239253</c:v>
                      </c:pt>
                      <c:pt idx="2">
                        <c:v>6222853</c:v>
                      </c:pt>
                      <c:pt idx="3">
                        <c:v>7116105</c:v>
                      </c:pt>
                      <c:pt idx="4">
                        <c:v>10027642</c:v>
                      </c:pt>
                      <c:pt idx="5">
                        <c:v>6938831</c:v>
                      </c:pt>
                      <c:pt idx="6">
                        <c:v>6691040</c:v>
                      </c:pt>
                      <c:pt idx="7">
                        <c:v>6943222</c:v>
                      </c:pt>
                      <c:pt idx="8">
                        <c:v>6645001</c:v>
                      </c:pt>
                      <c:pt idx="9">
                        <c:v>5232472</c:v>
                      </c:pt>
                      <c:pt idx="10">
                        <c:v>6373952</c:v>
                      </c:pt>
                      <c:pt idx="11">
                        <c:v>5633715</c:v>
                      </c:pt>
                      <c:pt idx="12">
                        <c:v>6751008</c:v>
                      </c:pt>
                      <c:pt idx="13" formatCode="_(* #,##0_);_(* \(#,##0\);_(* &quot;-&quot;??_);_(@_)">
                        <c:v>5791853</c:v>
                      </c:pt>
                      <c:pt idx="14">
                        <c:v>4951625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56B-4FC1-AC02-B9DF17E65B2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Production'!$A$22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Production'!$B$22:$P$22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125458906</c:v>
                      </c:pt>
                      <c:pt idx="1">
                        <c:v>108904455</c:v>
                      </c:pt>
                      <c:pt idx="2">
                        <c:v>106395162</c:v>
                      </c:pt>
                      <c:pt idx="3">
                        <c:v>81368201</c:v>
                      </c:pt>
                      <c:pt idx="4">
                        <c:v>60461577</c:v>
                      </c:pt>
                      <c:pt idx="5">
                        <c:v>54988651</c:v>
                      </c:pt>
                      <c:pt idx="6">
                        <c:v>68498377</c:v>
                      </c:pt>
                      <c:pt idx="7">
                        <c:v>92809163</c:v>
                      </c:pt>
                      <c:pt idx="8">
                        <c:v>121199226</c:v>
                      </c:pt>
                      <c:pt idx="9">
                        <c:v>141797954</c:v>
                      </c:pt>
                      <c:pt idx="10">
                        <c:v>196968022</c:v>
                      </c:pt>
                      <c:pt idx="11">
                        <c:v>304544835</c:v>
                      </c:pt>
                      <c:pt idx="12">
                        <c:v>365906339</c:v>
                      </c:pt>
                      <c:pt idx="13" formatCode="_(* #,##0_);_(* \(#,##0\);_(* &quot;-&quot;??_);_(@_)">
                        <c:v>452990550</c:v>
                      </c:pt>
                      <c:pt idx="14">
                        <c:v>481686518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56B-4FC1-AC02-B9DF17E65B2D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Production'!$A$23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Production'!$B$23:$P$23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77794</c:v>
                      </c:pt>
                      <c:pt idx="1">
                        <c:v>88858</c:v>
                      </c:pt>
                      <c:pt idx="2">
                        <c:v>102751</c:v>
                      </c:pt>
                      <c:pt idx="3">
                        <c:v>81609</c:v>
                      </c:pt>
                      <c:pt idx="4">
                        <c:v>95241</c:v>
                      </c:pt>
                      <c:pt idx="5">
                        <c:v>85288</c:v>
                      </c:pt>
                      <c:pt idx="6">
                        <c:v>62388</c:v>
                      </c:pt>
                      <c:pt idx="7">
                        <c:v>90290</c:v>
                      </c:pt>
                      <c:pt idx="8">
                        <c:v>95570</c:v>
                      </c:pt>
                      <c:pt idx="9">
                        <c:v>79801</c:v>
                      </c:pt>
                      <c:pt idx="10">
                        <c:v>65181</c:v>
                      </c:pt>
                      <c:pt idx="11">
                        <c:v>83013</c:v>
                      </c:pt>
                      <c:pt idx="12">
                        <c:v>69103</c:v>
                      </c:pt>
                      <c:pt idx="13" formatCode="_(* #,##0_);_(* \(#,##0\);_(* &quot;-&quot;??_);_(@_)">
                        <c:v>70477</c:v>
                      </c:pt>
                      <c:pt idx="14">
                        <c:v>122430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56B-4FC1-AC02-B9DF17E65B2D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Production'!$A$24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Production'!$B$24:$P$24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85034</c:v>
                      </c:pt>
                      <c:pt idx="1">
                        <c:v>103606</c:v>
                      </c:pt>
                      <c:pt idx="2">
                        <c:v>97970</c:v>
                      </c:pt>
                      <c:pt idx="3">
                        <c:v>80599</c:v>
                      </c:pt>
                      <c:pt idx="4">
                        <c:v>121393</c:v>
                      </c:pt>
                      <c:pt idx="5">
                        <c:v>222959</c:v>
                      </c:pt>
                      <c:pt idx="6">
                        <c:v>288618</c:v>
                      </c:pt>
                      <c:pt idx="7">
                        <c:v>196164</c:v>
                      </c:pt>
                      <c:pt idx="8">
                        <c:v>137820</c:v>
                      </c:pt>
                      <c:pt idx="9">
                        <c:v>118737</c:v>
                      </c:pt>
                      <c:pt idx="10">
                        <c:v>107037</c:v>
                      </c:pt>
                      <c:pt idx="11">
                        <c:v>113534</c:v>
                      </c:pt>
                      <c:pt idx="12">
                        <c:v>110182</c:v>
                      </c:pt>
                      <c:pt idx="13" formatCode="_(* #,##0_);_(* \(#,##0\);_(* &quot;-&quot;??_);_(@_)">
                        <c:v>55944</c:v>
                      </c:pt>
                      <c:pt idx="14">
                        <c:v>48403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56B-4FC1-AC02-B9DF17E65B2D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Production'!$A$25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Production'!$B$25:$P$25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11169923</c:v>
                      </c:pt>
                      <c:pt idx="1">
                        <c:v>13635785</c:v>
                      </c:pt>
                      <c:pt idx="2">
                        <c:v>18290528</c:v>
                      </c:pt>
                      <c:pt idx="3">
                        <c:v>22069697</c:v>
                      </c:pt>
                      <c:pt idx="4">
                        <c:v>29235144</c:v>
                      </c:pt>
                      <c:pt idx="5">
                        <c:v>40251496</c:v>
                      </c:pt>
                      <c:pt idx="6">
                        <c:v>52640880</c:v>
                      </c:pt>
                      <c:pt idx="7">
                        <c:v>66998509</c:v>
                      </c:pt>
                      <c:pt idx="8">
                        <c:v>82765174</c:v>
                      </c:pt>
                      <c:pt idx="9">
                        <c:v>90187019</c:v>
                      </c:pt>
                      <c:pt idx="10">
                        <c:v>99057835</c:v>
                      </c:pt>
                      <c:pt idx="11">
                        <c:v>130098727</c:v>
                      </c:pt>
                      <c:pt idx="12">
                        <c:v>205390692</c:v>
                      </c:pt>
                      <c:pt idx="13" formatCode="_(* #,##0_);_(* \(#,##0\);_(* &quot;-&quot;??_);_(@_)">
                        <c:v>286365470</c:v>
                      </c:pt>
                      <c:pt idx="14">
                        <c:v>338648079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56B-4FC1-AC02-B9DF17E65B2D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Production'!$A$26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Production'!$B$26:$P$26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12184</c:v>
                      </c:pt>
                      <c:pt idx="1">
                        <c:v>9484</c:v>
                      </c:pt>
                      <c:pt idx="2">
                        <c:v>5505</c:v>
                      </c:pt>
                      <c:pt idx="3">
                        <c:v>4612</c:v>
                      </c:pt>
                      <c:pt idx="4">
                        <c:v>1479</c:v>
                      </c:pt>
                      <c:pt idx="5">
                        <c:v>48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 formatCode="General">
                        <c:v>0.1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56B-4FC1-AC02-B9DF17E65B2D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Production'!$A$27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Production'!$B$27:$P$27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68141</c:v>
                      </c:pt>
                      <c:pt idx="1">
                        <c:v>48461</c:v>
                      </c:pt>
                      <c:pt idx="2">
                        <c:v>27989</c:v>
                      </c:pt>
                      <c:pt idx="3">
                        <c:v>22571</c:v>
                      </c:pt>
                      <c:pt idx="4">
                        <c:v>155226</c:v>
                      </c:pt>
                      <c:pt idx="5">
                        <c:v>129950</c:v>
                      </c:pt>
                      <c:pt idx="6">
                        <c:v>152623</c:v>
                      </c:pt>
                      <c:pt idx="7">
                        <c:v>55518</c:v>
                      </c:pt>
                      <c:pt idx="8">
                        <c:v>21103</c:v>
                      </c:pt>
                      <c:pt idx="9">
                        <c:v>15622</c:v>
                      </c:pt>
                      <c:pt idx="10">
                        <c:v>45098</c:v>
                      </c:pt>
                      <c:pt idx="11">
                        <c:v>25281</c:v>
                      </c:pt>
                      <c:pt idx="12">
                        <c:v>14529</c:v>
                      </c:pt>
                      <c:pt idx="13" formatCode="_(* #,##0_);_(* \(#,##0\);_(* &quot;-&quot;??_);_(@_)">
                        <c:v>21793</c:v>
                      </c:pt>
                      <c:pt idx="14">
                        <c:v>13752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56B-4FC1-AC02-B9DF17E65B2D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Production'!$A$28</c15:sqref>
                        </c15:formulaRef>
                      </c:ext>
                    </c:extLst>
                    <c:strCache>
                      <c:ptCount val="1"/>
                      <c:pt idx="0">
                        <c:v>Midland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Production'!$B$28:$P$28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50902446</c:v>
                      </c:pt>
                      <c:pt idx="1">
                        <c:v>46736161</c:v>
                      </c:pt>
                      <c:pt idx="2">
                        <c:v>47786579</c:v>
                      </c:pt>
                      <c:pt idx="3">
                        <c:v>47923059</c:v>
                      </c:pt>
                      <c:pt idx="4">
                        <c:v>56022755</c:v>
                      </c:pt>
                      <c:pt idx="5">
                        <c:v>65252726</c:v>
                      </c:pt>
                      <c:pt idx="6">
                        <c:v>73323906</c:v>
                      </c:pt>
                      <c:pt idx="7">
                        <c:v>93682453</c:v>
                      </c:pt>
                      <c:pt idx="8">
                        <c:v>116134681</c:v>
                      </c:pt>
                      <c:pt idx="9">
                        <c:v>152168975</c:v>
                      </c:pt>
                      <c:pt idx="10">
                        <c:v>231778719</c:v>
                      </c:pt>
                      <c:pt idx="11">
                        <c:v>308752250</c:v>
                      </c:pt>
                      <c:pt idx="12">
                        <c:v>419112417</c:v>
                      </c:pt>
                      <c:pt idx="13" formatCode="_(* #,##0_);_(* \(#,##0\);_(* &quot;-&quot;??_);_(@_)">
                        <c:v>546435622</c:v>
                      </c:pt>
                      <c:pt idx="14">
                        <c:v>630056852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56B-4FC1-AC02-B9DF17E65B2D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Production'!$A$29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Production'!$B$29:$P$29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451471</c:v>
                      </c:pt>
                      <c:pt idx="1">
                        <c:v>375479</c:v>
                      </c:pt>
                      <c:pt idx="2">
                        <c:v>454369</c:v>
                      </c:pt>
                      <c:pt idx="3">
                        <c:v>479105</c:v>
                      </c:pt>
                      <c:pt idx="4">
                        <c:v>436591</c:v>
                      </c:pt>
                      <c:pt idx="5">
                        <c:v>323237</c:v>
                      </c:pt>
                      <c:pt idx="6">
                        <c:v>633296</c:v>
                      </c:pt>
                      <c:pt idx="7">
                        <c:v>982655</c:v>
                      </c:pt>
                      <c:pt idx="8">
                        <c:v>791487</c:v>
                      </c:pt>
                      <c:pt idx="9">
                        <c:v>545208</c:v>
                      </c:pt>
                      <c:pt idx="10">
                        <c:v>660779</c:v>
                      </c:pt>
                      <c:pt idx="11">
                        <c:v>679966</c:v>
                      </c:pt>
                      <c:pt idx="12">
                        <c:v>746183</c:v>
                      </c:pt>
                      <c:pt idx="13" formatCode="_(* #,##0_);_(* \(#,##0\);_(* &quot;-&quot;??_);_(@_)">
                        <c:v>703042</c:v>
                      </c:pt>
                      <c:pt idx="14">
                        <c:v>636071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56B-4FC1-AC02-B9DF17E65B2D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Production'!$A$30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Production'!$B$30:$P$30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2106292</c:v>
                      </c:pt>
                      <c:pt idx="1">
                        <c:v>2477040</c:v>
                      </c:pt>
                      <c:pt idx="2">
                        <c:v>2242075</c:v>
                      </c:pt>
                      <c:pt idx="3">
                        <c:v>2118856</c:v>
                      </c:pt>
                      <c:pt idx="4">
                        <c:v>2463502</c:v>
                      </c:pt>
                      <c:pt idx="5">
                        <c:v>2624360</c:v>
                      </c:pt>
                      <c:pt idx="6">
                        <c:v>3291881</c:v>
                      </c:pt>
                      <c:pt idx="7">
                        <c:v>3167795</c:v>
                      </c:pt>
                      <c:pt idx="8">
                        <c:v>3462488</c:v>
                      </c:pt>
                      <c:pt idx="9">
                        <c:v>3120873</c:v>
                      </c:pt>
                      <c:pt idx="10">
                        <c:v>2520322</c:v>
                      </c:pt>
                      <c:pt idx="11">
                        <c:v>2078073</c:v>
                      </c:pt>
                      <c:pt idx="12">
                        <c:v>1901628</c:v>
                      </c:pt>
                      <c:pt idx="13" formatCode="_(* #,##0_);_(* \(#,##0\);_(* &quot;-&quot;??_);_(@_)">
                        <c:v>1652814</c:v>
                      </c:pt>
                      <c:pt idx="14">
                        <c:v>2021674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56B-4FC1-AC02-B9DF17E65B2D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Production'!$A$31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Production'!$B$31:$P$31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178581076</c:v>
                      </c:pt>
                      <c:pt idx="1">
                        <c:v>223634920</c:v>
                      </c:pt>
                      <c:pt idx="2">
                        <c:v>240869982</c:v>
                      </c:pt>
                      <c:pt idx="3">
                        <c:v>220220466</c:v>
                      </c:pt>
                      <c:pt idx="4">
                        <c:v>180168798</c:v>
                      </c:pt>
                      <c:pt idx="5">
                        <c:v>146078695</c:v>
                      </c:pt>
                      <c:pt idx="6">
                        <c:v>127355415</c:v>
                      </c:pt>
                      <c:pt idx="7">
                        <c:v>115447896</c:v>
                      </c:pt>
                      <c:pt idx="8">
                        <c:v>106016274</c:v>
                      </c:pt>
                      <c:pt idx="9">
                        <c:v>95085139</c:v>
                      </c:pt>
                      <c:pt idx="10">
                        <c:v>97320809</c:v>
                      </c:pt>
                      <c:pt idx="11">
                        <c:v>97364802</c:v>
                      </c:pt>
                      <c:pt idx="12">
                        <c:v>105671843</c:v>
                      </c:pt>
                      <c:pt idx="13" formatCode="_(* #,##0_);_(* \(#,##0\);_(* &quot;-&quot;??_);_(@_)">
                        <c:v>123659937</c:v>
                      </c:pt>
                      <c:pt idx="14">
                        <c:v>134361077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56B-4FC1-AC02-B9DF17E65B2D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Production'!$B$32:$P$32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28974813</c:v>
                      </c:pt>
                      <c:pt idx="1">
                        <c:v>28771954</c:v>
                      </c:pt>
                      <c:pt idx="2">
                        <c:v>31681860</c:v>
                      </c:pt>
                      <c:pt idx="3">
                        <c:v>38440753</c:v>
                      </c:pt>
                      <c:pt idx="4">
                        <c:v>44873129</c:v>
                      </c:pt>
                      <c:pt idx="5">
                        <c:v>51531682</c:v>
                      </c:pt>
                      <c:pt idx="6">
                        <c:v>61358532</c:v>
                      </c:pt>
                      <c:pt idx="7">
                        <c:v>81094345</c:v>
                      </c:pt>
                      <c:pt idx="8">
                        <c:v>115099407</c:v>
                      </c:pt>
                      <c:pt idx="9">
                        <c:v>136486262</c:v>
                      </c:pt>
                      <c:pt idx="10">
                        <c:v>159770397</c:v>
                      </c:pt>
                      <c:pt idx="11">
                        <c:v>210247572</c:v>
                      </c:pt>
                      <c:pt idx="12">
                        <c:v>264463408</c:v>
                      </c:pt>
                      <c:pt idx="13" formatCode="_(* #,##0_);_(* \(#,##0\);_(* &quot;-&quot;??_);_(@_)">
                        <c:v>306491993</c:v>
                      </c:pt>
                      <c:pt idx="14">
                        <c:v>325980290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56B-4FC1-AC02-B9DF17E65B2D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Production'!$B$33:$P$33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27137529</c:v>
                      </c:pt>
                      <c:pt idx="1">
                        <c:v>30365272</c:v>
                      </c:pt>
                      <c:pt idx="2">
                        <c:v>31606415</c:v>
                      </c:pt>
                      <c:pt idx="3">
                        <c:v>32091982</c:v>
                      </c:pt>
                      <c:pt idx="4">
                        <c:v>31493828</c:v>
                      </c:pt>
                      <c:pt idx="5">
                        <c:v>37179131</c:v>
                      </c:pt>
                      <c:pt idx="6">
                        <c:v>49380763</c:v>
                      </c:pt>
                      <c:pt idx="7">
                        <c:v>92522161</c:v>
                      </c:pt>
                      <c:pt idx="8">
                        <c:v>152492467</c:v>
                      </c:pt>
                      <c:pt idx="9">
                        <c:v>182859195</c:v>
                      </c:pt>
                      <c:pt idx="10">
                        <c:v>306213633</c:v>
                      </c:pt>
                      <c:pt idx="11">
                        <c:v>605276283</c:v>
                      </c:pt>
                      <c:pt idx="12">
                        <c:v>1010685565</c:v>
                      </c:pt>
                      <c:pt idx="13" formatCode="_(* #,##0_);_(* \(#,##0\);_(* &quot;-&quot;??_);_(@_)">
                        <c:v>1127818522</c:v>
                      </c:pt>
                      <c:pt idx="14">
                        <c:v>1103822172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56B-4FC1-AC02-B9DF17E65B2D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Production'!$A$34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Production'!$B$34:$P$34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2841661</c:v>
                      </c:pt>
                      <c:pt idx="1">
                        <c:v>2666187</c:v>
                      </c:pt>
                      <c:pt idx="2">
                        <c:v>2738562</c:v>
                      </c:pt>
                      <c:pt idx="3">
                        <c:v>2547246</c:v>
                      </c:pt>
                      <c:pt idx="4">
                        <c:v>2388471</c:v>
                      </c:pt>
                      <c:pt idx="5">
                        <c:v>1991325</c:v>
                      </c:pt>
                      <c:pt idx="6">
                        <c:v>1849862</c:v>
                      </c:pt>
                      <c:pt idx="7">
                        <c:v>1517910</c:v>
                      </c:pt>
                      <c:pt idx="8">
                        <c:v>1242281</c:v>
                      </c:pt>
                      <c:pt idx="9">
                        <c:v>996680</c:v>
                      </c:pt>
                      <c:pt idx="10">
                        <c:v>906496</c:v>
                      </c:pt>
                      <c:pt idx="11">
                        <c:v>870001</c:v>
                      </c:pt>
                      <c:pt idx="12">
                        <c:v>827250</c:v>
                      </c:pt>
                      <c:pt idx="13" formatCode="_(* #,##0_);_(* \(#,##0\);_(* &quot;-&quot;??_);_(@_)">
                        <c:v>514762</c:v>
                      </c:pt>
                      <c:pt idx="14">
                        <c:v>546546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56B-4FC1-AC02-B9DF17E65B2D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Production'!$A$35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Production'!$B$35:$P$35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14652405</c:v>
                      </c:pt>
                      <c:pt idx="1">
                        <c:v>13362338</c:v>
                      </c:pt>
                      <c:pt idx="2">
                        <c:v>13092931</c:v>
                      </c:pt>
                      <c:pt idx="3">
                        <c:v>13809805</c:v>
                      </c:pt>
                      <c:pt idx="4">
                        <c:v>15141242</c:v>
                      </c:pt>
                      <c:pt idx="5">
                        <c:v>13463095</c:v>
                      </c:pt>
                      <c:pt idx="6">
                        <c:v>10923414</c:v>
                      </c:pt>
                      <c:pt idx="7">
                        <c:v>10812253</c:v>
                      </c:pt>
                      <c:pt idx="8">
                        <c:v>10100283</c:v>
                      </c:pt>
                      <c:pt idx="9">
                        <c:v>9239143</c:v>
                      </c:pt>
                      <c:pt idx="10">
                        <c:v>8188158</c:v>
                      </c:pt>
                      <c:pt idx="11">
                        <c:v>7544357</c:v>
                      </c:pt>
                      <c:pt idx="12">
                        <c:v>6598351</c:v>
                      </c:pt>
                      <c:pt idx="13" formatCode="_(* #,##0_);_(* \(#,##0\);_(* &quot;-&quot;??_);_(@_)">
                        <c:v>5861784</c:v>
                      </c:pt>
                      <c:pt idx="14">
                        <c:v>5484111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56B-4FC1-AC02-B9DF17E65B2D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Production'!$A$36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Production'!$B$36:$P$36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27864161</c:v>
                      </c:pt>
                      <c:pt idx="1">
                        <c:v>31621490</c:v>
                      </c:pt>
                      <c:pt idx="2">
                        <c:v>36014374</c:v>
                      </c:pt>
                      <c:pt idx="3">
                        <c:v>32880834</c:v>
                      </c:pt>
                      <c:pt idx="4">
                        <c:v>34811661</c:v>
                      </c:pt>
                      <c:pt idx="5">
                        <c:v>35122867</c:v>
                      </c:pt>
                      <c:pt idx="6">
                        <c:v>34396843</c:v>
                      </c:pt>
                      <c:pt idx="7">
                        <c:v>36723923</c:v>
                      </c:pt>
                      <c:pt idx="8">
                        <c:v>39054692</c:v>
                      </c:pt>
                      <c:pt idx="9">
                        <c:v>41821388</c:v>
                      </c:pt>
                      <c:pt idx="10">
                        <c:v>39174680</c:v>
                      </c:pt>
                      <c:pt idx="11">
                        <c:v>38775322</c:v>
                      </c:pt>
                      <c:pt idx="12">
                        <c:v>40416187</c:v>
                      </c:pt>
                      <c:pt idx="13" formatCode="_(* #,##0_);_(* \(#,##0\);_(* &quot;-&quot;??_);_(@_)">
                        <c:v>40900658</c:v>
                      </c:pt>
                      <c:pt idx="14">
                        <c:v>42111734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56B-4FC1-AC02-B9DF17E65B2D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Production'!$A$37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Production'!$B$37:$P$37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14168976</c:v>
                      </c:pt>
                      <c:pt idx="1">
                        <c:v>13411211</c:v>
                      </c:pt>
                      <c:pt idx="2">
                        <c:v>12684816</c:v>
                      </c:pt>
                      <c:pt idx="3">
                        <c:v>11658478</c:v>
                      </c:pt>
                      <c:pt idx="4">
                        <c:v>10707142</c:v>
                      </c:pt>
                      <c:pt idx="5">
                        <c:v>10953015</c:v>
                      </c:pt>
                      <c:pt idx="6">
                        <c:v>10937185</c:v>
                      </c:pt>
                      <c:pt idx="7">
                        <c:v>11442252</c:v>
                      </c:pt>
                      <c:pt idx="8">
                        <c:v>10284137</c:v>
                      </c:pt>
                      <c:pt idx="9">
                        <c:v>9326141</c:v>
                      </c:pt>
                      <c:pt idx="10">
                        <c:v>9068978</c:v>
                      </c:pt>
                      <c:pt idx="11">
                        <c:v>8302079</c:v>
                      </c:pt>
                      <c:pt idx="12">
                        <c:v>7396163</c:v>
                      </c:pt>
                      <c:pt idx="13" formatCode="_(* #,##0_);_(* \(#,##0\);_(* &quot;-&quot;??_);_(@_)">
                        <c:v>6318497</c:v>
                      </c:pt>
                      <c:pt idx="14">
                        <c:v>6340153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56B-4FC1-AC02-B9DF17E65B2D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Production'!$A$38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Production'!$B$38:$P$38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89140230</c:v>
                      </c:pt>
                      <c:pt idx="1">
                        <c:v>83386609</c:v>
                      </c:pt>
                      <c:pt idx="2">
                        <c:v>69721851</c:v>
                      </c:pt>
                      <c:pt idx="3">
                        <c:v>60057058</c:v>
                      </c:pt>
                      <c:pt idx="4">
                        <c:v>52073651</c:v>
                      </c:pt>
                      <c:pt idx="5">
                        <c:v>45505174</c:v>
                      </c:pt>
                      <c:pt idx="6">
                        <c:v>38361330</c:v>
                      </c:pt>
                      <c:pt idx="7">
                        <c:v>34060137</c:v>
                      </c:pt>
                      <c:pt idx="8">
                        <c:v>31450697</c:v>
                      </c:pt>
                      <c:pt idx="9">
                        <c:v>26736618</c:v>
                      </c:pt>
                      <c:pt idx="10">
                        <c:v>26017406</c:v>
                      </c:pt>
                      <c:pt idx="11">
                        <c:v>23905179</c:v>
                      </c:pt>
                      <c:pt idx="12">
                        <c:v>21062806</c:v>
                      </c:pt>
                      <c:pt idx="13" formatCode="_(* #,##0_);_(* \(#,##0\);_(* &quot;-&quot;??_);_(@_)">
                        <c:v>19199826</c:v>
                      </c:pt>
                      <c:pt idx="14">
                        <c:v>18188182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56B-4FC1-AC02-B9DF17E65B2D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Production'!$A$39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Production'!$B$39:$P$39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178095</c:v>
                      </c:pt>
                      <c:pt idx="1">
                        <c:v>183056</c:v>
                      </c:pt>
                      <c:pt idx="2">
                        <c:v>252532</c:v>
                      </c:pt>
                      <c:pt idx="3">
                        <c:v>284732</c:v>
                      </c:pt>
                      <c:pt idx="4">
                        <c:v>223398</c:v>
                      </c:pt>
                      <c:pt idx="5">
                        <c:v>211278</c:v>
                      </c:pt>
                      <c:pt idx="6">
                        <c:v>155791</c:v>
                      </c:pt>
                      <c:pt idx="7">
                        <c:v>164049</c:v>
                      </c:pt>
                      <c:pt idx="8">
                        <c:v>162747</c:v>
                      </c:pt>
                      <c:pt idx="9">
                        <c:v>110276</c:v>
                      </c:pt>
                      <c:pt idx="10">
                        <c:v>142858</c:v>
                      </c:pt>
                      <c:pt idx="11">
                        <c:v>219142</c:v>
                      </c:pt>
                      <c:pt idx="12">
                        <c:v>160196</c:v>
                      </c:pt>
                      <c:pt idx="13" formatCode="_(* #,##0_);_(* \(#,##0\);_(* &quot;-&quot;??_);_(@_)">
                        <c:v>176693</c:v>
                      </c:pt>
                      <c:pt idx="14">
                        <c:v>158617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56B-4FC1-AC02-B9DF17E65B2D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Production'!$A$40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Production'!$B$40:$P$40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74388865</c:v>
                      </c:pt>
                      <c:pt idx="1">
                        <c:v>65305104</c:v>
                      </c:pt>
                      <c:pt idx="2">
                        <c:v>57494256</c:v>
                      </c:pt>
                      <c:pt idx="3">
                        <c:v>50666645</c:v>
                      </c:pt>
                      <c:pt idx="4">
                        <c:v>43457973</c:v>
                      </c:pt>
                      <c:pt idx="5">
                        <c:v>38388454</c:v>
                      </c:pt>
                      <c:pt idx="6">
                        <c:v>34448632</c:v>
                      </c:pt>
                      <c:pt idx="7">
                        <c:v>30834351</c:v>
                      </c:pt>
                      <c:pt idx="8">
                        <c:v>28919964</c:v>
                      </c:pt>
                      <c:pt idx="9">
                        <c:v>25528396</c:v>
                      </c:pt>
                      <c:pt idx="10">
                        <c:v>23644133</c:v>
                      </c:pt>
                      <c:pt idx="11">
                        <c:v>19737501</c:v>
                      </c:pt>
                      <c:pt idx="12">
                        <c:v>19623868</c:v>
                      </c:pt>
                      <c:pt idx="13" formatCode="_(* #,##0_);_(* \(#,##0\);_(* &quot;-&quot;??_);_(@_)">
                        <c:v>11437444</c:v>
                      </c:pt>
                      <c:pt idx="14">
                        <c:v>14923846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56B-4FC1-AC02-B9DF17E65B2D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Production'!$A$41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Production'!$B$41:$P$41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1118381</c:v>
                      </c:pt>
                      <c:pt idx="1">
                        <c:v>1154036</c:v>
                      </c:pt>
                      <c:pt idx="2">
                        <c:v>1044742</c:v>
                      </c:pt>
                      <c:pt idx="3">
                        <c:v>954207</c:v>
                      </c:pt>
                      <c:pt idx="4">
                        <c:v>955978</c:v>
                      </c:pt>
                      <c:pt idx="5">
                        <c:v>901693</c:v>
                      </c:pt>
                      <c:pt idx="6">
                        <c:v>1014177</c:v>
                      </c:pt>
                      <c:pt idx="7">
                        <c:v>960258</c:v>
                      </c:pt>
                      <c:pt idx="8">
                        <c:v>2039789</c:v>
                      </c:pt>
                      <c:pt idx="9">
                        <c:v>2155640</c:v>
                      </c:pt>
                      <c:pt idx="10">
                        <c:v>1950620</c:v>
                      </c:pt>
                      <c:pt idx="11">
                        <c:v>1632620</c:v>
                      </c:pt>
                      <c:pt idx="12">
                        <c:v>1651350</c:v>
                      </c:pt>
                      <c:pt idx="13" formatCode="_(* #,##0_);_(* \(#,##0\);_(* &quot;-&quot;??_);_(@_)">
                        <c:v>391160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56B-4FC1-AC02-B9DF17E65B2D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Production'!$A$42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Production'!$B$42:$P$42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3192553</c:v>
                      </c:pt>
                      <c:pt idx="1">
                        <c:v>3084063</c:v>
                      </c:pt>
                      <c:pt idx="2">
                        <c:v>3016892</c:v>
                      </c:pt>
                      <c:pt idx="3">
                        <c:v>2795111</c:v>
                      </c:pt>
                      <c:pt idx="4">
                        <c:v>2572895</c:v>
                      </c:pt>
                      <c:pt idx="5">
                        <c:v>1822564</c:v>
                      </c:pt>
                      <c:pt idx="6">
                        <c:v>2480955</c:v>
                      </c:pt>
                      <c:pt idx="7">
                        <c:v>2696167</c:v>
                      </c:pt>
                      <c:pt idx="8">
                        <c:v>2632543</c:v>
                      </c:pt>
                      <c:pt idx="9">
                        <c:v>2215578</c:v>
                      </c:pt>
                      <c:pt idx="10">
                        <c:v>2294287</c:v>
                      </c:pt>
                      <c:pt idx="11">
                        <c:v>2437908</c:v>
                      </c:pt>
                      <c:pt idx="12">
                        <c:v>2810233</c:v>
                      </c:pt>
                      <c:pt idx="13" formatCode="_(* #,##0_);_(* \(#,##0\);_(* &quot;-&quot;??_);_(@_)">
                        <c:v>2558632</c:v>
                      </c:pt>
                      <c:pt idx="14">
                        <c:v>2547881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56B-4FC1-AC02-B9DF17E65B2D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Production'!$A$43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Production'!$B$43:$P$43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72905911</c:v>
                      </c:pt>
                      <c:pt idx="1">
                        <c:v>76618016</c:v>
                      </c:pt>
                      <c:pt idx="2">
                        <c:v>82657281</c:v>
                      </c:pt>
                      <c:pt idx="3">
                        <c:v>84028810</c:v>
                      </c:pt>
                      <c:pt idx="4">
                        <c:v>85478028</c:v>
                      </c:pt>
                      <c:pt idx="5">
                        <c:v>95881423</c:v>
                      </c:pt>
                      <c:pt idx="6">
                        <c:v>105732952</c:v>
                      </c:pt>
                      <c:pt idx="7">
                        <c:v>127187943</c:v>
                      </c:pt>
                      <c:pt idx="8">
                        <c:v>138840818</c:v>
                      </c:pt>
                      <c:pt idx="9">
                        <c:v>139635434</c:v>
                      </c:pt>
                      <c:pt idx="10">
                        <c:v>155266930</c:v>
                      </c:pt>
                      <c:pt idx="11">
                        <c:v>185656317</c:v>
                      </c:pt>
                      <c:pt idx="12">
                        <c:v>238937395</c:v>
                      </c:pt>
                      <c:pt idx="13" formatCode="_(* #,##0_);_(* \(#,##0\);_(* &quot;-&quot;??_);_(@_)">
                        <c:v>271335257</c:v>
                      </c:pt>
                      <c:pt idx="14">
                        <c:v>297409318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56B-4FC1-AC02-B9DF17E65B2D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Production'!$A$44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Production'!$B$44:$P$44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47135279</c:v>
                      </c:pt>
                      <c:pt idx="1">
                        <c:v>48728955</c:v>
                      </c:pt>
                      <c:pt idx="2">
                        <c:v>47110183</c:v>
                      </c:pt>
                      <c:pt idx="3">
                        <c:v>47705845</c:v>
                      </c:pt>
                      <c:pt idx="4">
                        <c:v>51421436</c:v>
                      </c:pt>
                      <c:pt idx="5">
                        <c:v>59540614</c:v>
                      </c:pt>
                      <c:pt idx="6">
                        <c:v>60255862</c:v>
                      </c:pt>
                      <c:pt idx="7">
                        <c:v>65899716</c:v>
                      </c:pt>
                      <c:pt idx="8">
                        <c:v>65544419</c:v>
                      </c:pt>
                      <c:pt idx="9">
                        <c:v>64394430</c:v>
                      </c:pt>
                      <c:pt idx="10">
                        <c:v>66165423</c:v>
                      </c:pt>
                      <c:pt idx="11">
                        <c:v>85231717</c:v>
                      </c:pt>
                      <c:pt idx="12">
                        <c:v>122146793</c:v>
                      </c:pt>
                      <c:pt idx="13" formatCode="_(* #,##0_);_(* \(#,##0\);_(* &quot;-&quot;??_);_(@_)">
                        <c:v>150269709</c:v>
                      </c:pt>
                      <c:pt idx="14">
                        <c:v>161846763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56B-4FC1-AC02-B9DF17E65B2D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Production'!$A$45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Production'!$B$45:$P$45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39850214</c:v>
                      </c:pt>
                      <c:pt idx="1">
                        <c:v>38959668</c:v>
                      </c:pt>
                      <c:pt idx="2">
                        <c:v>34308800</c:v>
                      </c:pt>
                      <c:pt idx="3">
                        <c:v>31947763</c:v>
                      </c:pt>
                      <c:pt idx="4">
                        <c:v>28293556</c:v>
                      </c:pt>
                      <c:pt idx="5">
                        <c:v>26852881</c:v>
                      </c:pt>
                      <c:pt idx="6">
                        <c:v>27372598</c:v>
                      </c:pt>
                      <c:pt idx="7">
                        <c:v>28186232</c:v>
                      </c:pt>
                      <c:pt idx="8">
                        <c:v>25821517</c:v>
                      </c:pt>
                      <c:pt idx="9">
                        <c:v>20668150</c:v>
                      </c:pt>
                      <c:pt idx="10">
                        <c:v>22434113</c:v>
                      </c:pt>
                      <c:pt idx="11">
                        <c:v>35806294</c:v>
                      </c:pt>
                      <c:pt idx="12">
                        <c:v>48142792</c:v>
                      </c:pt>
                      <c:pt idx="13" formatCode="_(* #,##0_);_(* \(#,##0\);_(* &quot;-&quot;??_);_(@_)">
                        <c:v>53514164</c:v>
                      </c:pt>
                      <c:pt idx="14">
                        <c:v>46786756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56B-4FC1-AC02-B9DF17E65B2D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Production'!$A$46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Production'!$B$1:$P$1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'Gas Production'!$B$46:$P$46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25868573</c:v>
                      </c:pt>
                      <c:pt idx="1">
                        <c:v>27620699</c:v>
                      </c:pt>
                      <c:pt idx="2">
                        <c:v>26024446</c:v>
                      </c:pt>
                      <c:pt idx="3">
                        <c:v>24014934</c:v>
                      </c:pt>
                      <c:pt idx="4">
                        <c:v>24795102</c:v>
                      </c:pt>
                      <c:pt idx="5">
                        <c:v>25339979</c:v>
                      </c:pt>
                      <c:pt idx="6">
                        <c:v>25532021</c:v>
                      </c:pt>
                      <c:pt idx="7">
                        <c:v>26479018</c:v>
                      </c:pt>
                      <c:pt idx="8">
                        <c:v>26753988</c:v>
                      </c:pt>
                      <c:pt idx="9">
                        <c:v>27746373</c:v>
                      </c:pt>
                      <c:pt idx="10">
                        <c:v>31667782</c:v>
                      </c:pt>
                      <c:pt idx="11">
                        <c:v>35123642</c:v>
                      </c:pt>
                      <c:pt idx="12">
                        <c:v>37216270</c:v>
                      </c:pt>
                      <c:pt idx="13" formatCode="_(* #,##0_);_(* \(#,##0\);_(* &quot;-&quot;??_);_(@_)">
                        <c:v>38731639</c:v>
                      </c:pt>
                      <c:pt idx="14">
                        <c:v>40524489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56B-4FC1-AC02-B9DF17E65B2D}"/>
                  </c:ext>
                </c:extLst>
              </c15:ser>
            </c15:filteredLineSeries>
          </c:ext>
        </c:extLst>
      </c:lineChart>
      <c:catAx>
        <c:axId val="3945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67039"/>
        <c:crosses val="autoZero"/>
        <c:auto val="1"/>
        <c:lblAlgn val="ctr"/>
        <c:lblOffset val="100"/>
        <c:noMultiLvlLbl val="0"/>
      </c:catAx>
      <c:valAx>
        <c:axId val="3946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52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'Oil and gas'!$AI$13</c:f>
              <c:strCache>
                <c:ptCount val="1"/>
                <c:pt idx="0">
                  <c:v>Ector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'Oil and gas'!$AJ$1:$AX$1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'Oil and gas'!$AJ$13:$AX$13</c:f>
              <c:numCache>
                <c:formatCode>#,##0</c:formatCode>
                <c:ptCount val="15"/>
                <c:pt idx="0">
                  <c:v>57281901</c:v>
                </c:pt>
                <c:pt idx="1">
                  <c:v>62395912</c:v>
                </c:pt>
                <c:pt idx="2">
                  <c:v>65520853</c:v>
                </c:pt>
                <c:pt idx="3">
                  <c:v>71716312</c:v>
                </c:pt>
                <c:pt idx="4">
                  <c:v>77729126</c:v>
                </c:pt>
                <c:pt idx="5">
                  <c:v>82051647</c:v>
                </c:pt>
                <c:pt idx="6">
                  <c:v>92057835</c:v>
                </c:pt>
                <c:pt idx="7">
                  <c:v>102278445</c:v>
                </c:pt>
                <c:pt idx="8">
                  <c:v>96487041</c:v>
                </c:pt>
                <c:pt idx="9">
                  <c:v>85868795</c:v>
                </c:pt>
                <c:pt idx="10">
                  <c:v>78407170</c:v>
                </c:pt>
                <c:pt idx="11">
                  <c:v>70992892</c:v>
                </c:pt>
                <c:pt idx="12">
                  <c:v>69534623</c:v>
                </c:pt>
                <c:pt idx="13">
                  <c:v>57306635</c:v>
                </c:pt>
                <c:pt idx="14">
                  <c:v>50961859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104-4236-ACA5-FC2A6E4BC788}"/>
            </c:ext>
          </c:extLst>
        </c:ser>
        <c:ser>
          <c:idx val="26"/>
          <c:order val="26"/>
          <c:tx>
            <c:strRef>
              <c:f>'Oil and gas'!$AI$28</c:f>
              <c:strCache>
                <c:ptCount val="1"/>
                <c:pt idx="0">
                  <c:v>Midland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'Oil and gas'!$AJ$1:$AX$1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'Oil and gas'!$AJ$28:$AX$28</c:f>
              <c:numCache>
                <c:formatCode>#,##0</c:formatCode>
                <c:ptCount val="15"/>
                <c:pt idx="0">
                  <c:v>62017945</c:v>
                </c:pt>
                <c:pt idx="1">
                  <c:v>58159826</c:v>
                </c:pt>
                <c:pt idx="2">
                  <c:v>60935058</c:v>
                </c:pt>
                <c:pt idx="3">
                  <c:v>62721009</c:v>
                </c:pt>
                <c:pt idx="4">
                  <c:v>74627886</c:v>
                </c:pt>
                <c:pt idx="5">
                  <c:v>88062179</c:v>
                </c:pt>
                <c:pt idx="6">
                  <c:v>98000561</c:v>
                </c:pt>
                <c:pt idx="7">
                  <c:v>127484325</c:v>
                </c:pt>
                <c:pt idx="8">
                  <c:v>163679008</c:v>
                </c:pt>
                <c:pt idx="9">
                  <c:v>223323967</c:v>
                </c:pt>
                <c:pt idx="10">
                  <c:v>334602531</c:v>
                </c:pt>
                <c:pt idx="11">
                  <c:v>448782687</c:v>
                </c:pt>
                <c:pt idx="12">
                  <c:v>592086778</c:v>
                </c:pt>
                <c:pt idx="13">
                  <c:v>732982454</c:v>
                </c:pt>
                <c:pt idx="14">
                  <c:v>827075312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F104-4236-ACA5-FC2A6E4BC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48784"/>
        <c:axId val="521767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'Oil and gas'!$AI$2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'Oil and gas'!$AJ$2:$AX$2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53490969</c:v>
                      </c:pt>
                      <c:pt idx="1">
                        <c:v>53333849</c:v>
                      </c:pt>
                      <c:pt idx="2">
                        <c:v>54156036</c:v>
                      </c:pt>
                      <c:pt idx="3">
                        <c:v>61559340</c:v>
                      </c:pt>
                      <c:pt idx="4">
                        <c:v>69167727</c:v>
                      </c:pt>
                      <c:pt idx="5">
                        <c:v>81308311</c:v>
                      </c:pt>
                      <c:pt idx="6">
                        <c:v>86655573</c:v>
                      </c:pt>
                      <c:pt idx="7">
                        <c:v>97408447</c:v>
                      </c:pt>
                      <c:pt idx="8">
                        <c:v>100340466</c:v>
                      </c:pt>
                      <c:pt idx="9">
                        <c:v>102899288</c:v>
                      </c:pt>
                      <c:pt idx="10">
                        <c:v>102207838</c:v>
                      </c:pt>
                      <c:pt idx="11">
                        <c:v>109697724</c:v>
                      </c:pt>
                      <c:pt idx="12">
                        <c:v>102396752</c:v>
                      </c:pt>
                      <c:pt idx="13">
                        <c:v>108067541</c:v>
                      </c:pt>
                      <c:pt idx="14">
                        <c:v>121107212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04-4236-ACA5-FC2A6E4BC78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gas'!$AJ$3:$AX$3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7204576</c:v>
                      </c:pt>
                      <c:pt idx="1">
                        <c:v>7271989</c:v>
                      </c:pt>
                      <c:pt idx="2">
                        <c:v>7147790</c:v>
                      </c:pt>
                      <c:pt idx="3">
                        <c:v>6831051</c:v>
                      </c:pt>
                      <c:pt idx="4">
                        <c:v>7324193</c:v>
                      </c:pt>
                      <c:pt idx="5">
                        <c:v>7655400</c:v>
                      </c:pt>
                      <c:pt idx="6">
                        <c:v>6394865</c:v>
                      </c:pt>
                      <c:pt idx="7">
                        <c:v>5626916</c:v>
                      </c:pt>
                      <c:pt idx="8">
                        <c:v>5328409</c:v>
                      </c:pt>
                      <c:pt idx="9">
                        <c:v>6236027</c:v>
                      </c:pt>
                      <c:pt idx="10">
                        <c:v>5415753</c:v>
                      </c:pt>
                      <c:pt idx="11">
                        <c:v>7289926</c:v>
                      </c:pt>
                      <c:pt idx="12">
                        <c:v>13984598</c:v>
                      </c:pt>
                      <c:pt idx="13">
                        <c:v>14797088</c:v>
                      </c:pt>
                      <c:pt idx="14">
                        <c:v>11345113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104-4236-ACA5-FC2A6E4BC78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gas'!$AJ$4:$AX$4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6495289</c:v>
                      </c:pt>
                      <c:pt idx="1">
                        <c:v>6352567</c:v>
                      </c:pt>
                      <c:pt idx="2">
                        <c:v>6095055</c:v>
                      </c:pt>
                      <c:pt idx="3">
                        <c:v>5978428</c:v>
                      </c:pt>
                      <c:pt idx="4">
                        <c:v>6079278</c:v>
                      </c:pt>
                      <c:pt idx="5">
                        <c:v>5865229</c:v>
                      </c:pt>
                      <c:pt idx="6">
                        <c:v>5684008</c:v>
                      </c:pt>
                      <c:pt idx="7">
                        <c:v>5470399</c:v>
                      </c:pt>
                      <c:pt idx="8">
                        <c:v>5087152</c:v>
                      </c:pt>
                      <c:pt idx="9">
                        <c:v>4442651</c:v>
                      </c:pt>
                      <c:pt idx="10">
                        <c:v>4141337</c:v>
                      </c:pt>
                      <c:pt idx="11">
                        <c:v>4470485</c:v>
                      </c:pt>
                      <c:pt idx="12">
                        <c:v>5238328</c:v>
                      </c:pt>
                      <c:pt idx="13">
                        <c:v>4481512</c:v>
                      </c:pt>
                      <c:pt idx="14">
                        <c:v>3793694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104-4236-ACA5-FC2A6E4BC78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gas'!$AI$5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gas'!$AJ$5:$AX$5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4124105</c:v>
                      </c:pt>
                      <c:pt idx="1">
                        <c:v>4485882</c:v>
                      </c:pt>
                      <c:pt idx="2">
                        <c:v>4921575</c:v>
                      </c:pt>
                      <c:pt idx="3">
                        <c:v>5227702</c:v>
                      </c:pt>
                      <c:pt idx="4">
                        <c:v>4420830</c:v>
                      </c:pt>
                      <c:pt idx="5">
                        <c:v>4857378</c:v>
                      </c:pt>
                      <c:pt idx="6">
                        <c:v>4720677</c:v>
                      </c:pt>
                      <c:pt idx="7">
                        <c:v>4023049</c:v>
                      </c:pt>
                      <c:pt idx="8">
                        <c:v>4154778</c:v>
                      </c:pt>
                      <c:pt idx="9">
                        <c:v>3760218</c:v>
                      </c:pt>
                      <c:pt idx="10">
                        <c:v>3094719</c:v>
                      </c:pt>
                      <c:pt idx="11">
                        <c:v>2874145</c:v>
                      </c:pt>
                      <c:pt idx="12">
                        <c:v>2630487</c:v>
                      </c:pt>
                      <c:pt idx="13">
                        <c:v>1711067</c:v>
                      </c:pt>
                      <c:pt idx="14">
                        <c:v>1699353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104-4236-ACA5-FC2A6E4BC78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gas'!$AI$6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gas'!$AJ$6:$AX$6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2091188</c:v>
                      </c:pt>
                      <c:pt idx="1">
                        <c:v>1772777</c:v>
                      </c:pt>
                      <c:pt idx="2">
                        <c:v>1441975</c:v>
                      </c:pt>
                      <c:pt idx="3">
                        <c:v>1256149</c:v>
                      </c:pt>
                      <c:pt idx="4">
                        <c:v>1012403</c:v>
                      </c:pt>
                      <c:pt idx="5">
                        <c:v>894592</c:v>
                      </c:pt>
                      <c:pt idx="6">
                        <c:v>842502</c:v>
                      </c:pt>
                      <c:pt idx="7">
                        <c:v>798011</c:v>
                      </c:pt>
                      <c:pt idx="8">
                        <c:v>653260</c:v>
                      </c:pt>
                      <c:pt idx="9">
                        <c:v>598908</c:v>
                      </c:pt>
                      <c:pt idx="10">
                        <c:v>566777</c:v>
                      </c:pt>
                      <c:pt idx="11">
                        <c:v>521403</c:v>
                      </c:pt>
                      <c:pt idx="12">
                        <c:v>676442</c:v>
                      </c:pt>
                      <c:pt idx="13">
                        <c:v>530278</c:v>
                      </c:pt>
                      <c:pt idx="14">
                        <c:v>413778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104-4236-ACA5-FC2A6E4BC78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gas'!$AI$7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gas'!$AJ$7:$AX$7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75245900</c:v>
                      </c:pt>
                      <c:pt idx="1">
                        <c:v>75115211</c:v>
                      </c:pt>
                      <c:pt idx="2">
                        <c:v>69012447</c:v>
                      </c:pt>
                      <c:pt idx="3">
                        <c:v>65859590</c:v>
                      </c:pt>
                      <c:pt idx="4">
                        <c:v>61648991</c:v>
                      </c:pt>
                      <c:pt idx="5">
                        <c:v>61953526</c:v>
                      </c:pt>
                      <c:pt idx="6">
                        <c:v>61763751</c:v>
                      </c:pt>
                      <c:pt idx="7">
                        <c:v>61092397</c:v>
                      </c:pt>
                      <c:pt idx="8">
                        <c:v>63845211</c:v>
                      </c:pt>
                      <c:pt idx="9">
                        <c:v>57145040</c:v>
                      </c:pt>
                      <c:pt idx="10">
                        <c:v>50772778</c:v>
                      </c:pt>
                      <c:pt idx="11">
                        <c:v>45953187</c:v>
                      </c:pt>
                      <c:pt idx="12">
                        <c:v>46491122</c:v>
                      </c:pt>
                      <c:pt idx="13">
                        <c:v>48461018</c:v>
                      </c:pt>
                      <c:pt idx="14">
                        <c:v>44044908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104-4236-ACA5-FC2A6E4BC78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gas'!$AI$8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gas'!$AJ$8:$AX$8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113908765</c:v>
                      </c:pt>
                      <c:pt idx="1">
                        <c:v>114832094</c:v>
                      </c:pt>
                      <c:pt idx="2">
                        <c:v>108073626</c:v>
                      </c:pt>
                      <c:pt idx="3">
                        <c:v>99766148</c:v>
                      </c:pt>
                      <c:pt idx="4">
                        <c:v>91213101</c:v>
                      </c:pt>
                      <c:pt idx="5">
                        <c:v>87620842</c:v>
                      </c:pt>
                      <c:pt idx="6">
                        <c:v>93064754</c:v>
                      </c:pt>
                      <c:pt idx="7">
                        <c:v>115214612</c:v>
                      </c:pt>
                      <c:pt idx="8">
                        <c:v>116376399</c:v>
                      </c:pt>
                      <c:pt idx="9">
                        <c:v>109525358</c:v>
                      </c:pt>
                      <c:pt idx="10">
                        <c:v>113485821</c:v>
                      </c:pt>
                      <c:pt idx="11">
                        <c:v>112432936</c:v>
                      </c:pt>
                      <c:pt idx="12">
                        <c:v>106555906</c:v>
                      </c:pt>
                      <c:pt idx="13">
                        <c:v>97619064</c:v>
                      </c:pt>
                      <c:pt idx="14">
                        <c:v>89309097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104-4236-ACA5-FC2A6E4BC78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gas'!$AI$9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gas'!$AJ$9:$AX$9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575301</c:v>
                      </c:pt>
                      <c:pt idx="1">
                        <c:v>610257</c:v>
                      </c:pt>
                      <c:pt idx="2">
                        <c:v>656426</c:v>
                      </c:pt>
                      <c:pt idx="3">
                        <c:v>682220</c:v>
                      </c:pt>
                      <c:pt idx="4">
                        <c:v>834472</c:v>
                      </c:pt>
                      <c:pt idx="5">
                        <c:v>965567</c:v>
                      </c:pt>
                      <c:pt idx="6">
                        <c:v>1224670</c:v>
                      </c:pt>
                      <c:pt idx="7">
                        <c:v>1660034</c:v>
                      </c:pt>
                      <c:pt idx="8">
                        <c:v>1638204</c:v>
                      </c:pt>
                      <c:pt idx="9">
                        <c:v>1332420</c:v>
                      </c:pt>
                      <c:pt idx="10">
                        <c:v>1278284</c:v>
                      </c:pt>
                      <c:pt idx="11">
                        <c:v>1074915</c:v>
                      </c:pt>
                      <c:pt idx="12">
                        <c:v>985435</c:v>
                      </c:pt>
                      <c:pt idx="13">
                        <c:v>669328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104-4236-ACA5-FC2A6E4BC78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gas'!$AI$10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gas'!$AJ$10:$AX$10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1584318</c:v>
                      </c:pt>
                      <c:pt idx="1">
                        <c:v>4473176</c:v>
                      </c:pt>
                      <c:pt idx="2">
                        <c:v>5799550</c:v>
                      </c:pt>
                      <c:pt idx="3">
                        <c:v>4590432</c:v>
                      </c:pt>
                      <c:pt idx="4">
                        <c:v>5529235</c:v>
                      </c:pt>
                      <c:pt idx="5">
                        <c:v>14141570</c:v>
                      </c:pt>
                      <c:pt idx="6">
                        <c:v>35387499</c:v>
                      </c:pt>
                      <c:pt idx="7">
                        <c:v>78065881</c:v>
                      </c:pt>
                      <c:pt idx="8">
                        <c:v>125907584</c:v>
                      </c:pt>
                      <c:pt idx="9">
                        <c:v>154513148</c:v>
                      </c:pt>
                      <c:pt idx="10">
                        <c:v>193028452</c:v>
                      </c:pt>
                      <c:pt idx="11">
                        <c:v>266294509</c:v>
                      </c:pt>
                      <c:pt idx="12">
                        <c:v>379216050</c:v>
                      </c:pt>
                      <c:pt idx="13">
                        <c:v>442894122</c:v>
                      </c:pt>
                      <c:pt idx="14">
                        <c:v>463094326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104-4236-ACA5-FC2A6E4BC788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gas'!$AI$11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gas'!$AJ$11:$AX$11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6913945</c:v>
                      </c:pt>
                      <c:pt idx="1">
                        <c:v>6674918</c:v>
                      </c:pt>
                      <c:pt idx="2">
                        <c:v>6256742</c:v>
                      </c:pt>
                      <c:pt idx="3">
                        <c:v>5972139</c:v>
                      </c:pt>
                      <c:pt idx="4">
                        <c:v>5793066</c:v>
                      </c:pt>
                      <c:pt idx="5">
                        <c:v>5922876</c:v>
                      </c:pt>
                      <c:pt idx="6">
                        <c:v>6385179</c:v>
                      </c:pt>
                      <c:pt idx="7">
                        <c:v>6408666</c:v>
                      </c:pt>
                      <c:pt idx="8">
                        <c:v>5756717</c:v>
                      </c:pt>
                      <c:pt idx="9">
                        <c:v>5239537</c:v>
                      </c:pt>
                      <c:pt idx="10">
                        <c:v>5082262</c:v>
                      </c:pt>
                      <c:pt idx="11">
                        <c:v>4883193</c:v>
                      </c:pt>
                      <c:pt idx="12">
                        <c:v>4313178</c:v>
                      </c:pt>
                      <c:pt idx="13">
                        <c:v>4243280</c:v>
                      </c:pt>
                      <c:pt idx="14">
                        <c:v>3366382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104-4236-ACA5-FC2A6E4BC78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gas'!$AI$12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gas'!$AJ$12:$AX$12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1460240</c:v>
                      </c:pt>
                      <c:pt idx="1">
                        <c:v>1405715</c:v>
                      </c:pt>
                      <c:pt idx="2">
                        <c:v>1181748</c:v>
                      </c:pt>
                      <c:pt idx="3">
                        <c:v>1073861</c:v>
                      </c:pt>
                      <c:pt idx="4">
                        <c:v>879328</c:v>
                      </c:pt>
                      <c:pt idx="5">
                        <c:v>787172</c:v>
                      </c:pt>
                      <c:pt idx="6">
                        <c:v>683940</c:v>
                      </c:pt>
                      <c:pt idx="7">
                        <c:v>657833</c:v>
                      </c:pt>
                      <c:pt idx="8">
                        <c:v>561751</c:v>
                      </c:pt>
                      <c:pt idx="9">
                        <c:v>485130</c:v>
                      </c:pt>
                      <c:pt idx="10">
                        <c:v>509918</c:v>
                      </c:pt>
                      <c:pt idx="11">
                        <c:v>498764</c:v>
                      </c:pt>
                      <c:pt idx="12">
                        <c:v>443664</c:v>
                      </c:pt>
                      <c:pt idx="13">
                        <c:v>377360</c:v>
                      </c:pt>
                      <c:pt idx="14">
                        <c:v>342242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104-4236-ACA5-FC2A6E4BC78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gas'!$AI$14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gas'!$AJ$14:$AX$14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1620216</c:v>
                      </c:pt>
                      <c:pt idx="1">
                        <c:v>2309000</c:v>
                      </c:pt>
                      <c:pt idx="2">
                        <c:v>2758929</c:v>
                      </c:pt>
                      <c:pt idx="3">
                        <c:v>2989996</c:v>
                      </c:pt>
                      <c:pt idx="4">
                        <c:v>3016875</c:v>
                      </c:pt>
                      <c:pt idx="5">
                        <c:v>2639793</c:v>
                      </c:pt>
                      <c:pt idx="6">
                        <c:v>2678953</c:v>
                      </c:pt>
                      <c:pt idx="7">
                        <c:v>2700961</c:v>
                      </c:pt>
                      <c:pt idx="8">
                        <c:v>2638322</c:v>
                      </c:pt>
                      <c:pt idx="9">
                        <c:v>2056029</c:v>
                      </c:pt>
                      <c:pt idx="10">
                        <c:v>1787048</c:v>
                      </c:pt>
                      <c:pt idx="11">
                        <c:v>1969611</c:v>
                      </c:pt>
                      <c:pt idx="12">
                        <c:v>2348523</c:v>
                      </c:pt>
                      <c:pt idx="13">
                        <c:v>4226157</c:v>
                      </c:pt>
                      <c:pt idx="14">
                        <c:v>5356413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104-4236-ACA5-FC2A6E4BC78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gas'!$AI$15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gas'!$AJ$15:$AX$15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63179685</c:v>
                      </c:pt>
                      <c:pt idx="1">
                        <c:v>60928150</c:v>
                      </c:pt>
                      <c:pt idx="2">
                        <c:v>58787203</c:v>
                      </c:pt>
                      <c:pt idx="3">
                        <c:v>56972318</c:v>
                      </c:pt>
                      <c:pt idx="4">
                        <c:v>54726202</c:v>
                      </c:pt>
                      <c:pt idx="5">
                        <c:v>53882040</c:v>
                      </c:pt>
                      <c:pt idx="6">
                        <c:v>50664550</c:v>
                      </c:pt>
                      <c:pt idx="7">
                        <c:v>51435267</c:v>
                      </c:pt>
                      <c:pt idx="8">
                        <c:v>50821051</c:v>
                      </c:pt>
                      <c:pt idx="9">
                        <c:v>46411205</c:v>
                      </c:pt>
                      <c:pt idx="10">
                        <c:v>46183117</c:v>
                      </c:pt>
                      <c:pt idx="11">
                        <c:v>42530849</c:v>
                      </c:pt>
                      <c:pt idx="12">
                        <c:v>43485958</c:v>
                      </c:pt>
                      <c:pt idx="13">
                        <c:v>42219376</c:v>
                      </c:pt>
                      <c:pt idx="14">
                        <c:v>36669996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104-4236-ACA5-FC2A6E4BC78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gas'!$AI$16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gas'!$AJ$16:$AX$16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4412238</c:v>
                      </c:pt>
                      <c:pt idx="1">
                        <c:v>4427738</c:v>
                      </c:pt>
                      <c:pt idx="2">
                        <c:v>4144096</c:v>
                      </c:pt>
                      <c:pt idx="3">
                        <c:v>3763348</c:v>
                      </c:pt>
                      <c:pt idx="4">
                        <c:v>3661509</c:v>
                      </c:pt>
                      <c:pt idx="5">
                        <c:v>3497140</c:v>
                      </c:pt>
                      <c:pt idx="6">
                        <c:v>3407565</c:v>
                      </c:pt>
                      <c:pt idx="7">
                        <c:v>3308998</c:v>
                      </c:pt>
                      <c:pt idx="8">
                        <c:v>3083275</c:v>
                      </c:pt>
                      <c:pt idx="9">
                        <c:v>3073029</c:v>
                      </c:pt>
                      <c:pt idx="10">
                        <c:v>2901369</c:v>
                      </c:pt>
                      <c:pt idx="11">
                        <c:v>2809272</c:v>
                      </c:pt>
                      <c:pt idx="12">
                        <c:v>2585579</c:v>
                      </c:pt>
                      <c:pt idx="13">
                        <c:v>2150277</c:v>
                      </c:pt>
                      <c:pt idx="14">
                        <c:v>4533324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104-4236-ACA5-FC2A6E4BC78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gas'!$AI$17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gas'!$AJ$17:$AX$17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16898372</c:v>
                      </c:pt>
                      <c:pt idx="1">
                        <c:v>16523938</c:v>
                      </c:pt>
                      <c:pt idx="2">
                        <c:v>17332128</c:v>
                      </c:pt>
                      <c:pt idx="3">
                        <c:v>21431270</c:v>
                      </c:pt>
                      <c:pt idx="4">
                        <c:v>38077243</c:v>
                      </c:pt>
                      <c:pt idx="5">
                        <c:v>68009696</c:v>
                      </c:pt>
                      <c:pt idx="6">
                        <c:v>94072273</c:v>
                      </c:pt>
                      <c:pt idx="7">
                        <c:v>118786021</c:v>
                      </c:pt>
                      <c:pt idx="8">
                        <c:v>135228687</c:v>
                      </c:pt>
                      <c:pt idx="9">
                        <c:v>133157810</c:v>
                      </c:pt>
                      <c:pt idx="10">
                        <c:v>145013996</c:v>
                      </c:pt>
                      <c:pt idx="11">
                        <c:v>175976208</c:v>
                      </c:pt>
                      <c:pt idx="12">
                        <c:v>216074578</c:v>
                      </c:pt>
                      <c:pt idx="13">
                        <c:v>257997125</c:v>
                      </c:pt>
                      <c:pt idx="14">
                        <c:v>246338038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104-4236-ACA5-FC2A6E4BC78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gas'!$AI$18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gas'!$AJ$18:$AX$18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28604410</c:v>
                      </c:pt>
                      <c:pt idx="1">
                        <c:v>27624015</c:v>
                      </c:pt>
                      <c:pt idx="2">
                        <c:v>25854470</c:v>
                      </c:pt>
                      <c:pt idx="3">
                        <c:v>27100603</c:v>
                      </c:pt>
                      <c:pt idx="4">
                        <c:v>27113780</c:v>
                      </c:pt>
                      <c:pt idx="5">
                        <c:v>24502217</c:v>
                      </c:pt>
                      <c:pt idx="6">
                        <c:v>24031640</c:v>
                      </c:pt>
                      <c:pt idx="7">
                        <c:v>22511814</c:v>
                      </c:pt>
                      <c:pt idx="8">
                        <c:v>22143086</c:v>
                      </c:pt>
                      <c:pt idx="9">
                        <c:v>20713572</c:v>
                      </c:pt>
                      <c:pt idx="10">
                        <c:v>20749577</c:v>
                      </c:pt>
                      <c:pt idx="11">
                        <c:v>17975111</c:v>
                      </c:pt>
                      <c:pt idx="12">
                        <c:v>23396554</c:v>
                      </c:pt>
                      <c:pt idx="13">
                        <c:v>16615747</c:v>
                      </c:pt>
                      <c:pt idx="14">
                        <c:v>16155743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104-4236-ACA5-FC2A6E4BC78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gas'!$AI$19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gas'!$AJ$19:$AX$19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12176990</c:v>
                      </c:pt>
                      <c:pt idx="1">
                        <c:v>12266366</c:v>
                      </c:pt>
                      <c:pt idx="2">
                        <c:v>12082950</c:v>
                      </c:pt>
                      <c:pt idx="3">
                        <c:v>14373066</c:v>
                      </c:pt>
                      <c:pt idx="4">
                        <c:v>20580260</c:v>
                      </c:pt>
                      <c:pt idx="5">
                        <c:v>31223299</c:v>
                      </c:pt>
                      <c:pt idx="6">
                        <c:v>40210818</c:v>
                      </c:pt>
                      <c:pt idx="7">
                        <c:v>52948327</c:v>
                      </c:pt>
                      <c:pt idx="8">
                        <c:v>59947289</c:v>
                      </c:pt>
                      <c:pt idx="9">
                        <c:v>63788693</c:v>
                      </c:pt>
                      <c:pt idx="10">
                        <c:v>79643511</c:v>
                      </c:pt>
                      <c:pt idx="11">
                        <c:v>142008334</c:v>
                      </c:pt>
                      <c:pt idx="12">
                        <c:v>200436265</c:v>
                      </c:pt>
                      <c:pt idx="13">
                        <c:v>276174861</c:v>
                      </c:pt>
                      <c:pt idx="14">
                        <c:v>339778652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104-4236-ACA5-FC2A6E4BC78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gas'!$AI$20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gas'!$AJ$20:$AX$20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16945752</c:v>
                      </c:pt>
                      <c:pt idx="1">
                        <c:v>17881600</c:v>
                      </c:pt>
                      <c:pt idx="2">
                        <c:v>17790538</c:v>
                      </c:pt>
                      <c:pt idx="3">
                        <c:v>17559432</c:v>
                      </c:pt>
                      <c:pt idx="4">
                        <c:v>21160722</c:v>
                      </c:pt>
                      <c:pt idx="5">
                        <c:v>33802742</c:v>
                      </c:pt>
                      <c:pt idx="6">
                        <c:v>57448229</c:v>
                      </c:pt>
                      <c:pt idx="7">
                        <c:v>96132971</c:v>
                      </c:pt>
                      <c:pt idx="8">
                        <c:v>123000408</c:v>
                      </c:pt>
                      <c:pt idx="9">
                        <c:v>118539377</c:v>
                      </c:pt>
                      <c:pt idx="10">
                        <c:v>121307505</c:v>
                      </c:pt>
                      <c:pt idx="11">
                        <c:v>120742655</c:v>
                      </c:pt>
                      <c:pt idx="12">
                        <c:v>138617449</c:v>
                      </c:pt>
                      <c:pt idx="13">
                        <c:v>148793242</c:v>
                      </c:pt>
                      <c:pt idx="14">
                        <c:v>135530894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104-4236-ACA5-FC2A6E4BC78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gas'!$AJ$21:$AX$21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12081909</c:v>
                      </c:pt>
                      <c:pt idx="1">
                        <c:v>11256584</c:v>
                      </c:pt>
                      <c:pt idx="2">
                        <c:v>10212779</c:v>
                      </c:pt>
                      <c:pt idx="3">
                        <c:v>11403413</c:v>
                      </c:pt>
                      <c:pt idx="4">
                        <c:v>14424178</c:v>
                      </c:pt>
                      <c:pt idx="5">
                        <c:v>11072965</c:v>
                      </c:pt>
                      <c:pt idx="6">
                        <c:v>10637159</c:v>
                      </c:pt>
                      <c:pt idx="7">
                        <c:v>10721093</c:v>
                      </c:pt>
                      <c:pt idx="8">
                        <c:v>10379823</c:v>
                      </c:pt>
                      <c:pt idx="9">
                        <c:v>8789797</c:v>
                      </c:pt>
                      <c:pt idx="10">
                        <c:v>9652663</c:v>
                      </c:pt>
                      <c:pt idx="11">
                        <c:v>8565051</c:v>
                      </c:pt>
                      <c:pt idx="12">
                        <c:v>9973081</c:v>
                      </c:pt>
                      <c:pt idx="13">
                        <c:v>8428723</c:v>
                      </c:pt>
                      <c:pt idx="14">
                        <c:v>7399484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104-4236-ACA5-FC2A6E4BC788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gas'!$AI$22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gas'!$AJ$22:$AX$22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126852352</c:v>
                      </c:pt>
                      <c:pt idx="1">
                        <c:v>110518774</c:v>
                      </c:pt>
                      <c:pt idx="2">
                        <c:v>107997906</c:v>
                      </c:pt>
                      <c:pt idx="3">
                        <c:v>83249477</c:v>
                      </c:pt>
                      <c:pt idx="4">
                        <c:v>63314207</c:v>
                      </c:pt>
                      <c:pt idx="5">
                        <c:v>60229887</c:v>
                      </c:pt>
                      <c:pt idx="6">
                        <c:v>76548627</c:v>
                      </c:pt>
                      <c:pt idx="7">
                        <c:v>108775520</c:v>
                      </c:pt>
                      <c:pt idx="8">
                        <c:v>146183778</c:v>
                      </c:pt>
                      <c:pt idx="9">
                        <c:v>176157843</c:v>
                      </c:pt>
                      <c:pt idx="10">
                        <c:v>249734356</c:v>
                      </c:pt>
                      <c:pt idx="11">
                        <c:v>397483699</c:v>
                      </c:pt>
                      <c:pt idx="12">
                        <c:v>472914541</c:v>
                      </c:pt>
                      <c:pt idx="13">
                        <c:v>582278129</c:v>
                      </c:pt>
                      <c:pt idx="14">
                        <c:v>609542384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104-4236-ACA5-FC2A6E4BC788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gas'!$AI$23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gas'!$AJ$23:$AX$23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1536296</c:v>
                      </c:pt>
                      <c:pt idx="1">
                        <c:v>1503280</c:v>
                      </c:pt>
                      <c:pt idx="2">
                        <c:v>1552225</c:v>
                      </c:pt>
                      <c:pt idx="3">
                        <c:v>1586725</c:v>
                      </c:pt>
                      <c:pt idx="4">
                        <c:v>1574158</c:v>
                      </c:pt>
                      <c:pt idx="5">
                        <c:v>1518818</c:v>
                      </c:pt>
                      <c:pt idx="6">
                        <c:v>1442385</c:v>
                      </c:pt>
                      <c:pt idx="7">
                        <c:v>1392824</c:v>
                      </c:pt>
                      <c:pt idx="8">
                        <c:v>1300338</c:v>
                      </c:pt>
                      <c:pt idx="9">
                        <c:v>1197640</c:v>
                      </c:pt>
                      <c:pt idx="10">
                        <c:v>1101406</c:v>
                      </c:pt>
                      <c:pt idx="11">
                        <c:v>1053924</c:v>
                      </c:pt>
                      <c:pt idx="12">
                        <c:v>1012380</c:v>
                      </c:pt>
                      <c:pt idx="13">
                        <c:v>888285</c:v>
                      </c:pt>
                      <c:pt idx="14">
                        <c:v>969005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F104-4236-ACA5-FC2A6E4BC788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gas'!$AI$24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gas'!$AJ$24:$AX$24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348464</c:v>
                      </c:pt>
                      <c:pt idx="1">
                        <c:v>372082</c:v>
                      </c:pt>
                      <c:pt idx="2">
                        <c:v>364683</c:v>
                      </c:pt>
                      <c:pt idx="3">
                        <c:v>333844</c:v>
                      </c:pt>
                      <c:pt idx="4">
                        <c:v>487774</c:v>
                      </c:pt>
                      <c:pt idx="5">
                        <c:v>827584</c:v>
                      </c:pt>
                      <c:pt idx="6">
                        <c:v>999243</c:v>
                      </c:pt>
                      <c:pt idx="7">
                        <c:v>710891</c:v>
                      </c:pt>
                      <c:pt idx="8">
                        <c:v>531983</c:v>
                      </c:pt>
                      <c:pt idx="9">
                        <c:v>506541</c:v>
                      </c:pt>
                      <c:pt idx="10">
                        <c:v>466832</c:v>
                      </c:pt>
                      <c:pt idx="11">
                        <c:v>432079</c:v>
                      </c:pt>
                      <c:pt idx="12">
                        <c:v>381634</c:v>
                      </c:pt>
                      <c:pt idx="13">
                        <c:v>230908</c:v>
                      </c:pt>
                      <c:pt idx="14">
                        <c:v>235654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F104-4236-ACA5-FC2A6E4BC788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gas'!$AI$25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gas'!$AJ$25:$AX$25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17601002</c:v>
                      </c:pt>
                      <c:pt idx="1">
                        <c:v>22828711</c:v>
                      </c:pt>
                      <c:pt idx="2">
                        <c:v>28814668</c:v>
                      </c:pt>
                      <c:pt idx="3">
                        <c:v>34614349</c:v>
                      </c:pt>
                      <c:pt idx="4">
                        <c:v>46634551</c:v>
                      </c:pt>
                      <c:pt idx="5">
                        <c:v>63367269</c:v>
                      </c:pt>
                      <c:pt idx="6">
                        <c:v>80525703</c:v>
                      </c:pt>
                      <c:pt idx="7">
                        <c:v>100367453</c:v>
                      </c:pt>
                      <c:pt idx="8">
                        <c:v>125116714</c:v>
                      </c:pt>
                      <c:pt idx="9">
                        <c:v>137655911</c:v>
                      </c:pt>
                      <c:pt idx="10">
                        <c:v>153546200</c:v>
                      </c:pt>
                      <c:pt idx="11">
                        <c:v>209884298</c:v>
                      </c:pt>
                      <c:pt idx="12">
                        <c:v>320205688</c:v>
                      </c:pt>
                      <c:pt idx="13">
                        <c:v>425345185</c:v>
                      </c:pt>
                      <c:pt idx="14">
                        <c:v>499150651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F104-4236-ACA5-FC2A6E4BC788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gas'!$AI$26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gas'!$AJ$26:$AX$26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79931</c:v>
                      </c:pt>
                      <c:pt idx="1">
                        <c:v>71086</c:v>
                      </c:pt>
                      <c:pt idx="2">
                        <c:v>72764</c:v>
                      </c:pt>
                      <c:pt idx="3">
                        <c:v>64503</c:v>
                      </c:pt>
                      <c:pt idx="4">
                        <c:v>54928</c:v>
                      </c:pt>
                      <c:pt idx="5">
                        <c:v>48886</c:v>
                      </c:pt>
                      <c:pt idx="6">
                        <c:v>47440</c:v>
                      </c:pt>
                      <c:pt idx="7">
                        <c:v>52832</c:v>
                      </c:pt>
                      <c:pt idx="8">
                        <c:v>54034</c:v>
                      </c:pt>
                      <c:pt idx="9">
                        <c:v>48857</c:v>
                      </c:pt>
                      <c:pt idx="10">
                        <c:v>43594</c:v>
                      </c:pt>
                      <c:pt idx="11">
                        <c:v>41511</c:v>
                      </c:pt>
                      <c:pt idx="12">
                        <c:v>42810</c:v>
                      </c:pt>
                      <c:pt idx="13">
                        <c:v>34238</c:v>
                      </c:pt>
                      <c:pt idx="14">
                        <c:v>37936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F104-4236-ACA5-FC2A6E4BC788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gas'!$AI$27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gas'!$AJ$27:$AX$27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183200</c:v>
                      </c:pt>
                      <c:pt idx="1">
                        <c:v>196314</c:v>
                      </c:pt>
                      <c:pt idx="2">
                        <c:v>171697</c:v>
                      </c:pt>
                      <c:pt idx="3">
                        <c:v>166137</c:v>
                      </c:pt>
                      <c:pt idx="4">
                        <c:v>352957</c:v>
                      </c:pt>
                      <c:pt idx="5">
                        <c:v>361746</c:v>
                      </c:pt>
                      <c:pt idx="6">
                        <c:v>344972</c:v>
                      </c:pt>
                      <c:pt idx="7">
                        <c:v>211607</c:v>
                      </c:pt>
                      <c:pt idx="8">
                        <c:v>179709</c:v>
                      </c:pt>
                      <c:pt idx="9">
                        <c:v>127887</c:v>
                      </c:pt>
                      <c:pt idx="10">
                        <c:v>149526</c:v>
                      </c:pt>
                      <c:pt idx="11">
                        <c:v>116290</c:v>
                      </c:pt>
                      <c:pt idx="12">
                        <c:v>107338</c:v>
                      </c:pt>
                      <c:pt idx="13">
                        <c:v>106083</c:v>
                      </c:pt>
                      <c:pt idx="14">
                        <c:v>90106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F104-4236-ACA5-FC2A6E4BC788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gas'!$AI$29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gas'!$AJ$29:$AX$29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3819076</c:v>
                      </c:pt>
                      <c:pt idx="1">
                        <c:v>4130231</c:v>
                      </c:pt>
                      <c:pt idx="2">
                        <c:v>4320090</c:v>
                      </c:pt>
                      <c:pt idx="3">
                        <c:v>4426714</c:v>
                      </c:pt>
                      <c:pt idx="4">
                        <c:v>4452157</c:v>
                      </c:pt>
                      <c:pt idx="5">
                        <c:v>4490542</c:v>
                      </c:pt>
                      <c:pt idx="6">
                        <c:v>4831741</c:v>
                      </c:pt>
                      <c:pt idx="7">
                        <c:v>4806819</c:v>
                      </c:pt>
                      <c:pt idx="8">
                        <c:v>4121101</c:v>
                      </c:pt>
                      <c:pt idx="9">
                        <c:v>3558344</c:v>
                      </c:pt>
                      <c:pt idx="10">
                        <c:v>3551766</c:v>
                      </c:pt>
                      <c:pt idx="11">
                        <c:v>3311335</c:v>
                      </c:pt>
                      <c:pt idx="12">
                        <c:v>3140614</c:v>
                      </c:pt>
                      <c:pt idx="13">
                        <c:v>2788863</c:v>
                      </c:pt>
                      <c:pt idx="14">
                        <c:v>2556827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F104-4236-ACA5-FC2A6E4BC788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gas'!$AI$30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gas'!$AJ$30:$AX$30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3270847</c:v>
                      </c:pt>
                      <c:pt idx="1">
                        <c:v>3783084</c:v>
                      </c:pt>
                      <c:pt idx="2">
                        <c:v>3389822</c:v>
                      </c:pt>
                      <c:pt idx="3">
                        <c:v>3291681</c:v>
                      </c:pt>
                      <c:pt idx="4">
                        <c:v>3997819</c:v>
                      </c:pt>
                      <c:pt idx="5">
                        <c:v>4342323</c:v>
                      </c:pt>
                      <c:pt idx="6">
                        <c:v>5096170</c:v>
                      </c:pt>
                      <c:pt idx="7">
                        <c:v>5053910</c:v>
                      </c:pt>
                      <c:pt idx="8">
                        <c:v>5268625</c:v>
                      </c:pt>
                      <c:pt idx="9">
                        <c:v>4756546</c:v>
                      </c:pt>
                      <c:pt idx="10">
                        <c:v>3942678</c:v>
                      </c:pt>
                      <c:pt idx="11">
                        <c:v>3231101</c:v>
                      </c:pt>
                      <c:pt idx="12">
                        <c:v>2918364</c:v>
                      </c:pt>
                      <c:pt idx="13">
                        <c:v>2646568</c:v>
                      </c:pt>
                      <c:pt idx="14">
                        <c:v>3093108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F104-4236-ACA5-FC2A6E4BC788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gas'!$AI$31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gas'!$AJ$31:$AX$31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190708724</c:v>
                      </c:pt>
                      <c:pt idx="1">
                        <c:v>236119143</c:v>
                      </c:pt>
                      <c:pt idx="2">
                        <c:v>252847588</c:v>
                      </c:pt>
                      <c:pt idx="3">
                        <c:v>231209544</c:v>
                      </c:pt>
                      <c:pt idx="4">
                        <c:v>190218169</c:v>
                      </c:pt>
                      <c:pt idx="5">
                        <c:v>155871549</c:v>
                      </c:pt>
                      <c:pt idx="6">
                        <c:v>137109099</c:v>
                      </c:pt>
                      <c:pt idx="7">
                        <c:v>125317810</c:v>
                      </c:pt>
                      <c:pt idx="8">
                        <c:v>117189241</c:v>
                      </c:pt>
                      <c:pt idx="9">
                        <c:v>107018872</c:v>
                      </c:pt>
                      <c:pt idx="10">
                        <c:v>112056357</c:v>
                      </c:pt>
                      <c:pt idx="11">
                        <c:v>117744582</c:v>
                      </c:pt>
                      <c:pt idx="12">
                        <c:v>135680976</c:v>
                      </c:pt>
                      <c:pt idx="13">
                        <c:v>161789012</c:v>
                      </c:pt>
                      <c:pt idx="14">
                        <c:v>168402219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F104-4236-ACA5-FC2A6E4BC788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gas'!$AJ$32:$AX$32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34642118</c:v>
                      </c:pt>
                      <c:pt idx="1">
                        <c:v>34808025</c:v>
                      </c:pt>
                      <c:pt idx="2">
                        <c:v>38032830</c:v>
                      </c:pt>
                      <c:pt idx="3">
                        <c:v>46434074</c:v>
                      </c:pt>
                      <c:pt idx="4">
                        <c:v>54059669</c:v>
                      </c:pt>
                      <c:pt idx="5">
                        <c:v>62927915</c:v>
                      </c:pt>
                      <c:pt idx="6">
                        <c:v>76833942</c:v>
                      </c:pt>
                      <c:pt idx="7">
                        <c:v>104925370</c:v>
                      </c:pt>
                      <c:pt idx="8">
                        <c:v>146392657</c:v>
                      </c:pt>
                      <c:pt idx="9">
                        <c:v>170010460</c:v>
                      </c:pt>
                      <c:pt idx="10">
                        <c:v>197845583</c:v>
                      </c:pt>
                      <c:pt idx="11">
                        <c:v>254998876</c:v>
                      </c:pt>
                      <c:pt idx="12">
                        <c:v>313468235</c:v>
                      </c:pt>
                      <c:pt idx="13">
                        <c:v>352958177</c:v>
                      </c:pt>
                      <c:pt idx="14">
                        <c:v>372086263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F104-4236-ACA5-FC2A6E4BC788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gas'!$AJ$33:$AX$33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28034467</c:v>
                      </c:pt>
                      <c:pt idx="1">
                        <c:v>31384623</c:v>
                      </c:pt>
                      <c:pt idx="2">
                        <c:v>32752566</c:v>
                      </c:pt>
                      <c:pt idx="3">
                        <c:v>33706389</c:v>
                      </c:pt>
                      <c:pt idx="4">
                        <c:v>35370194</c:v>
                      </c:pt>
                      <c:pt idx="5">
                        <c:v>45219356</c:v>
                      </c:pt>
                      <c:pt idx="6">
                        <c:v>60998183</c:v>
                      </c:pt>
                      <c:pt idx="7">
                        <c:v>118929102</c:v>
                      </c:pt>
                      <c:pt idx="8">
                        <c:v>197987717</c:v>
                      </c:pt>
                      <c:pt idx="9">
                        <c:v>230554077</c:v>
                      </c:pt>
                      <c:pt idx="10">
                        <c:v>381217197</c:v>
                      </c:pt>
                      <c:pt idx="11">
                        <c:v>730841430</c:v>
                      </c:pt>
                      <c:pt idx="12">
                        <c:v>1190277740</c:v>
                      </c:pt>
                      <c:pt idx="13">
                        <c:v>1311797086</c:v>
                      </c:pt>
                      <c:pt idx="14">
                        <c:v>1268317437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F104-4236-ACA5-FC2A6E4BC788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gas'!$AI$34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gas'!$AJ$34:$AX$34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3523021</c:v>
                      </c:pt>
                      <c:pt idx="1">
                        <c:v>3342401</c:v>
                      </c:pt>
                      <c:pt idx="2">
                        <c:v>3310196</c:v>
                      </c:pt>
                      <c:pt idx="3">
                        <c:v>3073771</c:v>
                      </c:pt>
                      <c:pt idx="4">
                        <c:v>2880861</c:v>
                      </c:pt>
                      <c:pt idx="5">
                        <c:v>2510820</c:v>
                      </c:pt>
                      <c:pt idx="6">
                        <c:v>2393137</c:v>
                      </c:pt>
                      <c:pt idx="7">
                        <c:v>2011275</c:v>
                      </c:pt>
                      <c:pt idx="8">
                        <c:v>1687529</c:v>
                      </c:pt>
                      <c:pt idx="9">
                        <c:v>1363299</c:v>
                      </c:pt>
                      <c:pt idx="10">
                        <c:v>1270417</c:v>
                      </c:pt>
                      <c:pt idx="11">
                        <c:v>1211599</c:v>
                      </c:pt>
                      <c:pt idx="12">
                        <c:v>1148415</c:v>
                      </c:pt>
                      <c:pt idx="13">
                        <c:v>599052</c:v>
                      </c:pt>
                      <c:pt idx="14">
                        <c:v>808707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F104-4236-ACA5-FC2A6E4BC788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gas'!$AI$35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gas'!$AJ$35:$AX$35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15127956</c:v>
                      </c:pt>
                      <c:pt idx="1">
                        <c:v>13836596</c:v>
                      </c:pt>
                      <c:pt idx="2">
                        <c:v>13548818</c:v>
                      </c:pt>
                      <c:pt idx="3">
                        <c:v>14263547</c:v>
                      </c:pt>
                      <c:pt idx="4">
                        <c:v>15631764</c:v>
                      </c:pt>
                      <c:pt idx="5">
                        <c:v>13966225</c:v>
                      </c:pt>
                      <c:pt idx="6">
                        <c:v>11416738</c:v>
                      </c:pt>
                      <c:pt idx="7">
                        <c:v>11310309</c:v>
                      </c:pt>
                      <c:pt idx="8">
                        <c:v>10591975</c:v>
                      </c:pt>
                      <c:pt idx="9">
                        <c:v>9706112</c:v>
                      </c:pt>
                      <c:pt idx="10">
                        <c:v>8586667</c:v>
                      </c:pt>
                      <c:pt idx="11">
                        <c:v>7874085</c:v>
                      </c:pt>
                      <c:pt idx="12">
                        <c:v>6892947</c:v>
                      </c:pt>
                      <c:pt idx="13">
                        <c:v>6110071</c:v>
                      </c:pt>
                      <c:pt idx="14">
                        <c:v>5737715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F104-4236-ACA5-FC2A6E4BC788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gas'!$AI$36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gas'!$AJ$36:$AX$36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42632711</c:v>
                      </c:pt>
                      <c:pt idx="1">
                        <c:v>46532243</c:v>
                      </c:pt>
                      <c:pt idx="2">
                        <c:v>51427921</c:v>
                      </c:pt>
                      <c:pt idx="3">
                        <c:v>47585139</c:v>
                      </c:pt>
                      <c:pt idx="4">
                        <c:v>49348656</c:v>
                      </c:pt>
                      <c:pt idx="5">
                        <c:v>50173977</c:v>
                      </c:pt>
                      <c:pt idx="6">
                        <c:v>49972519</c:v>
                      </c:pt>
                      <c:pt idx="7">
                        <c:v>53650546</c:v>
                      </c:pt>
                      <c:pt idx="8">
                        <c:v>56075496</c:v>
                      </c:pt>
                      <c:pt idx="9">
                        <c:v>56906371</c:v>
                      </c:pt>
                      <c:pt idx="10">
                        <c:v>53658633</c:v>
                      </c:pt>
                      <c:pt idx="11">
                        <c:v>53324119</c:v>
                      </c:pt>
                      <c:pt idx="12">
                        <c:v>55630481</c:v>
                      </c:pt>
                      <c:pt idx="13">
                        <c:v>55493223</c:v>
                      </c:pt>
                      <c:pt idx="14">
                        <c:v>57147582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F104-4236-ACA5-FC2A6E4BC788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gas'!$AI$37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gas'!$AJ$37:$AX$37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15389542</c:v>
                      </c:pt>
                      <c:pt idx="1">
                        <c:v>14498736</c:v>
                      </c:pt>
                      <c:pt idx="2">
                        <c:v>13865810</c:v>
                      </c:pt>
                      <c:pt idx="3">
                        <c:v>12743543</c:v>
                      </c:pt>
                      <c:pt idx="4">
                        <c:v>11781060</c:v>
                      </c:pt>
                      <c:pt idx="5">
                        <c:v>12164129</c:v>
                      </c:pt>
                      <c:pt idx="6">
                        <c:v>12262800</c:v>
                      </c:pt>
                      <c:pt idx="7">
                        <c:v>12995776</c:v>
                      </c:pt>
                      <c:pt idx="8">
                        <c:v>11457631</c:v>
                      </c:pt>
                      <c:pt idx="9">
                        <c:v>10271175</c:v>
                      </c:pt>
                      <c:pt idx="10">
                        <c:v>9901369</c:v>
                      </c:pt>
                      <c:pt idx="11">
                        <c:v>9045514</c:v>
                      </c:pt>
                      <c:pt idx="12">
                        <c:v>8082928</c:v>
                      </c:pt>
                      <c:pt idx="13">
                        <c:v>6887601</c:v>
                      </c:pt>
                      <c:pt idx="14">
                        <c:v>6858122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F104-4236-ACA5-FC2A6E4BC788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gas'!$AI$38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gas'!$AJ$38:$AX$38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89233754</c:v>
                      </c:pt>
                      <c:pt idx="1">
                        <c:v>83486689</c:v>
                      </c:pt>
                      <c:pt idx="2">
                        <c:v>69826128</c:v>
                      </c:pt>
                      <c:pt idx="3">
                        <c:v>60168522</c:v>
                      </c:pt>
                      <c:pt idx="4">
                        <c:v>52175520</c:v>
                      </c:pt>
                      <c:pt idx="5">
                        <c:v>45692803</c:v>
                      </c:pt>
                      <c:pt idx="6">
                        <c:v>38509713</c:v>
                      </c:pt>
                      <c:pt idx="7">
                        <c:v>34167779</c:v>
                      </c:pt>
                      <c:pt idx="8">
                        <c:v>31549274</c:v>
                      </c:pt>
                      <c:pt idx="9">
                        <c:v>26818962</c:v>
                      </c:pt>
                      <c:pt idx="10">
                        <c:v>26100988</c:v>
                      </c:pt>
                      <c:pt idx="11">
                        <c:v>23970450</c:v>
                      </c:pt>
                      <c:pt idx="12">
                        <c:v>21129337</c:v>
                      </c:pt>
                      <c:pt idx="13">
                        <c:v>19249572</c:v>
                      </c:pt>
                      <c:pt idx="14">
                        <c:v>18239023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F104-4236-ACA5-FC2A6E4BC788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gas'!$AI$39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gas'!$AJ$39:$AX$39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658056</c:v>
                      </c:pt>
                      <c:pt idx="1">
                        <c:v>640024</c:v>
                      </c:pt>
                      <c:pt idx="2">
                        <c:v>646512</c:v>
                      </c:pt>
                      <c:pt idx="3">
                        <c:v>693995</c:v>
                      </c:pt>
                      <c:pt idx="4">
                        <c:v>636498</c:v>
                      </c:pt>
                      <c:pt idx="5">
                        <c:v>605103</c:v>
                      </c:pt>
                      <c:pt idx="6">
                        <c:v>573269</c:v>
                      </c:pt>
                      <c:pt idx="7">
                        <c:v>588744</c:v>
                      </c:pt>
                      <c:pt idx="8">
                        <c:v>548298</c:v>
                      </c:pt>
                      <c:pt idx="9">
                        <c:v>492938</c:v>
                      </c:pt>
                      <c:pt idx="10">
                        <c:v>561594</c:v>
                      </c:pt>
                      <c:pt idx="11">
                        <c:v>615877</c:v>
                      </c:pt>
                      <c:pt idx="12">
                        <c:v>492607</c:v>
                      </c:pt>
                      <c:pt idx="13">
                        <c:v>524742</c:v>
                      </c:pt>
                      <c:pt idx="14">
                        <c:v>490603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F104-4236-ACA5-FC2A6E4BC788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gas'!$AI$40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gas'!$AJ$40:$AX$40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74607229</c:v>
                      </c:pt>
                      <c:pt idx="1">
                        <c:v>65496032</c:v>
                      </c:pt>
                      <c:pt idx="2">
                        <c:v>57646235</c:v>
                      </c:pt>
                      <c:pt idx="3">
                        <c:v>50785187</c:v>
                      </c:pt>
                      <c:pt idx="4">
                        <c:v>43544380</c:v>
                      </c:pt>
                      <c:pt idx="5">
                        <c:v>38462100</c:v>
                      </c:pt>
                      <c:pt idx="6">
                        <c:v>34509661</c:v>
                      </c:pt>
                      <c:pt idx="7">
                        <c:v>30907578</c:v>
                      </c:pt>
                      <c:pt idx="8">
                        <c:v>29028795</c:v>
                      </c:pt>
                      <c:pt idx="9">
                        <c:v>25654291</c:v>
                      </c:pt>
                      <c:pt idx="10">
                        <c:v>23735470</c:v>
                      </c:pt>
                      <c:pt idx="11">
                        <c:v>19828725</c:v>
                      </c:pt>
                      <c:pt idx="12">
                        <c:v>19721467</c:v>
                      </c:pt>
                      <c:pt idx="13">
                        <c:v>11518226</c:v>
                      </c:pt>
                      <c:pt idx="14">
                        <c:v>15002142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F104-4236-ACA5-FC2A6E4BC788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gas'!$AI$41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gas'!$AJ$41:$AX$41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5127905</c:v>
                      </c:pt>
                      <c:pt idx="1">
                        <c:v>5429398</c:v>
                      </c:pt>
                      <c:pt idx="2">
                        <c:v>5342756</c:v>
                      </c:pt>
                      <c:pt idx="3">
                        <c:v>5424609</c:v>
                      </c:pt>
                      <c:pt idx="4">
                        <c:v>5229667</c:v>
                      </c:pt>
                      <c:pt idx="5">
                        <c:v>5099382</c:v>
                      </c:pt>
                      <c:pt idx="6">
                        <c:v>5400890</c:v>
                      </c:pt>
                      <c:pt idx="7">
                        <c:v>5174581</c:v>
                      </c:pt>
                      <c:pt idx="8">
                        <c:v>6092111</c:v>
                      </c:pt>
                      <c:pt idx="9">
                        <c:v>6130741</c:v>
                      </c:pt>
                      <c:pt idx="10">
                        <c:v>5604018</c:v>
                      </c:pt>
                      <c:pt idx="11">
                        <c:v>4960459</c:v>
                      </c:pt>
                      <c:pt idx="12">
                        <c:v>4648043</c:v>
                      </c:pt>
                      <c:pt idx="13">
                        <c:v>2872349</c:v>
                      </c:pt>
                      <c:pt idx="14">
                        <c:v>2340164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F104-4236-ACA5-FC2A6E4BC788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gas'!$AI$42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gas'!$AJ$42:$AX$42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3823450</c:v>
                      </c:pt>
                      <c:pt idx="1">
                        <c:v>3737566</c:v>
                      </c:pt>
                      <c:pt idx="2">
                        <c:v>3705623</c:v>
                      </c:pt>
                      <c:pt idx="3">
                        <c:v>3337396</c:v>
                      </c:pt>
                      <c:pt idx="4">
                        <c:v>3034886</c:v>
                      </c:pt>
                      <c:pt idx="5">
                        <c:v>2289451</c:v>
                      </c:pt>
                      <c:pt idx="6">
                        <c:v>2946156</c:v>
                      </c:pt>
                      <c:pt idx="7">
                        <c:v>3118951</c:v>
                      </c:pt>
                      <c:pt idx="8">
                        <c:v>3100264</c:v>
                      </c:pt>
                      <c:pt idx="9">
                        <c:v>2632560</c:v>
                      </c:pt>
                      <c:pt idx="10">
                        <c:v>2707064</c:v>
                      </c:pt>
                      <c:pt idx="11">
                        <c:v>2914105</c:v>
                      </c:pt>
                      <c:pt idx="12">
                        <c:v>3295838</c:v>
                      </c:pt>
                      <c:pt idx="13">
                        <c:v>2899436</c:v>
                      </c:pt>
                      <c:pt idx="14">
                        <c:v>2885299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F104-4236-ACA5-FC2A6E4BC788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gas'!$AI$43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gas'!$AJ$43:$AX$43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85567818</c:v>
                      </c:pt>
                      <c:pt idx="1">
                        <c:v>91721899</c:v>
                      </c:pt>
                      <c:pt idx="2">
                        <c:v>98496525</c:v>
                      </c:pt>
                      <c:pt idx="3">
                        <c:v>101159936</c:v>
                      </c:pt>
                      <c:pt idx="4">
                        <c:v>105120268</c:v>
                      </c:pt>
                      <c:pt idx="5">
                        <c:v>119718877</c:v>
                      </c:pt>
                      <c:pt idx="6">
                        <c:v>132323731</c:v>
                      </c:pt>
                      <c:pt idx="7">
                        <c:v>161430401</c:v>
                      </c:pt>
                      <c:pt idx="8">
                        <c:v>180748608</c:v>
                      </c:pt>
                      <c:pt idx="9">
                        <c:v>184891452</c:v>
                      </c:pt>
                      <c:pt idx="10">
                        <c:v>207875347</c:v>
                      </c:pt>
                      <c:pt idx="11">
                        <c:v>245599186</c:v>
                      </c:pt>
                      <c:pt idx="12">
                        <c:v>308378651</c:v>
                      </c:pt>
                      <c:pt idx="13">
                        <c:v>348967865</c:v>
                      </c:pt>
                      <c:pt idx="14">
                        <c:v>375187327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F104-4236-ACA5-FC2A6E4BC788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gas'!$AI$44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gas'!$AJ$44:$AX$44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53076159</c:v>
                      </c:pt>
                      <c:pt idx="1">
                        <c:v>56415573</c:v>
                      </c:pt>
                      <c:pt idx="2">
                        <c:v>55989889</c:v>
                      </c:pt>
                      <c:pt idx="3">
                        <c:v>58294024</c:v>
                      </c:pt>
                      <c:pt idx="4">
                        <c:v>65425198</c:v>
                      </c:pt>
                      <c:pt idx="5">
                        <c:v>78960214</c:v>
                      </c:pt>
                      <c:pt idx="6">
                        <c:v>82847302</c:v>
                      </c:pt>
                      <c:pt idx="7">
                        <c:v>90419716</c:v>
                      </c:pt>
                      <c:pt idx="8">
                        <c:v>89723830</c:v>
                      </c:pt>
                      <c:pt idx="9">
                        <c:v>86348379</c:v>
                      </c:pt>
                      <c:pt idx="10">
                        <c:v>89647097</c:v>
                      </c:pt>
                      <c:pt idx="11">
                        <c:v>119667218</c:v>
                      </c:pt>
                      <c:pt idx="12">
                        <c:v>169547802</c:v>
                      </c:pt>
                      <c:pt idx="13">
                        <c:v>201623660</c:v>
                      </c:pt>
                      <c:pt idx="14">
                        <c:v>212867081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F104-4236-ACA5-FC2A6E4BC788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gas'!$AI$45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gas'!$AJ$45:$AX$45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43816108</c:v>
                      </c:pt>
                      <c:pt idx="1">
                        <c:v>42716844</c:v>
                      </c:pt>
                      <c:pt idx="2">
                        <c:v>37912594</c:v>
                      </c:pt>
                      <c:pt idx="3">
                        <c:v>35238526</c:v>
                      </c:pt>
                      <c:pt idx="4">
                        <c:v>31590287</c:v>
                      </c:pt>
                      <c:pt idx="5">
                        <c:v>30584811</c:v>
                      </c:pt>
                      <c:pt idx="6">
                        <c:v>31851502</c:v>
                      </c:pt>
                      <c:pt idx="7">
                        <c:v>33186918</c:v>
                      </c:pt>
                      <c:pt idx="8">
                        <c:v>31347950</c:v>
                      </c:pt>
                      <c:pt idx="9">
                        <c:v>26214502</c:v>
                      </c:pt>
                      <c:pt idx="10">
                        <c:v>30771900</c:v>
                      </c:pt>
                      <c:pt idx="11">
                        <c:v>49782291</c:v>
                      </c:pt>
                      <c:pt idx="12">
                        <c:v>68902518</c:v>
                      </c:pt>
                      <c:pt idx="13">
                        <c:v>75568355</c:v>
                      </c:pt>
                      <c:pt idx="14">
                        <c:v>68363781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F104-4236-ACA5-FC2A6E4BC788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gas'!$AI$46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gas'!$AJ$46:$AX$46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49599220</c:v>
                      </c:pt>
                      <c:pt idx="1">
                        <c:v>51176123</c:v>
                      </c:pt>
                      <c:pt idx="2">
                        <c:v>48527341</c:v>
                      </c:pt>
                      <c:pt idx="3">
                        <c:v>46297395</c:v>
                      </c:pt>
                      <c:pt idx="4">
                        <c:v>46124112</c:v>
                      </c:pt>
                      <c:pt idx="5">
                        <c:v>46682224</c:v>
                      </c:pt>
                      <c:pt idx="6">
                        <c:v>47340887</c:v>
                      </c:pt>
                      <c:pt idx="7">
                        <c:v>48343665</c:v>
                      </c:pt>
                      <c:pt idx="8">
                        <c:v>49754180</c:v>
                      </c:pt>
                      <c:pt idx="9">
                        <c:v>51096651</c:v>
                      </c:pt>
                      <c:pt idx="10">
                        <c:v>55478154</c:v>
                      </c:pt>
                      <c:pt idx="11">
                        <c:v>59092147</c:v>
                      </c:pt>
                      <c:pt idx="12">
                        <c:v>63459530</c:v>
                      </c:pt>
                      <c:pt idx="13">
                        <c:v>64829856</c:v>
                      </c:pt>
                      <c:pt idx="14">
                        <c:v>66156392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F104-4236-ACA5-FC2A6E4BC788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gas'!$AI$47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gas'!$AJ$47:$AX$47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1437573420</c:v>
                      </c:pt>
                      <c:pt idx="1">
                        <c:v>1474847041</c:v>
                      </c:pt>
                      <c:pt idx="2">
                        <c:v>1470725161</c:v>
                      </c:pt>
                      <c:pt idx="3">
                        <c:v>1426976854</c:v>
                      </c:pt>
                      <c:pt idx="4">
                        <c:v>1422060145</c:v>
                      </c:pt>
                      <c:pt idx="5">
                        <c:v>1516832172</c:v>
                      </c:pt>
                      <c:pt idx="6">
                        <c:v>1673142811</c:v>
                      </c:pt>
                      <c:pt idx="7">
                        <c:v>2022584844</c:v>
                      </c:pt>
                      <c:pt idx="8">
                        <c:v>2343089759</c:v>
                      </c:pt>
                      <c:pt idx="9">
                        <c:v>2472020410</c:v>
                      </c:pt>
                      <c:pt idx="10">
                        <c:v>2939386639</c:v>
                      </c:pt>
                      <c:pt idx="11">
                        <c:v>3905368757</c:v>
                      </c:pt>
                      <c:pt idx="12">
                        <c:v>5132952234</c:v>
                      </c:pt>
                      <c:pt idx="13">
                        <c:v>5908752797</c:v>
                      </c:pt>
                      <c:pt idx="14">
                        <c:v>6164881348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F104-4236-ACA5-FC2A6E4BC788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gas'!$AI$48</c15:sqref>
                        </c15:formulaRef>
                      </c:ext>
                    </c:extLst>
                    <c:strCache>
                      <c:ptCount val="1"/>
                      <c:pt idx="0">
                        <c:v>% of 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gas'!$AJ$48:$AX$48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0.19658314941838115</c:v>
                      </c:pt>
                      <c:pt idx="1">
                        <c:v>0.18078991664560495</c:v>
                      </c:pt>
                      <c:pt idx="2">
                        <c:v>0.18327887461796338</c:v>
                      </c:pt>
                      <c:pt idx="3">
                        <c:v>0.17957249507516868</c:v>
                      </c:pt>
                      <c:pt idx="4">
                        <c:v>0.16861524924227456</c:v>
                      </c:pt>
                      <c:pt idx="5">
                        <c:v>0.17043398505412488</c:v>
                      </c:pt>
                      <c:pt idx="6">
                        <c:v>0.1803088081654661</c:v>
                      </c:pt>
                      <c:pt idx="7">
                        <c:v>0.20440039082189254</c:v>
                      </c:pt>
                      <c:pt idx="8">
                        <c:v>0.23148403405493392</c:v>
                      </c:pt>
                      <c:pt idx="9">
                        <c:v>0.2634669111388635</c:v>
                      </c:pt>
                      <c:pt idx="10">
                        <c:v>0.31306692337086711</c:v>
                      </c:pt>
                      <c:pt idx="11">
                        <c:v>0.37627375575739525</c:v>
                      </c:pt>
                      <c:pt idx="12">
                        <c:v>0.44832474757642643</c:v>
                      </c:pt>
                      <c:pt idx="13">
                        <c:v>0.48984786049757989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F104-4236-ACA5-FC2A6E4BC788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gas'!$AI$49</c15:sqref>
                        </c15:formulaRef>
                      </c:ext>
                    </c:extLst>
                    <c:strCache>
                      <c:ptCount val="1"/>
                      <c:pt idx="0">
                        <c:v>State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gas'!$AJ$49:$AX$49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7312800839</c:v>
                      </c:pt>
                      <c:pt idx="1">
                        <c:v>8157794795</c:v>
                      </c:pt>
                      <c:pt idx="2">
                        <c:v>8024520906</c:v>
                      </c:pt>
                      <c:pt idx="3">
                        <c:v>7946522397</c:v>
                      </c:pt>
                      <c:pt idx="4">
                        <c:v>8433757631</c:v>
                      </c:pt>
                      <c:pt idx="5">
                        <c:v>8899822248</c:v>
                      </c:pt>
                      <c:pt idx="6">
                        <c:v>9279318232</c:v>
                      </c:pt>
                      <c:pt idx="7">
                        <c:v>9895210258</c:v>
                      </c:pt>
                      <c:pt idx="8">
                        <c:v>10122036142</c:v>
                      </c:pt>
                      <c:pt idx="9">
                        <c:v>9382659854</c:v>
                      </c:pt>
                      <c:pt idx="10">
                        <c:v>9389004138</c:v>
                      </c:pt>
                      <c:pt idx="11">
                        <c:v>10379062311</c:v>
                      </c:pt>
                      <c:pt idx="12">
                        <c:v>11449183347</c:v>
                      </c:pt>
                      <c:pt idx="13">
                        <c:v>12062424425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F104-4236-ACA5-FC2A6E4BC788}"/>
                  </c:ext>
                </c:extLst>
              </c15:ser>
            </c15:filteredLineSeries>
          </c:ext>
        </c:extLst>
      </c:lineChart>
      <c:catAx>
        <c:axId val="5217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7504"/>
        <c:crosses val="autoZero"/>
        <c:auto val="1"/>
        <c:lblAlgn val="ctr"/>
        <c:lblOffset val="100"/>
        <c:noMultiLvlLbl val="0"/>
      </c:catAx>
      <c:valAx>
        <c:axId val="5217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4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5"/>
          <c:order val="45"/>
          <c:tx>
            <c:strRef>
              <c:f>'Oil and gas'!$AI$47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'Oil and gas'!$AJ$1:$AX$1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'Oil and gas'!$AJ$47:$AX$47</c:f>
              <c:numCache>
                <c:formatCode>#,##0</c:formatCode>
                <c:ptCount val="15"/>
                <c:pt idx="0">
                  <c:v>1437573420</c:v>
                </c:pt>
                <c:pt idx="1">
                  <c:v>1474847041</c:v>
                </c:pt>
                <c:pt idx="2">
                  <c:v>1470725161</c:v>
                </c:pt>
                <c:pt idx="3">
                  <c:v>1426976854</c:v>
                </c:pt>
                <c:pt idx="4">
                  <c:v>1422060145</c:v>
                </c:pt>
                <c:pt idx="5">
                  <c:v>1516832172</c:v>
                </c:pt>
                <c:pt idx="6">
                  <c:v>1673142811</c:v>
                </c:pt>
                <c:pt idx="7">
                  <c:v>2022584844</c:v>
                </c:pt>
                <c:pt idx="8">
                  <c:v>2343089759</c:v>
                </c:pt>
                <c:pt idx="9">
                  <c:v>2472020410</c:v>
                </c:pt>
                <c:pt idx="10">
                  <c:v>2939386639</c:v>
                </c:pt>
                <c:pt idx="11">
                  <c:v>3905368757</c:v>
                </c:pt>
                <c:pt idx="12">
                  <c:v>5132952234</c:v>
                </c:pt>
                <c:pt idx="13">
                  <c:v>5908752797</c:v>
                </c:pt>
                <c:pt idx="14">
                  <c:v>6164881348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D8ED-4D9D-8AFA-20FC763BD9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1748784"/>
        <c:axId val="52176750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'Oil and gas'!$AI$2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'Oil and gas'!$AJ$2:$AX$2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53490969</c:v>
                      </c:pt>
                      <c:pt idx="1">
                        <c:v>53333849</c:v>
                      </c:pt>
                      <c:pt idx="2">
                        <c:v>54156036</c:v>
                      </c:pt>
                      <c:pt idx="3">
                        <c:v>61559340</c:v>
                      </c:pt>
                      <c:pt idx="4">
                        <c:v>69167727</c:v>
                      </c:pt>
                      <c:pt idx="5">
                        <c:v>81308311</c:v>
                      </c:pt>
                      <c:pt idx="6">
                        <c:v>86655573</c:v>
                      </c:pt>
                      <c:pt idx="7">
                        <c:v>97408447</c:v>
                      </c:pt>
                      <c:pt idx="8">
                        <c:v>100340466</c:v>
                      </c:pt>
                      <c:pt idx="9">
                        <c:v>102899288</c:v>
                      </c:pt>
                      <c:pt idx="10">
                        <c:v>102207838</c:v>
                      </c:pt>
                      <c:pt idx="11">
                        <c:v>109697724</c:v>
                      </c:pt>
                      <c:pt idx="12">
                        <c:v>102396752</c:v>
                      </c:pt>
                      <c:pt idx="13">
                        <c:v>108067541</c:v>
                      </c:pt>
                      <c:pt idx="14">
                        <c:v>121107212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D8ED-4D9D-8AFA-20FC763BD9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gas'!$AJ$3:$AX$3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7204576</c:v>
                      </c:pt>
                      <c:pt idx="1">
                        <c:v>7271989</c:v>
                      </c:pt>
                      <c:pt idx="2">
                        <c:v>7147790</c:v>
                      </c:pt>
                      <c:pt idx="3">
                        <c:v>6831051</c:v>
                      </c:pt>
                      <c:pt idx="4">
                        <c:v>7324193</c:v>
                      </c:pt>
                      <c:pt idx="5">
                        <c:v>7655400</c:v>
                      </c:pt>
                      <c:pt idx="6">
                        <c:v>6394865</c:v>
                      </c:pt>
                      <c:pt idx="7">
                        <c:v>5626916</c:v>
                      </c:pt>
                      <c:pt idx="8">
                        <c:v>5328409</c:v>
                      </c:pt>
                      <c:pt idx="9">
                        <c:v>6236027</c:v>
                      </c:pt>
                      <c:pt idx="10">
                        <c:v>5415753</c:v>
                      </c:pt>
                      <c:pt idx="11">
                        <c:v>7289926</c:v>
                      </c:pt>
                      <c:pt idx="12">
                        <c:v>13984598</c:v>
                      </c:pt>
                      <c:pt idx="13">
                        <c:v>14797088</c:v>
                      </c:pt>
                      <c:pt idx="14">
                        <c:v>11345113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ED-4D9D-8AFA-20FC763BD9E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gas'!$AJ$4:$AX$4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6495289</c:v>
                      </c:pt>
                      <c:pt idx="1">
                        <c:v>6352567</c:v>
                      </c:pt>
                      <c:pt idx="2">
                        <c:v>6095055</c:v>
                      </c:pt>
                      <c:pt idx="3">
                        <c:v>5978428</c:v>
                      </c:pt>
                      <c:pt idx="4">
                        <c:v>6079278</c:v>
                      </c:pt>
                      <c:pt idx="5">
                        <c:v>5865229</c:v>
                      </c:pt>
                      <c:pt idx="6">
                        <c:v>5684008</c:v>
                      </c:pt>
                      <c:pt idx="7">
                        <c:v>5470399</c:v>
                      </c:pt>
                      <c:pt idx="8">
                        <c:v>5087152</c:v>
                      </c:pt>
                      <c:pt idx="9">
                        <c:v>4442651</c:v>
                      </c:pt>
                      <c:pt idx="10">
                        <c:v>4141337</c:v>
                      </c:pt>
                      <c:pt idx="11">
                        <c:v>4470485</c:v>
                      </c:pt>
                      <c:pt idx="12">
                        <c:v>5238328</c:v>
                      </c:pt>
                      <c:pt idx="13">
                        <c:v>4481512</c:v>
                      </c:pt>
                      <c:pt idx="14">
                        <c:v>3793694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8ED-4D9D-8AFA-20FC763BD9E0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gas'!$AI$5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gas'!$AJ$5:$AX$5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4124105</c:v>
                      </c:pt>
                      <c:pt idx="1">
                        <c:v>4485882</c:v>
                      </c:pt>
                      <c:pt idx="2">
                        <c:v>4921575</c:v>
                      </c:pt>
                      <c:pt idx="3">
                        <c:v>5227702</c:v>
                      </c:pt>
                      <c:pt idx="4">
                        <c:v>4420830</c:v>
                      </c:pt>
                      <c:pt idx="5">
                        <c:v>4857378</c:v>
                      </c:pt>
                      <c:pt idx="6">
                        <c:v>4720677</c:v>
                      </c:pt>
                      <c:pt idx="7">
                        <c:v>4023049</c:v>
                      </c:pt>
                      <c:pt idx="8">
                        <c:v>4154778</c:v>
                      </c:pt>
                      <c:pt idx="9">
                        <c:v>3760218</c:v>
                      </c:pt>
                      <c:pt idx="10">
                        <c:v>3094719</c:v>
                      </c:pt>
                      <c:pt idx="11">
                        <c:v>2874145</c:v>
                      </c:pt>
                      <c:pt idx="12">
                        <c:v>2630487</c:v>
                      </c:pt>
                      <c:pt idx="13">
                        <c:v>1711067</c:v>
                      </c:pt>
                      <c:pt idx="14">
                        <c:v>1699353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8ED-4D9D-8AFA-20FC763BD9E0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gas'!$AI$6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gas'!$AJ$6:$AX$6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2091188</c:v>
                      </c:pt>
                      <c:pt idx="1">
                        <c:v>1772777</c:v>
                      </c:pt>
                      <c:pt idx="2">
                        <c:v>1441975</c:v>
                      </c:pt>
                      <c:pt idx="3">
                        <c:v>1256149</c:v>
                      </c:pt>
                      <c:pt idx="4">
                        <c:v>1012403</c:v>
                      </c:pt>
                      <c:pt idx="5">
                        <c:v>894592</c:v>
                      </c:pt>
                      <c:pt idx="6">
                        <c:v>842502</c:v>
                      </c:pt>
                      <c:pt idx="7">
                        <c:v>798011</c:v>
                      </c:pt>
                      <c:pt idx="8">
                        <c:v>653260</c:v>
                      </c:pt>
                      <c:pt idx="9">
                        <c:v>598908</c:v>
                      </c:pt>
                      <c:pt idx="10">
                        <c:v>566777</c:v>
                      </c:pt>
                      <c:pt idx="11">
                        <c:v>521403</c:v>
                      </c:pt>
                      <c:pt idx="12">
                        <c:v>676442</c:v>
                      </c:pt>
                      <c:pt idx="13">
                        <c:v>530278</c:v>
                      </c:pt>
                      <c:pt idx="14">
                        <c:v>413778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ED-4D9D-8AFA-20FC763BD9E0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gas'!$AI$7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gas'!$AJ$7:$AX$7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75245900</c:v>
                      </c:pt>
                      <c:pt idx="1">
                        <c:v>75115211</c:v>
                      </c:pt>
                      <c:pt idx="2">
                        <c:v>69012447</c:v>
                      </c:pt>
                      <c:pt idx="3">
                        <c:v>65859590</c:v>
                      </c:pt>
                      <c:pt idx="4">
                        <c:v>61648991</c:v>
                      </c:pt>
                      <c:pt idx="5">
                        <c:v>61953526</c:v>
                      </c:pt>
                      <c:pt idx="6">
                        <c:v>61763751</c:v>
                      </c:pt>
                      <c:pt idx="7">
                        <c:v>61092397</c:v>
                      </c:pt>
                      <c:pt idx="8">
                        <c:v>63845211</c:v>
                      </c:pt>
                      <c:pt idx="9">
                        <c:v>57145040</c:v>
                      </c:pt>
                      <c:pt idx="10">
                        <c:v>50772778</c:v>
                      </c:pt>
                      <c:pt idx="11">
                        <c:v>45953187</c:v>
                      </c:pt>
                      <c:pt idx="12">
                        <c:v>46491122</c:v>
                      </c:pt>
                      <c:pt idx="13">
                        <c:v>48461018</c:v>
                      </c:pt>
                      <c:pt idx="14">
                        <c:v>44044908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ED-4D9D-8AFA-20FC763BD9E0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gas'!$AI$8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gas'!$AJ$8:$AX$8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113908765</c:v>
                      </c:pt>
                      <c:pt idx="1">
                        <c:v>114832094</c:v>
                      </c:pt>
                      <c:pt idx="2">
                        <c:v>108073626</c:v>
                      </c:pt>
                      <c:pt idx="3">
                        <c:v>99766148</c:v>
                      </c:pt>
                      <c:pt idx="4">
                        <c:v>91213101</c:v>
                      </c:pt>
                      <c:pt idx="5">
                        <c:v>87620842</c:v>
                      </c:pt>
                      <c:pt idx="6">
                        <c:v>93064754</c:v>
                      </c:pt>
                      <c:pt idx="7">
                        <c:v>115214612</c:v>
                      </c:pt>
                      <c:pt idx="8">
                        <c:v>116376399</c:v>
                      </c:pt>
                      <c:pt idx="9">
                        <c:v>109525358</c:v>
                      </c:pt>
                      <c:pt idx="10">
                        <c:v>113485821</c:v>
                      </c:pt>
                      <c:pt idx="11">
                        <c:v>112432936</c:v>
                      </c:pt>
                      <c:pt idx="12">
                        <c:v>106555906</c:v>
                      </c:pt>
                      <c:pt idx="13">
                        <c:v>97619064</c:v>
                      </c:pt>
                      <c:pt idx="14">
                        <c:v>89309097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8ED-4D9D-8AFA-20FC763BD9E0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gas'!$AI$9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gas'!$AJ$9:$AX$9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575301</c:v>
                      </c:pt>
                      <c:pt idx="1">
                        <c:v>610257</c:v>
                      </c:pt>
                      <c:pt idx="2">
                        <c:v>656426</c:v>
                      </c:pt>
                      <c:pt idx="3">
                        <c:v>682220</c:v>
                      </c:pt>
                      <c:pt idx="4">
                        <c:v>834472</c:v>
                      </c:pt>
                      <c:pt idx="5">
                        <c:v>965567</c:v>
                      </c:pt>
                      <c:pt idx="6">
                        <c:v>1224670</c:v>
                      </c:pt>
                      <c:pt idx="7">
                        <c:v>1660034</c:v>
                      </c:pt>
                      <c:pt idx="8">
                        <c:v>1638204</c:v>
                      </c:pt>
                      <c:pt idx="9">
                        <c:v>1332420</c:v>
                      </c:pt>
                      <c:pt idx="10">
                        <c:v>1278284</c:v>
                      </c:pt>
                      <c:pt idx="11">
                        <c:v>1074915</c:v>
                      </c:pt>
                      <c:pt idx="12">
                        <c:v>985435</c:v>
                      </c:pt>
                      <c:pt idx="13">
                        <c:v>669328</c:v>
                      </c:pt>
                      <c:pt idx="14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8ED-4D9D-8AFA-20FC763BD9E0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gas'!$AI$10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gas'!$AJ$10:$AX$10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1584318</c:v>
                      </c:pt>
                      <c:pt idx="1">
                        <c:v>4473176</c:v>
                      </c:pt>
                      <c:pt idx="2">
                        <c:v>5799550</c:v>
                      </c:pt>
                      <c:pt idx="3">
                        <c:v>4590432</c:v>
                      </c:pt>
                      <c:pt idx="4">
                        <c:v>5529235</c:v>
                      </c:pt>
                      <c:pt idx="5">
                        <c:v>14141570</c:v>
                      </c:pt>
                      <c:pt idx="6">
                        <c:v>35387499</c:v>
                      </c:pt>
                      <c:pt idx="7">
                        <c:v>78065881</c:v>
                      </c:pt>
                      <c:pt idx="8">
                        <c:v>125907584</c:v>
                      </c:pt>
                      <c:pt idx="9">
                        <c:v>154513148</c:v>
                      </c:pt>
                      <c:pt idx="10">
                        <c:v>193028452</c:v>
                      </c:pt>
                      <c:pt idx="11">
                        <c:v>266294509</c:v>
                      </c:pt>
                      <c:pt idx="12">
                        <c:v>379216050</c:v>
                      </c:pt>
                      <c:pt idx="13">
                        <c:v>442894122</c:v>
                      </c:pt>
                      <c:pt idx="14">
                        <c:v>463094326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8ED-4D9D-8AFA-20FC763BD9E0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gas'!$AI$11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gas'!$AJ$11:$AX$11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6913945</c:v>
                      </c:pt>
                      <c:pt idx="1">
                        <c:v>6674918</c:v>
                      </c:pt>
                      <c:pt idx="2">
                        <c:v>6256742</c:v>
                      </c:pt>
                      <c:pt idx="3">
                        <c:v>5972139</c:v>
                      </c:pt>
                      <c:pt idx="4">
                        <c:v>5793066</c:v>
                      </c:pt>
                      <c:pt idx="5">
                        <c:v>5922876</c:v>
                      </c:pt>
                      <c:pt idx="6">
                        <c:v>6385179</c:v>
                      </c:pt>
                      <c:pt idx="7">
                        <c:v>6408666</c:v>
                      </c:pt>
                      <c:pt idx="8">
                        <c:v>5756717</c:v>
                      </c:pt>
                      <c:pt idx="9">
                        <c:v>5239537</c:v>
                      </c:pt>
                      <c:pt idx="10">
                        <c:v>5082262</c:v>
                      </c:pt>
                      <c:pt idx="11">
                        <c:v>4883193</c:v>
                      </c:pt>
                      <c:pt idx="12">
                        <c:v>4313178</c:v>
                      </c:pt>
                      <c:pt idx="13">
                        <c:v>4243280</c:v>
                      </c:pt>
                      <c:pt idx="14">
                        <c:v>3366382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8ED-4D9D-8AFA-20FC763BD9E0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gas'!$AI$12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gas'!$AJ$12:$AX$12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1460240</c:v>
                      </c:pt>
                      <c:pt idx="1">
                        <c:v>1405715</c:v>
                      </c:pt>
                      <c:pt idx="2">
                        <c:v>1181748</c:v>
                      </c:pt>
                      <c:pt idx="3">
                        <c:v>1073861</c:v>
                      </c:pt>
                      <c:pt idx="4">
                        <c:v>879328</c:v>
                      </c:pt>
                      <c:pt idx="5">
                        <c:v>787172</c:v>
                      </c:pt>
                      <c:pt idx="6">
                        <c:v>683940</c:v>
                      </c:pt>
                      <c:pt idx="7">
                        <c:v>657833</c:v>
                      </c:pt>
                      <c:pt idx="8">
                        <c:v>561751</c:v>
                      </c:pt>
                      <c:pt idx="9">
                        <c:v>485130</c:v>
                      </c:pt>
                      <c:pt idx="10">
                        <c:v>509918</c:v>
                      </c:pt>
                      <c:pt idx="11">
                        <c:v>498764</c:v>
                      </c:pt>
                      <c:pt idx="12">
                        <c:v>443664</c:v>
                      </c:pt>
                      <c:pt idx="13">
                        <c:v>377360</c:v>
                      </c:pt>
                      <c:pt idx="14">
                        <c:v>342242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8ED-4D9D-8AFA-20FC763BD9E0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gas'!$AI$13</c15:sqref>
                        </c15:formulaRef>
                      </c:ext>
                    </c:extLst>
                    <c:strCache>
                      <c:ptCount val="1"/>
                      <c:pt idx="0">
                        <c:v>Ector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gas'!$AJ$13:$AX$13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57281901</c:v>
                      </c:pt>
                      <c:pt idx="1">
                        <c:v>62395912</c:v>
                      </c:pt>
                      <c:pt idx="2">
                        <c:v>65520853</c:v>
                      </c:pt>
                      <c:pt idx="3">
                        <c:v>71716312</c:v>
                      </c:pt>
                      <c:pt idx="4">
                        <c:v>77729126</c:v>
                      </c:pt>
                      <c:pt idx="5">
                        <c:v>82051647</c:v>
                      </c:pt>
                      <c:pt idx="6">
                        <c:v>92057835</c:v>
                      </c:pt>
                      <c:pt idx="7">
                        <c:v>102278445</c:v>
                      </c:pt>
                      <c:pt idx="8">
                        <c:v>96487041</c:v>
                      </c:pt>
                      <c:pt idx="9">
                        <c:v>85868795</c:v>
                      </c:pt>
                      <c:pt idx="10">
                        <c:v>78407170</c:v>
                      </c:pt>
                      <c:pt idx="11">
                        <c:v>70992892</c:v>
                      </c:pt>
                      <c:pt idx="12">
                        <c:v>69534623</c:v>
                      </c:pt>
                      <c:pt idx="13">
                        <c:v>57306635</c:v>
                      </c:pt>
                      <c:pt idx="14">
                        <c:v>50961859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8ED-4D9D-8AFA-20FC763BD9E0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gas'!$AI$14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gas'!$AJ$14:$AX$14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1620216</c:v>
                      </c:pt>
                      <c:pt idx="1">
                        <c:v>2309000</c:v>
                      </c:pt>
                      <c:pt idx="2">
                        <c:v>2758929</c:v>
                      </c:pt>
                      <c:pt idx="3">
                        <c:v>2989996</c:v>
                      </c:pt>
                      <c:pt idx="4">
                        <c:v>3016875</c:v>
                      </c:pt>
                      <c:pt idx="5">
                        <c:v>2639793</c:v>
                      </c:pt>
                      <c:pt idx="6">
                        <c:v>2678953</c:v>
                      </c:pt>
                      <c:pt idx="7">
                        <c:v>2700961</c:v>
                      </c:pt>
                      <c:pt idx="8">
                        <c:v>2638322</c:v>
                      </c:pt>
                      <c:pt idx="9">
                        <c:v>2056029</c:v>
                      </c:pt>
                      <c:pt idx="10">
                        <c:v>1787048</c:v>
                      </c:pt>
                      <c:pt idx="11">
                        <c:v>1969611</c:v>
                      </c:pt>
                      <c:pt idx="12">
                        <c:v>2348523</c:v>
                      </c:pt>
                      <c:pt idx="13">
                        <c:v>4226157</c:v>
                      </c:pt>
                      <c:pt idx="14">
                        <c:v>5356413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8ED-4D9D-8AFA-20FC763BD9E0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gas'!$AI$15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gas'!$AJ$15:$AX$15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63179685</c:v>
                      </c:pt>
                      <c:pt idx="1">
                        <c:v>60928150</c:v>
                      </c:pt>
                      <c:pt idx="2">
                        <c:v>58787203</c:v>
                      </c:pt>
                      <c:pt idx="3">
                        <c:v>56972318</c:v>
                      </c:pt>
                      <c:pt idx="4">
                        <c:v>54726202</c:v>
                      </c:pt>
                      <c:pt idx="5">
                        <c:v>53882040</c:v>
                      </c:pt>
                      <c:pt idx="6">
                        <c:v>50664550</c:v>
                      </c:pt>
                      <c:pt idx="7">
                        <c:v>51435267</c:v>
                      </c:pt>
                      <c:pt idx="8">
                        <c:v>50821051</c:v>
                      </c:pt>
                      <c:pt idx="9">
                        <c:v>46411205</c:v>
                      </c:pt>
                      <c:pt idx="10">
                        <c:v>46183117</c:v>
                      </c:pt>
                      <c:pt idx="11">
                        <c:v>42530849</c:v>
                      </c:pt>
                      <c:pt idx="12">
                        <c:v>43485958</c:v>
                      </c:pt>
                      <c:pt idx="13">
                        <c:v>42219376</c:v>
                      </c:pt>
                      <c:pt idx="14">
                        <c:v>36669996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8ED-4D9D-8AFA-20FC763BD9E0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gas'!$AI$16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gas'!$AJ$16:$AX$16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4412238</c:v>
                      </c:pt>
                      <c:pt idx="1">
                        <c:v>4427738</c:v>
                      </c:pt>
                      <c:pt idx="2">
                        <c:v>4144096</c:v>
                      </c:pt>
                      <c:pt idx="3">
                        <c:v>3763348</c:v>
                      </c:pt>
                      <c:pt idx="4">
                        <c:v>3661509</c:v>
                      </c:pt>
                      <c:pt idx="5">
                        <c:v>3497140</c:v>
                      </c:pt>
                      <c:pt idx="6">
                        <c:v>3407565</c:v>
                      </c:pt>
                      <c:pt idx="7">
                        <c:v>3308998</c:v>
                      </c:pt>
                      <c:pt idx="8">
                        <c:v>3083275</c:v>
                      </c:pt>
                      <c:pt idx="9">
                        <c:v>3073029</c:v>
                      </c:pt>
                      <c:pt idx="10">
                        <c:v>2901369</c:v>
                      </c:pt>
                      <c:pt idx="11">
                        <c:v>2809272</c:v>
                      </c:pt>
                      <c:pt idx="12">
                        <c:v>2585579</c:v>
                      </c:pt>
                      <c:pt idx="13">
                        <c:v>2150277</c:v>
                      </c:pt>
                      <c:pt idx="14">
                        <c:v>4533324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D8ED-4D9D-8AFA-20FC763BD9E0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gas'!$AI$17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gas'!$AJ$17:$AX$17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16898372</c:v>
                      </c:pt>
                      <c:pt idx="1">
                        <c:v>16523938</c:v>
                      </c:pt>
                      <c:pt idx="2">
                        <c:v>17332128</c:v>
                      </c:pt>
                      <c:pt idx="3">
                        <c:v>21431270</c:v>
                      </c:pt>
                      <c:pt idx="4">
                        <c:v>38077243</c:v>
                      </c:pt>
                      <c:pt idx="5">
                        <c:v>68009696</c:v>
                      </c:pt>
                      <c:pt idx="6">
                        <c:v>94072273</c:v>
                      </c:pt>
                      <c:pt idx="7">
                        <c:v>118786021</c:v>
                      </c:pt>
                      <c:pt idx="8">
                        <c:v>135228687</c:v>
                      </c:pt>
                      <c:pt idx="9">
                        <c:v>133157810</c:v>
                      </c:pt>
                      <c:pt idx="10">
                        <c:v>145013996</c:v>
                      </c:pt>
                      <c:pt idx="11">
                        <c:v>175976208</c:v>
                      </c:pt>
                      <c:pt idx="12">
                        <c:v>216074578</c:v>
                      </c:pt>
                      <c:pt idx="13">
                        <c:v>257997125</c:v>
                      </c:pt>
                      <c:pt idx="14">
                        <c:v>246338038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D8ED-4D9D-8AFA-20FC763BD9E0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gas'!$AI$18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gas'!$AJ$18:$AX$18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28604410</c:v>
                      </c:pt>
                      <c:pt idx="1">
                        <c:v>27624015</c:v>
                      </c:pt>
                      <c:pt idx="2">
                        <c:v>25854470</c:v>
                      </c:pt>
                      <c:pt idx="3">
                        <c:v>27100603</c:v>
                      </c:pt>
                      <c:pt idx="4">
                        <c:v>27113780</c:v>
                      </c:pt>
                      <c:pt idx="5">
                        <c:v>24502217</c:v>
                      </c:pt>
                      <c:pt idx="6">
                        <c:v>24031640</c:v>
                      </c:pt>
                      <c:pt idx="7">
                        <c:v>22511814</c:v>
                      </c:pt>
                      <c:pt idx="8">
                        <c:v>22143086</c:v>
                      </c:pt>
                      <c:pt idx="9">
                        <c:v>20713572</c:v>
                      </c:pt>
                      <c:pt idx="10">
                        <c:v>20749577</c:v>
                      </c:pt>
                      <c:pt idx="11">
                        <c:v>17975111</c:v>
                      </c:pt>
                      <c:pt idx="12">
                        <c:v>23396554</c:v>
                      </c:pt>
                      <c:pt idx="13">
                        <c:v>16615747</c:v>
                      </c:pt>
                      <c:pt idx="14">
                        <c:v>16155743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D8ED-4D9D-8AFA-20FC763BD9E0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gas'!$AI$19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gas'!$AJ$19:$AX$19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12176990</c:v>
                      </c:pt>
                      <c:pt idx="1">
                        <c:v>12266366</c:v>
                      </c:pt>
                      <c:pt idx="2">
                        <c:v>12082950</c:v>
                      </c:pt>
                      <c:pt idx="3">
                        <c:v>14373066</c:v>
                      </c:pt>
                      <c:pt idx="4">
                        <c:v>20580260</c:v>
                      </c:pt>
                      <c:pt idx="5">
                        <c:v>31223299</c:v>
                      </c:pt>
                      <c:pt idx="6">
                        <c:v>40210818</c:v>
                      </c:pt>
                      <c:pt idx="7">
                        <c:v>52948327</c:v>
                      </c:pt>
                      <c:pt idx="8">
                        <c:v>59947289</c:v>
                      </c:pt>
                      <c:pt idx="9">
                        <c:v>63788693</c:v>
                      </c:pt>
                      <c:pt idx="10">
                        <c:v>79643511</c:v>
                      </c:pt>
                      <c:pt idx="11">
                        <c:v>142008334</c:v>
                      </c:pt>
                      <c:pt idx="12">
                        <c:v>200436265</c:v>
                      </c:pt>
                      <c:pt idx="13">
                        <c:v>276174861</c:v>
                      </c:pt>
                      <c:pt idx="14">
                        <c:v>339778652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8ED-4D9D-8AFA-20FC763BD9E0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gas'!$AI$20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gas'!$AJ$20:$AX$20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16945752</c:v>
                      </c:pt>
                      <c:pt idx="1">
                        <c:v>17881600</c:v>
                      </c:pt>
                      <c:pt idx="2">
                        <c:v>17790538</c:v>
                      </c:pt>
                      <c:pt idx="3">
                        <c:v>17559432</c:v>
                      </c:pt>
                      <c:pt idx="4">
                        <c:v>21160722</c:v>
                      </c:pt>
                      <c:pt idx="5">
                        <c:v>33802742</c:v>
                      </c:pt>
                      <c:pt idx="6">
                        <c:v>57448229</c:v>
                      </c:pt>
                      <c:pt idx="7">
                        <c:v>96132971</c:v>
                      </c:pt>
                      <c:pt idx="8">
                        <c:v>123000408</c:v>
                      </c:pt>
                      <c:pt idx="9">
                        <c:v>118539377</c:v>
                      </c:pt>
                      <c:pt idx="10">
                        <c:v>121307505</c:v>
                      </c:pt>
                      <c:pt idx="11">
                        <c:v>120742655</c:v>
                      </c:pt>
                      <c:pt idx="12">
                        <c:v>138617449</c:v>
                      </c:pt>
                      <c:pt idx="13">
                        <c:v>148793242</c:v>
                      </c:pt>
                      <c:pt idx="14">
                        <c:v>135530894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D8ED-4D9D-8AFA-20FC763BD9E0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gas'!$AJ$21:$AX$21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12081909</c:v>
                      </c:pt>
                      <c:pt idx="1">
                        <c:v>11256584</c:v>
                      </c:pt>
                      <c:pt idx="2">
                        <c:v>10212779</c:v>
                      </c:pt>
                      <c:pt idx="3">
                        <c:v>11403413</c:v>
                      </c:pt>
                      <c:pt idx="4">
                        <c:v>14424178</c:v>
                      </c:pt>
                      <c:pt idx="5">
                        <c:v>11072965</c:v>
                      </c:pt>
                      <c:pt idx="6">
                        <c:v>10637159</c:v>
                      </c:pt>
                      <c:pt idx="7">
                        <c:v>10721093</c:v>
                      </c:pt>
                      <c:pt idx="8">
                        <c:v>10379823</c:v>
                      </c:pt>
                      <c:pt idx="9">
                        <c:v>8789797</c:v>
                      </c:pt>
                      <c:pt idx="10">
                        <c:v>9652663</c:v>
                      </c:pt>
                      <c:pt idx="11">
                        <c:v>8565051</c:v>
                      </c:pt>
                      <c:pt idx="12">
                        <c:v>9973081</c:v>
                      </c:pt>
                      <c:pt idx="13">
                        <c:v>8428723</c:v>
                      </c:pt>
                      <c:pt idx="14">
                        <c:v>7399484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D8ED-4D9D-8AFA-20FC763BD9E0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gas'!$AI$22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gas'!$AJ$22:$AX$22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126852352</c:v>
                      </c:pt>
                      <c:pt idx="1">
                        <c:v>110518774</c:v>
                      </c:pt>
                      <c:pt idx="2">
                        <c:v>107997906</c:v>
                      </c:pt>
                      <c:pt idx="3">
                        <c:v>83249477</c:v>
                      </c:pt>
                      <c:pt idx="4">
                        <c:v>63314207</c:v>
                      </c:pt>
                      <c:pt idx="5">
                        <c:v>60229887</c:v>
                      </c:pt>
                      <c:pt idx="6">
                        <c:v>76548627</c:v>
                      </c:pt>
                      <c:pt idx="7">
                        <c:v>108775520</c:v>
                      </c:pt>
                      <c:pt idx="8">
                        <c:v>146183778</c:v>
                      </c:pt>
                      <c:pt idx="9">
                        <c:v>176157843</c:v>
                      </c:pt>
                      <c:pt idx="10">
                        <c:v>249734356</c:v>
                      </c:pt>
                      <c:pt idx="11">
                        <c:v>397483699</c:v>
                      </c:pt>
                      <c:pt idx="12">
                        <c:v>472914541</c:v>
                      </c:pt>
                      <c:pt idx="13">
                        <c:v>582278129</c:v>
                      </c:pt>
                      <c:pt idx="14">
                        <c:v>609542384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D8ED-4D9D-8AFA-20FC763BD9E0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gas'!$AI$23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gas'!$AJ$23:$AX$23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1536296</c:v>
                      </c:pt>
                      <c:pt idx="1">
                        <c:v>1503280</c:v>
                      </c:pt>
                      <c:pt idx="2">
                        <c:v>1552225</c:v>
                      </c:pt>
                      <c:pt idx="3">
                        <c:v>1586725</c:v>
                      </c:pt>
                      <c:pt idx="4">
                        <c:v>1574158</c:v>
                      </c:pt>
                      <c:pt idx="5">
                        <c:v>1518818</c:v>
                      </c:pt>
                      <c:pt idx="6">
                        <c:v>1442385</c:v>
                      </c:pt>
                      <c:pt idx="7">
                        <c:v>1392824</c:v>
                      </c:pt>
                      <c:pt idx="8">
                        <c:v>1300338</c:v>
                      </c:pt>
                      <c:pt idx="9">
                        <c:v>1197640</c:v>
                      </c:pt>
                      <c:pt idx="10">
                        <c:v>1101406</c:v>
                      </c:pt>
                      <c:pt idx="11">
                        <c:v>1053924</c:v>
                      </c:pt>
                      <c:pt idx="12">
                        <c:v>1012380</c:v>
                      </c:pt>
                      <c:pt idx="13">
                        <c:v>888285</c:v>
                      </c:pt>
                      <c:pt idx="14">
                        <c:v>969005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D8ED-4D9D-8AFA-20FC763BD9E0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gas'!$AI$24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gas'!$AJ$24:$AX$24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348464</c:v>
                      </c:pt>
                      <c:pt idx="1">
                        <c:v>372082</c:v>
                      </c:pt>
                      <c:pt idx="2">
                        <c:v>364683</c:v>
                      </c:pt>
                      <c:pt idx="3">
                        <c:v>333844</c:v>
                      </c:pt>
                      <c:pt idx="4">
                        <c:v>487774</c:v>
                      </c:pt>
                      <c:pt idx="5">
                        <c:v>827584</c:v>
                      </c:pt>
                      <c:pt idx="6">
                        <c:v>999243</c:v>
                      </c:pt>
                      <c:pt idx="7">
                        <c:v>710891</c:v>
                      </c:pt>
                      <c:pt idx="8">
                        <c:v>531983</c:v>
                      </c:pt>
                      <c:pt idx="9">
                        <c:v>506541</c:v>
                      </c:pt>
                      <c:pt idx="10">
                        <c:v>466832</c:v>
                      </c:pt>
                      <c:pt idx="11">
                        <c:v>432079</c:v>
                      </c:pt>
                      <c:pt idx="12">
                        <c:v>381634</c:v>
                      </c:pt>
                      <c:pt idx="13">
                        <c:v>230908</c:v>
                      </c:pt>
                      <c:pt idx="14">
                        <c:v>235654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D8ED-4D9D-8AFA-20FC763BD9E0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gas'!$AI$25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gas'!$AJ$25:$AX$25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17601002</c:v>
                      </c:pt>
                      <c:pt idx="1">
                        <c:v>22828711</c:v>
                      </c:pt>
                      <c:pt idx="2">
                        <c:v>28814668</c:v>
                      </c:pt>
                      <c:pt idx="3">
                        <c:v>34614349</c:v>
                      </c:pt>
                      <c:pt idx="4">
                        <c:v>46634551</c:v>
                      </c:pt>
                      <c:pt idx="5">
                        <c:v>63367269</c:v>
                      </c:pt>
                      <c:pt idx="6">
                        <c:v>80525703</c:v>
                      </c:pt>
                      <c:pt idx="7">
                        <c:v>100367453</c:v>
                      </c:pt>
                      <c:pt idx="8">
                        <c:v>125116714</c:v>
                      </c:pt>
                      <c:pt idx="9">
                        <c:v>137655911</c:v>
                      </c:pt>
                      <c:pt idx="10">
                        <c:v>153546200</c:v>
                      </c:pt>
                      <c:pt idx="11">
                        <c:v>209884298</c:v>
                      </c:pt>
                      <c:pt idx="12">
                        <c:v>320205688</c:v>
                      </c:pt>
                      <c:pt idx="13">
                        <c:v>425345185</c:v>
                      </c:pt>
                      <c:pt idx="14">
                        <c:v>499150651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D8ED-4D9D-8AFA-20FC763BD9E0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gas'!$AI$26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gas'!$AJ$26:$AX$26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79931</c:v>
                      </c:pt>
                      <c:pt idx="1">
                        <c:v>71086</c:v>
                      </c:pt>
                      <c:pt idx="2">
                        <c:v>72764</c:v>
                      </c:pt>
                      <c:pt idx="3">
                        <c:v>64503</c:v>
                      </c:pt>
                      <c:pt idx="4">
                        <c:v>54928</c:v>
                      </c:pt>
                      <c:pt idx="5">
                        <c:v>48886</c:v>
                      </c:pt>
                      <c:pt idx="6">
                        <c:v>47440</c:v>
                      </c:pt>
                      <c:pt idx="7">
                        <c:v>52832</c:v>
                      </c:pt>
                      <c:pt idx="8">
                        <c:v>54034</c:v>
                      </c:pt>
                      <c:pt idx="9">
                        <c:v>48857</c:v>
                      </c:pt>
                      <c:pt idx="10">
                        <c:v>43594</c:v>
                      </c:pt>
                      <c:pt idx="11">
                        <c:v>41511</c:v>
                      </c:pt>
                      <c:pt idx="12">
                        <c:v>42810</c:v>
                      </c:pt>
                      <c:pt idx="13">
                        <c:v>34238</c:v>
                      </c:pt>
                      <c:pt idx="14">
                        <c:v>37936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D8ED-4D9D-8AFA-20FC763BD9E0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gas'!$AI$27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gas'!$AJ$27:$AX$27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183200</c:v>
                      </c:pt>
                      <c:pt idx="1">
                        <c:v>196314</c:v>
                      </c:pt>
                      <c:pt idx="2">
                        <c:v>171697</c:v>
                      </c:pt>
                      <c:pt idx="3">
                        <c:v>166137</c:v>
                      </c:pt>
                      <c:pt idx="4">
                        <c:v>352957</c:v>
                      </c:pt>
                      <c:pt idx="5">
                        <c:v>361746</c:v>
                      </c:pt>
                      <c:pt idx="6">
                        <c:v>344972</c:v>
                      </c:pt>
                      <c:pt idx="7">
                        <c:v>211607</c:v>
                      </c:pt>
                      <c:pt idx="8">
                        <c:v>179709</c:v>
                      </c:pt>
                      <c:pt idx="9">
                        <c:v>127887</c:v>
                      </c:pt>
                      <c:pt idx="10">
                        <c:v>149526</c:v>
                      </c:pt>
                      <c:pt idx="11">
                        <c:v>116290</c:v>
                      </c:pt>
                      <c:pt idx="12">
                        <c:v>107338</c:v>
                      </c:pt>
                      <c:pt idx="13">
                        <c:v>106083</c:v>
                      </c:pt>
                      <c:pt idx="14">
                        <c:v>90106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D8ED-4D9D-8AFA-20FC763BD9E0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gas'!$AI$28</c15:sqref>
                        </c15:formulaRef>
                      </c:ext>
                    </c:extLst>
                    <c:strCache>
                      <c:ptCount val="1"/>
                      <c:pt idx="0">
                        <c:v>Midland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gas'!$AJ$28:$AX$28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62017945</c:v>
                      </c:pt>
                      <c:pt idx="1">
                        <c:v>58159826</c:v>
                      </c:pt>
                      <c:pt idx="2">
                        <c:v>60935058</c:v>
                      </c:pt>
                      <c:pt idx="3">
                        <c:v>62721009</c:v>
                      </c:pt>
                      <c:pt idx="4">
                        <c:v>74627886</c:v>
                      </c:pt>
                      <c:pt idx="5">
                        <c:v>88062179</c:v>
                      </c:pt>
                      <c:pt idx="6">
                        <c:v>98000561</c:v>
                      </c:pt>
                      <c:pt idx="7">
                        <c:v>127484325</c:v>
                      </c:pt>
                      <c:pt idx="8">
                        <c:v>163679008</c:v>
                      </c:pt>
                      <c:pt idx="9">
                        <c:v>223323967</c:v>
                      </c:pt>
                      <c:pt idx="10">
                        <c:v>334602531</c:v>
                      </c:pt>
                      <c:pt idx="11">
                        <c:v>448782687</c:v>
                      </c:pt>
                      <c:pt idx="12">
                        <c:v>592086778</c:v>
                      </c:pt>
                      <c:pt idx="13">
                        <c:v>732982454</c:v>
                      </c:pt>
                      <c:pt idx="14">
                        <c:v>827075312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8ED-4D9D-8AFA-20FC763BD9E0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gas'!$AI$29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gas'!$AJ$29:$AX$29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3819076</c:v>
                      </c:pt>
                      <c:pt idx="1">
                        <c:v>4130231</c:v>
                      </c:pt>
                      <c:pt idx="2">
                        <c:v>4320090</c:v>
                      </c:pt>
                      <c:pt idx="3">
                        <c:v>4426714</c:v>
                      </c:pt>
                      <c:pt idx="4">
                        <c:v>4452157</c:v>
                      </c:pt>
                      <c:pt idx="5">
                        <c:v>4490542</c:v>
                      </c:pt>
                      <c:pt idx="6">
                        <c:v>4831741</c:v>
                      </c:pt>
                      <c:pt idx="7">
                        <c:v>4806819</c:v>
                      </c:pt>
                      <c:pt idx="8">
                        <c:v>4121101</c:v>
                      </c:pt>
                      <c:pt idx="9">
                        <c:v>3558344</c:v>
                      </c:pt>
                      <c:pt idx="10">
                        <c:v>3551766</c:v>
                      </c:pt>
                      <c:pt idx="11">
                        <c:v>3311335</c:v>
                      </c:pt>
                      <c:pt idx="12">
                        <c:v>3140614</c:v>
                      </c:pt>
                      <c:pt idx="13">
                        <c:v>2788863</c:v>
                      </c:pt>
                      <c:pt idx="14">
                        <c:v>2556827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D8ED-4D9D-8AFA-20FC763BD9E0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gas'!$AI$30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gas'!$AJ$30:$AX$30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3270847</c:v>
                      </c:pt>
                      <c:pt idx="1">
                        <c:v>3783084</c:v>
                      </c:pt>
                      <c:pt idx="2">
                        <c:v>3389822</c:v>
                      </c:pt>
                      <c:pt idx="3">
                        <c:v>3291681</c:v>
                      </c:pt>
                      <c:pt idx="4">
                        <c:v>3997819</c:v>
                      </c:pt>
                      <c:pt idx="5">
                        <c:v>4342323</c:v>
                      </c:pt>
                      <c:pt idx="6">
                        <c:v>5096170</c:v>
                      </c:pt>
                      <c:pt idx="7">
                        <c:v>5053910</c:v>
                      </c:pt>
                      <c:pt idx="8">
                        <c:v>5268625</c:v>
                      </c:pt>
                      <c:pt idx="9">
                        <c:v>4756546</c:v>
                      </c:pt>
                      <c:pt idx="10">
                        <c:v>3942678</c:v>
                      </c:pt>
                      <c:pt idx="11">
                        <c:v>3231101</c:v>
                      </c:pt>
                      <c:pt idx="12">
                        <c:v>2918364</c:v>
                      </c:pt>
                      <c:pt idx="13">
                        <c:v>2646568</c:v>
                      </c:pt>
                      <c:pt idx="14">
                        <c:v>3093108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D8ED-4D9D-8AFA-20FC763BD9E0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gas'!$AI$31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gas'!$AJ$31:$AX$31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190708724</c:v>
                      </c:pt>
                      <c:pt idx="1">
                        <c:v>236119143</c:v>
                      </c:pt>
                      <c:pt idx="2">
                        <c:v>252847588</c:v>
                      </c:pt>
                      <c:pt idx="3">
                        <c:v>231209544</c:v>
                      </c:pt>
                      <c:pt idx="4">
                        <c:v>190218169</c:v>
                      </c:pt>
                      <c:pt idx="5">
                        <c:v>155871549</c:v>
                      </c:pt>
                      <c:pt idx="6">
                        <c:v>137109099</c:v>
                      </c:pt>
                      <c:pt idx="7">
                        <c:v>125317810</c:v>
                      </c:pt>
                      <c:pt idx="8">
                        <c:v>117189241</c:v>
                      </c:pt>
                      <c:pt idx="9">
                        <c:v>107018872</c:v>
                      </c:pt>
                      <c:pt idx="10">
                        <c:v>112056357</c:v>
                      </c:pt>
                      <c:pt idx="11">
                        <c:v>117744582</c:v>
                      </c:pt>
                      <c:pt idx="12">
                        <c:v>135680976</c:v>
                      </c:pt>
                      <c:pt idx="13">
                        <c:v>161789012</c:v>
                      </c:pt>
                      <c:pt idx="14">
                        <c:v>168402219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D8ED-4D9D-8AFA-20FC763BD9E0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gas'!$AJ$32:$AX$32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34642118</c:v>
                      </c:pt>
                      <c:pt idx="1">
                        <c:v>34808025</c:v>
                      </c:pt>
                      <c:pt idx="2">
                        <c:v>38032830</c:v>
                      </c:pt>
                      <c:pt idx="3">
                        <c:v>46434074</c:v>
                      </c:pt>
                      <c:pt idx="4">
                        <c:v>54059669</c:v>
                      </c:pt>
                      <c:pt idx="5">
                        <c:v>62927915</c:v>
                      </c:pt>
                      <c:pt idx="6">
                        <c:v>76833942</c:v>
                      </c:pt>
                      <c:pt idx="7">
                        <c:v>104925370</c:v>
                      </c:pt>
                      <c:pt idx="8">
                        <c:v>146392657</c:v>
                      </c:pt>
                      <c:pt idx="9">
                        <c:v>170010460</c:v>
                      </c:pt>
                      <c:pt idx="10">
                        <c:v>197845583</c:v>
                      </c:pt>
                      <c:pt idx="11">
                        <c:v>254998876</c:v>
                      </c:pt>
                      <c:pt idx="12">
                        <c:v>313468235</c:v>
                      </c:pt>
                      <c:pt idx="13">
                        <c:v>352958177</c:v>
                      </c:pt>
                      <c:pt idx="14">
                        <c:v>372086263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D8ED-4D9D-8AFA-20FC763BD9E0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gas'!$AJ$33:$AX$33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28034467</c:v>
                      </c:pt>
                      <c:pt idx="1">
                        <c:v>31384623</c:v>
                      </c:pt>
                      <c:pt idx="2">
                        <c:v>32752566</c:v>
                      </c:pt>
                      <c:pt idx="3">
                        <c:v>33706389</c:v>
                      </c:pt>
                      <c:pt idx="4">
                        <c:v>35370194</c:v>
                      </c:pt>
                      <c:pt idx="5">
                        <c:v>45219356</c:v>
                      </c:pt>
                      <c:pt idx="6">
                        <c:v>60998183</c:v>
                      </c:pt>
                      <c:pt idx="7">
                        <c:v>118929102</c:v>
                      </c:pt>
                      <c:pt idx="8">
                        <c:v>197987717</c:v>
                      </c:pt>
                      <c:pt idx="9">
                        <c:v>230554077</c:v>
                      </c:pt>
                      <c:pt idx="10">
                        <c:v>381217197</c:v>
                      </c:pt>
                      <c:pt idx="11">
                        <c:v>730841430</c:v>
                      </c:pt>
                      <c:pt idx="12">
                        <c:v>1190277740</c:v>
                      </c:pt>
                      <c:pt idx="13">
                        <c:v>1311797086</c:v>
                      </c:pt>
                      <c:pt idx="14">
                        <c:v>1268317437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D8ED-4D9D-8AFA-20FC763BD9E0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gas'!$AI$34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gas'!$AJ$34:$AX$34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3523021</c:v>
                      </c:pt>
                      <c:pt idx="1">
                        <c:v>3342401</c:v>
                      </c:pt>
                      <c:pt idx="2">
                        <c:v>3310196</c:v>
                      </c:pt>
                      <c:pt idx="3">
                        <c:v>3073771</c:v>
                      </c:pt>
                      <c:pt idx="4">
                        <c:v>2880861</c:v>
                      </c:pt>
                      <c:pt idx="5">
                        <c:v>2510820</c:v>
                      </c:pt>
                      <c:pt idx="6">
                        <c:v>2393137</c:v>
                      </c:pt>
                      <c:pt idx="7">
                        <c:v>2011275</c:v>
                      </c:pt>
                      <c:pt idx="8">
                        <c:v>1687529</c:v>
                      </c:pt>
                      <c:pt idx="9">
                        <c:v>1363299</c:v>
                      </c:pt>
                      <c:pt idx="10">
                        <c:v>1270417</c:v>
                      </c:pt>
                      <c:pt idx="11">
                        <c:v>1211599</c:v>
                      </c:pt>
                      <c:pt idx="12">
                        <c:v>1148415</c:v>
                      </c:pt>
                      <c:pt idx="13">
                        <c:v>599052</c:v>
                      </c:pt>
                      <c:pt idx="14">
                        <c:v>808707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D8ED-4D9D-8AFA-20FC763BD9E0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gas'!$AI$35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gas'!$AJ$35:$AX$35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15127956</c:v>
                      </c:pt>
                      <c:pt idx="1">
                        <c:v>13836596</c:v>
                      </c:pt>
                      <c:pt idx="2">
                        <c:v>13548818</c:v>
                      </c:pt>
                      <c:pt idx="3">
                        <c:v>14263547</c:v>
                      </c:pt>
                      <c:pt idx="4">
                        <c:v>15631764</c:v>
                      </c:pt>
                      <c:pt idx="5">
                        <c:v>13966225</c:v>
                      </c:pt>
                      <c:pt idx="6">
                        <c:v>11416738</c:v>
                      </c:pt>
                      <c:pt idx="7">
                        <c:v>11310309</c:v>
                      </c:pt>
                      <c:pt idx="8">
                        <c:v>10591975</c:v>
                      </c:pt>
                      <c:pt idx="9">
                        <c:v>9706112</c:v>
                      </c:pt>
                      <c:pt idx="10">
                        <c:v>8586667</c:v>
                      </c:pt>
                      <c:pt idx="11">
                        <c:v>7874085</c:v>
                      </c:pt>
                      <c:pt idx="12">
                        <c:v>6892947</c:v>
                      </c:pt>
                      <c:pt idx="13">
                        <c:v>6110071</c:v>
                      </c:pt>
                      <c:pt idx="14">
                        <c:v>5737715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D8ED-4D9D-8AFA-20FC763BD9E0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gas'!$AI$36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gas'!$AJ$36:$AX$36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42632711</c:v>
                      </c:pt>
                      <c:pt idx="1">
                        <c:v>46532243</c:v>
                      </c:pt>
                      <c:pt idx="2">
                        <c:v>51427921</c:v>
                      </c:pt>
                      <c:pt idx="3">
                        <c:v>47585139</c:v>
                      </c:pt>
                      <c:pt idx="4">
                        <c:v>49348656</c:v>
                      </c:pt>
                      <c:pt idx="5">
                        <c:v>50173977</c:v>
                      </c:pt>
                      <c:pt idx="6">
                        <c:v>49972519</c:v>
                      </c:pt>
                      <c:pt idx="7">
                        <c:v>53650546</c:v>
                      </c:pt>
                      <c:pt idx="8">
                        <c:v>56075496</c:v>
                      </c:pt>
                      <c:pt idx="9">
                        <c:v>56906371</c:v>
                      </c:pt>
                      <c:pt idx="10">
                        <c:v>53658633</c:v>
                      </c:pt>
                      <c:pt idx="11">
                        <c:v>53324119</c:v>
                      </c:pt>
                      <c:pt idx="12">
                        <c:v>55630481</c:v>
                      </c:pt>
                      <c:pt idx="13">
                        <c:v>55493223</c:v>
                      </c:pt>
                      <c:pt idx="14">
                        <c:v>57147582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D8ED-4D9D-8AFA-20FC763BD9E0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gas'!$AI$37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gas'!$AJ$37:$AX$37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15389542</c:v>
                      </c:pt>
                      <c:pt idx="1">
                        <c:v>14498736</c:v>
                      </c:pt>
                      <c:pt idx="2">
                        <c:v>13865810</c:v>
                      </c:pt>
                      <c:pt idx="3">
                        <c:v>12743543</c:v>
                      </c:pt>
                      <c:pt idx="4">
                        <c:v>11781060</c:v>
                      </c:pt>
                      <c:pt idx="5">
                        <c:v>12164129</c:v>
                      </c:pt>
                      <c:pt idx="6">
                        <c:v>12262800</c:v>
                      </c:pt>
                      <c:pt idx="7">
                        <c:v>12995776</c:v>
                      </c:pt>
                      <c:pt idx="8">
                        <c:v>11457631</c:v>
                      </c:pt>
                      <c:pt idx="9">
                        <c:v>10271175</c:v>
                      </c:pt>
                      <c:pt idx="10">
                        <c:v>9901369</c:v>
                      </c:pt>
                      <c:pt idx="11">
                        <c:v>9045514</c:v>
                      </c:pt>
                      <c:pt idx="12">
                        <c:v>8082928</c:v>
                      </c:pt>
                      <c:pt idx="13">
                        <c:v>6887601</c:v>
                      </c:pt>
                      <c:pt idx="14">
                        <c:v>6858122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D8ED-4D9D-8AFA-20FC763BD9E0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gas'!$AI$38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gas'!$AJ$38:$AX$38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89233754</c:v>
                      </c:pt>
                      <c:pt idx="1">
                        <c:v>83486689</c:v>
                      </c:pt>
                      <c:pt idx="2">
                        <c:v>69826128</c:v>
                      </c:pt>
                      <c:pt idx="3">
                        <c:v>60168522</c:v>
                      </c:pt>
                      <c:pt idx="4">
                        <c:v>52175520</c:v>
                      </c:pt>
                      <c:pt idx="5">
                        <c:v>45692803</c:v>
                      </c:pt>
                      <c:pt idx="6">
                        <c:v>38509713</c:v>
                      </c:pt>
                      <c:pt idx="7">
                        <c:v>34167779</c:v>
                      </c:pt>
                      <c:pt idx="8">
                        <c:v>31549274</c:v>
                      </c:pt>
                      <c:pt idx="9">
                        <c:v>26818962</c:v>
                      </c:pt>
                      <c:pt idx="10">
                        <c:v>26100988</c:v>
                      </c:pt>
                      <c:pt idx="11">
                        <c:v>23970450</c:v>
                      </c:pt>
                      <c:pt idx="12">
                        <c:v>21129337</c:v>
                      </c:pt>
                      <c:pt idx="13">
                        <c:v>19249572</c:v>
                      </c:pt>
                      <c:pt idx="14">
                        <c:v>18239023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D8ED-4D9D-8AFA-20FC763BD9E0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gas'!$AI$39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gas'!$AJ$39:$AX$39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658056</c:v>
                      </c:pt>
                      <c:pt idx="1">
                        <c:v>640024</c:v>
                      </c:pt>
                      <c:pt idx="2">
                        <c:v>646512</c:v>
                      </c:pt>
                      <c:pt idx="3">
                        <c:v>693995</c:v>
                      </c:pt>
                      <c:pt idx="4">
                        <c:v>636498</c:v>
                      </c:pt>
                      <c:pt idx="5">
                        <c:v>605103</c:v>
                      </c:pt>
                      <c:pt idx="6">
                        <c:v>573269</c:v>
                      </c:pt>
                      <c:pt idx="7">
                        <c:v>588744</c:v>
                      </c:pt>
                      <c:pt idx="8">
                        <c:v>548298</c:v>
                      </c:pt>
                      <c:pt idx="9">
                        <c:v>492938</c:v>
                      </c:pt>
                      <c:pt idx="10">
                        <c:v>561594</c:v>
                      </c:pt>
                      <c:pt idx="11">
                        <c:v>615877</c:v>
                      </c:pt>
                      <c:pt idx="12">
                        <c:v>492607</c:v>
                      </c:pt>
                      <c:pt idx="13">
                        <c:v>524742</c:v>
                      </c:pt>
                      <c:pt idx="14">
                        <c:v>490603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D8ED-4D9D-8AFA-20FC763BD9E0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gas'!$AI$40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gas'!$AJ$40:$AX$40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74607229</c:v>
                      </c:pt>
                      <c:pt idx="1">
                        <c:v>65496032</c:v>
                      </c:pt>
                      <c:pt idx="2">
                        <c:v>57646235</c:v>
                      </c:pt>
                      <c:pt idx="3">
                        <c:v>50785187</c:v>
                      </c:pt>
                      <c:pt idx="4">
                        <c:v>43544380</c:v>
                      </c:pt>
                      <c:pt idx="5">
                        <c:v>38462100</c:v>
                      </c:pt>
                      <c:pt idx="6">
                        <c:v>34509661</c:v>
                      </c:pt>
                      <c:pt idx="7">
                        <c:v>30907578</c:v>
                      </c:pt>
                      <c:pt idx="8">
                        <c:v>29028795</c:v>
                      </c:pt>
                      <c:pt idx="9">
                        <c:v>25654291</c:v>
                      </c:pt>
                      <c:pt idx="10">
                        <c:v>23735470</c:v>
                      </c:pt>
                      <c:pt idx="11">
                        <c:v>19828725</c:v>
                      </c:pt>
                      <c:pt idx="12">
                        <c:v>19721467</c:v>
                      </c:pt>
                      <c:pt idx="13">
                        <c:v>11518226</c:v>
                      </c:pt>
                      <c:pt idx="14">
                        <c:v>15002142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D8ED-4D9D-8AFA-20FC763BD9E0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gas'!$AI$41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gas'!$AJ$41:$AX$41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5127905</c:v>
                      </c:pt>
                      <c:pt idx="1">
                        <c:v>5429398</c:v>
                      </c:pt>
                      <c:pt idx="2">
                        <c:v>5342756</c:v>
                      </c:pt>
                      <c:pt idx="3">
                        <c:v>5424609</c:v>
                      </c:pt>
                      <c:pt idx="4">
                        <c:v>5229667</c:v>
                      </c:pt>
                      <c:pt idx="5">
                        <c:v>5099382</c:v>
                      </c:pt>
                      <c:pt idx="6">
                        <c:v>5400890</c:v>
                      </c:pt>
                      <c:pt idx="7">
                        <c:v>5174581</c:v>
                      </c:pt>
                      <c:pt idx="8">
                        <c:v>6092111</c:v>
                      </c:pt>
                      <c:pt idx="9">
                        <c:v>6130741</c:v>
                      </c:pt>
                      <c:pt idx="10">
                        <c:v>5604018</c:v>
                      </c:pt>
                      <c:pt idx="11">
                        <c:v>4960459</c:v>
                      </c:pt>
                      <c:pt idx="12">
                        <c:v>4648043</c:v>
                      </c:pt>
                      <c:pt idx="13">
                        <c:v>2872349</c:v>
                      </c:pt>
                      <c:pt idx="14">
                        <c:v>2340164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D8ED-4D9D-8AFA-20FC763BD9E0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gas'!$AI$42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gas'!$AJ$42:$AX$42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3823450</c:v>
                      </c:pt>
                      <c:pt idx="1">
                        <c:v>3737566</c:v>
                      </c:pt>
                      <c:pt idx="2">
                        <c:v>3705623</c:v>
                      </c:pt>
                      <c:pt idx="3">
                        <c:v>3337396</c:v>
                      </c:pt>
                      <c:pt idx="4">
                        <c:v>3034886</c:v>
                      </c:pt>
                      <c:pt idx="5">
                        <c:v>2289451</c:v>
                      </c:pt>
                      <c:pt idx="6">
                        <c:v>2946156</c:v>
                      </c:pt>
                      <c:pt idx="7">
                        <c:v>3118951</c:v>
                      </c:pt>
                      <c:pt idx="8">
                        <c:v>3100264</c:v>
                      </c:pt>
                      <c:pt idx="9">
                        <c:v>2632560</c:v>
                      </c:pt>
                      <c:pt idx="10">
                        <c:v>2707064</c:v>
                      </c:pt>
                      <c:pt idx="11">
                        <c:v>2914105</c:v>
                      </c:pt>
                      <c:pt idx="12">
                        <c:v>3295838</c:v>
                      </c:pt>
                      <c:pt idx="13">
                        <c:v>2899436</c:v>
                      </c:pt>
                      <c:pt idx="14">
                        <c:v>2885299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D8ED-4D9D-8AFA-20FC763BD9E0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gas'!$AI$43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gas'!$AJ$43:$AX$43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85567818</c:v>
                      </c:pt>
                      <c:pt idx="1">
                        <c:v>91721899</c:v>
                      </c:pt>
                      <c:pt idx="2">
                        <c:v>98496525</c:v>
                      </c:pt>
                      <c:pt idx="3">
                        <c:v>101159936</c:v>
                      </c:pt>
                      <c:pt idx="4">
                        <c:v>105120268</c:v>
                      </c:pt>
                      <c:pt idx="5">
                        <c:v>119718877</c:v>
                      </c:pt>
                      <c:pt idx="6">
                        <c:v>132323731</c:v>
                      </c:pt>
                      <c:pt idx="7">
                        <c:v>161430401</c:v>
                      </c:pt>
                      <c:pt idx="8">
                        <c:v>180748608</c:v>
                      </c:pt>
                      <c:pt idx="9">
                        <c:v>184891452</c:v>
                      </c:pt>
                      <c:pt idx="10">
                        <c:v>207875347</c:v>
                      </c:pt>
                      <c:pt idx="11">
                        <c:v>245599186</c:v>
                      </c:pt>
                      <c:pt idx="12">
                        <c:v>308378651</c:v>
                      </c:pt>
                      <c:pt idx="13">
                        <c:v>348967865</c:v>
                      </c:pt>
                      <c:pt idx="14">
                        <c:v>375187327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D8ED-4D9D-8AFA-20FC763BD9E0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gas'!$AI$44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gas'!$AJ$44:$AX$44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53076159</c:v>
                      </c:pt>
                      <c:pt idx="1">
                        <c:v>56415573</c:v>
                      </c:pt>
                      <c:pt idx="2">
                        <c:v>55989889</c:v>
                      </c:pt>
                      <c:pt idx="3">
                        <c:v>58294024</c:v>
                      </c:pt>
                      <c:pt idx="4">
                        <c:v>65425198</c:v>
                      </c:pt>
                      <c:pt idx="5">
                        <c:v>78960214</c:v>
                      </c:pt>
                      <c:pt idx="6">
                        <c:v>82847302</c:v>
                      </c:pt>
                      <c:pt idx="7">
                        <c:v>90419716</c:v>
                      </c:pt>
                      <c:pt idx="8">
                        <c:v>89723830</c:v>
                      </c:pt>
                      <c:pt idx="9">
                        <c:v>86348379</c:v>
                      </c:pt>
                      <c:pt idx="10">
                        <c:v>89647097</c:v>
                      </c:pt>
                      <c:pt idx="11">
                        <c:v>119667218</c:v>
                      </c:pt>
                      <c:pt idx="12">
                        <c:v>169547802</c:v>
                      </c:pt>
                      <c:pt idx="13">
                        <c:v>201623660</c:v>
                      </c:pt>
                      <c:pt idx="14">
                        <c:v>212867081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D8ED-4D9D-8AFA-20FC763BD9E0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gas'!$AI$45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gas'!$AJ$45:$AX$45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43816108</c:v>
                      </c:pt>
                      <c:pt idx="1">
                        <c:v>42716844</c:v>
                      </c:pt>
                      <c:pt idx="2">
                        <c:v>37912594</c:v>
                      </c:pt>
                      <c:pt idx="3">
                        <c:v>35238526</c:v>
                      </c:pt>
                      <c:pt idx="4">
                        <c:v>31590287</c:v>
                      </c:pt>
                      <c:pt idx="5">
                        <c:v>30584811</c:v>
                      </c:pt>
                      <c:pt idx="6">
                        <c:v>31851502</c:v>
                      </c:pt>
                      <c:pt idx="7">
                        <c:v>33186918</c:v>
                      </c:pt>
                      <c:pt idx="8">
                        <c:v>31347950</c:v>
                      </c:pt>
                      <c:pt idx="9">
                        <c:v>26214502</c:v>
                      </c:pt>
                      <c:pt idx="10">
                        <c:v>30771900</c:v>
                      </c:pt>
                      <c:pt idx="11">
                        <c:v>49782291</c:v>
                      </c:pt>
                      <c:pt idx="12">
                        <c:v>68902518</c:v>
                      </c:pt>
                      <c:pt idx="13">
                        <c:v>75568355</c:v>
                      </c:pt>
                      <c:pt idx="14">
                        <c:v>68363781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D8ED-4D9D-8AFA-20FC763BD9E0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gas'!$AI$46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gas'!$AJ$46:$AX$46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49599220</c:v>
                      </c:pt>
                      <c:pt idx="1">
                        <c:v>51176123</c:v>
                      </c:pt>
                      <c:pt idx="2">
                        <c:v>48527341</c:v>
                      </c:pt>
                      <c:pt idx="3">
                        <c:v>46297395</c:v>
                      </c:pt>
                      <c:pt idx="4">
                        <c:v>46124112</c:v>
                      </c:pt>
                      <c:pt idx="5">
                        <c:v>46682224</c:v>
                      </c:pt>
                      <c:pt idx="6">
                        <c:v>47340887</c:v>
                      </c:pt>
                      <c:pt idx="7">
                        <c:v>48343665</c:v>
                      </c:pt>
                      <c:pt idx="8">
                        <c:v>49754180</c:v>
                      </c:pt>
                      <c:pt idx="9">
                        <c:v>51096651</c:v>
                      </c:pt>
                      <c:pt idx="10">
                        <c:v>55478154</c:v>
                      </c:pt>
                      <c:pt idx="11">
                        <c:v>59092147</c:v>
                      </c:pt>
                      <c:pt idx="12">
                        <c:v>63459530</c:v>
                      </c:pt>
                      <c:pt idx="13">
                        <c:v>64829856</c:v>
                      </c:pt>
                      <c:pt idx="14">
                        <c:v>66156392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D8ED-4D9D-8AFA-20FC763BD9E0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gas'!$AI$48</c15:sqref>
                        </c15:formulaRef>
                      </c:ext>
                    </c:extLst>
                    <c:strCache>
                      <c:ptCount val="1"/>
                      <c:pt idx="0">
                        <c:v>% of State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gas'!$AJ$48:$AX$48</c15:sqref>
                        </c15:formulaRef>
                      </c:ext>
                    </c:extLst>
                    <c:numCache>
                      <c:formatCode>0%</c:formatCode>
                      <c:ptCount val="15"/>
                      <c:pt idx="0">
                        <c:v>0.19658314941838115</c:v>
                      </c:pt>
                      <c:pt idx="1">
                        <c:v>0.18078991664560495</c:v>
                      </c:pt>
                      <c:pt idx="2">
                        <c:v>0.18327887461796338</c:v>
                      </c:pt>
                      <c:pt idx="3">
                        <c:v>0.17957249507516868</c:v>
                      </c:pt>
                      <c:pt idx="4">
                        <c:v>0.16861524924227456</c:v>
                      </c:pt>
                      <c:pt idx="5">
                        <c:v>0.17043398505412488</c:v>
                      </c:pt>
                      <c:pt idx="6">
                        <c:v>0.1803088081654661</c:v>
                      </c:pt>
                      <c:pt idx="7">
                        <c:v>0.20440039082189254</c:v>
                      </c:pt>
                      <c:pt idx="8">
                        <c:v>0.23148403405493392</c:v>
                      </c:pt>
                      <c:pt idx="9">
                        <c:v>0.2634669111388635</c:v>
                      </c:pt>
                      <c:pt idx="10">
                        <c:v>0.31306692337086711</c:v>
                      </c:pt>
                      <c:pt idx="11">
                        <c:v>0.37627375575739525</c:v>
                      </c:pt>
                      <c:pt idx="12">
                        <c:v>0.44832474757642643</c:v>
                      </c:pt>
                      <c:pt idx="13">
                        <c:v>0.48984786049757989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D8ED-4D9D-8AFA-20FC763BD9E0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gas'!$AI$49</c15:sqref>
                        </c15:formulaRef>
                      </c:ext>
                    </c:extLst>
                    <c:strCache>
                      <c:ptCount val="1"/>
                      <c:pt idx="0">
                        <c:v>State Total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gas'!$AJ$1:$AX$1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'Oil and gas'!$AJ$49:$AX$49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7312800839</c:v>
                      </c:pt>
                      <c:pt idx="1">
                        <c:v>8157794795</c:v>
                      </c:pt>
                      <c:pt idx="2">
                        <c:v>8024520906</c:v>
                      </c:pt>
                      <c:pt idx="3">
                        <c:v>7946522397</c:v>
                      </c:pt>
                      <c:pt idx="4">
                        <c:v>8433757631</c:v>
                      </c:pt>
                      <c:pt idx="5">
                        <c:v>8899822248</c:v>
                      </c:pt>
                      <c:pt idx="6">
                        <c:v>9279318232</c:v>
                      </c:pt>
                      <c:pt idx="7">
                        <c:v>9895210258</c:v>
                      </c:pt>
                      <c:pt idx="8">
                        <c:v>10122036142</c:v>
                      </c:pt>
                      <c:pt idx="9">
                        <c:v>9382659854</c:v>
                      </c:pt>
                      <c:pt idx="10">
                        <c:v>9389004138</c:v>
                      </c:pt>
                      <c:pt idx="11">
                        <c:v>10379062311</c:v>
                      </c:pt>
                      <c:pt idx="12">
                        <c:v>11449183347</c:v>
                      </c:pt>
                      <c:pt idx="13">
                        <c:v>12062424425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D8ED-4D9D-8AFA-20FC763BD9E0}"/>
                  </c:ext>
                </c:extLst>
              </c15:ser>
            </c15:filteredLineSeries>
          </c:ext>
        </c:extLst>
      </c:lineChart>
      <c:catAx>
        <c:axId val="52174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67504"/>
        <c:crosses val="autoZero"/>
        <c:auto val="1"/>
        <c:lblAlgn val="ctr"/>
        <c:lblOffset val="100"/>
        <c:noMultiLvlLbl val="0"/>
      </c:catAx>
      <c:valAx>
        <c:axId val="5217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74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4"/>
          <c:order val="14"/>
          <c:tx>
            <c:strRef>
              <c:f>'Oil and gas'!$P$1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'Oil and gas'!$A$2:$A$47</c15:sqref>
                  </c15:fullRef>
                </c:ext>
              </c:extLst>
              <c:f>('Oil and gas'!$A$10,'Oil and gas'!$A$17,'Oil and gas'!$A$19,'Oil and gas'!$A$22,'Oil and gas'!$A$25,'Oil and gas'!$A$28,'Oil and gas'!$A$32:$A$33,'Oil and gas'!$A$43:$A$44)</c:f>
              <c:strCache>
                <c:ptCount val="10"/>
                <c:pt idx="0">
                  <c:v>Culberson</c:v>
                </c:pt>
                <c:pt idx="1">
                  <c:v>Glasscock</c:v>
                </c:pt>
                <c:pt idx="2">
                  <c:v>Howard</c:v>
                </c:pt>
                <c:pt idx="3">
                  <c:v>Loving </c:v>
                </c:pt>
                <c:pt idx="4">
                  <c:v>Martin</c:v>
                </c:pt>
                <c:pt idx="5">
                  <c:v>Midland</c:v>
                </c:pt>
                <c:pt idx="6">
                  <c:v>Reagan</c:v>
                </c:pt>
                <c:pt idx="7">
                  <c:v>Reeves</c:v>
                </c:pt>
                <c:pt idx="8">
                  <c:v>Upton</c:v>
                </c:pt>
                <c:pt idx="9">
                  <c:v>Ward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'Oil and gas'!$P$2:$P$47</c15:sqref>
                  </c15:fullRef>
                </c:ext>
              </c:extLst>
              <c:f>('Oil and gas'!$P$10,'Oil and gas'!$P$17,'Oil and gas'!$P$19,'Oil and gas'!$P$22,'Oil and gas'!$P$25,'Oil and gas'!$P$28,'Oil and gas'!$P$32:$P$33,'Oil and gas'!$P$43:$P$44)</c:f>
              <c:numCache>
                <c:formatCode>#,##0</c:formatCode>
                <c:ptCount val="10"/>
                <c:pt idx="0">
                  <c:v>427134157</c:v>
                </c:pt>
                <c:pt idx="1">
                  <c:v>205517403</c:v>
                </c:pt>
                <c:pt idx="2">
                  <c:v>230419157</c:v>
                </c:pt>
                <c:pt idx="3">
                  <c:v>481686518</c:v>
                </c:pt>
                <c:pt idx="4">
                  <c:v>338648079</c:v>
                </c:pt>
                <c:pt idx="5">
                  <c:v>630056852</c:v>
                </c:pt>
                <c:pt idx="6">
                  <c:v>325980290</c:v>
                </c:pt>
                <c:pt idx="7">
                  <c:v>1103822172</c:v>
                </c:pt>
                <c:pt idx="8">
                  <c:v>297409318</c:v>
                </c:pt>
                <c:pt idx="9">
                  <c:v>161846763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A70-4CB2-B9F0-AB00E58910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8410576"/>
        <c:axId val="5184060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'Oil and gas'!$B$1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'Oil and gas'!$A$2:$A$47</c15:sqref>
                        </c15:fullRef>
                        <c15:formulaRef>
                          <c15:sqref>('Oil and gas'!$A$10,'Oil and gas'!$A$17,'Oil and gas'!$A$19,'Oil and gas'!$A$22,'Oil and gas'!$A$25,'Oil and gas'!$A$28,'Oil and gas'!$A$32:$A$33,'Oil and gas'!$A$43:$A$44)</c15:sqref>
                        </c15:formulaRef>
                      </c:ext>
                    </c:extLst>
                    <c:strCache>
                      <c:ptCount val="10"/>
                      <c:pt idx="0">
                        <c:v>Culberson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'Oil and gas'!$B$2:$B$47</c15:sqref>
                        </c15:fullRef>
                        <c15:formulaRef>
                          <c15:sqref>('Oil and gas'!$B$10,'Oil and gas'!$B$17,'Oil and gas'!$B$19,'Oil and gas'!$B$22,'Oil and gas'!$B$25,'Oil and gas'!$B$28,'Oil and gas'!$B$32:$B$33,'Oil and gas'!$B$43:$B$44)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1480705</c:v>
                      </c:pt>
                      <c:pt idx="1">
                        <c:v>13124494</c:v>
                      </c:pt>
                      <c:pt idx="2">
                        <c:v>6633243</c:v>
                      </c:pt>
                      <c:pt idx="3">
                        <c:v>125458906</c:v>
                      </c:pt>
                      <c:pt idx="4">
                        <c:v>11169923</c:v>
                      </c:pt>
                      <c:pt idx="5">
                        <c:v>50902446</c:v>
                      </c:pt>
                      <c:pt idx="6">
                        <c:v>28974813</c:v>
                      </c:pt>
                      <c:pt idx="7">
                        <c:v>27137529</c:v>
                      </c:pt>
                      <c:pt idx="8">
                        <c:v>72905911</c:v>
                      </c:pt>
                      <c:pt idx="9">
                        <c:v>47135279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A70-4CB2-B9F0-AB00E589103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and gas'!$C$1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gas'!$A$2:$A$47</c15:sqref>
                        </c15:fullRef>
                        <c15:formulaRef>
                          <c15:sqref>('Oil and gas'!$A$10,'Oil and gas'!$A$17,'Oil and gas'!$A$19,'Oil and gas'!$A$22,'Oil and gas'!$A$25,'Oil and gas'!$A$28,'Oil and gas'!$A$32:$A$33,'Oil and gas'!$A$43:$A$44)</c15:sqref>
                        </c15:formulaRef>
                      </c:ext>
                    </c:extLst>
                    <c:strCache>
                      <c:ptCount val="10"/>
                      <c:pt idx="0">
                        <c:v>Culberson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gas'!$C$2:$C$47</c15:sqref>
                        </c15:fullRef>
                        <c15:formulaRef>
                          <c15:sqref>('Oil and gas'!$C$10,'Oil and gas'!$C$17,'Oil and gas'!$C$19,'Oil and gas'!$C$22,'Oil and gas'!$C$25,'Oil and gas'!$C$28,'Oil and gas'!$C$32:$C$33,'Oil and gas'!$C$43:$C$44)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4374497</c:v>
                      </c:pt>
                      <c:pt idx="1">
                        <c:v>12830994</c:v>
                      </c:pt>
                      <c:pt idx="2">
                        <c:v>6752985</c:v>
                      </c:pt>
                      <c:pt idx="3">
                        <c:v>108904455</c:v>
                      </c:pt>
                      <c:pt idx="4">
                        <c:v>13635785</c:v>
                      </c:pt>
                      <c:pt idx="5">
                        <c:v>46736161</c:v>
                      </c:pt>
                      <c:pt idx="6">
                        <c:v>28771954</c:v>
                      </c:pt>
                      <c:pt idx="7">
                        <c:v>30365272</c:v>
                      </c:pt>
                      <c:pt idx="8">
                        <c:v>76618016</c:v>
                      </c:pt>
                      <c:pt idx="9">
                        <c:v>48728955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A70-4CB2-B9F0-AB00E589103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and gas'!$D$1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gas'!$A$2:$A$47</c15:sqref>
                        </c15:fullRef>
                        <c15:formulaRef>
                          <c15:sqref>('Oil and gas'!$A$10,'Oil and gas'!$A$17,'Oil and gas'!$A$19,'Oil and gas'!$A$22,'Oil and gas'!$A$25,'Oil and gas'!$A$28,'Oil and gas'!$A$32:$A$33,'Oil and gas'!$A$43:$A$44)</c15:sqref>
                        </c15:formulaRef>
                      </c:ext>
                    </c:extLst>
                    <c:strCache>
                      <c:ptCount val="10"/>
                      <c:pt idx="0">
                        <c:v>Culberson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gas'!$D$2:$D$47</c15:sqref>
                        </c15:fullRef>
                        <c15:formulaRef>
                          <c15:sqref>('Oil and gas'!$D$10,'Oil and gas'!$D$17,'Oil and gas'!$D$19,'Oil and gas'!$D$22,'Oil and gas'!$D$25,'Oil and gas'!$D$28,'Oil and gas'!$D$32:$D$33,'Oil and gas'!$D$43:$D$44)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5703520</c:v>
                      </c:pt>
                      <c:pt idx="1">
                        <c:v>13374871</c:v>
                      </c:pt>
                      <c:pt idx="2">
                        <c:v>6569156</c:v>
                      </c:pt>
                      <c:pt idx="3">
                        <c:v>106395162</c:v>
                      </c:pt>
                      <c:pt idx="4">
                        <c:v>18290528</c:v>
                      </c:pt>
                      <c:pt idx="5">
                        <c:v>47786579</c:v>
                      </c:pt>
                      <c:pt idx="6">
                        <c:v>31681860</c:v>
                      </c:pt>
                      <c:pt idx="7">
                        <c:v>31606415</c:v>
                      </c:pt>
                      <c:pt idx="8">
                        <c:v>82657281</c:v>
                      </c:pt>
                      <c:pt idx="9">
                        <c:v>47110183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A70-4CB2-B9F0-AB00E589103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and gas'!$E$1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gas'!$A$2:$A$47</c15:sqref>
                        </c15:fullRef>
                        <c15:formulaRef>
                          <c15:sqref>('Oil and gas'!$A$10,'Oil and gas'!$A$17,'Oil and gas'!$A$19,'Oil and gas'!$A$22,'Oil and gas'!$A$25,'Oil and gas'!$A$28,'Oil and gas'!$A$32:$A$33,'Oil and gas'!$A$43:$A$44)</c15:sqref>
                        </c15:formulaRef>
                      </c:ext>
                    </c:extLst>
                    <c:strCache>
                      <c:ptCount val="10"/>
                      <c:pt idx="0">
                        <c:v>Culberson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gas'!$E$2:$E$47</c15:sqref>
                        </c15:fullRef>
                        <c15:formulaRef>
                          <c15:sqref>('Oil and gas'!$E$10,'Oil and gas'!$E$17,'Oil and gas'!$E$19,'Oil and gas'!$E$22,'Oil and gas'!$E$25,'Oil and gas'!$E$28,'Oil and gas'!$E$32:$E$33,'Oil and gas'!$E$43:$E$44)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4421872</c:v>
                      </c:pt>
                      <c:pt idx="1">
                        <c:v>16379854</c:v>
                      </c:pt>
                      <c:pt idx="2">
                        <c:v>8238961</c:v>
                      </c:pt>
                      <c:pt idx="3">
                        <c:v>81368201</c:v>
                      </c:pt>
                      <c:pt idx="4">
                        <c:v>22069697</c:v>
                      </c:pt>
                      <c:pt idx="5">
                        <c:v>47923059</c:v>
                      </c:pt>
                      <c:pt idx="6">
                        <c:v>38440753</c:v>
                      </c:pt>
                      <c:pt idx="7">
                        <c:v>32091982</c:v>
                      </c:pt>
                      <c:pt idx="8">
                        <c:v>84028810</c:v>
                      </c:pt>
                      <c:pt idx="9">
                        <c:v>47705845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70-4CB2-B9F0-AB00E589103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and gas'!$F$1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gas'!$A$2:$A$47</c15:sqref>
                        </c15:fullRef>
                        <c15:formulaRef>
                          <c15:sqref>('Oil and gas'!$A$10,'Oil and gas'!$A$17,'Oil and gas'!$A$19,'Oil and gas'!$A$22,'Oil and gas'!$A$25,'Oil and gas'!$A$28,'Oil and gas'!$A$32:$A$33,'Oil and gas'!$A$43:$A$44)</c15:sqref>
                        </c15:formulaRef>
                      </c:ext>
                    </c:extLst>
                    <c:strCache>
                      <c:ptCount val="10"/>
                      <c:pt idx="0">
                        <c:v>Culberson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gas'!$F$2:$F$47</c15:sqref>
                        </c15:fullRef>
                        <c15:formulaRef>
                          <c15:sqref>('Oil and gas'!$F$10,'Oil and gas'!$F$17,'Oil and gas'!$F$19,'Oil and gas'!$F$22,'Oil and gas'!$F$25,'Oil and gas'!$F$28,'Oil and gas'!$F$32:$F$33,'Oil and gas'!$F$43:$F$44)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5085292</c:v>
                      </c:pt>
                      <c:pt idx="1">
                        <c:v>28885902</c:v>
                      </c:pt>
                      <c:pt idx="2">
                        <c:v>12823581</c:v>
                      </c:pt>
                      <c:pt idx="3">
                        <c:v>60461577</c:v>
                      </c:pt>
                      <c:pt idx="4">
                        <c:v>29235144</c:v>
                      </c:pt>
                      <c:pt idx="5">
                        <c:v>56022755</c:v>
                      </c:pt>
                      <c:pt idx="6">
                        <c:v>44873129</c:v>
                      </c:pt>
                      <c:pt idx="7">
                        <c:v>31493828</c:v>
                      </c:pt>
                      <c:pt idx="8">
                        <c:v>85478028</c:v>
                      </c:pt>
                      <c:pt idx="9">
                        <c:v>51421436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70-4CB2-B9F0-AB00E5891034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and gas'!$G$1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gas'!$A$2:$A$47</c15:sqref>
                        </c15:fullRef>
                        <c15:formulaRef>
                          <c15:sqref>('Oil and gas'!$A$10,'Oil and gas'!$A$17,'Oil and gas'!$A$19,'Oil and gas'!$A$22,'Oil and gas'!$A$25,'Oil and gas'!$A$28,'Oil and gas'!$A$32:$A$33,'Oil and gas'!$A$43:$A$44)</c15:sqref>
                        </c15:formulaRef>
                      </c:ext>
                    </c:extLst>
                    <c:strCache>
                      <c:ptCount val="10"/>
                      <c:pt idx="0">
                        <c:v>Culberson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gas'!$G$2:$G$47</c15:sqref>
                        </c15:fullRef>
                        <c15:formulaRef>
                          <c15:sqref>('Oil and gas'!$G$10,'Oil and gas'!$G$17,'Oil and gas'!$G$19,'Oil and gas'!$G$22,'Oil and gas'!$G$25,'Oil and gas'!$G$28,'Oil and gas'!$G$32:$G$33,'Oil and gas'!$G$43:$G$44)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12595347</c:v>
                      </c:pt>
                      <c:pt idx="1">
                        <c:v>52471762</c:v>
                      </c:pt>
                      <c:pt idx="2">
                        <c:v>21344085</c:v>
                      </c:pt>
                      <c:pt idx="3">
                        <c:v>54988651</c:v>
                      </c:pt>
                      <c:pt idx="4">
                        <c:v>40251496</c:v>
                      </c:pt>
                      <c:pt idx="5">
                        <c:v>65252726</c:v>
                      </c:pt>
                      <c:pt idx="6">
                        <c:v>51531682</c:v>
                      </c:pt>
                      <c:pt idx="7">
                        <c:v>37179131</c:v>
                      </c:pt>
                      <c:pt idx="8">
                        <c:v>95881423</c:v>
                      </c:pt>
                      <c:pt idx="9">
                        <c:v>59540614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70-4CB2-B9F0-AB00E5891034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and gas'!$H$1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gas'!$A$2:$A$47</c15:sqref>
                        </c15:fullRef>
                        <c15:formulaRef>
                          <c15:sqref>('Oil and gas'!$A$10,'Oil and gas'!$A$17,'Oil and gas'!$A$19,'Oil and gas'!$A$22,'Oil and gas'!$A$25,'Oil and gas'!$A$28,'Oil and gas'!$A$32:$A$33,'Oil and gas'!$A$43:$A$44)</c15:sqref>
                        </c15:formulaRef>
                      </c:ext>
                    </c:extLst>
                    <c:strCache>
                      <c:ptCount val="10"/>
                      <c:pt idx="0">
                        <c:v>Culberson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gas'!$H$2:$H$47</c15:sqref>
                        </c15:fullRef>
                        <c15:formulaRef>
                          <c15:sqref>('Oil and gas'!$H$10,'Oil and gas'!$H$17,'Oil and gas'!$H$19,'Oil and gas'!$H$22,'Oil and gas'!$H$25,'Oil and gas'!$H$28,'Oil and gas'!$H$32:$H$33,'Oil and gas'!$H$43:$H$44)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31836040</c:v>
                      </c:pt>
                      <c:pt idx="1">
                        <c:v>74427874</c:v>
                      </c:pt>
                      <c:pt idx="2">
                        <c:v>28300503</c:v>
                      </c:pt>
                      <c:pt idx="3">
                        <c:v>68498377</c:v>
                      </c:pt>
                      <c:pt idx="4">
                        <c:v>52640880</c:v>
                      </c:pt>
                      <c:pt idx="5">
                        <c:v>73323906</c:v>
                      </c:pt>
                      <c:pt idx="6">
                        <c:v>61358532</c:v>
                      </c:pt>
                      <c:pt idx="7">
                        <c:v>49380763</c:v>
                      </c:pt>
                      <c:pt idx="8">
                        <c:v>105732952</c:v>
                      </c:pt>
                      <c:pt idx="9">
                        <c:v>60255862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70-4CB2-B9F0-AB00E5891034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and gas'!$I$1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gas'!$A$2:$A$47</c15:sqref>
                        </c15:fullRef>
                        <c15:formulaRef>
                          <c15:sqref>('Oil and gas'!$A$10,'Oil and gas'!$A$17,'Oil and gas'!$A$19,'Oil and gas'!$A$22,'Oil and gas'!$A$25,'Oil and gas'!$A$28,'Oil and gas'!$A$32:$A$33,'Oil and gas'!$A$43:$A$44)</c15:sqref>
                        </c15:formulaRef>
                      </c:ext>
                    </c:extLst>
                    <c:strCache>
                      <c:ptCount val="10"/>
                      <c:pt idx="0">
                        <c:v>Culberson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gas'!$I$2:$I$47</c15:sqref>
                        </c15:fullRef>
                        <c15:formulaRef>
                          <c15:sqref>('Oil and gas'!$I$10,'Oil and gas'!$I$17,'Oil and gas'!$I$19,'Oil and gas'!$I$22,'Oil and gas'!$I$25,'Oil and gas'!$I$28,'Oil and gas'!$I$32:$I$33,'Oil and gas'!$I$43:$I$44)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70320645</c:v>
                      </c:pt>
                      <c:pt idx="1">
                        <c:v>94137601</c:v>
                      </c:pt>
                      <c:pt idx="2">
                        <c:v>38298056</c:v>
                      </c:pt>
                      <c:pt idx="3">
                        <c:v>92809163</c:v>
                      </c:pt>
                      <c:pt idx="4">
                        <c:v>66998509</c:v>
                      </c:pt>
                      <c:pt idx="5">
                        <c:v>93682453</c:v>
                      </c:pt>
                      <c:pt idx="6">
                        <c:v>81094345</c:v>
                      </c:pt>
                      <c:pt idx="7">
                        <c:v>92522161</c:v>
                      </c:pt>
                      <c:pt idx="8">
                        <c:v>127187943</c:v>
                      </c:pt>
                      <c:pt idx="9">
                        <c:v>65899716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70-4CB2-B9F0-AB00E5891034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and gas'!$J$1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gas'!$A$2:$A$47</c15:sqref>
                        </c15:fullRef>
                        <c15:formulaRef>
                          <c15:sqref>('Oil and gas'!$A$10,'Oil and gas'!$A$17,'Oil and gas'!$A$19,'Oil and gas'!$A$22,'Oil and gas'!$A$25,'Oil and gas'!$A$28,'Oil and gas'!$A$32:$A$33,'Oil and gas'!$A$43:$A$44)</c15:sqref>
                        </c15:formulaRef>
                      </c:ext>
                    </c:extLst>
                    <c:strCache>
                      <c:ptCount val="10"/>
                      <c:pt idx="0">
                        <c:v>Culberson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gas'!$J$2:$J$47</c15:sqref>
                        </c15:fullRef>
                        <c15:formulaRef>
                          <c15:sqref>('Oil and gas'!$J$10,'Oil and gas'!$J$17,'Oil and gas'!$J$19,'Oil and gas'!$J$22,'Oil and gas'!$J$25,'Oil and gas'!$J$28,'Oil and gas'!$J$32:$J$33,'Oil and gas'!$J$43:$J$44)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114697275</c:v>
                      </c:pt>
                      <c:pt idx="1">
                        <c:v>107979262</c:v>
                      </c:pt>
                      <c:pt idx="2">
                        <c:v>42220731</c:v>
                      </c:pt>
                      <c:pt idx="3">
                        <c:v>121199226</c:v>
                      </c:pt>
                      <c:pt idx="4">
                        <c:v>82765174</c:v>
                      </c:pt>
                      <c:pt idx="5">
                        <c:v>116134681</c:v>
                      </c:pt>
                      <c:pt idx="6">
                        <c:v>115099407</c:v>
                      </c:pt>
                      <c:pt idx="7">
                        <c:v>152492467</c:v>
                      </c:pt>
                      <c:pt idx="8">
                        <c:v>138840818</c:v>
                      </c:pt>
                      <c:pt idx="9">
                        <c:v>65544419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A70-4CB2-B9F0-AB00E5891034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and gas'!$K$1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gas'!$A$2:$A$47</c15:sqref>
                        </c15:fullRef>
                        <c15:formulaRef>
                          <c15:sqref>('Oil and gas'!$A$10,'Oil and gas'!$A$17,'Oil and gas'!$A$19,'Oil and gas'!$A$22,'Oil and gas'!$A$25,'Oil and gas'!$A$28,'Oil and gas'!$A$32:$A$33,'Oil and gas'!$A$43:$A$44)</c15:sqref>
                        </c15:formulaRef>
                      </c:ext>
                    </c:extLst>
                    <c:strCache>
                      <c:ptCount val="10"/>
                      <c:pt idx="0">
                        <c:v>Culberson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gas'!$K$2:$K$47</c15:sqref>
                        </c15:fullRef>
                        <c15:formulaRef>
                          <c15:sqref>('Oil and gas'!$K$10,'Oil and gas'!$K$17,'Oil and gas'!$K$19,'Oil and gas'!$K$22,'Oil and gas'!$K$25,'Oil and gas'!$K$28,'Oil and gas'!$K$32:$K$33,'Oil and gas'!$K$43:$K$44)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140846532</c:v>
                      </c:pt>
                      <c:pt idx="1">
                        <c:v>107746933</c:v>
                      </c:pt>
                      <c:pt idx="2">
                        <c:v>43141425</c:v>
                      </c:pt>
                      <c:pt idx="3">
                        <c:v>141797954</c:v>
                      </c:pt>
                      <c:pt idx="4">
                        <c:v>90187019</c:v>
                      </c:pt>
                      <c:pt idx="5">
                        <c:v>152168975</c:v>
                      </c:pt>
                      <c:pt idx="6">
                        <c:v>136486262</c:v>
                      </c:pt>
                      <c:pt idx="7">
                        <c:v>182859195</c:v>
                      </c:pt>
                      <c:pt idx="8">
                        <c:v>139635434</c:v>
                      </c:pt>
                      <c:pt idx="9">
                        <c:v>64394430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A70-4CB2-B9F0-AB00E5891034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and gas'!$L$1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gas'!$A$2:$A$47</c15:sqref>
                        </c15:fullRef>
                        <c15:formulaRef>
                          <c15:sqref>('Oil and gas'!$A$10,'Oil and gas'!$A$17,'Oil and gas'!$A$19,'Oil and gas'!$A$22,'Oil and gas'!$A$25,'Oil and gas'!$A$28,'Oil and gas'!$A$32:$A$33,'Oil and gas'!$A$43:$A$44)</c15:sqref>
                        </c15:formulaRef>
                      </c:ext>
                    </c:extLst>
                    <c:strCache>
                      <c:ptCount val="10"/>
                      <c:pt idx="0">
                        <c:v>Culberson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gas'!$L$2:$L$47</c15:sqref>
                        </c15:fullRef>
                        <c15:formulaRef>
                          <c15:sqref>('Oil and gas'!$L$10,'Oil and gas'!$L$17,'Oil and gas'!$L$19,'Oil and gas'!$L$22,'Oil and gas'!$L$25,'Oil and gas'!$L$28,'Oil and gas'!$L$32:$L$33,'Oil and gas'!$L$43:$L$44)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177224204</c:v>
                      </c:pt>
                      <c:pt idx="1">
                        <c:v>114611735</c:v>
                      </c:pt>
                      <c:pt idx="2">
                        <c:v>50353285</c:v>
                      </c:pt>
                      <c:pt idx="3">
                        <c:v>196968022</c:v>
                      </c:pt>
                      <c:pt idx="4">
                        <c:v>99057835</c:v>
                      </c:pt>
                      <c:pt idx="5">
                        <c:v>231778719</c:v>
                      </c:pt>
                      <c:pt idx="6">
                        <c:v>159770397</c:v>
                      </c:pt>
                      <c:pt idx="7">
                        <c:v>306213633</c:v>
                      </c:pt>
                      <c:pt idx="8">
                        <c:v>155266930</c:v>
                      </c:pt>
                      <c:pt idx="9">
                        <c:v>66165423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A70-4CB2-B9F0-AB00E5891034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and gas'!$M$1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gas'!$A$2:$A$47</c15:sqref>
                        </c15:fullRef>
                        <c15:formulaRef>
                          <c15:sqref>('Oil and gas'!$A$10,'Oil and gas'!$A$17,'Oil and gas'!$A$19,'Oil and gas'!$A$22,'Oil and gas'!$A$25,'Oil and gas'!$A$28,'Oil and gas'!$A$32:$A$33,'Oil and gas'!$A$43:$A$44)</c15:sqref>
                        </c15:formulaRef>
                      </c:ext>
                    </c:extLst>
                    <c:strCache>
                      <c:ptCount val="10"/>
                      <c:pt idx="0">
                        <c:v>Culberson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gas'!$M$2:$M$47</c15:sqref>
                        </c15:fullRef>
                        <c15:formulaRef>
                          <c15:sqref>('Oil and gas'!$M$10,'Oil and gas'!$M$17,'Oil and gas'!$M$19,'Oil and gas'!$M$22,'Oil and gas'!$M$25,'Oil and gas'!$M$28,'Oil and gas'!$M$32:$M$33,'Oil and gas'!$M$43:$M$44)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242998033</c:v>
                      </c:pt>
                      <c:pt idx="1">
                        <c:v>135146628</c:v>
                      </c:pt>
                      <c:pt idx="2">
                        <c:v>84325563</c:v>
                      </c:pt>
                      <c:pt idx="3">
                        <c:v>304544835</c:v>
                      </c:pt>
                      <c:pt idx="4">
                        <c:v>130098727</c:v>
                      </c:pt>
                      <c:pt idx="5">
                        <c:v>308752250</c:v>
                      </c:pt>
                      <c:pt idx="6">
                        <c:v>210247572</c:v>
                      </c:pt>
                      <c:pt idx="7">
                        <c:v>605276283</c:v>
                      </c:pt>
                      <c:pt idx="8">
                        <c:v>185656317</c:v>
                      </c:pt>
                      <c:pt idx="9">
                        <c:v>85231717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A70-4CB2-B9F0-AB00E5891034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and gas'!$N$1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gas'!$A$2:$A$47</c15:sqref>
                        </c15:fullRef>
                        <c15:formulaRef>
                          <c15:sqref>('Oil and gas'!$A$10,'Oil and gas'!$A$17,'Oil and gas'!$A$19,'Oil and gas'!$A$22,'Oil and gas'!$A$25,'Oil and gas'!$A$28,'Oil and gas'!$A$32:$A$33,'Oil and gas'!$A$43:$A$44)</c15:sqref>
                        </c15:formulaRef>
                      </c:ext>
                    </c:extLst>
                    <c:strCache>
                      <c:ptCount val="10"/>
                      <c:pt idx="0">
                        <c:v>Culberson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gas'!$N$2:$N$47</c15:sqref>
                        </c15:fullRef>
                        <c15:formulaRef>
                          <c15:sqref>('Oil and gas'!$N$10,'Oil and gas'!$N$17,'Oil and gas'!$N$19,'Oil and gas'!$N$22,'Oil and gas'!$N$25,'Oil and gas'!$N$28,'Oil and gas'!$N$32:$N$33,'Oil and gas'!$N$43:$N$44)</c15:sqref>
                        </c15:formulaRef>
                      </c:ext>
                    </c:extLst>
                    <c:numCache>
                      <c:formatCode>#,##0</c:formatCode>
                      <c:ptCount val="10"/>
                      <c:pt idx="0">
                        <c:v>347623344</c:v>
                      </c:pt>
                      <c:pt idx="1">
                        <c:v>170876163</c:v>
                      </c:pt>
                      <c:pt idx="2">
                        <c:v>124463257</c:v>
                      </c:pt>
                      <c:pt idx="3">
                        <c:v>365906339</c:v>
                      </c:pt>
                      <c:pt idx="4">
                        <c:v>205390692</c:v>
                      </c:pt>
                      <c:pt idx="5">
                        <c:v>419112417</c:v>
                      </c:pt>
                      <c:pt idx="6">
                        <c:v>264463408</c:v>
                      </c:pt>
                      <c:pt idx="7">
                        <c:v>1010685565</c:v>
                      </c:pt>
                      <c:pt idx="8">
                        <c:v>238937395</c:v>
                      </c:pt>
                      <c:pt idx="9">
                        <c:v>122146793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A70-4CB2-B9F0-AB00E5891034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'Oil and gas'!$O$1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gas'!$A$2:$A$47</c15:sqref>
                        </c15:fullRef>
                        <c15:formulaRef>
                          <c15:sqref>('Oil and gas'!$A$10,'Oil and gas'!$A$17,'Oil and gas'!$A$19,'Oil and gas'!$A$22,'Oil and gas'!$A$25,'Oil and gas'!$A$28,'Oil and gas'!$A$32:$A$33,'Oil and gas'!$A$43:$A$44)</c15:sqref>
                        </c15:formulaRef>
                      </c:ext>
                    </c:extLst>
                    <c:strCache>
                      <c:ptCount val="10"/>
                      <c:pt idx="0">
                        <c:v>Culberson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gas'!$O$2:$O$47</c15:sqref>
                        </c15:fullRef>
                        <c15:formulaRef>
                          <c15:sqref>('Oil and gas'!$O$10,'Oil and gas'!$O$17,'Oil and gas'!$O$19,'Oil and gas'!$O$22,'Oil and gas'!$O$25,'Oil and gas'!$O$28,'Oil and gas'!$O$32:$O$33,'Oil and gas'!$O$43:$O$44)</c15:sqref>
                        </c15:formulaRef>
                      </c:ext>
                    </c:extLst>
                    <c:numCache>
                      <c:formatCode>_(* #,##0_);_(* \(#,##0\);_(* "-"??_);_(@_)</c:formatCode>
                      <c:ptCount val="10"/>
                      <c:pt idx="0">
                        <c:v>404700175</c:v>
                      </c:pt>
                      <c:pt idx="1">
                        <c:v>208980168</c:v>
                      </c:pt>
                      <c:pt idx="2">
                        <c:v>182308367</c:v>
                      </c:pt>
                      <c:pt idx="3">
                        <c:v>452990550</c:v>
                      </c:pt>
                      <c:pt idx="4">
                        <c:v>286365470</c:v>
                      </c:pt>
                      <c:pt idx="5">
                        <c:v>546435622</c:v>
                      </c:pt>
                      <c:pt idx="6">
                        <c:v>306491993</c:v>
                      </c:pt>
                      <c:pt idx="7">
                        <c:v>1127818522</c:v>
                      </c:pt>
                      <c:pt idx="8">
                        <c:v>271335257</c:v>
                      </c:pt>
                      <c:pt idx="9">
                        <c:v>150269709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A70-4CB2-B9F0-AB00E5891034}"/>
                  </c:ext>
                </c:extLst>
              </c15:ser>
            </c15:filteredBarSeries>
          </c:ext>
        </c:extLst>
      </c:barChart>
      <c:catAx>
        <c:axId val="51841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06000"/>
        <c:crosses val="autoZero"/>
        <c:auto val="1"/>
        <c:lblAlgn val="ctr"/>
        <c:lblOffset val="100"/>
        <c:noMultiLvlLbl val="0"/>
      </c:catAx>
      <c:valAx>
        <c:axId val="51840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1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4"/>
          <c:order val="14"/>
          <c:tx>
            <c:strRef>
              <c:f>'Oil and gas'!$AG$1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'Oil and gas'!$R$2:$R$47</c15:sqref>
                  </c15:fullRef>
                </c:ext>
              </c:extLst>
              <c:f>('Oil and gas'!$R$2,'Oil and gas'!$R$17,'Oil and gas'!$R$19,'Oil and gas'!$R$22,'Oil and gas'!$R$25,'Oil and gas'!$R$28,'Oil and gas'!$R$32:$R$33,'Oil and gas'!$R$43:$R$44)</c:f>
              <c:strCache>
                <c:ptCount val="10"/>
                <c:pt idx="0">
                  <c:v>Andrews</c:v>
                </c:pt>
                <c:pt idx="1">
                  <c:v>Glasscock</c:v>
                </c:pt>
                <c:pt idx="2">
                  <c:v>Howard</c:v>
                </c:pt>
                <c:pt idx="3">
                  <c:v>Loving </c:v>
                </c:pt>
                <c:pt idx="4">
                  <c:v>Martin</c:v>
                </c:pt>
                <c:pt idx="5">
                  <c:v>Midland</c:v>
                </c:pt>
                <c:pt idx="6">
                  <c:v>Reagan</c:v>
                </c:pt>
                <c:pt idx="7">
                  <c:v>Reeves</c:v>
                </c:pt>
                <c:pt idx="8">
                  <c:v>Upton</c:v>
                </c:pt>
                <c:pt idx="9">
                  <c:v>Ward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'Oil and gas'!$AG$2:$AG$47</c15:sqref>
                  </c15:fullRef>
                </c:ext>
              </c:extLst>
              <c:f>('Oil and gas'!$AG$2,'Oil and gas'!$AG$17,'Oil and gas'!$AG$19,'Oil and gas'!$AG$22,'Oil and gas'!$AG$25,'Oil and gas'!$AG$28,'Oil and gas'!$AG$32:$AG$33,'Oil and gas'!$AG$43:$AG$44)</c:f>
              <c:numCache>
                <c:formatCode>General</c:formatCode>
                <c:ptCount val="10"/>
                <c:pt idx="0">
                  <c:v>45308665</c:v>
                </c:pt>
                <c:pt idx="1">
                  <c:v>40820635</c:v>
                </c:pt>
                <c:pt idx="2">
                  <c:v>109359495</c:v>
                </c:pt>
                <c:pt idx="3">
                  <c:v>127855866</c:v>
                </c:pt>
                <c:pt idx="4">
                  <c:v>160502572</c:v>
                </c:pt>
                <c:pt idx="5">
                  <c:v>197018460</c:v>
                </c:pt>
                <c:pt idx="6">
                  <c:v>46105973</c:v>
                </c:pt>
                <c:pt idx="7">
                  <c:v>164495265</c:v>
                </c:pt>
                <c:pt idx="8">
                  <c:v>77778009</c:v>
                </c:pt>
                <c:pt idx="9">
                  <c:v>51020318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E7-4D5F-9A79-1D4E5426B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8404688"/>
        <c:axId val="68840926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'Oil and gas'!$S$1</c15:sqref>
                        </c15:formulaRef>
                      </c:ext>
                    </c:extLst>
                    <c:strCache>
                      <c:ptCount val="1"/>
                      <c:pt idx="0">
                        <c:v>2007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'Oil and gas'!$R$2:$R$47</c15:sqref>
                        </c15:fullRef>
                        <c15:formulaRef>
                          <c15:sqref>('Oil and gas'!$R$2,'Oil and gas'!$R$17,'Oil and gas'!$R$19,'Oil and gas'!$R$22,'Oil and gas'!$R$25,'Oil and gas'!$R$28,'Oil and gas'!$R$32:$R$33,'Oil and gas'!$R$43:$R$44)</c15:sqref>
                        </c15:formulaRef>
                      </c:ext>
                    </c:extLst>
                    <c:strCache>
                      <c:ptCount val="10"/>
                      <c:pt idx="0">
                        <c:v>Andrews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'Oil and gas'!$S$2:$S$47</c15:sqref>
                        </c15:fullRef>
                        <c15:formulaRef>
                          <c15:sqref>('Oil and gas'!$S$2,'Oil and gas'!$S$17,'Oil and gas'!$S$19,'Oil and gas'!$S$22,'Oil and gas'!$S$25,'Oil and gas'!$S$28,'Oil and gas'!$S$32:$S$33,'Oil and gas'!$S$43:$S$44)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24178761</c:v>
                      </c:pt>
                      <c:pt idx="1">
                        <c:v>3773878</c:v>
                      </c:pt>
                      <c:pt idx="2">
                        <c:v>5543747</c:v>
                      </c:pt>
                      <c:pt idx="3">
                        <c:v>1393446</c:v>
                      </c:pt>
                      <c:pt idx="4">
                        <c:v>6431079</c:v>
                      </c:pt>
                      <c:pt idx="5">
                        <c:v>11115499</c:v>
                      </c:pt>
                      <c:pt idx="6">
                        <c:v>5667305</c:v>
                      </c:pt>
                      <c:pt idx="7">
                        <c:v>896938</c:v>
                      </c:pt>
                      <c:pt idx="8">
                        <c:v>12661907</c:v>
                      </c:pt>
                      <c:pt idx="9">
                        <c:v>5940880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3E7-4D5F-9A79-1D4E5426BF3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gas'!$T$1</c15:sqref>
                        </c15:formulaRef>
                      </c:ext>
                    </c:extLst>
                    <c:strCache>
                      <c:ptCount val="1"/>
                      <c:pt idx="0">
                        <c:v>2008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gas'!$R$2:$R$47</c15:sqref>
                        </c15:fullRef>
                        <c15:formulaRef>
                          <c15:sqref>('Oil and gas'!$R$2,'Oil and gas'!$R$17,'Oil and gas'!$R$19,'Oil and gas'!$R$22,'Oil and gas'!$R$25,'Oil and gas'!$R$28,'Oil and gas'!$R$32:$R$33,'Oil and gas'!$R$43:$R$44)</c15:sqref>
                        </c15:formulaRef>
                      </c:ext>
                    </c:extLst>
                    <c:strCache>
                      <c:ptCount val="10"/>
                      <c:pt idx="0">
                        <c:v>Andrews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gas'!$T$2:$T$47</c15:sqref>
                        </c15:fullRef>
                        <c15:formulaRef>
                          <c15:sqref>('Oil and gas'!$T$2,'Oil and gas'!$T$17,'Oil and gas'!$T$19,'Oil and gas'!$T$22,'Oil and gas'!$T$25,'Oil and gas'!$T$28,'Oil and gas'!$T$32:$T$33,'Oil and gas'!$T$43:$T$44)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24369428</c:v>
                      </c:pt>
                      <c:pt idx="1">
                        <c:v>3692944</c:v>
                      </c:pt>
                      <c:pt idx="2">
                        <c:v>5513381</c:v>
                      </c:pt>
                      <c:pt idx="3">
                        <c:v>1614319</c:v>
                      </c:pt>
                      <c:pt idx="4">
                        <c:v>9192926</c:v>
                      </c:pt>
                      <c:pt idx="5">
                        <c:v>11423665</c:v>
                      </c:pt>
                      <c:pt idx="6">
                        <c:v>6036071</c:v>
                      </c:pt>
                      <c:pt idx="7">
                        <c:v>1019351</c:v>
                      </c:pt>
                      <c:pt idx="8">
                        <c:v>15103883</c:v>
                      </c:pt>
                      <c:pt idx="9">
                        <c:v>7686618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E7-4D5F-9A79-1D4E5426BF3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gas'!$U$1</c15:sqref>
                        </c15:formulaRef>
                      </c:ext>
                    </c:extLst>
                    <c:strCache>
                      <c:ptCount val="1"/>
                      <c:pt idx="0">
                        <c:v>2009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gas'!$R$2:$R$47</c15:sqref>
                        </c15:fullRef>
                        <c15:formulaRef>
                          <c15:sqref>('Oil and gas'!$R$2,'Oil and gas'!$R$17,'Oil and gas'!$R$19,'Oil and gas'!$R$22,'Oil and gas'!$R$25,'Oil and gas'!$R$28,'Oil and gas'!$R$32:$R$33,'Oil and gas'!$R$43:$R$44)</c15:sqref>
                        </c15:formulaRef>
                      </c:ext>
                    </c:extLst>
                    <c:strCache>
                      <c:ptCount val="10"/>
                      <c:pt idx="0">
                        <c:v>Andrews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gas'!$U$2:$U$47</c15:sqref>
                        </c15:fullRef>
                        <c15:formulaRef>
                          <c15:sqref>('Oil and gas'!$U$2,'Oil and gas'!$U$17,'Oil and gas'!$U$19,'Oil and gas'!$U$22,'Oil and gas'!$U$25,'Oil and gas'!$U$28,'Oil and gas'!$U$32:$U$33,'Oil and gas'!$U$43:$U$44)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23628385</c:v>
                      </c:pt>
                      <c:pt idx="1">
                        <c:v>3957257</c:v>
                      </c:pt>
                      <c:pt idx="2">
                        <c:v>5513794</c:v>
                      </c:pt>
                      <c:pt idx="3">
                        <c:v>1602744</c:v>
                      </c:pt>
                      <c:pt idx="4">
                        <c:v>10524140</c:v>
                      </c:pt>
                      <c:pt idx="5">
                        <c:v>13148479</c:v>
                      </c:pt>
                      <c:pt idx="6">
                        <c:v>6350970</c:v>
                      </c:pt>
                      <c:pt idx="7">
                        <c:v>1146151</c:v>
                      </c:pt>
                      <c:pt idx="8">
                        <c:v>15839244</c:v>
                      </c:pt>
                      <c:pt idx="9">
                        <c:v>8879706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E7-4D5F-9A79-1D4E5426BF3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gas'!$V$1</c15:sqref>
                        </c15:formulaRef>
                      </c:ext>
                    </c:extLst>
                    <c:strCache>
                      <c:ptCount val="1"/>
                      <c:pt idx="0">
                        <c:v>2010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gas'!$R$2:$R$47</c15:sqref>
                        </c15:fullRef>
                        <c15:formulaRef>
                          <c15:sqref>('Oil and gas'!$R$2,'Oil and gas'!$R$17,'Oil and gas'!$R$19,'Oil and gas'!$R$22,'Oil and gas'!$R$25,'Oil and gas'!$R$28,'Oil and gas'!$R$32:$R$33,'Oil and gas'!$R$43:$R$44)</c15:sqref>
                        </c15:formulaRef>
                      </c:ext>
                    </c:extLst>
                    <c:strCache>
                      <c:ptCount val="10"/>
                      <c:pt idx="0">
                        <c:v>Andrews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gas'!$V$2:$V$47</c15:sqref>
                        </c15:fullRef>
                        <c15:formulaRef>
                          <c15:sqref>('Oil and gas'!$V$2,'Oil and gas'!$V$17,'Oil and gas'!$V$19,'Oil and gas'!$V$22,'Oil and gas'!$V$25,'Oil and gas'!$V$28,'Oil and gas'!$V$32:$V$33,'Oil and gas'!$V$43:$V$44)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25823955</c:v>
                      </c:pt>
                      <c:pt idx="1">
                        <c:v>5051416</c:v>
                      </c:pt>
                      <c:pt idx="2">
                        <c:v>6134105</c:v>
                      </c:pt>
                      <c:pt idx="3">
                        <c:v>1881276</c:v>
                      </c:pt>
                      <c:pt idx="4">
                        <c:v>12544652</c:v>
                      </c:pt>
                      <c:pt idx="5">
                        <c:v>14797950</c:v>
                      </c:pt>
                      <c:pt idx="6">
                        <c:v>7993321</c:v>
                      </c:pt>
                      <c:pt idx="7">
                        <c:v>1614407</c:v>
                      </c:pt>
                      <c:pt idx="8">
                        <c:v>17131126</c:v>
                      </c:pt>
                      <c:pt idx="9">
                        <c:v>10588179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3E7-4D5F-9A79-1D4E5426BF3E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gas'!$W$1</c15:sqref>
                        </c15:formulaRef>
                      </c:ext>
                    </c:extLst>
                    <c:strCache>
                      <c:ptCount val="1"/>
                      <c:pt idx="0">
                        <c:v>2011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gas'!$R$2:$R$47</c15:sqref>
                        </c15:fullRef>
                        <c15:formulaRef>
                          <c15:sqref>('Oil and gas'!$R$2,'Oil and gas'!$R$17,'Oil and gas'!$R$19,'Oil and gas'!$R$22,'Oil and gas'!$R$25,'Oil and gas'!$R$28,'Oil and gas'!$R$32:$R$33,'Oil and gas'!$R$43:$R$44)</c15:sqref>
                        </c15:formulaRef>
                      </c:ext>
                    </c:extLst>
                    <c:strCache>
                      <c:ptCount val="10"/>
                      <c:pt idx="0">
                        <c:v>Andrews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gas'!$W$2:$W$47</c15:sqref>
                        </c15:fullRef>
                        <c15:formulaRef>
                          <c15:sqref>('Oil and gas'!$W$2,'Oil and gas'!$W$17,'Oil and gas'!$W$19,'Oil and gas'!$W$22,'Oil and gas'!$W$25,'Oil and gas'!$W$28,'Oil and gas'!$W$32:$W$33,'Oil and gas'!$W$43:$W$44)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28935029</c:v>
                      </c:pt>
                      <c:pt idx="1">
                        <c:v>9191341</c:v>
                      </c:pt>
                      <c:pt idx="2">
                        <c:v>7756679</c:v>
                      </c:pt>
                      <c:pt idx="3">
                        <c:v>2852630</c:v>
                      </c:pt>
                      <c:pt idx="4">
                        <c:v>17399407</c:v>
                      </c:pt>
                      <c:pt idx="5">
                        <c:v>18605131</c:v>
                      </c:pt>
                      <c:pt idx="6">
                        <c:v>9186540</c:v>
                      </c:pt>
                      <c:pt idx="7">
                        <c:v>3876366</c:v>
                      </c:pt>
                      <c:pt idx="8">
                        <c:v>19642240</c:v>
                      </c:pt>
                      <c:pt idx="9">
                        <c:v>14003762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E7-4D5F-9A79-1D4E5426BF3E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gas'!$X$1</c15:sqref>
                        </c15:formulaRef>
                      </c:ext>
                    </c:extLst>
                    <c:strCache>
                      <c:ptCount val="1"/>
                      <c:pt idx="0">
                        <c:v>2012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gas'!$R$2:$R$47</c15:sqref>
                        </c15:fullRef>
                        <c15:formulaRef>
                          <c15:sqref>('Oil and gas'!$R$2,'Oil and gas'!$R$17,'Oil and gas'!$R$19,'Oil and gas'!$R$22,'Oil and gas'!$R$25,'Oil and gas'!$R$28,'Oil and gas'!$R$32:$R$33,'Oil and gas'!$R$43:$R$44)</c15:sqref>
                        </c15:formulaRef>
                      </c:ext>
                    </c:extLst>
                    <c:strCache>
                      <c:ptCount val="10"/>
                      <c:pt idx="0">
                        <c:v>Andrews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gas'!$X$2:$X$47</c15:sqref>
                        </c15:fullRef>
                        <c15:formulaRef>
                          <c15:sqref>('Oil and gas'!$X$2,'Oil and gas'!$X$17,'Oil and gas'!$X$19,'Oil and gas'!$X$22,'Oil and gas'!$X$25,'Oil and gas'!$X$28,'Oil and gas'!$X$32:$X$33,'Oil and gas'!$X$43:$X$44)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33338688</c:v>
                      </c:pt>
                      <c:pt idx="1">
                        <c:v>15537934</c:v>
                      </c:pt>
                      <c:pt idx="2">
                        <c:v>9879214</c:v>
                      </c:pt>
                      <c:pt idx="3">
                        <c:v>5241236</c:v>
                      </c:pt>
                      <c:pt idx="4">
                        <c:v>23115773</c:v>
                      </c:pt>
                      <c:pt idx="5">
                        <c:v>22809453</c:v>
                      </c:pt>
                      <c:pt idx="6">
                        <c:v>11396233</c:v>
                      </c:pt>
                      <c:pt idx="7">
                        <c:v>8040225</c:v>
                      </c:pt>
                      <c:pt idx="8">
                        <c:v>23837454</c:v>
                      </c:pt>
                      <c:pt idx="9">
                        <c:v>19419600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3E7-4D5F-9A79-1D4E5426BF3E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gas'!$Y$1</c15:sqref>
                        </c15:formulaRef>
                      </c:ext>
                    </c:extLst>
                    <c:strCache>
                      <c:ptCount val="1"/>
                      <c:pt idx="0">
                        <c:v>2013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gas'!$R$2:$R$47</c15:sqref>
                        </c15:fullRef>
                        <c15:formulaRef>
                          <c15:sqref>('Oil and gas'!$R$2,'Oil and gas'!$R$17,'Oil and gas'!$R$19,'Oil and gas'!$R$22,'Oil and gas'!$R$25,'Oil and gas'!$R$28,'Oil and gas'!$R$32:$R$33,'Oil and gas'!$R$43:$R$44)</c15:sqref>
                        </c15:formulaRef>
                      </c:ext>
                    </c:extLst>
                    <c:strCache>
                      <c:ptCount val="10"/>
                      <c:pt idx="0">
                        <c:v>Andrews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gas'!$Y$2:$Y$47</c15:sqref>
                        </c15:fullRef>
                        <c15:formulaRef>
                          <c15:sqref>('Oil and gas'!$Y$2,'Oil and gas'!$Y$17,'Oil and gas'!$Y$19,'Oil and gas'!$Y$22,'Oil and gas'!$Y$25,'Oil and gas'!$Y$28,'Oil and gas'!$Y$32:$Y$33,'Oil and gas'!$Y$43:$Y$44)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34520630</c:v>
                      </c:pt>
                      <c:pt idx="1">
                        <c:v>19644399</c:v>
                      </c:pt>
                      <c:pt idx="2">
                        <c:v>11910315</c:v>
                      </c:pt>
                      <c:pt idx="3">
                        <c:v>8050250</c:v>
                      </c:pt>
                      <c:pt idx="4">
                        <c:v>27884823</c:v>
                      </c:pt>
                      <c:pt idx="5">
                        <c:v>24676655</c:v>
                      </c:pt>
                      <c:pt idx="6">
                        <c:v>15475410</c:v>
                      </c:pt>
                      <c:pt idx="7">
                        <c:v>11617420</c:v>
                      </c:pt>
                      <c:pt idx="8">
                        <c:v>26590779</c:v>
                      </c:pt>
                      <c:pt idx="9">
                        <c:v>22591440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3E7-4D5F-9A79-1D4E5426BF3E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gas'!$Z$1</c15:sqref>
                        </c15:formulaRef>
                      </c:ext>
                    </c:extLst>
                    <c:strCache>
                      <c:ptCount val="1"/>
                      <c:pt idx="0">
                        <c:v>2014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gas'!$R$2:$R$47</c15:sqref>
                        </c15:fullRef>
                        <c15:formulaRef>
                          <c15:sqref>('Oil and gas'!$R$2,'Oil and gas'!$R$17,'Oil and gas'!$R$19,'Oil and gas'!$R$22,'Oil and gas'!$R$25,'Oil and gas'!$R$28,'Oil and gas'!$R$32:$R$33,'Oil and gas'!$R$43:$R$44)</c15:sqref>
                        </c15:formulaRef>
                      </c:ext>
                    </c:extLst>
                    <c:strCache>
                      <c:ptCount val="10"/>
                      <c:pt idx="0">
                        <c:v>Andrews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gas'!$Z$2:$Z$47</c15:sqref>
                        </c15:fullRef>
                        <c15:formulaRef>
                          <c15:sqref>('Oil and gas'!$Z$2,'Oil and gas'!$Z$17,'Oil and gas'!$Z$19,'Oil and gas'!$Z$22,'Oil and gas'!$Z$25,'Oil and gas'!$Z$28,'Oil and gas'!$Z$32:$Z$33,'Oil and gas'!$Z$43:$Z$44)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37555611</c:v>
                      </c:pt>
                      <c:pt idx="1">
                        <c:v>24648420</c:v>
                      </c:pt>
                      <c:pt idx="2">
                        <c:v>14650271</c:v>
                      </c:pt>
                      <c:pt idx="3">
                        <c:v>15966357</c:v>
                      </c:pt>
                      <c:pt idx="4">
                        <c:v>33368944</c:v>
                      </c:pt>
                      <c:pt idx="5">
                        <c:v>33801872</c:v>
                      </c:pt>
                      <c:pt idx="6">
                        <c:v>23831025</c:v>
                      </c:pt>
                      <c:pt idx="7">
                        <c:v>26406941</c:v>
                      </c:pt>
                      <c:pt idx="8">
                        <c:v>34242458</c:v>
                      </c:pt>
                      <c:pt idx="9">
                        <c:v>24520000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3E7-4D5F-9A79-1D4E5426BF3E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gas'!$AA$1</c15:sqref>
                        </c15:formulaRef>
                      </c:ext>
                    </c:extLst>
                    <c:strCache>
                      <c:ptCount val="1"/>
                      <c:pt idx="0">
                        <c:v>2015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gas'!$R$2:$R$47</c15:sqref>
                        </c15:fullRef>
                        <c15:formulaRef>
                          <c15:sqref>('Oil and gas'!$R$2,'Oil and gas'!$R$17,'Oil and gas'!$R$19,'Oil and gas'!$R$22,'Oil and gas'!$R$25,'Oil and gas'!$R$28,'Oil and gas'!$R$32:$R$33,'Oil and gas'!$R$43:$R$44)</c15:sqref>
                        </c15:formulaRef>
                      </c:ext>
                    </c:extLst>
                    <c:strCache>
                      <c:ptCount val="10"/>
                      <c:pt idx="0">
                        <c:v>Andrews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gas'!$AA$2:$AA$47</c15:sqref>
                        </c15:fullRef>
                        <c15:formulaRef>
                          <c15:sqref>('Oil and gas'!$AA$2,'Oil and gas'!$AA$17,'Oil and gas'!$AA$19,'Oil and gas'!$AA$22,'Oil and gas'!$AA$25,'Oil and gas'!$AA$28,'Oil and gas'!$AA$32:$AA$33,'Oil and gas'!$AA$43:$AA$44)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37981847</c:v>
                      </c:pt>
                      <c:pt idx="1">
                        <c:v>27249425</c:v>
                      </c:pt>
                      <c:pt idx="2">
                        <c:v>17726558</c:v>
                      </c:pt>
                      <c:pt idx="3">
                        <c:v>24984552</c:v>
                      </c:pt>
                      <c:pt idx="4">
                        <c:v>42351540</c:v>
                      </c:pt>
                      <c:pt idx="5">
                        <c:v>47544327</c:v>
                      </c:pt>
                      <c:pt idx="6">
                        <c:v>31293250</c:v>
                      </c:pt>
                      <c:pt idx="7">
                        <c:v>45495250</c:v>
                      </c:pt>
                      <c:pt idx="8">
                        <c:v>41907790</c:v>
                      </c:pt>
                      <c:pt idx="9">
                        <c:v>24179411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3E7-4D5F-9A79-1D4E5426BF3E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gas'!$AB$1</c15:sqref>
                        </c15:formulaRef>
                      </c:ext>
                    </c:extLst>
                    <c:strCache>
                      <c:ptCount val="1"/>
                      <c:pt idx="0">
                        <c:v>2016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gas'!$R$2:$R$47</c15:sqref>
                        </c15:fullRef>
                        <c15:formulaRef>
                          <c15:sqref>('Oil and gas'!$R$2,'Oil and gas'!$R$17,'Oil and gas'!$R$19,'Oil and gas'!$R$22,'Oil and gas'!$R$25,'Oil and gas'!$R$28,'Oil and gas'!$R$32:$R$33,'Oil and gas'!$R$43:$R$44)</c15:sqref>
                        </c15:formulaRef>
                      </c:ext>
                    </c:extLst>
                    <c:strCache>
                      <c:ptCount val="10"/>
                      <c:pt idx="0">
                        <c:v>Andrews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gas'!$AB$2:$AB$47</c15:sqref>
                        </c15:fullRef>
                        <c15:formulaRef>
                          <c15:sqref>('Oil and gas'!$AB$2,'Oil and gas'!$AB$17,'Oil and gas'!$AB$19,'Oil and gas'!$AB$22,'Oil and gas'!$AB$25,'Oil and gas'!$AB$28,'Oil and gas'!$AB$32:$AB$33,'Oil and gas'!$AB$43:$AB$44)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37048485</c:v>
                      </c:pt>
                      <c:pt idx="1">
                        <c:v>25410877</c:v>
                      </c:pt>
                      <c:pt idx="2">
                        <c:v>20647268</c:v>
                      </c:pt>
                      <c:pt idx="3">
                        <c:v>34359889</c:v>
                      </c:pt>
                      <c:pt idx="4">
                        <c:v>47468892</c:v>
                      </c:pt>
                      <c:pt idx="5">
                        <c:v>71154992</c:v>
                      </c:pt>
                      <c:pt idx="6">
                        <c:v>33524198</c:v>
                      </c:pt>
                      <c:pt idx="7">
                        <c:v>47694882</c:v>
                      </c:pt>
                      <c:pt idx="8">
                        <c:v>45256018</c:v>
                      </c:pt>
                      <c:pt idx="9">
                        <c:v>21953949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3E7-4D5F-9A79-1D4E5426BF3E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gas'!$AC$1</c15:sqref>
                        </c15:formulaRef>
                      </c:ext>
                    </c:extLst>
                    <c:strCache>
                      <c:ptCount val="1"/>
                      <c:pt idx="0">
                        <c:v>2017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gas'!$R$2:$R$47</c15:sqref>
                        </c15:fullRef>
                        <c15:formulaRef>
                          <c15:sqref>('Oil and gas'!$R$2,'Oil and gas'!$R$17,'Oil and gas'!$R$19,'Oil and gas'!$R$22,'Oil and gas'!$R$25,'Oil and gas'!$R$28,'Oil and gas'!$R$32:$R$33,'Oil and gas'!$R$43:$R$44)</c15:sqref>
                        </c15:formulaRef>
                      </c:ext>
                    </c:extLst>
                    <c:strCache>
                      <c:ptCount val="10"/>
                      <c:pt idx="0">
                        <c:v>Andrews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gas'!$AC$2:$AC$47</c15:sqref>
                        </c15:fullRef>
                        <c15:formulaRef>
                          <c15:sqref>('Oil and gas'!$AC$2,'Oil and gas'!$AC$17,'Oil and gas'!$AC$19,'Oil and gas'!$AC$22,'Oil and gas'!$AC$25,'Oil and gas'!$AC$28,'Oil and gas'!$AC$32:$AC$33,'Oil and gas'!$AC$43:$AC$44)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37325061</c:v>
                      </c:pt>
                      <c:pt idx="1">
                        <c:v>30402261</c:v>
                      </c:pt>
                      <c:pt idx="2">
                        <c:v>29290226</c:v>
                      </c:pt>
                      <c:pt idx="3">
                        <c:v>52766334</c:v>
                      </c:pt>
                      <c:pt idx="4">
                        <c:v>54488365</c:v>
                      </c:pt>
                      <c:pt idx="5">
                        <c:v>102823812</c:v>
                      </c:pt>
                      <c:pt idx="6">
                        <c:v>38075186</c:v>
                      </c:pt>
                      <c:pt idx="7">
                        <c:v>75003564</c:v>
                      </c:pt>
                      <c:pt idx="8">
                        <c:v>52608417</c:v>
                      </c:pt>
                      <c:pt idx="9">
                        <c:v>23481674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3E7-4D5F-9A79-1D4E5426BF3E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gas'!$AD$1</c15:sqref>
                        </c15:formulaRef>
                      </c:ext>
                    </c:extLst>
                    <c:strCache>
                      <c:ptCount val="1"/>
                      <c:pt idx="0">
                        <c:v>2018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gas'!$R$2:$R$47</c15:sqref>
                        </c15:fullRef>
                        <c15:formulaRef>
                          <c15:sqref>('Oil and gas'!$R$2,'Oil and gas'!$R$17,'Oil and gas'!$R$19,'Oil and gas'!$R$22,'Oil and gas'!$R$25,'Oil and gas'!$R$28,'Oil and gas'!$R$32:$R$33,'Oil and gas'!$R$43:$R$44)</c15:sqref>
                        </c15:formulaRef>
                      </c:ext>
                    </c:extLst>
                    <c:strCache>
                      <c:ptCount val="10"/>
                      <c:pt idx="0">
                        <c:v>Andrews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gas'!$AD$2:$AD$47</c15:sqref>
                        </c15:fullRef>
                        <c15:formulaRef>
                          <c15:sqref>('Oil and gas'!$AD$2,'Oil and gas'!$AD$17,'Oil and gas'!$AD$19,'Oil and gas'!$AD$22,'Oil and gas'!$AD$25,'Oil and gas'!$AD$28,'Oil and gas'!$AD$32:$AD$33,'Oil and gas'!$AD$43:$AD$44)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40488459</c:v>
                      </c:pt>
                      <c:pt idx="1">
                        <c:v>40829580</c:v>
                      </c:pt>
                      <c:pt idx="2">
                        <c:v>57682771</c:v>
                      </c:pt>
                      <c:pt idx="3">
                        <c:v>92938864</c:v>
                      </c:pt>
                      <c:pt idx="4">
                        <c:v>79785571</c:v>
                      </c:pt>
                      <c:pt idx="5">
                        <c:v>140030437</c:v>
                      </c:pt>
                      <c:pt idx="6">
                        <c:v>44751304</c:v>
                      </c:pt>
                      <c:pt idx="7">
                        <c:v>125565147</c:v>
                      </c:pt>
                      <c:pt idx="8">
                        <c:v>59942869</c:v>
                      </c:pt>
                      <c:pt idx="9">
                        <c:v>34435501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3E7-4D5F-9A79-1D4E5426BF3E}"/>
                  </c:ext>
                </c:extLst>
              </c15:ser>
            </c15:filteredBarSeries>
            <c15:filteredB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gas'!$AE$1</c15:sqref>
                        </c15:formulaRef>
                      </c:ext>
                    </c:extLst>
                    <c:strCache>
                      <c:ptCount val="1"/>
                      <c:pt idx="0">
                        <c:v>2019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gas'!$R$2:$R$47</c15:sqref>
                        </c15:fullRef>
                        <c15:formulaRef>
                          <c15:sqref>('Oil and gas'!$R$2,'Oil and gas'!$R$17,'Oil and gas'!$R$19,'Oil and gas'!$R$22,'Oil and gas'!$R$25,'Oil and gas'!$R$28,'Oil and gas'!$R$32:$R$33,'Oil and gas'!$R$43:$R$44)</c15:sqref>
                        </c15:formulaRef>
                      </c:ext>
                    </c:extLst>
                    <c:strCache>
                      <c:ptCount val="10"/>
                      <c:pt idx="0">
                        <c:v>Andrews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gas'!$AE$2:$AE$47</c15:sqref>
                        </c15:fullRef>
                        <c15:formulaRef>
                          <c15:sqref>('Oil and gas'!$AE$2,'Oil and gas'!$AE$17,'Oil and gas'!$AE$19,'Oil and gas'!$AE$22,'Oil and gas'!$AE$25,'Oil and gas'!$AE$28,'Oil and gas'!$AE$32:$AE$33,'Oil and gas'!$AE$43:$AE$44)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36909973</c:v>
                      </c:pt>
                      <c:pt idx="1">
                        <c:v>45198415</c:v>
                      </c:pt>
                      <c:pt idx="2">
                        <c:v>75973008</c:v>
                      </c:pt>
                      <c:pt idx="3">
                        <c:v>107008202</c:v>
                      </c:pt>
                      <c:pt idx="4">
                        <c:v>114814996</c:v>
                      </c:pt>
                      <c:pt idx="5">
                        <c:v>172974361</c:v>
                      </c:pt>
                      <c:pt idx="6">
                        <c:v>49004827</c:v>
                      </c:pt>
                      <c:pt idx="7">
                        <c:v>179592175</c:v>
                      </c:pt>
                      <c:pt idx="8">
                        <c:v>69441256</c:v>
                      </c:pt>
                      <c:pt idx="9">
                        <c:v>47401009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3E7-4D5F-9A79-1D4E5426BF3E}"/>
                  </c:ext>
                </c:extLst>
              </c15:ser>
            </c15:filteredBarSeries>
            <c15:filteredB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'Oil and gas'!$AF$1</c15:sqref>
                        </c15:formulaRef>
                      </c:ext>
                    </c:extLst>
                    <c:strCache>
                      <c:ptCount val="1"/>
                      <c:pt idx="0">
                        <c:v>2020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'Oil and gas'!$R$2:$R$47</c15:sqref>
                        </c15:fullRef>
                        <c15:formulaRef>
                          <c15:sqref>('Oil and gas'!$R$2,'Oil and gas'!$R$17,'Oil and gas'!$R$19,'Oil and gas'!$R$22,'Oil and gas'!$R$25,'Oil and gas'!$R$28,'Oil and gas'!$R$32:$R$33,'Oil and gas'!$R$43:$R$44)</c15:sqref>
                        </c15:formulaRef>
                      </c:ext>
                    </c:extLst>
                    <c:strCache>
                      <c:ptCount val="10"/>
                      <c:pt idx="0">
                        <c:v>Andrews</c:v>
                      </c:pt>
                      <c:pt idx="1">
                        <c:v>Glasscock</c:v>
                      </c:pt>
                      <c:pt idx="2">
                        <c:v>Howard</c:v>
                      </c:pt>
                      <c:pt idx="3">
                        <c:v>Loving </c:v>
                      </c:pt>
                      <c:pt idx="4">
                        <c:v>Martin</c:v>
                      </c:pt>
                      <c:pt idx="5">
                        <c:v>Midland</c:v>
                      </c:pt>
                      <c:pt idx="6">
                        <c:v>Reagan</c:v>
                      </c:pt>
                      <c:pt idx="7">
                        <c:v>Reeves</c:v>
                      </c:pt>
                      <c:pt idx="8">
                        <c:v>Upton</c:v>
                      </c:pt>
                      <c:pt idx="9">
                        <c:v>Ward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'Oil and gas'!$AF$2:$AF$47</c15:sqref>
                        </c15:fullRef>
                        <c15:formulaRef>
                          <c15:sqref>('Oil and gas'!$AF$2,'Oil and gas'!$AF$17,'Oil and gas'!$AF$19,'Oil and gas'!$AF$22,'Oil and gas'!$AF$25,'Oil and gas'!$AF$28,'Oil and gas'!$AF$32:$AF$33,'Oil and gas'!$AF$43:$AF$44)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39071677</c:v>
                      </c:pt>
                      <c:pt idx="1">
                        <c:v>49016957</c:v>
                      </c:pt>
                      <c:pt idx="2">
                        <c:v>93866494</c:v>
                      </c:pt>
                      <c:pt idx="3">
                        <c:v>129287579</c:v>
                      </c:pt>
                      <c:pt idx="4">
                        <c:v>138979715</c:v>
                      </c:pt>
                      <c:pt idx="5">
                        <c:v>186546832</c:v>
                      </c:pt>
                      <c:pt idx="6">
                        <c:v>46466184</c:v>
                      </c:pt>
                      <c:pt idx="7">
                        <c:v>183978564</c:v>
                      </c:pt>
                      <c:pt idx="8">
                        <c:v>77632608</c:v>
                      </c:pt>
                      <c:pt idx="9">
                        <c:v>51353951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3E7-4D5F-9A79-1D4E5426BF3E}"/>
                  </c:ext>
                </c:extLst>
              </c15:ser>
            </c15:filteredBarSeries>
          </c:ext>
        </c:extLst>
      </c:barChart>
      <c:catAx>
        <c:axId val="68840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9264"/>
        <c:crosses val="autoZero"/>
        <c:auto val="1"/>
        <c:lblAlgn val="ctr"/>
        <c:lblOffset val="100"/>
        <c:noMultiLvlLbl val="0"/>
      </c:catAx>
      <c:valAx>
        <c:axId val="6884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0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 Growth chart</a:t>
            </a:r>
            <a:r>
              <a:rPr lang="en-US" baseline="0"/>
              <a:t> (2016-2021)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Population!$A$13</c:f>
              <c:strCache>
                <c:ptCount val="1"/>
                <c:pt idx="0">
                  <c:v>Ector</c:v>
                </c:pt>
              </c:strCache>
            </c:strRef>
          </c:tx>
          <c:spPr>
            <a:ln w="22225" cap="rnd" cmpd="sng" algn="ctr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Population!$B$1:$P$1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Population!$B$13:$P$13</c:f>
              <c:numCache>
                <c:formatCode>#,##0_);\(#,##0\)</c:formatCode>
                <c:ptCount val="15"/>
                <c:pt idx="0">
                  <c:v>128874</c:v>
                </c:pt>
                <c:pt idx="1">
                  <c:v>131180</c:v>
                </c:pt>
                <c:pt idx="2">
                  <c:v>134625</c:v>
                </c:pt>
                <c:pt idx="3">
                  <c:v>137130</c:v>
                </c:pt>
                <c:pt idx="4">
                  <c:v>139691</c:v>
                </c:pt>
                <c:pt idx="5">
                  <c:v>144609</c:v>
                </c:pt>
                <c:pt idx="6">
                  <c:v>149378</c:v>
                </c:pt>
                <c:pt idx="7">
                  <c:v>154399</c:v>
                </c:pt>
                <c:pt idx="8">
                  <c:v>159436</c:v>
                </c:pt>
                <c:pt idx="9">
                  <c:v>157462</c:v>
                </c:pt>
                <c:pt idx="10">
                  <c:v>157087</c:v>
                </c:pt>
                <c:pt idx="11">
                  <c:v>162124</c:v>
                </c:pt>
                <c:pt idx="12">
                  <c:v>166223</c:v>
                </c:pt>
                <c:pt idx="13" formatCode="#,##0">
                  <c:v>165171</c:v>
                </c:pt>
                <c:pt idx="14" formatCode="General">
                  <c:v>161091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3C3C-4492-87F2-A74F1F06DDB7}"/>
            </c:ext>
          </c:extLst>
        </c:ser>
        <c:ser>
          <c:idx val="26"/>
          <c:order val="26"/>
          <c:tx>
            <c:strRef>
              <c:f>Population!$A$28</c:f>
              <c:strCache>
                <c:ptCount val="1"/>
                <c:pt idx="0">
                  <c:v>Midland</c:v>
                </c:pt>
              </c:strCache>
            </c:strRef>
          </c:tx>
          <c:spPr>
            <a:ln w="22225" cap="rnd" cmpd="sng" algn="ctr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Population!$B$1:$P$1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Population!$B$28:$P$28</c:f>
              <c:numCache>
                <c:formatCode>#,##0_);\(#,##0\)</c:formatCode>
                <c:ptCount val="15"/>
                <c:pt idx="0">
                  <c:v>126082</c:v>
                </c:pt>
                <c:pt idx="1">
                  <c:v>129159</c:v>
                </c:pt>
                <c:pt idx="2">
                  <c:v>132316</c:v>
                </c:pt>
                <c:pt idx="3">
                  <c:v>136872</c:v>
                </c:pt>
                <c:pt idx="4">
                  <c:v>140001</c:v>
                </c:pt>
                <c:pt idx="5">
                  <c:v>146786</c:v>
                </c:pt>
                <c:pt idx="6">
                  <c:v>151468</c:v>
                </c:pt>
                <c:pt idx="7">
                  <c:v>155990</c:v>
                </c:pt>
                <c:pt idx="8">
                  <c:v>161077</c:v>
                </c:pt>
                <c:pt idx="9">
                  <c:v>162565</c:v>
                </c:pt>
                <c:pt idx="10">
                  <c:v>165049</c:v>
                </c:pt>
                <c:pt idx="11">
                  <c:v>172578</c:v>
                </c:pt>
                <c:pt idx="12">
                  <c:v>176832</c:v>
                </c:pt>
                <c:pt idx="13" formatCode="#,##0">
                  <c:v>169983</c:v>
                </c:pt>
                <c:pt idx="14" formatCode="General">
                  <c:v>167969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A-3C3C-4492-87F2-A74F1F06DD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7758063"/>
        <c:axId val="13877568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Population!$A$2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Population!$B$2:$P$2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13144</c:v>
                      </c:pt>
                      <c:pt idx="1">
                        <c:v>13662</c:v>
                      </c:pt>
                      <c:pt idx="2">
                        <c:v>14057</c:v>
                      </c:pt>
                      <c:pt idx="3">
                        <c:v>14786</c:v>
                      </c:pt>
                      <c:pt idx="4">
                        <c:v>15397</c:v>
                      </c:pt>
                      <c:pt idx="5">
                        <c:v>16137</c:v>
                      </c:pt>
                      <c:pt idx="6">
                        <c:v>16799</c:v>
                      </c:pt>
                      <c:pt idx="7">
                        <c:v>17457</c:v>
                      </c:pt>
                      <c:pt idx="8">
                        <c:v>18105</c:v>
                      </c:pt>
                      <c:pt idx="9">
                        <c:v>17760</c:v>
                      </c:pt>
                      <c:pt idx="10">
                        <c:v>17722</c:v>
                      </c:pt>
                      <c:pt idx="11">
                        <c:v>18128</c:v>
                      </c:pt>
                      <c:pt idx="12">
                        <c:v>18705</c:v>
                      </c:pt>
                      <c:pt idx="13" formatCode="#,##0">
                        <c:v>18610</c:v>
                      </c:pt>
                      <c:pt idx="14" formatCode="General">
                        <c:v>18440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C3C-4492-87F2-A74F1F06DDB7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Population!$B$3:$P$3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586</c:v>
                      </c:pt>
                      <c:pt idx="1">
                        <c:v>599</c:v>
                      </c:pt>
                      <c:pt idx="2">
                        <c:v>643</c:v>
                      </c:pt>
                      <c:pt idx="3">
                        <c:v>641</c:v>
                      </c:pt>
                      <c:pt idx="4">
                        <c:v>628</c:v>
                      </c:pt>
                      <c:pt idx="5">
                        <c:v>613</c:v>
                      </c:pt>
                      <c:pt idx="6">
                        <c:v>638</c:v>
                      </c:pt>
                      <c:pt idx="7">
                        <c:v>654</c:v>
                      </c:pt>
                      <c:pt idx="8">
                        <c:v>648</c:v>
                      </c:pt>
                      <c:pt idx="9">
                        <c:v>633</c:v>
                      </c:pt>
                      <c:pt idx="10">
                        <c:v>673</c:v>
                      </c:pt>
                      <c:pt idx="11">
                        <c:v>648</c:v>
                      </c:pt>
                      <c:pt idx="12">
                        <c:v>654</c:v>
                      </c:pt>
                      <c:pt idx="13" formatCode="#,##0">
                        <c:v>631</c:v>
                      </c:pt>
                      <c:pt idx="14" formatCode="General">
                        <c:v>617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C3C-4492-87F2-A74F1F06DDB7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Population!$B$4:$P$4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3087</c:v>
                      </c:pt>
                      <c:pt idx="1">
                        <c:v>2979</c:v>
                      </c:pt>
                      <c:pt idx="2">
                        <c:v>2927</c:v>
                      </c:pt>
                      <c:pt idx="3">
                        <c:v>3127</c:v>
                      </c:pt>
                      <c:pt idx="4">
                        <c:v>3075</c:v>
                      </c:pt>
                      <c:pt idx="5">
                        <c:v>3021</c:v>
                      </c:pt>
                      <c:pt idx="6">
                        <c:v>3002</c:v>
                      </c:pt>
                      <c:pt idx="7">
                        <c:v>2934</c:v>
                      </c:pt>
                      <c:pt idx="8">
                        <c:v>2961</c:v>
                      </c:pt>
                      <c:pt idx="9">
                        <c:v>2911</c:v>
                      </c:pt>
                      <c:pt idx="10">
                        <c:v>2851</c:v>
                      </c:pt>
                      <c:pt idx="11">
                        <c:v>2836</c:v>
                      </c:pt>
                      <c:pt idx="12">
                        <c:v>2853</c:v>
                      </c:pt>
                      <c:pt idx="13" formatCode="#,##0">
                        <c:v>2547</c:v>
                      </c:pt>
                      <c:pt idx="14" formatCode="General">
                        <c:v>2516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C3C-4492-87F2-A74F1F06DDB7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Population!$A$5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Population!$B$5:$P$5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3388</c:v>
                      </c:pt>
                      <c:pt idx="1">
                        <c:v>3356</c:v>
                      </c:pt>
                      <c:pt idx="2">
                        <c:v>3311</c:v>
                      </c:pt>
                      <c:pt idx="3">
                        <c:v>3320</c:v>
                      </c:pt>
                      <c:pt idx="4">
                        <c:v>3288</c:v>
                      </c:pt>
                      <c:pt idx="5">
                        <c:v>3223</c:v>
                      </c:pt>
                      <c:pt idx="6">
                        <c:v>3210</c:v>
                      </c:pt>
                      <c:pt idx="7">
                        <c:v>3242</c:v>
                      </c:pt>
                      <c:pt idx="8">
                        <c:v>3238</c:v>
                      </c:pt>
                      <c:pt idx="9">
                        <c:v>3264</c:v>
                      </c:pt>
                      <c:pt idx="10">
                        <c:v>3306</c:v>
                      </c:pt>
                      <c:pt idx="11">
                        <c:v>3370</c:v>
                      </c:pt>
                      <c:pt idx="12">
                        <c:v>3387</c:v>
                      </c:pt>
                      <c:pt idx="13" formatCode="#,##0">
                        <c:v>3285</c:v>
                      </c:pt>
                      <c:pt idx="14" formatCode="General">
                        <c:v>3321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C3C-4492-87F2-A74F1F06DDB7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Population!$A$6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Population!$B$6:$P$6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3584</c:v>
                      </c:pt>
                      <c:pt idx="1">
                        <c:v>3616</c:v>
                      </c:pt>
                      <c:pt idx="2">
                        <c:v>3579</c:v>
                      </c:pt>
                      <c:pt idx="3">
                        <c:v>4087</c:v>
                      </c:pt>
                      <c:pt idx="4">
                        <c:v>4110</c:v>
                      </c:pt>
                      <c:pt idx="5">
                        <c:v>4024</c:v>
                      </c:pt>
                      <c:pt idx="6">
                        <c:v>4043</c:v>
                      </c:pt>
                      <c:pt idx="7">
                        <c:v>4045</c:v>
                      </c:pt>
                      <c:pt idx="8">
                        <c:v>4081</c:v>
                      </c:pt>
                      <c:pt idx="9">
                        <c:v>4279</c:v>
                      </c:pt>
                      <c:pt idx="10">
                        <c:v>3858</c:v>
                      </c:pt>
                      <c:pt idx="11">
                        <c:v>4276</c:v>
                      </c:pt>
                      <c:pt idx="12">
                        <c:v>2726</c:v>
                      </c:pt>
                      <c:pt idx="13" formatCode="#,##0">
                        <c:v>3303</c:v>
                      </c:pt>
                      <c:pt idx="14" formatCode="General">
                        <c:v>3341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C3C-4492-87F2-A74F1F06DDB7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Population!$A$7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Population!$B$7:$P$7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3862</c:v>
                      </c:pt>
                      <c:pt idx="1">
                        <c:v>4021</c:v>
                      </c:pt>
                      <c:pt idx="2">
                        <c:v>4165</c:v>
                      </c:pt>
                      <c:pt idx="3">
                        <c:v>4375</c:v>
                      </c:pt>
                      <c:pt idx="4">
                        <c:v>4367</c:v>
                      </c:pt>
                      <c:pt idx="5">
                        <c:v>4573</c:v>
                      </c:pt>
                      <c:pt idx="6">
                        <c:v>4773</c:v>
                      </c:pt>
                      <c:pt idx="7">
                        <c:v>4927</c:v>
                      </c:pt>
                      <c:pt idx="8">
                        <c:v>5048</c:v>
                      </c:pt>
                      <c:pt idx="9">
                        <c:v>4830</c:v>
                      </c:pt>
                      <c:pt idx="10">
                        <c:v>4740</c:v>
                      </c:pt>
                      <c:pt idx="11">
                        <c:v>4794</c:v>
                      </c:pt>
                      <c:pt idx="12">
                        <c:v>4797</c:v>
                      </c:pt>
                      <c:pt idx="13" formatCode="#,##0">
                        <c:v>4675</c:v>
                      </c:pt>
                      <c:pt idx="14" formatCode="General">
                        <c:v>4680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C3C-4492-87F2-A74F1F06DDB7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Population!$A$8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Population!$B$8:$P$8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3782</c:v>
                      </c:pt>
                      <c:pt idx="1">
                        <c:v>3792</c:v>
                      </c:pt>
                      <c:pt idx="2">
                        <c:v>3740</c:v>
                      </c:pt>
                      <c:pt idx="3">
                        <c:v>3719</c:v>
                      </c:pt>
                      <c:pt idx="4">
                        <c:v>3679</c:v>
                      </c:pt>
                      <c:pt idx="5">
                        <c:v>3732</c:v>
                      </c:pt>
                      <c:pt idx="6">
                        <c:v>3807</c:v>
                      </c:pt>
                      <c:pt idx="7">
                        <c:v>3781</c:v>
                      </c:pt>
                      <c:pt idx="8">
                        <c:v>3710</c:v>
                      </c:pt>
                      <c:pt idx="9">
                        <c:v>3675</c:v>
                      </c:pt>
                      <c:pt idx="10">
                        <c:v>3564</c:v>
                      </c:pt>
                      <c:pt idx="11">
                        <c:v>3499</c:v>
                      </c:pt>
                      <c:pt idx="12">
                        <c:v>3464</c:v>
                      </c:pt>
                      <c:pt idx="13" formatCode="#,##0">
                        <c:v>3098</c:v>
                      </c:pt>
                      <c:pt idx="14" formatCode="General">
                        <c:v>3068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C3C-4492-87F2-A74F1F06DDB7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Population!$A$9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Population!$B$9:$P$9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6249</c:v>
                      </c:pt>
                      <c:pt idx="1">
                        <c:v>6210</c:v>
                      </c:pt>
                      <c:pt idx="2">
                        <c:v>6109</c:v>
                      </c:pt>
                      <c:pt idx="3">
                        <c:v>6059</c:v>
                      </c:pt>
                      <c:pt idx="4">
                        <c:v>6040</c:v>
                      </c:pt>
                      <c:pt idx="5">
                        <c:v>6030</c:v>
                      </c:pt>
                      <c:pt idx="6">
                        <c:v>5919</c:v>
                      </c:pt>
                      <c:pt idx="7">
                        <c:v>5824</c:v>
                      </c:pt>
                      <c:pt idx="8">
                        <c:v>5916</c:v>
                      </c:pt>
                      <c:pt idx="9">
                        <c:v>5917</c:v>
                      </c:pt>
                      <c:pt idx="10">
                        <c:v>5899</c:v>
                      </c:pt>
                      <c:pt idx="11">
                        <c:v>5779</c:v>
                      </c:pt>
                      <c:pt idx="12">
                        <c:v>5737</c:v>
                      </c:pt>
                      <c:pt idx="13" formatCode="#,##0">
                        <c:v>5133</c:v>
                      </c:pt>
                      <c:pt idx="14" formatCode="General">
                        <c:v>5106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C3C-4492-87F2-A74F1F06DDB7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Population!$A$10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Population!$B$10:$P$10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2491</c:v>
                      </c:pt>
                      <c:pt idx="1">
                        <c:v>2435</c:v>
                      </c:pt>
                      <c:pt idx="2">
                        <c:v>2300</c:v>
                      </c:pt>
                      <c:pt idx="3">
                        <c:v>2398</c:v>
                      </c:pt>
                      <c:pt idx="4">
                        <c:v>2392</c:v>
                      </c:pt>
                      <c:pt idx="5">
                        <c:v>2315</c:v>
                      </c:pt>
                      <c:pt idx="6">
                        <c:v>2305</c:v>
                      </c:pt>
                      <c:pt idx="7">
                        <c:v>2280</c:v>
                      </c:pt>
                      <c:pt idx="8">
                        <c:v>2251</c:v>
                      </c:pt>
                      <c:pt idx="9">
                        <c:v>2219</c:v>
                      </c:pt>
                      <c:pt idx="10">
                        <c:v>2231</c:v>
                      </c:pt>
                      <c:pt idx="11">
                        <c:v>2204</c:v>
                      </c:pt>
                      <c:pt idx="12">
                        <c:v>2171</c:v>
                      </c:pt>
                      <c:pt idx="13" formatCode="#,##0">
                        <c:v>2188</c:v>
                      </c:pt>
                      <c:pt idx="14" formatCode="General">
                        <c:v>2193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C3C-4492-87F2-A74F1F06DDB7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Population!$A$11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Population!$B$11:$P$11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13806</c:v>
                      </c:pt>
                      <c:pt idx="1">
                        <c:v>13735</c:v>
                      </c:pt>
                      <c:pt idx="2">
                        <c:v>13657</c:v>
                      </c:pt>
                      <c:pt idx="3">
                        <c:v>13833</c:v>
                      </c:pt>
                      <c:pt idx="4">
                        <c:v>13801</c:v>
                      </c:pt>
                      <c:pt idx="5">
                        <c:v>13653</c:v>
                      </c:pt>
                      <c:pt idx="6">
                        <c:v>13810</c:v>
                      </c:pt>
                      <c:pt idx="7">
                        <c:v>13505</c:v>
                      </c:pt>
                      <c:pt idx="8">
                        <c:v>13520</c:v>
                      </c:pt>
                      <c:pt idx="9">
                        <c:v>13111</c:v>
                      </c:pt>
                      <c:pt idx="10">
                        <c:v>12813</c:v>
                      </c:pt>
                      <c:pt idx="11">
                        <c:v>12619</c:v>
                      </c:pt>
                      <c:pt idx="12">
                        <c:v>12728</c:v>
                      </c:pt>
                      <c:pt idx="13" formatCode="#,##0">
                        <c:v>12456</c:v>
                      </c:pt>
                      <c:pt idx="14" formatCode="General">
                        <c:v>12413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C3C-4492-87F2-A74F1F06DDB7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Population!$A$12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Population!$B$12:$P$12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2471</c:v>
                      </c:pt>
                      <c:pt idx="1">
                        <c:v>2416</c:v>
                      </c:pt>
                      <c:pt idx="2">
                        <c:v>2439</c:v>
                      </c:pt>
                      <c:pt idx="3">
                        <c:v>2454</c:v>
                      </c:pt>
                      <c:pt idx="4">
                        <c:v>2408</c:v>
                      </c:pt>
                      <c:pt idx="5">
                        <c:v>2325</c:v>
                      </c:pt>
                      <c:pt idx="6">
                        <c:v>2288</c:v>
                      </c:pt>
                      <c:pt idx="7">
                        <c:v>2218</c:v>
                      </c:pt>
                      <c:pt idx="8">
                        <c:v>2206</c:v>
                      </c:pt>
                      <c:pt idx="9">
                        <c:v>2184</c:v>
                      </c:pt>
                      <c:pt idx="10">
                        <c:v>2209</c:v>
                      </c:pt>
                      <c:pt idx="11">
                        <c:v>2249</c:v>
                      </c:pt>
                      <c:pt idx="12">
                        <c:v>2211</c:v>
                      </c:pt>
                      <c:pt idx="13" formatCode="#,##0">
                        <c:v>1770</c:v>
                      </c:pt>
                      <c:pt idx="14" formatCode="General">
                        <c:v>1740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C3C-4492-87F2-A74F1F06DDB7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Population!$A$14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Population!$B$14:$P$14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3948</c:v>
                      </c:pt>
                      <c:pt idx="1">
                        <c:v>3907</c:v>
                      </c:pt>
                      <c:pt idx="2">
                        <c:v>3866</c:v>
                      </c:pt>
                      <c:pt idx="3">
                        <c:v>3953</c:v>
                      </c:pt>
                      <c:pt idx="4">
                        <c:v>3953</c:v>
                      </c:pt>
                      <c:pt idx="5">
                        <c:v>3833</c:v>
                      </c:pt>
                      <c:pt idx="6">
                        <c:v>3838</c:v>
                      </c:pt>
                      <c:pt idx="7">
                        <c:v>3831</c:v>
                      </c:pt>
                      <c:pt idx="8">
                        <c:v>3827</c:v>
                      </c:pt>
                      <c:pt idx="9">
                        <c:v>3854</c:v>
                      </c:pt>
                      <c:pt idx="10">
                        <c:v>3880</c:v>
                      </c:pt>
                      <c:pt idx="11">
                        <c:v>3839</c:v>
                      </c:pt>
                      <c:pt idx="12">
                        <c:v>3830</c:v>
                      </c:pt>
                      <c:pt idx="13" formatCode="#,##0">
                        <c:v>3672</c:v>
                      </c:pt>
                      <c:pt idx="14" formatCode="General">
                        <c:v>3706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C3C-4492-87F2-A74F1F06DDB7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Population!$A$15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Population!$B$15:$P$15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14807</c:v>
                      </c:pt>
                      <c:pt idx="1">
                        <c:v>15071</c:v>
                      </c:pt>
                      <c:pt idx="2">
                        <c:v>15382</c:v>
                      </c:pt>
                      <c:pt idx="3">
                        <c:v>17526</c:v>
                      </c:pt>
                      <c:pt idx="4">
                        <c:v>18043</c:v>
                      </c:pt>
                      <c:pt idx="5">
                        <c:v>18393</c:v>
                      </c:pt>
                      <c:pt idx="6">
                        <c:v>18921</c:v>
                      </c:pt>
                      <c:pt idx="7">
                        <c:v>19279</c:v>
                      </c:pt>
                      <c:pt idx="8">
                        <c:v>20051</c:v>
                      </c:pt>
                      <c:pt idx="9">
                        <c:v>20478</c:v>
                      </c:pt>
                      <c:pt idx="10">
                        <c:v>20638</c:v>
                      </c:pt>
                      <c:pt idx="11">
                        <c:v>20901</c:v>
                      </c:pt>
                      <c:pt idx="12">
                        <c:v>21492</c:v>
                      </c:pt>
                      <c:pt idx="13" formatCode="#,##0">
                        <c:v>21598</c:v>
                      </c:pt>
                      <c:pt idx="14" formatCode="General">
                        <c:v>21895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C3C-4492-87F2-A74F1F06DDB7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Population!$A$16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Population!$B$16:$P$16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4744</c:v>
                      </c:pt>
                      <c:pt idx="1">
                        <c:v>4659</c:v>
                      </c:pt>
                      <c:pt idx="2">
                        <c:v>4659</c:v>
                      </c:pt>
                      <c:pt idx="3">
                        <c:v>6461</c:v>
                      </c:pt>
                      <c:pt idx="4">
                        <c:v>6531</c:v>
                      </c:pt>
                      <c:pt idx="5">
                        <c:v>6388</c:v>
                      </c:pt>
                      <c:pt idx="6">
                        <c:v>6317</c:v>
                      </c:pt>
                      <c:pt idx="7">
                        <c:v>6445</c:v>
                      </c:pt>
                      <c:pt idx="8">
                        <c:v>6415</c:v>
                      </c:pt>
                      <c:pt idx="9">
                        <c:v>6442</c:v>
                      </c:pt>
                      <c:pt idx="10">
                        <c:v>6528</c:v>
                      </c:pt>
                      <c:pt idx="11">
                        <c:v>6578</c:v>
                      </c:pt>
                      <c:pt idx="12">
                        <c:v>6229</c:v>
                      </c:pt>
                      <c:pt idx="13" formatCode="#,##0">
                        <c:v>5816</c:v>
                      </c:pt>
                      <c:pt idx="14" formatCode="General">
                        <c:v>5863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C3C-4492-87F2-A74F1F06DDB7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Population!$A$17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Population!$B$17:$P$17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1162</c:v>
                      </c:pt>
                      <c:pt idx="1">
                        <c:v>1211</c:v>
                      </c:pt>
                      <c:pt idx="2">
                        <c:v>1221</c:v>
                      </c:pt>
                      <c:pt idx="3">
                        <c:v>1226</c:v>
                      </c:pt>
                      <c:pt idx="4">
                        <c:v>1241</c:v>
                      </c:pt>
                      <c:pt idx="5">
                        <c:v>1260</c:v>
                      </c:pt>
                      <c:pt idx="6">
                        <c:v>1251</c:v>
                      </c:pt>
                      <c:pt idx="7">
                        <c:v>1291</c:v>
                      </c:pt>
                      <c:pt idx="8">
                        <c:v>1315</c:v>
                      </c:pt>
                      <c:pt idx="9">
                        <c:v>1314</c:v>
                      </c:pt>
                      <c:pt idx="10">
                        <c:v>1348</c:v>
                      </c:pt>
                      <c:pt idx="11">
                        <c:v>1388</c:v>
                      </c:pt>
                      <c:pt idx="12">
                        <c:v>1409</c:v>
                      </c:pt>
                      <c:pt idx="13" formatCode="#,##0">
                        <c:v>1116</c:v>
                      </c:pt>
                      <c:pt idx="14" formatCode="General">
                        <c:v>1149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C3C-4492-87F2-A74F1F06DDB7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Population!$A$18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Population!$B$18:$P$18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22224</c:v>
                      </c:pt>
                      <c:pt idx="1">
                        <c:v>22278</c:v>
                      </c:pt>
                      <c:pt idx="2">
                        <c:v>22272</c:v>
                      </c:pt>
                      <c:pt idx="3">
                        <c:v>22935</c:v>
                      </c:pt>
                      <c:pt idx="4">
                        <c:v>22969</c:v>
                      </c:pt>
                      <c:pt idx="5">
                        <c:v>23150</c:v>
                      </c:pt>
                      <c:pt idx="6">
                        <c:v>23530</c:v>
                      </c:pt>
                      <c:pt idx="7">
                        <c:v>23599</c:v>
                      </c:pt>
                      <c:pt idx="8">
                        <c:v>23433</c:v>
                      </c:pt>
                      <c:pt idx="9">
                        <c:v>23275</c:v>
                      </c:pt>
                      <c:pt idx="10">
                        <c:v>23088</c:v>
                      </c:pt>
                      <c:pt idx="11">
                        <c:v>22980</c:v>
                      </c:pt>
                      <c:pt idx="12">
                        <c:v>23021</c:v>
                      </c:pt>
                      <c:pt idx="13" formatCode="#,##0">
                        <c:v>21537</c:v>
                      </c:pt>
                      <c:pt idx="14" formatCode="General">
                        <c:v>21363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C3C-4492-87F2-A74F1F06DDB7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Population!$A$19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Population!$B$19:$P$19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32167</c:v>
                      </c:pt>
                      <c:pt idx="1">
                        <c:v>32597</c:v>
                      </c:pt>
                      <c:pt idx="2">
                        <c:v>32940</c:v>
                      </c:pt>
                      <c:pt idx="3">
                        <c:v>35012</c:v>
                      </c:pt>
                      <c:pt idx="4">
                        <c:v>34980</c:v>
                      </c:pt>
                      <c:pt idx="5">
                        <c:v>35454</c:v>
                      </c:pt>
                      <c:pt idx="6">
                        <c:v>36147</c:v>
                      </c:pt>
                      <c:pt idx="7">
                        <c:v>36551</c:v>
                      </c:pt>
                      <c:pt idx="8">
                        <c:v>37206</c:v>
                      </c:pt>
                      <c:pt idx="9">
                        <c:v>36708</c:v>
                      </c:pt>
                      <c:pt idx="10">
                        <c:v>36040</c:v>
                      </c:pt>
                      <c:pt idx="11">
                        <c:v>36459</c:v>
                      </c:pt>
                      <c:pt idx="12">
                        <c:v>36664</c:v>
                      </c:pt>
                      <c:pt idx="13" formatCode="#,##0">
                        <c:v>34860</c:v>
                      </c:pt>
                      <c:pt idx="14" formatCode="General">
                        <c:v>34128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C3C-4492-87F2-A74F1F06DDB7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Population!$A$20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Population!$B$20:$P$20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1728</c:v>
                      </c:pt>
                      <c:pt idx="1">
                        <c:v>1707</c:v>
                      </c:pt>
                      <c:pt idx="2">
                        <c:v>1741</c:v>
                      </c:pt>
                      <c:pt idx="3">
                        <c:v>1599</c:v>
                      </c:pt>
                      <c:pt idx="4">
                        <c:v>1610</c:v>
                      </c:pt>
                      <c:pt idx="5">
                        <c:v>1577</c:v>
                      </c:pt>
                      <c:pt idx="6">
                        <c:v>1612</c:v>
                      </c:pt>
                      <c:pt idx="7">
                        <c:v>1568</c:v>
                      </c:pt>
                      <c:pt idx="8">
                        <c:v>1554</c:v>
                      </c:pt>
                      <c:pt idx="9">
                        <c:v>1557</c:v>
                      </c:pt>
                      <c:pt idx="10">
                        <c:v>1516</c:v>
                      </c:pt>
                      <c:pt idx="11">
                        <c:v>1522</c:v>
                      </c:pt>
                      <c:pt idx="12">
                        <c:v>1536</c:v>
                      </c:pt>
                      <c:pt idx="13" formatCode="#,##0">
                        <c:v>1513</c:v>
                      </c:pt>
                      <c:pt idx="14" formatCode="General">
                        <c:v>1552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C3C-4492-87F2-A74F1F06DDB7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Population!$B$21:$P$21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719</c:v>
                      </c:pt>
                      <c:pt idx="1">
                        <c:v>707</c:v>
                      </c:pt>
                      <c:pt idx="2">
                        <c:v>703</c:v>
                      </c:pt>
                      <c:pt idx="3">
                        <c:v>812</c:v>
                      </c:pt>
                      <c:pt idx="4">
                        <c:v>839</c:v>
                      </c:pt>
                      <c:pt idx="5">
                        <c:v>839</c:v>
                      </c:pt>
                      <c:pt idx="6">
                        <c:v>801</c:v>
                      </c:pt>
                      <c:pt idx="7">
                        <c:v>785</c:v>
                      </c:pt>
                      <c:pt idx="8">
                        <c:v>764</c:v>
                      </c:pt>
                      <c:pt idx="9">
                        <c:v>769</c:v>
                      </c:pt>
                      <c:pt idx="10">
                        <c:v>763</c:v>
                      </c:pt>
                      <c:pt idx="11">
                        <c:v>726</c:v>
                      </c:pt>
                      <c:pt idx="12">
                        <c:v>762</c:v>
                      </c:pt>
                      <c:pt idx="13" formatCode="#,##0">
                        <c:v>753</c:v>
                      </c:pt>
                      <c:pt idx="14" formatCode="General">
                        <c:v>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C3C-4492-87F2-A74F1F06DDB7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Population!$A$22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Population!$B$22:$P$22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54</c:v>
                      </c:pt>
                      <c:pt idx="1">
                        <c:v>40</c:v>
                      </c:pt>
                      <c:pt idx="2">
                        <c:v>45</c:v>
                      </c:pt>
                      <c:pt idx="3">
                        <c:v>83</c:v>
                      </c:pt>
                      <c:pt idx="4">
                        <c:v>95</c:v>
                      </c:pt>
                      <c:pt idx="5">
                        <c:v>83</c:v>
                      </c:pt>
                      <c:pt idx="6">
                        <c:v>103</c:v>
                      </c:pt>
                      <c:pt idx="7">
                        <c:v>86</c:v>
                      </c:pt>
                      <c:pt idx="8">
                        <c:v>112</c:v>
                      </c:pt>
                      <c:pt idx="9">
                        <c:v>113</c:v>
                      </c:pt>
                      <c:pt idx="10">
                        <c:v>134</c:v>
                      </c:pt>
                      <c:pt idx="11">
                        <c:v>152</c:v>
                      </c:pt>
                      <c:pt idx="12">
                        <c:v>169</c:v>
                      </c:pt>
                      <c:pt idx="13" formatCode="#,##0">
                        <c:v>64</c:v>
                      </c:pt>
                      <c:pt idx="14" formatCode="General">
                        <c:v>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C3C-4492-87F2-A74F1F06DDB7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Population!$A$23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Population!$B$23:$P$23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262895</c:v>
                      </c:pt>
                      <c:pt idx="1">
                        <c:v>265372</c:v>
                      </c:pt>
                      <c:pt idx="2">
                        <c:v>270550</c:v>
                      </c:pt>
                      <c:pt idx="3">
                        <c:v>278831</c:v>
                      </c:pt>
                      <c:pt idx="4">
                        <c:v>283361</c:v>
                      </c:pt>
                      <c:pt idx="5">
                        <c:v>285998</c:v>
                      </c:pt>
                      <c:pt idx="6">
                        <c:v>289324</c:v>
                      </c:pt>
                      <c:pt idx="7">
                        <c:v>295039</c:v>
                      </c:pt>
                      <c:pt idx="8">
                        <c:v>299453</c:v>
                      </c:pt>
                      <c:pt idx="9">
                        <c:v>303137</c:v>
                      </c:pt>
                      <c:pt idx="10">
                        <c:v>305225</c:v>
                      </c:pt>
                      <c:pt idx="11">
                        <c:v>307412</c:v>
                      </c:pt>
                      <c:pt idx="12">
                        <c:v>310569</c:v>
                      </c:pt>
                      <c:pt idx="13" formatCode="#,##0">
                        <c:v>310639</c:v>
                      </c:pt>
                      <c:pt idx="14" formatCode="General">
                        <c:v>314451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C3C-4492-87F2-A74F1F06DDB7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Population!$A$24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Population!$B$24:$P$24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5781</c:v>
                      </c:pt>
                      <c:pt idx="1">
                        <c:v>5701</c:v>
                      </c:pt>
                      <c:pt idx="2">
                        <c:v>5674</c:v>
                      </c:pt>
                      <c:pt idx="3">
                        <c:v>5915</c:v>
                      </c:pt>
                      <c:pt idx="4">
                        <c:v>5882</c:v>
                      </c:pt>
                      <c:pt idx="5">
                        <c:v>5777</c:v>
                      </c:pt>
                      <c:pt idx="6">
                        <c:v>5723</c:v>
                      </c:pt>
                      <c:pt idx="7">
                        <c:v>5753</c:v>
                      </c:pt>
                      <c:pt idx="8">
                        <c:v>5724</c:v>
                      </c:pt>
                      <c:pt idx="9">
                        <c:v>5711</c:v>
                      </c:pt>
                      <c:pt idx="10">
                        <c:v>5859</c:v>
                      </c:pt>
                      <c:pt idx="11">
                        <c:v>5877</c:v>
                      </c:pt>
                      <c:pt idx="12">
                        <c:v>5951</c:v>
                      </c:pt>
                      <c:pt idx="13" formatCode="#,##0">
                        <c:v>5596</c:v>
                      </c:pt>
                      <c:pt idx="14" formatCode="General">
                        <c:v>5688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C3C-4492-87F2-A74F1F06DDB7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Population!$A$25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Population!$B$25:$P$25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4416</c:v>
                      </c:pt>
                      <c:pt idx="1">
                        <c:v>4474</c:v>
                      </c:pt>
                      <c:pt idx="2">
                        <c:v>4581</c:v>
                      </c:pt>
                      <c:pt idx="3">
                        <c:v>4799</c:v>
                      </c:pt>
                      <c:pt idx="4">
                        <c:v>4918</c:v>
                      </c:pt>
                      <c:pt idx="5">
                        <c:v>5023</c:v>
                      </c:pt>
                      <c:pt idx="6">
                        <c:v>5312</c:v>
                      </c:pt>
                      <c:pt idx="7">
                        <c:v>5450</c:v>
                      </c:pt>
                      <c:pt idx="8">
                        <c:v>5641</c:v>
                      </c:pt>
                      <c:pt idx="9">
                        <c:v>5723</c:v>
                      </c:pt>
                      <c:pt idx="10">
                        <c:v>5626</c:v>
                      </c:pt>
                      <c:pt idx="11">
                        <c:v>5753</c:v>
                      </c:pt>
                      <c:pt idx="12">
                        <c:v>5771</c:v>
                      </c:pt>
                      <c:pt idx="13" formatCode="#,##0">
                        <c:v>5237</c:v>
                      </c:pt>
                      <c:pt idx="14" formatCode="General">
                        <c:v>5211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C3C-4492-87F2-A74F1F06DDB7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Population!$A$26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Population!$B$26:$P$26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7806</c:v>
                      </c:pt>
                      <c:pt idx="1">
                        <c:v>7873</c:v>
                      </c:pt>
                      <c:pt idx="2">
                        <c:v>7980</c:v>
                      </c:pt>
                      <c:pt idx="3">
                        <c:v>8283</c:v>
                      </c:pt>
                      <c:pt idx="4">
                        <c:v>8278</c:v>
                      </c:pt>
                      <c:pt idx="5">
                        <c:v>8281</c:v>
                      </c:pt>
                      <c:pt idx="6">
                        <c:v>8267</c:v>
                      </c:pt>
                      <c:pt idx="7">
                        <c:v>8200</c:v>
                      </c:pt>
                      <c:pt idx="8">
                        <c:v>8341</c:v>
                      </c:pt>
                      <c:pt idx="9">
                        <c:v>8172</c:v>
                      </c:pt>
                      <c:pt idx="10">
                        <c:v>7957</c:v>
                      </c:pt>
                      <c:pt idx="11">
                        <c:v>7987</c:v>
                      </c:pt>
                      <c:pt idx="12">
                        <c:v>7984</c:v>
                      </c:pt>
                      <c:pt idx="13" formatCode="#,##0">
                        <c:v>7630</c:v>
                      </c:pt>
                      <c:pt idx="14" formatCode="General">
                        <c:v>7533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C3C-4492-87F2-A74F1F06DDB7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Population!$A$27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Population!$B$27:$P$27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2104</c:v>
                      </c:pt>
                      <c:pt idx="1">
                        <c:v>2125</c:v>
                      </c:pt>
                      <c:pt idx="2">
                        <c:v>2127</c:v>
                      </c:pt>
                      <c:pt idx="3">
                        <c:v>2242</c:v>
                      </c:pt>
                      <c:pt idx="4">
                        <c:v>2223</c:v>
                      </c:pt>
                      <c:pt idx="5">
                        <c:v>2230</c:v>
                      </c:pt>
                      <c:pt idx="6">
                        <c:v>2148</c:v>
                      </c:pt>
                      <c:pt idx="7">
                        <c:v>2150</c:v>
                      </c:pt>
                      <c:pt idx="8">
                        <c:v>2164</c:v>
                      </c:pt>
                      <c:pt idx="9">
                        <c:v>2123</c:v>
                      </c:pt>
                      <c:pt idx="10">
                        <c:v>2124</c:v>
                      </c:pt>
                      <c:pt idx="11">
                        <c:v>2139</c:v>
                      </c:pt>
                      <c:pt idx="12">
                        <c:v>2138</c:v>
                      </c:pt>
                      <c:pt idx="13" formatCode="#,##0">
                        <c:v>1962</c:v>
                      </c:pt>
                      <c:pt idx="14" formatCode="General">
                        <c:v>1982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C3C-4492-87F2-A74F1F06DDB7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Population!$A$29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Population!$B$29:$P$29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9287</c:v>
                      </c:pt>
                      <c:pt idx="1">
                        <c:v>9241</c:v>
                      </c:pt>
                      <c:pt idx="2">
                        <c:v>9347</c:v>
                      </c:pt>
                      <c:pt idx="3">
                        <c:v>9403</c:v>
                      </c:pt>
                      <c:pt idx="4">
                        <c:v>9390</c:v>
                      </c:pt>
                      <c:pt idx="5">
                        <c:v>9317</c:v>
                      </c:pt>
                      <c:pt idx="6">
                        <c:v>8992</c:v>
                      </c:pt>
                      <c:pt idx="7">
                        <c:v>9081</c:v>
                      </c:pt>
                      <c:pt idx="8">
                        <c:v>9067</c:v>
                      </c:pt>
                      <c:pt idx="9">
                        <c:v>8720</c:v>
                      </c:pt>
                      <c:pt idx="10">
                        <c:v>8468</c:v>
                      </c:pt>
                      <c:pt idx="11">
                        <c:v>8145</c:v>
                      </c:pt>
                      <c:pt idx="12">
                        <c:v>8545</c:v>
                      </c:pt>
                      <c:pt idx="13" formatCode="#,##0">
                        <c:v>8990</c:v>
                      </c:pt>
                      <c:pt idx="14" formatCode="General">
                        <c:v>9070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C3C-4492-87F2-A74F1F06DDB7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Population!$A$30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Population!$B$30:$P$30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14580</c:v>
                      </c:pt>
                      <c:pt idx="1">
                        <c:v>14909</c:v>
                      </c:pt>
                      <c:pt idx="2">
                        <c:v>14917</c:v>
                      </c:pt>
                      <c:pt idx="3">
                        <c:v>15216</c:v>
                      </c:pt>
                      <c:pt idx="4">
                        <c:v>15125</c:v>
                      </c:pt>
                      <c:pt idx="5">
                        <c:v>14906</c:v>
                      </c:pt>
                      <c:pt idx="6">
                        <c:v>15074</c:v>
                      </c:pt>
                      <c:pt idx="7">
                        <c:v>15105</c:v>
                      </c:pt>
                      <c:pt idx="8">
                        <c:v>15107</c:v>
                      </c:pt>
                      <c:pt idx="9">
                        <c:v>14993</c:v>
                      </c:pt>
                      <c:pt idx="10">
                        <c:v>14770</c:v>
                      </c:pt>
                      <c:pt idx="11">
                        <c:v>14751</c:v>
                      </c:pt>
                      <c:pt idx="12">
                        <c:v>14714</c:v>
                      </c:pt>
                      <c:pt idx="13" formatCode="#,##0">
                        <c:v>14738</c:v>
                      </c:pt>
                      <c:pt idx="14" formatCode="General">
                        <c:v>14597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C3C-4492-87F2-A74F1F06DDB7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Population!$A$31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Population!$B$31:$P$31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15826</c:v>
                      </c:pt>
                      <c:pt idx="1">
                        <c:v>15887</c:v>
                      </c:pt>
                      <c:pt idx="2">
                        <c:v>16248</c:v>
                      </c:pt>
                      <c:pt idx="3">
                        <c:v>15507</c:v>
                      </c:pt>
                      <c:pt idx="4">
                        <c:v>15636</c:v>
                      </c:pt>
                      <c:pt idx="5">
                        <c:v>15589</c:v>
                      </c:pt>
                      <c:pt idx="6">
                        <c:v>15697</c:v>
                      </c:pt>
                      <c:pt idx="7">
                        <c:v>15907</c:v>
                      </c:pt>
                      <c:pt idx="8">
                        <c:v>16203</c:v>
                      </c:pt>
                      <c:pt idx="9">
                        <c:v>15970</c:v>
                      </c:pt>
                      <c:pt idx="10">
                        <c:v>15634</c:v>
                      </c:pt>
                      <c:pt idx="11">
                        <c:v>15673</c:v>
                      </c:pt>
                      <c:pt idx="12">
                        <c:v>15823</c:v>
                      </c:pt>
                      <c:pt idx="13" formatCode="#,##0">
                        <c:v>15193</c:v>
                      </c:pt>
                      <c:pt idx="14" formatCode="General">
                        <c:v>15118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C3C-4492-87F2-A74F1F06DDB7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Population!$B$32:$P$32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2989</c:v>
                      </c:pt>
                      <c:pt idx="1">
                        <c:v>3022</c:v>
                      </c:pt>
                      <c:pt idx="2">
                        <c:v>3014</c:v>
                      </c:pt>
                      <c:pt idx="3">
                        <c:v>3367</c:v>
                      </c:pt>
                      <c:pt idx="4">
                        <c:v>3385</c:v>
                      </c:pt>
                      <c:pt idx="5">
                        <c:v>3466</c:v>
                      </c:pt>
                      <c:pt idx="6">
                        <c:v>3601</c:v>
                      </c:pt>
                      <c:pt idx="7">
                        <c:v>3746</c:v>
                      </c:pt>
                      <c:pt idx="8">
                        <c:v>3792</c:v>
                      </c:pt>
                      <c:pt idx="9">
                        <c:v>3608</c:v>
                      </c:pt>
                      <c:pt idx="10">
                        <c:v>3710</c:v>
                      </c:pt>
                      <c:pt idx="11">
                        <c:v>3741</c:v>
                      </c:pt>
                      <c:pt idx="12">
                        <c:v>3849</c:v>
                      </c:pt>
                      <c:pt idx="13" formatCode="#,##0">
                        <c:v>3385</c:v>
                      </c:pt>
                      <c:pt idx="14" formatCode="General">
                        <c:v>3253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C3C-4492-87F2-A74F1F06DDB7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Population!$B$33:$P$33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11104</c:v>
                      </c:pt>
                      <c:pt idx="1">
                        <c:v>11011</c:v>
                      </c:pt>
                      <c:pt idx="2">
                        <c:v>11046</c:v>
                      </c:pt>
                      <c:pt idx="3">
                        <c:v>13813</c:v>
                      </c:pt>
                      <c:pt idx="4">
                        <c:v>13761</c:v>
                      </c:pt>
                      <c:pt idx="5">
                        <c:v>13982</c:v>
                      </c:pt>
                      <c:pt idx="6">
                        <c:v>14077</c:v>
                      </c:pt>
                      <c:pt idx="7">
                        <c:v>14349</c:v>
                      </c:pt>
                      <c:pt idx="8">
                        <c:v>14732</c:v>
                      </c:pt>
                      <c:pt idx="9">
                        <c:v>14921</c:v>
                      </c:pt>
                      <c:pt idx="10">
                        <c:v>15281</c:v>
                      </c:pt>
                      <c:pt idx="11">
                        <c:v>15695</c:v>
                      </c:pt>
                      <c:pt idx="12">
                        <c:v>15976</c:v>
                      </c:pt>
                      <c:pt idx="13" formatCode="#,##0">
                        <c:v>14748</c:v>
                      </c:pt>
                      <c:pt idx="14" formatCode="General">
                        <c:v>14487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3C3C-4492-87F2-A74F1F06DDB7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Population!$A$34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Population!$B$34:$P$34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10322</c:v>
                      </c:pt>
                      <c:pt idx="1">
                        <c:v>10250</c:v>
                      </c:pt>
                      <c:pt idx="2">
                        <c:v>10170</c:v>
                      </c:pt>
                      <c:pt idx="3">
                        <c:v>10506</c:v>
                      </c:pt>
                      <c:pt idx="4">
                        <c:v>10561</c:v>
                      </c:pt>
                      <c:pt idx="5">
                        <c:v>10422</c:v>
                      </c:pt>
                      <c:pt idx="6">
                        <c:v>10302</c:v>
                      </c:pt>
                      <c:pt idx="7">
                        <c:v>10416</c:v>
                      </c:pt>
                      <c:pt idx="8">
                        <c:v>10551</c:v>
                      </c:pt>
                      <c:pt idx="9">
                        <c:v>10448</c:v>
                      </c:pt>
                      <c:pt idx="10">
                        <c:v>10266</c:v>
                      </c:pt>
                      <c:pt idx="11">
                        <c:v>10234</c:v>
                      </c:pt>
                      <c:pt idx="12">
                        <c:v>10264</c:v>
                      </c:pt>
                      <c:pt idx="13" formatCode="#,##0">
                        <c:v>9900</c:v>
                      </c:pt>
                      <c:pt idx="14" formatCode="General">
                        <c:v>9943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C3C-4492-87F2-A74F1F06DDB7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Population!$A$35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Population!$B$35:$P$35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2746</c:v>
                      </c:pt>
                      <c:pt idx="1">
                        <c:v>2731</c:v>
                      </c:pt>
                      <c:pt idx="2">
                        <c:v>2731</c:v>
                      </c:pt>
                      <c:pt idx="3">
                        <c:v>3461</c:v>
                      </c:pt>
                      <c:pt idx="4">
                        <c:v>3305</c:v>
                      </c:pt>
                      <c:pt idx="5">
                        <c:v>3256</c:v>
                      </c:pt>
                      <c:pt idx="6">
                        <c:v>3206</c:v>
                      </c:pt>
                      <c:pt idx="7">
                        <c:v>3159</c:v>
                      </c:pt>
                      <c:pt idx="8">
                        <c:v>3211</c:v>
                      </c:pt>
                      <c:pt idx="9">
                        <c:v>3056</c:v>
                      </c:pt>
                      <c:pt idx="10">
                        <c:v>3001</c:v>
                      </c:pt>
                      <c:pt idx="11">
                        <c:v>2895</c:v>
                      </c:pt>
                      <c:pt idx="12">
                        <c:v>2793</c:v>
                      </c:pt>
                      <c:pt idx="13" formatCode="#,##0">
                        <c:v>2451</c:v>
                      </c:pt>
                      <c:pt idx="14" formatCode="General">
                        <c:v>2429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3C3C-4492-87F2-A74F1F06DDB7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Population!$A$36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Population!$B$36:$P$36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16039</c:v>
                      </c:pt>
                      <c:pt idx="1">
                        <c:v>16022</c:v>
                      </c:pt>
                      <c:pt idx="2">
                        <c:v>16222</c:v>
                      </c:pt>
                      <c:pt idx="3">
                        <c:v>16921</c:v>
                      </c:pt>
                      <c:pt idx="4">
                        <c:v>16891</c:v>
                      </c:pt>
                      <c:pt idx="5">
                        <c:v>17117</c:v>
                      </c:pt>
                      <c:pt idx="6">
                        <c:v>17302</c:v>
                      </c:pt>
                      <c:pt idx="7">
                        <c:v>17356</c:v>
                      </c:pt>
                      <c:pt idx="8">
                        <c:v>17615</c:v>
                      </c:pt>
                      <c:pt idx="9">
                        <c:v>17333</c:v>
                      </c:pt>
                      <c:pt idx="10">
                        <c:v>17050</c:v>
                      </c:pt>
                      <c:pt idx="11">
                        <c:v>16866</c:v>
                      </c:pt>
                      <c:pt idx="12">
                        <c:v>16703</c:v>
                      </c:pt>
                      <c:pt idx="13" formatCode="#,##0">
                        <c:v>16932</c:v>
                      </c:pt>
                      <c:pt idx="14" formatCode="General">
                        <c:v>16824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3C3C-4492-87F2-A74F1F06DDB7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Population!$A$37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Population!$B$37:$P$37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1219</c:v>
                      </c:pt>
                      <c:pt idx="1">
                        <c:v>1249</c:v>
                      </c:pt>
                      <c:pt idx="2">
                        <c:v>1259</c:v>
                      </c:pt>
                      <c:pt idx="3">
                        <c:v>1143</c:v>
                      </c:pt>
                      <c:pt idx="4">
                        <c:v>1166</c:v>
                      </c:pt>
                      <c:pt idx="5">
                        <c:v>1183</c:v>
                      </c:pt>
                      <c:pt idx="6">
                        <c:v>1219</c:v>
                      </c:pt>
                      <c:pt idx="7">
                        <c:v>1352</c:v>
                      </c:pt>
                      <c:pt idx="8">
                        <c:v>1352</c:v>
                      </c:pt>
                      <c:pt idx="9">
                        <c:v>1367</c:v>
                      </c:pt>
                      <c:pt idx="10">
                        <c:v>1295</c:v>
                      </c:pt>
                      <c:pt idx="11">
                        <c:v>1311</c:v>
                      </c:pt>
                      <c:pt idx="12">
                        <c:v>1291</c:v>
                      </c:pt>
                      <c:pt idx="13" formatCode="#,##0">
                        <c:v>1372</c:v>
                      </c:pt>
                      <c:pt idx="14" formatCode="General">
                        <c:v>1381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C3C-4492-87F2-A74F1F06DDB7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Population!$A$38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Population!$B$38:$P$38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4294</c:v>
                      </c:pt>
                      <c:pt idx="1">
                        <c:v>4311</c:v>
                      </c:pt>
                      <c:pt idx="2">
                        <c:v>4273</c:v>
                      </c:pt>
                      <c:pt idx="3">
                        <c:v>4128</c:v>
                      </c:pt>
                      <c:pt idx="4">
                        <c:v>4011</c:v>
                      </c:pt>
                      <c:pt idx="5">
                        <c:v>3939</c:v>
                      </c:pt>
                      <c:pt idx="6">
                        <c:v>4006</c:v>
                      </c:pt>
                      <c:pt idx="7">
                        <c:v>3971</c:v>
                      </c:pt>
                      <c:pt idx="8">
                        <c:v>3913</c:v>
                      </c:pt>
                      <c:pt idx="9">
                        <c:v>3869</c:v>
                      </c:pt>
                      <c:pt idx="10">
                        <c:v>3767</c:v>
                      </c:pt>
                      <c:pt idx="11">
                        <c:v>3758</c:v>
                      </c:pt>
                      <c:pt idx="12">
                        <c:v>3776</c:v>
                      </c:pt>
                      <c:pt idx="13" formatCode="#,##0">
                        <c:v>3372</c:v>
                      </c:pt>
                      <c:pt idx="14" formatCode="General">
                        <c:v>3319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C3C-4492-87F2-A74F1F06DDB7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Population!$A$39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Population!$B$39:$P$39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126542</c:v>
                      </c:pt>
                      <c:pt idx="1">
                        <c:v>126651</c:v>
                      </c:pt>
                      <c:pt idx="2">
                        <c:v>127683</c:v>
                      </c:pt>
                      <c:pt idx="3">
                        <c:v>131506</c:v>
                      </c:pt>
                      <c:pt idx="4">
                        <c:v>132747</c:v>
                      </c:pt>
                      <c:pt idx="5">
                        <c:v>133984</c:v>
                      </c:pt>
                      <c:pt idx="6">
                        <c:v>134117</c:v>
                      </c:pt>
                      <c:pt idx="7">
                        <c:v>135044</c:v>
                      </c:pt>
                      <c:pt idx="8">
                        <c:v>136051</c:v>
                      </c:pt>
                      <c:pt idx="9">
                        <c:v>136535</c:v>
                      </c:pt>
                      <c:pt idx="10">
                        <c:v>136290</c:v>
                      </c:pt>
                      <c:pt idx="11">
                        <c:v>137640</c:v>
                      </c:pt>
                      <c:pt idx="12">
                        <c:v>138034</c:v>
                      </c:pt>
                      <c:pt idx="13" formatCode="#,##0">
                        <c:v>143208</c:v>
                      </c:pt>
                      <c:pt idx="14" formatCode="General">
                        <c:v>143326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C3C-4492-87F2-A74F1F06DDB7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Population!$A$40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Population!$B$40:$P$40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917</c:v>
                      </c:pt>
                      <c:pt idx="1">
                        <c:v>919</c:v>
                      </c:pt>
                      <c:pt idx="2">
                        <c:v>969</c:v>
                      </c:pt>
                      <c:pt idx="3">
                        <c:v>984</c:v>
                      </c:pt>
                      <c:pt idx="4">
                        <c:v>953</c:v>
                      </c:pt>
                      <c:pt idx="5">
                        <c:v>924</c:v>
                      </c:pt>
                      <c:pt idx="6">
                        <c:v>903</c:v>
                      </c:pt>
                      <c:pt idx="7">
                        <c:v>893</c:v>
                      </c:pt>
                      <c:pt idx="8">
                        <c:v>837</c:v>
                      </c:pt>
                      <c:pt idx="9">
                        <c:v>812</c:v>
                      </c:pt>
                      <c:pt idx="10">
                        <c:v>810</c:v>
                      </c:pt>
                      <c:pt idx="11">
                        <c:v>823</c:v>
                      </c:pt>
                      <c:pt idx="12">
                        <c:v>776</c:v>
                      </c:pt>
                      <c:pt idx="13" formatCode="#,##0">
                        <c:v>760</c:v>
                      </c:pt>
                      <c:pt idx="14" formatCode="General">
                        <c:v>724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3C3C-4492-87F2-A74F1F06DDB7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Population!$A$41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Population!$B$41:$P$41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12141</c:v>
                      </c:pt>
                      <c:pt idx="1">
                        <c:v>12083</c:v>
                      </c:pt>
                      <c:pt idx="2">
                        <c:v>12142</c:v>
                      </c:pt>
                      <c:pt idx="3">
                        <c:v>12651</c:v>
                      </c:pt>
                      <c:pt idx="4">
                        <c:v>12648</c:v>
                      </c:pt>
                      <c:pt idx="5">
                        <c:v>12614</c:v>
                      </c:pt>
                      <c:pt idx="6">
                        <c:v>12743</c:v>
                      </c:pt>
                      <c:pt idx="7">
                        <c:v>12773</c:v>
                      </c:pt>
                      <c:pt idx="8">
                        <c:v>12739</c:v>
                      </c:pt>
                      <c:pt idx="9">
                        <c:v>12799</c:v>
                      </c:pt>
                      <c:pt idx="10">
                        <c:v>12715</c:v>
                      </c:pt>
                      <c:pt idx="11">
                        <c:v>12287</c:v>
                      </c:pt>
                      <c:pt idx="12">
                        <c:v>12337</c:v>
                      </c:pt>
                      <c:pt idx="13" formatCode="#,##0">
                        <c:v>11831</c:v>
                      </c:pt>
                      <c:pt idx="14" formatCode="General">
                        <c:v>11754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3C3C-4492-87F2-A74F1F06DDB7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Population!$A$42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Population!$B$42:$P$42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106517</c:v>
                      </c:pt>
                      <c:pt idx="1">
                        <c:v>107445</c:v>
                      </c:pt>
                      <c:pt idx="2">
                        <c:v>108378</c:v>
                      </c:pt>
                      <c:pt idx="3">
                        <c:v>110224</c:v>
                      </c:pt>
                      <c:pt idx="4">
                        <c:v>111832</c:v>
                      </c:pt>
                      <c:pt idx="5">
                        <c:v>113494</c:v>
                      </c:pt>
                      <c:pt idx="6">
                        <c:v>114954</c:v>
                      </c:pt>
                      <c:pt idx="7">
                        <c:v>116881</c:v>
                      </c:pt>
                      <c:pt idx="8">
                        <c:v>118105</c:v>
                      </c:pt>
                      <c:pt idx="9">
                        <c:v>118386</c:v>
                      </c:pt>
                      <c:pt idx="10">
                        <c:v>118019</c:v>
                      </c:pt>
                      <c:pt idx="11">
                        <c:v>118189</c:v>
                      </c:pt>
                      <c:pt idx="12">
                        <c:v>119200</c:v>
                      </c:pt>
                      <c:pt idx="13" formatCode="#,##0">
                        <c:v>120003</c:v>
                      </c:pt>
                      <c:pt idx="14" formatCode="General">
                        <c:v>119411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3C3C-4492-87F2-A74F1F06DDB7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Population!$A$43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Population!$B$43:$P$43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2976</c:v>
                      </c:pt>
                      <c:pt idx="1">
                        <c:v>3067</c:v>
                      </c:pt>
                      <c:pt idx="2">
                        <c:v>3130</c:v>
                      </c:pt>
                      <c:pt idx="3">
                        <c:v>3355</c:v>
                      </c:pt>
                      <c:pt idx="4">
                        <c:v>3294</c:v>
                      </c:pt>
                      <c:pt idx="5">
                        <c:v>3271</c:v>
                      </c:pt>
                      <c:pt idx="6">
                        <c:v>3372</c:v>
                      </c:pt>
                      <c:pt idx="7">
                        <c:v>3465</c:v>
                      </c:pt>
                      <c:pt idx="8">
                        <c:v>3651</c:v>
                      </c:pt>
                      <c:pt idx="9">
                        <c:v>3673</c:v>
                      </c:pt>
                      <c:pt idx="10">
                        <c:v>3663</c:v>
                      </c:pt>
                      <c:pt idx="11">
                        <c:v>3671</c:v>
                      </c:pt>
                      <c:pt idx="12">
                        <c:v>3657</c:v>
                      </c:pt>
                      <c:pt idx="13" formatCode="#,##0">
                        <c:v>3308</c:v>
                      </c:pt>
                      <c:pt idx="14" formatCode="General">
                        <c:v>3265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3C3C-4492-87F2-A74F1F06DDB7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Population!$A$44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Population!$B$44:$P$44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10145</c:v>
                      </c:pt>
                      <c:pt idx="1">
                        <c:v>10454</c:v>
                      </c:pt>
                      <c:pt idx="2">
                        <c:v>10528</c:v>
                      </c:pt>
                      <c:pt idx="3">
                        <c:v>10658</c:v>
                      </c:pt>
                      <c:pt idx="4">
                        <c:v>10686</c:v>
                      </c:pt>
                      <c:pt idx="5">
                        <c:v>10865</c:v>
                      </c:pt>
                      <c:pt idx="6">
                        <c:v>11238</c:v>
                      </c:pt>
                      <c:pt idx="7">
                        <c:v>11613</c:v>
                      </c:pt>
                      <c:pt idx="8">
                        <c:v>11721</c:v>
                      </c:pt>
                      <c:pt idx="9">
                        <c:v>11600</c:v>
                      </c:pt>
                      <c:pt idx="10">
                        <c:v>11472</c:v>
                      </c:pt>
                      <c:pt idx="11">
                        <c:v>11720</c:v>
                      </c:pt>
                      <c:pt idx="12">
                        <c:v>11998</c:v>
                      </c:pt>
                      <c:pt idx="13" formatCode="#,##0">
                        <c:v>11644</c:v>
                      </c:pt>
                      <c:pt idx="14" formatCode="General">
                        <c:v>11194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3C3C-4492-87F2-A74F1F06DDB7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Population!$A$45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Population!$B$45:$P$45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6537</c:v>
                      </c:pt>
                      <c:pt idx="1">
                        <c:v>6734</c:v>
                      </c:pt>
                      <c:pt idx="2">
                        <c:v>6772</c:v>
                      </c:pt>
                      <c:pt idx="3">
                        <c:v>7110</c:v>
                      </c:pt>
                      <c:pt idx="4">
                        <c:v>7139</c:v>
                      </c:pt>
                      <c:pt idx="5">
                        <c:v>7336</c:v>
                      </c:pt>
                      <c:pt idx="6">
                        <c:v>7601</c:v>
                      </c:pt>
                      <c:pt idx="7">
                        <c:v>7798</c:v>
                      </c:pt>
                      <c:pt idx="8">
                        <c:v>8005</c:v>
                      </c:pt>
                      <c:pt idx="9">
                        <c:v>7893</c:v>
                      </c:pt>
                      <c:pt idx="10">
                        <c:v>7574</c:v>
                      </c:pt>
                      <c:pt idx="11">
                        <c:v>7720</c:v>
                      </c:pt>
                      <c:pt idx="12">
                        <c:v>8010</c:v>
                      </c:pt>
                      <c:pt idx="13" formatCode="#,##0">
                        <c:v>7791</c:v>
                      </c:pt>
                      <c:pt idx="14" formatCode="General">
                        <c:v>7415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3C3C-4492-87F2-A74F1F06DDB7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Population!$A$46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Population!$B$46:$P$46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7427</c:v>
                      </c:pt>
                      <c:pt idx="1">
                        <c:v>7590</c:v>
                      </c:pt>
                      <c:pt idx="2">
                        <c:v>7698</c:v>
                      </c:pt>
                      <c:pt idx="3">
                        <c:v>7845</c:v>
                      </c:pt>
                      <c:pt idx="4">
                        <c:v>7986</c:v>
                      </c:pt>
                      <c:pt idx="5">
                        <c:v>8038</c:v>
                      </c:pt>
                      <c:pt idx="6">
                        <c:v>8168</c:v>
                      </c:pt>
                      <c:pt idx="7">
                        <c:v>8326</c:v>
                      </c:pt>
                      <c:pt idx="8">
                        <c:v>8546</c:v>
                      </c:pt>
                      <c:pt idx="9">
                        <c:v>8488</c:v>
                      </c:pt>
                      <c:pt idx="10">
                        <c:v>8568</c:v>
                      </c:pt>
                      <c:pt idx="11">
                        <c:v>8591</c:v>
                      </c:pt>
                      <c:pt idx="12">
                        <c:v>8713</c:v>
                      </c:pt>
                      <c:pt idx="13" formatCode="#,##0">
                        <c:v>7694</c:v>
                      </c:pt>
                      <c:pt idx="14" formatCode="General">
                        <c:v>7607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3C3C-4492-87F2-A74F1F06DDB7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Population!$A$47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Population!$B$47:$P$47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1037569</c:v>
                      </c:pt>
                      <c:pt idx="1">
                        <c:v>1048458</c:v>
                      </c:pt>
                      <c:pt idx="2">
                        <c:v>1064136</c:v>
                      </c:pt>
                      <c:pt idx="3">
                        <c:v>1100276</c:v>
                      </c:pt>
                      <c:pt idx="4">
                        <c:v>1114316</c:v>
                      </c:pt>
                      <c:pt idx="5">
                        <c:v>1133030</c:v>
                      </c:pt>
                      <c:pt idx="6">
                        <c:v>1151306</c:v>
                      </c:pt>
                      <c:pt idx="7">
                        <c:v>1172518</c:v>
                      </c:pt>
                      <c:pt idx="8">
                        <c:v>1193395</c:v>
                      </c:pt>
                      <c:pt idx="9">
                        <c:v>1194657</c:v>
                      </c:pt>
                      <c:pt idx="10">
                        <c:v>1195081</c:v>
                      </c:pt>
                      <c:pt idx="11">
                        <c:v>1212527</c:v>
                      </c:pt>
                      <c:pt idx="12">
                        <c:v>1226472</c:v>
                      </c:pt>
                      <c:pt idx="13" formatCode="#,##0">
                        <c:v>1212163</c:v>
                      </c:pt>
                      <c:pt idx="14">
                        <c:v>1206939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3C3C-4492-87F2-A74F1F06DDB7}"/>
                  </c:ext>
                </c:extLst>
              </c15:ser>
            </c15:filteredLineSeries>
            <c15:filteredLineSeries>
              <c15:ser>
                <c:idx val="46"/>
                <c:order val="4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Population!$B$48:$P$48</c15:sqref>
                        </c15:formulaRef>
                      </c:ext>
                    </c:extLst>
                    <c:numCache>
                      <c:formatCode>General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E-3C3C-4492-87F2-A74F1F06DDB7}"/>
                  </c:ext>
                </c:extLst>
              </c15:ser>
            </c15:filteredLineSeries>
            <c15:filteredLineSeries>
              <c15:ser>
                <c:idx val="47"/>
                <c:order val="4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Population!$A$49</c15:sqref>
                        </c15:formulaRef>
                      </c:ext>
                    </c:extLst>
                    <c:strCache>
                      <c:ptCount val="1"/>
                      <c:pt idx="0">
                        <c:v>Population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Population!$B$49:$P$49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F-3C3C-4492-87F2-A74F1F06DDB7}"/>
                  </c:ext>
                </c:extLst>
              </c15:ser>
            </c15:filteredLineSeries>
            <c15:filteredLineSeries>
              <c15:ser>
                <c:idx val="48"/>
                <c:order val="4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Population!$A$50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Population!$B$50:$P$50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13144</c:v>
                      </c:pt>
                      <c:pt idx="1">
                        <c:v>13662</c:v>
                      </c:pt>
                      <c:pt idx="2">
                        <c:v>14057</c:v>
                      </c:pt>
                      <c:pt idx="3">
                        <c:v>14786</c:v>
                      </c:pt>
                      <c:pt idx="4">
                        <c:v>15397</c:v>
                      </c:pt>
                      <c:pt idx="5">
                        <c:v>16137</c:v>
                      </c:pt>
                      <c:pt idx="6">
                        <c:v>16799</c:v>
                      </c:pt>
                      <c:pt idx="7">
                        <c:v>17457</c:v>
                      </c:pt>
                      <c:pt idx="8">
                        <c:v>18105</c:v>
                      </c:pt>
                      <c:pt idx="9">
                        <c:v>17760</c:v>
                      </c:pt>
                      <c:pt idx="10">
                        <c:v>17722</c:v>
                      </c:pt>
                      <c:pt idx="11">
                        <c:v>18128</c:v>
                      </c:pt>
                      <c:pt idx="12">
                        <c:v>18705</c:v>
                      </c:pt>
                      <c:pt idx="13" formatCode="#,##0">
                        <c:v>18610</c:v>
                      </c:pt>
                      <c:pt idx="14" formatCode="General">
                        <c:v>18440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0-3C3C-4492-87F2-A74F1F06DDB7}"/>
                  </c:ext>
                </c:extLst>
              </c15:ser>
            </c15:filteredLineSeries>
            <c15:filteredLineSeries>
              <c15:ser>
                <c:idx val="49"/>
                <c:order val="4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Population!$A$51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Population!$B$51:$P$51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586</c:v>
                      </c:pt>
                      <c:pt idx="1">
                        <c:v>599</c:v>
                      </c:pt>
                      <c:pt idx="2">
                        <c:v>643</c:v>
                      </c:pt>
                      <c:pt idx="3">
                        <c:v>641</c:v>
                      </c:pt>
                      <c:pt idx="4">
                        <c:v>628</c:v>
                      </c:pt>
                      <c:pt idx="5">
                        <c:v>613</c:v>
                      </c:pt>
                      <c:pt idx="6">
                        <c:v>638</c:v>
                      </c:pt>
                      <c:pt idx="7">
                        <c:v>654</c:v>
                      </c:pt>
                      <c:pt idx="8">
                        <c:v>648</c:v>
                      </c:pt>
                      <c:pt idx="9">
                        <c:v>633</c:v>
                      </c:pt>
                      <c:pt idx="10">
                        <c:v>673</c:v>
                      </c:pt>
                      <c:pt idx="11">
                        <c:v>648</c:v>
                      </c:pt>
                      <c:pt idx="12">
                        <c:v>654</c:v>
                      </c:pt>
                      <c:pt idx="13" formatCode="#,##0">
                        <c:v>631</c:v>
                      </c:pt>
                      <c:pt idx="14" formatCode="General">
                        <c:v>617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1-3C3C-4492-87F2-A74F1F06DDB7}"/>
                  </c:ext>
                </c:extLst>
              </c15:ser>
            </c15:filteredLineSeries>
            <c15:filteredLineSeries>
              <c15:ser>
                <c:idx val="50"/>
                <c:order val="5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Population!$A$52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Population!$B$52:$P$52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3087</c:v>
                      </c:pt>
                      <c:pt idx="1">
                        <c:v>2979</c:v>
                      </c:pt>
                      <c:pt idx="2">
                        <c:v>2927</c:v>
                      </c:pt>
                      <c:pt idx="3">
                        <c:v>3127</c:v>
                      </c:pt>
                      <c:pt idx="4">
                        <c:v>3075</c:v>
                      </c:pt>
                      <c:pt idx="5">
                        <c:v>3021</c:v>
                      </c:pt>
                      <c:pt idx="6">
                        <c:v>3002</c:v>
                      </c:pt>
                      <c:pt idx="7">
                        <c:v>2934</c:v>
                      </c:pt>
                      <c:pt idx="8">
                        <c:v>2961</c:v>
                      </c:pt>
                      <c:pt idx="9">
                        <c:v>2911</c:v>
                      </c:pt>
                      <c:pt idx="10">
                        <c:v>2851</c:v>
                      </c:pt>
                      <c:pt idx="11">
                        <c:v>2836</c:v>
                      </c:pt>
                      <c:pt idx="12">
                        <c:v>2853</c:v>
                      </c:pt>
                      <c:pt idx="13" formatCode="#,##0">
                        <c:v>2547</c:v>
                      </c:pt>
                      <c:pt idx="14" formatCode="General">
                        <c:v>2516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2-3C3C-4492-87F2-A74F1F06DDB7}"/>
                  </c:ext>
                </c:extLst>
              </c15:ser>
            </c15:filteredLineSeries>
            <c15:filteredLineSeries>
              <c15:ser>
                <c:idx val="51"/>
                <c:order val="5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Population!$A$53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Population!$B$53:$P$53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3388</c:v>
                      </c:pt>
                      <c:pt idx="1">
                        <c:v>3356</c:v>
                      </c:pt>
                      <c:pt idx="2">
                        <c:v>3311</c:v>
                      </c:pt>
                      <c:pt idx="3">
                        <c:v>3320</c:v>
                      </c:pt>
                      <c:pt idx="4">
                        <c:v>3288</c:v>
                      </c:pt>
                      <c:pt idx="5">
                        <c:v>3223</c:v>
                      </c:pt>
                      <c:pt idx="6">
                        <c:v>3210</c:v>
                      </c:pt>
                      <c:pt idx="7">
                        <c:v>3242</c:v>
                      </c:pt>
                      <c:pt idx="8">
                        <c:v>3238</c:v>
                      </c:pt>
                      <c:pt idx="9">
                        <c:v>3264</c:v>
                      </c:pt>
                      <c:pt idx="10">
                        <c:v>3306</c:v>
                      </c:pt>
                      <c:pt idx="11">
                        <c:v>3370</c:v>
                      </c:pt>
                      <c:pt idx="12">
                        <c:v>3387</c:v>
                      </c:pt>
                      <c:pt idx="13" formatCode="#,##0">
                        <c:v>3285</c:v>
                      </c:pt>
                      <c:pt idx="14" formatCode="General">
                        <c:v>3321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3-3C3C-4492-87F2-A74F1F06DDB7}"/>
                  </c:ext>
                </c:extLst>
              </c15:ser>
            </c15:filteredLineSeries>
            <c15:filteredLineSeries>
              <c15:ser>
                <c:idx val="52"/>
                <c:order val="5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Population!$A$54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Population!$B$54:$P$54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3584</c:v>
                      </c:pt>
                      <c:pt idx="1">
                        <c:v>3616</c:v>
                      </c:pt>
                      <c:pt idx="2">
                        <c:v>3579</c:v>
                      </c:pt>
                      <c:pt idx="3">
                        <c:v>4087</c:v>
                      </c:pt>
                      <c:pt idx="4">
                        <c:v>4110</c:v>
                      </c:pt>
                      <c:pt idx="5">
                        <c:v>4024</c:v>
                      </c:pt>
                      <c:pt idx="6">
                        <c:v>4043</c:v>
                      </c:pt>
                      <c:pt idx="7">
                        <c:v>4045</c:v>
                      </c:pt>
                      <c:pt idx="8">
                        <c:v>4081</c:v>
                      </c:pt>
                      <c:pt idx="9">
                        <c:v>4279</c:v>
                      </c:pt>
                      <c:pt idx="10">
                        <c:v>3858</c:v>
                      </c:pt>
                      <c:pt idx="11">
                        <c:v>4276</c:v>
                      </c:pt>
                      <c:pt idx="12">
                        <c:v>2726</c:v>
                      </c:pt>
                      <c:pt idx="13" formatCode="#,##0">
                        <c:v>3303</c:v>
                      </c:pt>
                      <c:pt idx="14" formatCode="General">
                        <c:v>3341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4-3C3C-4492-87F2-A74F1F06DDB7}"/>
                  </c:ext>
                </c:extLst>
              </c15:ser>
            </c15:filteredLineSeries>
            <c15:filteredLineSeries>
              <c15:ser>
                <c:idx val="53"/>
                <c:order val="5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Population!$A$55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50000"/>
                        <a:lumOff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Population!$B$55:$P$55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3862</c:v>
                      </c:pt>
                      <c:pt idx="1">
                        <c:v>4021</c:v>
                      </c:pt>
                      <c:pt idx="2">
                        <c:v>4165</c:v>
                      </c:pt>
                      <c:pt idx="3">
                        <c:v>4375</c:v>
                      </c:pt>
                      <c:pt idx="4">
                        <c:v>4367</c:v>
                      </c:pt>
                      <c:pt idx="5">
                        <c:v>4573</c:v>
                      </c:pt>
                      <c:pt idx="6">
                        <c:v>4773</c:v>
                      </c:pt>
                      <c:pt idx="7">
                        <c:v>4927</c:v>
                      </c:pt>
                      <c:pt idx="8">
                        <c:v>5048</c:v>
                      </c:pt>
                      <c:pt idx="9">
                        <c:v>4830</c:v>
                      </c:pt>
                      <c:pt idx="10">
                        <c:v>4740</c:v>
                      </c:pt>
                      <c:pt idx="11">
                        <c:v>4794</c:v>
                      </c:pt>
                      <c:pt idx="12">
                        <c:v>4797</c:v>
                      </c:pt>
                      <c:pt idx="13" formatCode="#,##0">
                        <c:v>4675</c:v>
                      </c:pt>
                      <c:pt idx="14" formatCode="General">
                        <c:v>4680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5-3C3C-4492-87F2-A74F1F06DDB7}"/>
                  </c:ext>
                </c:extLst>
              </c15:ser>
            </c15:filteredLineSeries>
            <c15:filteredLineSeries>
              <c15:ser>
                <c:idx val="54"/>
                <c:order val="5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Population!$A$56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Population!$B$56:$P$56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3782</c:v>
                      </c:pt>
                      <c:pt idx="1">
                        <c:v>3792</c:v>
                      </c:pt>
                      <c:pt idx="2">
                        <c:v>3740</c:v>
                      </c:pt>
                      <c:pt idx="3">
                        <c:v>3719</c:v>
                      </c:pt>
                      <c:pt idx="4">
                        <c:v>3679</c:v>
                      </c:pt>
                      <c:pt idx="5">
                        <c:v>3732</c:v>
                      </c:pt>
                      <c:pt idx="6">
                        <c:v>3807</c:v>
                      </c:pt>
                      <c:pt idx="7">
                        <c:v>3781</c:v>
                      </c:pt>
                      <c:pt idx="8">
                        <c:v>3710</c:v>
                      </c:pt>
                      <c:pt idx="9">
                        <c:v>3675</c:v>
                      </c:pt>
                      <c:pt idx="10">
                        <c:v>3564</c:v>
                      </c:pt>
                      <c:pt idx="11">
                        <c:v>3499</c:v>
                      </c:pt>
                      <c:pt idx="12">
                        <c:v>3464</c:v>
                      </c:pt>
                      <c:pt idx="13" formatCode="#,##0">
                        <c:v>3098</c:v>
                      </c:pt>
                      <c:pt idx="14" formatCode="General">
                        <c:v>3068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6-3C3C-4492-87F2-A74F1F06DDB7}"/>
                  </c:ext>
                </c:extLst>
              </c15:ser>
            </c15:filteredLineSeries>
            <c15:filteredLineSeries>
              <c15:ser>
                <c:idx val="55"/>
                <c:order val="5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Population!$A$57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Population!$B$57:$P$57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6249</c:v>
                      </c:pt>
                      <c:pt idx="1">
                        <c:v>6210</c:v>
                      </c:pt>
                      <c:pt idx="2">
                        <c:v>6109</c:v>
                      </c:pt>
                      <c:pt idx="3">
                        <c:v>6059</c:v>
                      </c:pt>
                      <c:pt idx="4">
                        <c:v>6040</c:v>
                      </c:pt>
                      <c:pt idx="5">
                        <c:v>6030</c:v>
                      </c:pt>
                      <c:pt idx="6">
                        <c:v>5919</c:v>
                      </c:pt>
                      <c:pt idx="7">
                        <c:v>5824</c:v>
                      </c:pt>
                      <c:pt idx="8">
                        <c:v>5916</c:v>
                      </c:pt>
                      <c:pt idx="9">
                        <c:v>5917</c:v>
                      </c:pt>
                      <c:pt idx="10">
                        <c:v>5899</c:v>
                      </c:pt>
                      <c:pt idx="11">
                        <c:v>5779</c:v>
                      </c:pt>
                      <c:pt idx="12">
                        <c:v>5737</c:v>
                      </c:pt>
                      <c:pt idx="13" formatCode="#,##0">
                        <c:v>5133</c:v>
                      </c:pt>
                      <c:pt idx="14" formatCode="General">
                        <c:v>5106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7-3C3C-4492-87F2-A74F1F06DDB7}"/>
                  </c:ext>
                </c:extLst>
              </c15:ser>
            </c15:filteredLineSeries>
            <c15:filteredLineSeries>
              <c15:ser>
                <c:idx val="56"/>
                <c:order val="5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Population!$A$58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Population!$B$58:$P$58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2491</c:v>
                      </c:pt>
                      <c:pt idx="1">
                        <c:v>2435</c:v>
                      </c:pt>
                      <c:pt idx="2">
                        <c:v>2300</c:v>
                      </c:pt>
                      <c:pt idx="3">
                        <c:v>2398</c:v>
                      </c:pt>
                      <c:pt idx="4">
                        <c:v>2392</c:v>
                      </c:pt>
                      <c:pt idx="5">
                        <c:v>2315</c:v>
                      </c:pt>
                      <c:pt idx="6">
                        <c:v>2305</c:v>
                      </c:pt>
                      <c:pt idx="7">
                        <c:v>2280</c:v>
                      </c:pt>
                      <c:pt idx="8">
                        <c:v>2251</c:v>
                      </c:pt>
                      <c:pt idx="9">
                        <c:v>2219</c:v>
                      </c:pt>
                      <c:pt idx="10">
                        <c:v>2231</c:v>
                      </c:pt>
                      <c:pt idx="11">
                        <c:v>2204</c:v>
                      </c:pt>
                      <c:pt idx="12">
                        <c:v>2171</c:v>
                      </c:pt>
                      <c:pt idx="13" formatCode="#,##0">
                        <c:v>2188</c:v>
                      </c:pt>
                      <c:pt idx="14" formatCode="General">
                        <c:v>2193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3C3C-4492-87F2-A74F1F06DDB7}"/>
                  </c:ext>
                </c:extLst>
              </c15:ser>
            </c15:filteredLineSeries>
            <c15:filteredLineSeries>
              <c15:ser>
                <c:idx val="57"/>
                <c:order val="5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Population!$A$59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Population!$B$59:$P$59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13806</c:v>
                      </c:pt>
                      <c:pt idx="1">
                        <c:v>13735</c:v>
                      </c:pt>
                      <c:pt idx="2">
                        <c:v>13657</c:v>
                      </c:pt>
                      <c:pt idx="3">
                        <c:v>13833</c:v>
                      </c:pt>
                      <c:pt idx="4">
                        <c:v>13801</c:v>
                      </c:pt>
                      <c:pt idx="5">
                        <c:v>13653</c:v>
                      </c:pt>
                      <c:pt idx="6">
                        <c:v>13810</c:v>
                      </c:pt>
                      <c:pt idx="7">
                        <c:v>13505</c:v>
                      </c:pt>
                      <c:pt idx="8">
                        <c:v>13520</c:v>
                      </c:pt>
                      <c:pt idx="9">
                        <c:v>13111</c:v>
                      </c:pt>
                      <c:pt idx="10">
                        <c:v>12813</c:v>
                      </c:pt>
                      <c:pt idx="11">
                        <c:v>12619</c:v>
                      </c:pt>
                      <c:pt idx="12">
                        <c:v>12728</c:v>
                      </c:pt>
                      <c:pt idx="13" formatCode="#,##0">
                        <c:v>12456</c:v>
                      </c:pt>
                      <c:pt idx="14" formatCode="General">
                        <c:v>12413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3C3C-4492-87F2-A74F1F06DDB7}"/>
                  </c:ext>
                </c:extLst>
              </c15:ser>
            </c15:filteredLineSeries>
            <c15:filteredLineSeries>
              <c15:ser>
                <c:idx val="58"/>
                <c:order val="5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Population!$A$60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Population!$B$60:$P$60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2471</c:v>
                      </c:pt>
                      <c:pt idx="1">
                        <c:v>2416</c:v>
                      </c:pt>
                      <c:pt idx="2">
                        <c:v>2439</c:v>
                      </c:pt>
                      <c:pt idx="3">
                        <c:v>2454</c:v>
                      </c:pt>
                      <c:pt idx="4">
                        <c:v>2408</c:v>
                      </c:pt>
                      <c:pt idx="5">
                        <c:v>2325</c:v>
                      </c:pt>
                      <c:pt idx="6">
                        <c:v>2288</c:v>
                      </c:pt>
                      <c:pt idx="7">
                        <c:v>2218</c:v>
                      </c:pt>
                      <c:pt idx="8">
                        <c:v>2206</c:v>
                      </c:pt>
                      <c:pt idx="9">
                        <c:v>2184</c:v>
                      </c:pt>
                      <c:pt idx="10">
                        <c:v>2209</c:v>
                      </c:pt>
                      <c:pt idx="11">
                        <c:v>2249</c:v>
                      </c:pt>
                      <c:pt idx="12">
                        <c:v>2211</c:v>
                      </c:pt>
                      <c:pt idx="13" formatCode="#,##0">
                        <c:v>1770</c:v>
                      </c:pt>
                      <c:pt idx="14" formatCode="General">
                        <c:v>1740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3C3C-4492-87F2-A74F1F06DDB7}"/>
                  </c:ext>
                </c:extLst>
              </c15:ser>
            </c15:filteredLineSeries>
            <c15:filteredLineSeries>
              <c15:ser>
                <c:idx val="59"/>
                <c:order val="5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Population!$A$61</c15:sqref>
                        </c15:formulaRef>
                      </c:ext>
                    </c:extLst>
                    <c:strCache>
                      <c:ptCount val="1"/>
                      <c:pt idx="0">
                        <c:v>Ector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Population!$B$61:$P$61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128874</c:v>
                      </c:pt>
                      <c:pt idx="1">
                        <c:v>131180</c:v>
                      </c:pt>
                      <c:pt idx="2">
                        <c:v>134625</c:v>
                      </c:pt>
                      <c:pt idx="3">
                        <c:v>137130</c:v>
                      </c:pt>
                      <c:pt idx="4">
                        <c:v>139691</c:v>
                      </c:pt>
                      <c:pt idx="5">
                        <c:v>144609</c:v>
                      </c:pt>
                      <c:pt idx="6">
                        <c:v>149378</c:v>
                      </c:pt>
                      <c:pt idx="7">
                        <c:v>154399</c:v>
                      </c:pt>
                      <c:pt idx="8">
                        <c:v>159436</c:v>
                      </c:pt>
                      <c:pt idx="9">
                        <c:v>157462</c:v>
                      </c:pt>
                      <c:pt idx="10">
                        <c:v>157087</c:v>
                      </c:pt>
                      <c:pt idx="11">
                        <c:v>162124</c:v>
                      </c:pt>
                      <c:pt idx="12">
                        <c:v>166223</c:v>
                      </c:pt>
                      <c:pt idx="13" formatCode="#,##0">
                        <c:v>165171</c:v>
                      </c:pt>
                      <c:pt idx="14" formatCode="General">
                        <c:v>161091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B-3C3C-4492-87F2-A74F1F06DDB7}"/>
                  </c:ext>
                </c:extLst>
              </c15:ser>
            </c15:filteredLineSeries>
            <c15:filteredLineSeries>
              <c15:ser>
                <c:idx val="60"/>
                <c:order val="6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Population!$A$62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Population!$B$62:$P$62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3948</c:v>
                      </c:pt>
                      <c:pt idx="1">
                        <c:v>3907</c:v>
                      </c:pt>
                      <c:pt idx="2">
                        <c:v>3866</c:v>
                      </c:pt>
                      <c:pt idx="3">
                        <c:v>3953</c:v>
                      </c:pt>
                      <c:pt idx="4">
                        <c:v>3953</c:v>
                      </c:pt>
                      <c:pt idx="5">
                        <c:v>3833</c:v>
                      </c:pt>
                      <c:pt idx="6">
                        <c:v>3838</c:v>
                      </c:pt>
                      <c:pt idx="7">
                        <c:v>3831</c:v>
                      </c:pt>
                      <c:pt idx="8">
                        <c:v>3827</c:v>
                      </c:pt>
                      <c:pt idx="9">
                        <c:v>3854</c:v>
                      </c:pt>
                      <c:pt idx="10">
                        <c:v>3880</c:v>
                      </c:pt>
                      <c:pt idx="11">
                        <c:v>3839</c:v>
                      </c:pt>
                      <c:pt idx="12">
                        <c:v>3830</c:v>
                      </c:pt>
                      <c:pt idx="13" formatCode="#,##0">
                        <c:v>3672</c:v>
                      </c:pt>
                      <c:pt idx="14" formatCode="General">
                        <c:v>3706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C-3C3C-4492-87F2-A74F1F06DDB7}"/>
                  </c:ext>
                </c:extLst>
              </c15:ser>
            </c15:filteredLineSeries>
            <c15:filteredLineSeries>
              <c15:ser>
                <c:idx val="61"/>
                <c:order val="6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Population!$A$63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Population!$B$63:$P$63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14807</c:v>
                      </c:pt>
                      <c:pt idx="1">
                        <c:v>15071</c:v>
                      </c:pt>
                      <c:pt idx="2">
                        <c:v>15382</c:v>
                      </c:pt>
                      <c:pt idx="3">
                        <c:v>17526</c:v>
                      </c:pt>
                      <c:pt idx="4">
                        <c:v>18043</c:v>
                      </c:pt>
                      <c:pt idx="5">
                        <c:v>18393</c:v>
                      </c:pt>
                      <c:pt idx="6">
                        <c:v>18921</c:v>
                      </c:pt>
                      <c:pt idx="7">
                        <c:v>19279</c:v>
                      </c:pt>
                      <c:pt idx="8">
                        <c:v>20051</c:v>
                      </c:pt>
                      <c:pt idx="9">
                        <c:v>20478</c:v>
                      </c:pt>
                      <c:pt idx="10">
                        <c:v>20638</c:v>
                      </c:pt>
                      <c:pt idx="11">
                        <c:v>20901</c:v>
                      </c:pt>
                      <c:pt idx="12">
                        <c:v>21492</c:v>
                      </c:pt>
                      <c:pt idx="13" formatCode="#,##0">
                        <c:v>21598</c:v>
                      </c:pt>
                      <c:pt idx="14" formatCode="General">
                        <c:v>21895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D-3C3C-4492-87F2-A74F1F06DDB7}"/>
                  </c:ext>
                </c:extLst>
              </c15:ser>
            </c15:filteredLineSeries>
            <c15:filteredLineSeries>
              <c15:ser>
                <c:idx val="62"/>
                <c:order val="6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Population!$A$64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Population!$B$64:$P$64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4744</c:v>
                      </c:pt>
                      <c:pt idx="1">
                        <c:v>4659</c:v>
                      </c:pt>
                      <c:pt idx="2">
                        <c:v>4659</c:v>
                      </c:pt>
                      <c:pt idx="3">
                        <c:v>6461</c:v>
                      </c:pt>
                      <c:pt idx="4">
                        <c:v>6531</c:v>
                      </c:pt>
                      <c:pt idx="5">
                        <c:v>6388</c:v>
                      </c:pt>
                      <c:pt idx="6">
                        <c:v>6317</c:v>
                      </c:pt>
                      <c:pt idx="7">
                        <c:v>6445</c:v>
                      </c:pt>
                      <c:pt idx="8">
                        <c:v>6415</c:v>
                      </c:pt>
                      <c:pt idx="9">
                        <c:v>6442</c:v>
                      </c:pt>
                      <c:pt idx="10">
                        <c:v>6528</c:v>
                      </c:pt>
                      <c:pt idx="11">
                        <c:v>6578</c:v>
                      </c:pt>
                      <c:pt idx="12">
                        <c:v>6229</c:v>
                      </c:pt>
                      <c:pt idx="13" formatCode="#,##0">
                        <c:v>5816</c:v>
                      </c:pt>
                      <c:pt idx="14" formatCode="General">
                        <c:v>5863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E-3C3C-4492-87F2-A74F1F06DDB7}"/>
                  </c:ext>
                </c:extLst>
              </c15:ser>
            </c15:filteredLineSeries>
            <c15:filteredLineSeries>
              <c15:ser>
                <c:idx val="63"/>
                <c:order val="6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Population!$A$65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Population!$B$65:$P$65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1162</c:v>
                      </c:pt>
                      <c:pt idx="1">
                        <c:v>1211</c:v>
                      </c:pt>
                      <c:pt idx="2">
                        <c:v>1221</c:v>
                      </c:pt>
                      <c:pt idx="3">
                        <c:v>1226</c:v>
                      </c:pt>
                      <c:pt idx="4">
                        <c:v>1241</c:v>
                      </c:pt>
                      <c:pt idx="5">
                        <c:v>1260</c:v>
                      </c:pt>
                      <c:pt idx="6">
                        <c:v>1251</c:v>
                      </c:pt>
                      <c:pt idx="7">
                        <c:v>1291</c:v>
                      </c:pt>
                      <c:pt idx="8">
                        <c:v>1315</c:v>
                      </c:pt>
                      <c:pt idx="9">
                        <c:v>1314</c:v>
                      </c:pt>
                      <c:pt idx="10">
                        <c:v>1348</c:v>
                      </c:pt>
                      <c:pt idx="11">
                        <c:v>1388</c:v>
                      </c:pt>
                      <c:pt idx="12">
                        <c:v>1409</c:v>
                      </c:pt>
                      <c:pt idx="13" formatCode="#,##0">
                        <c:v>1116</c:v>
                      </c:pt>
                      <c:pt idx="14" formatCode="General">
                        <c:v>1149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F-3C3C-4492-87F2-A74F1F06DDB7}"/>
                  </c:ext>
                </c:extLst>
              </c15:ser>
            </c15:filteredLineSeries>
            <c15:filteredLineSeries>
              <c15:ser>
                <c:idx val="64"/>
                <c:order val="6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Population!$A$66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Population!$B$66:$P$66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22224</c:v>
                      </c:pt>
                      <c:pt idx="1">
                        <c:v>22278</c:v>
                      </c:pt>
                      <c:pt idx="2">
                        <c:v>22272</c:v>
                      </c:pt>
                      <c:pt idx="3">
                        <c:v>22935</c:v>
                      </c:pt>
                      <c:pt idx="4">
                        <c:v>22969</c:v>
                      </c:pt>
                      <c:pt idx="5">
                        <c:v>23150</c:v>
                      </c:pt>
                      <c:pt idx="6">
                        <c:v>23530</c:v>
                      </c:pt>
                      <c:pt idx="7">
                        <c:v>23599</c:v>
                      </c:pt>
                      <c:pt idx="8">
                        <c:v>23433</c:v>
                      </c:pt>
                      <c:pt idx="9">
                        <c:v>23275</c:v>
                      </c:pt>
                      <c:pt idx="10">
                        <c:v>23088</c:v>
                      </c:pt>
                      <c:pt idx="11">
                        <c:v>22980</c:v>
                      </c:pt>
                      <c:pt idx="12">
                        <c:v>23021</c:v>
                      </c:pt>
                      <c:pt idx="13" formatCode="#,##0">
                        <c:v>21537</c:v>
                      </c:pt>
                      <c:pt idx="14" formatCode="General">
                        <c:v>21363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0-3C3C-4492-87F2-A74F1F06DDB7}"/>
                  </c:ext>
                </c:extLst>
              </c15:ser>
            </c15:filteredLineSeries>
            <c15:filteredLineSeries>
              <c15:ser>
                <c:idx val="65"/>
                <c:order val="6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Population!$A$67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Population!$B$67:$P$67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32167</c:v>
                      </c:pt>
                      <c:pt idx="1">
                        <c:v>32597</c:v>
                      </c:pt>
                      <c:pt idx="2">
                        <c:v>32940</c:v>
                      </c:pt>
                      <c:pt idx="3">
                        <c:v>35012</c:v>
                      </c:pt>
                      <c:pt idx="4">
                        <c:v>34980</c:v>
                      </c:pt>
                      <c:pt idx="5">
                        <c:v>35454</c:v>
                      </c:pt>
                      <c:pt idx="6">
                        <c:v>36147</c:v>
                      </c:pt>
                      <c:pt idx="7">
                        <c:v>36551</c:v>
                      </c:pt>
                      <c:pt idx="8">
                        <c:v>37206</c:v>
                      </c:pt>
                      <c:pt idx="9">
                        <c:v>36708</c:v>
                      </c:pt>
                      <c:pt idx="10">
                        <c:v>36040</c:v>
                      </c:pt>
                      <c:pt idx="11">
                        <c:v>36459</c:v>
                      </c:pt>
                      <c:pt idx="12">
                        <c:v>36664</c:v>
                      </c:pt>
                      <c:pt idx="13" formatCode="#,##0">
                        <c:v>34860</c:v>
                      </c:pt>
                      <c:pt idx="14" formatCode="General">
                        <c:v>34128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1-3C3C-4492-87F2-A74F1F06DDB7}"/>
                  </c:ext>
                </c:extLst>
              </c15:ser>
            </c15:filteredLineSeries>
            <c15:filteredLineSeries>
              <c15:ser>
                <c:idx val="66"/>
                <c:order val="6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Population!$A$68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Population!$B$68:$P$68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1728</c:v>
                      </c:pt>
                      <c:pt idx="1">
                        <c:v>1707</c:v>
                      </c:pt>
                      <c:pt idx="2">
                        <c:v>1741</c:v>
                      </c:pt>
                      <c:pt idx="3">
                        <c:v>1599</c:v>
                      </c:pt>
                      <c:pt idx="4">
                        <c:v>1610</c:v>
                      </c:pt>
                      <c:pt idx="5">
                        <c:v>1577</c:v>
                      </c:pt>
                      <c:pt idx="6">
                        <c:v>1612</c:v>
                      </c:pt>
                      <c:pt idx="7">
                        <c:v>1568</c:v>
                      </c:pt>
                      <c:pt idx="8">
                        <c:v>1554</c:v>
                      </c:pt>
                      <c:pt idx="9">
                        <c:v>1557</c:v>
                      </c:pt>
                      <c:pt idx="10">
                        <c:v>1516</c:v>
                      </c:pt>
                      <c:pt idx="11">
                        <c:v>1522</c:v>
                      </c:pt>
                      <c:pt idx="12">
                        <c:v>1536</c:v>
                      </c:pt>
                      <c:pt idx="13" formatCode="#,##0">
                        <c:v>1513</c:v>
                      </c:pt>
                      <c:pt idx="14" formatCode="General">
                        <c:v>1552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2-3C3C-4492-87F2-A74F1F06DDB7}"/>
                  </c:ext>
                </c:extLst>
              </c15:ser>
            </c15:filteredLineSeries>
            <c15:filteredLineSeries>
              <c15:ser>
                <c:idx val="67"/>
                <c:order val="6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Population!$A$69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Population!$B$69:$P$69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719</c:v>
                      </c:pt>
                      <c:pt idx="1">
                        <c:v>707</c:v>
                      </c:pt>
                      <c:pt idx="2">
                        <c:v>703</c:v>
                      </c:pt>
                      <c:pt idx="3">
                        <c:v>812</c:v>
                      </c:pt>
                      <c:pt idx="4">
                        <c:v>839</c:v>
                      </c:pt>
                      <c:pt idx="5">
                        <c:v>839</c:v>
                      </c:pt>
                      <c:pt idx="6">
                        <c:v>801</c:v>
                      </c:pt>
                      <c:pt idx="7">
                        <c:v>785</c:v>
                      </c:pt>
                      <c:pt idx="8">
                        <c:v>764</c:v>
                      </c:pt>
                      <c:pt idx="9">
                        <c:v>769</c:v>
                      </c:pt>
                      <c:pt idx="10">
                        <c:v>763</c:v>
                      </c:pt>
                      <c:pt idx="11">
                        <c:v>726</c:v>
                      </c:pt>
                      <c:pt idx="12">
                        <c:v>762</c:v>
                      </c:pt>
                      <c:pt idx="13" formatCode="#,##0">
                        <c:v>753</c:v>
                      </c:pt>
                      <c:pt idx="14" formatCode="General">
                        <c:v>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3-3C3C-4492-87F2-A74F1F06DDB7}"/>
                  </c:ext>
                </c:extLst>
              </c15:ser>
            </c15:filteredLineSeries>
            <c15:filteredLineSeries>
              <c15:ser>
                <c:idx val="68"/>
                <c:order val="6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Population!$A$70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Population!$B$70:$P$70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54</c:v>
                      </c:pt>
                      <c:pt idx="1">
                        <c:v>40</c:v>
                      </c:pt>
                      <c:pt idx="2">
                        <c:v>45</c:v>
                      </c:pt>
                      <c:pt idx="3">
                        <c:v>83</c:v>
                      </c:pt>
                      <c:pt idx="4">
                        <c:v>95</c:v>
                      </c:pt>
                      <c:pt idx="5">
                        <c:v>83</c:v>
                      </c:pt>
                      <c:pt idx="6">
                        <c:v>103</c:v>
                      </c:pt>
                      <c:pt idx="7">
                        <c:v>86</c:v>
                      </c:pt>
                      <c:pt idx="8">
                        <c:v>112</c:v>
                      </c:pt>
                      <c:pt idx="9">
                        <c:v>113</c:v>
                      </c:pt>
                      <c:pt idx="10">
                        <c:v>134</c:v>
                      </c:pt>
                      <c:pt idx="11">
                        <c:v>152</c:v>
                      </c:pt>
                      <c:pt idx="12">
                        <c:v>169</c:v>
                      </c:pt>
                      <c:pt idx="13" formatCode="#,##0">
                        <c:v>64</c:v>
                      </c:pt>
                      <c:pt idx="14" formatCode="General">
                        <c:v>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4-3C3C-4492-87F2-A74F1F06DDB7}"/>
                  </c:ext>
                </c:extLst>
              </c15:ser>
            </c15:filteredLineSeries>
            <c15:filteredLineSeries>
              <c15:ser>
                <c:idx val="69"/>
                <c:order val="6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Population!$A$71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Population!$B$71:$P$71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262895</c:v>
                      </c:pt>
                      <c:pt idx="1">
                        <c:v>265372</c:v>
                      </c:pt>
                      <c:pt idx="2">
                        <c:v>270550</c:v>
                      </c:pt>
                      <c:pt idx="3">
                        <c:v>278831</c:v>
                      </c:pt>
                      <c:pt idx="4">
                        <c:v>283361</c:v>
                      </c:pt>
                      <c:pt idx="5">
                        <c:v>285998</c:v>
                      </c:pt>
                      <c:pt idx="6">
                        <c:v>289324</c:v>
                      </c:pt>
                      <c:pt idx="7">
                        <c:v>295039</c:v>
                      </c:pt>
                      <c:pt idx="8">
                        <c:v>299453</c:v>
                      </c:pt>
                      <c:pt idx="9">
                        <c:v>303137</c:v>
                      </c:pt>
                      <c:pt idx="10">
                        <c:v>305225</c:v>
                      </c:pt>
                      <c:pt idx="11">
                        <c:v>307412</c:v>
                      </c:pt>
                      <c:pt idx="12">
                        <c:v>310569</c:v>
                      </c:pt>
                      <c:pt idx="13" formatCode="#,##0">
                        <c:v>310639</c:v>
                      </c:pt>
                      <c:pt idx="14" formatCode="General">
                        <c:v>314451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5-3C3C-4492-87F2-A74F1F06DDB7}"/>
                  </c:ext>
                </c:extLst>
              </c15:ser>
            </c15:filteredLineSeries>
            <c15:filteredLineSeries>
              <c15:ser>
                <c:idx val="70"/>
                <c:order val="7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Population!$A$72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Population!$B$72:$P$72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5781</c:v>
                      </c:pt>
                      <c:pt idx="1">
                        <c:v>5701</c:v>
                      </c:pt>
                      <c:pt idx="2">
                        <c:v>5674</c:v>
                      </c:pt>
                      <c:pt idx="3">
                        <c:v>5915</c:v>
                      </c:pt>
                      <c:pt idx="4">
                        <c:v>5882</c:v>
                      </c:pt>
                      <c:pt idx="5">
                        <c:v>5777</c:v>
                      </c:pt>
                      <c:pt idx="6">
                        <c:v>5723</c:v>
                      </c:pt>
                      <c:pt idx="7">
                        <c:v>5753</c:v>
                      </c:pt>
                      <c:pt idx="8">
                        <c:v>5724</c:v>
                      </c:pt>
                      <c:pt idx="9">
                        <c:v>5711</c:v>
                      </c:pt>
                      <c:pt idx="10">
                        <c:v>5859</c:v>
                      </c:pt>
                      <c:pt idx="11">
                        <c:v>5877</c:v>
                      </c:pt>
                      <c:pt idx="12">
                        <c:v>5951</c:v>
                      </c:pt>
                      <c:pt idx="13" formatCode="#,##0">
                        <c:v>5596</c:v>
                      </c:pt>
                      <c:pt idx="14" formatCode="General">
                        <c:v>5688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6-3C3C-4492-87F2-A74F1F06DDB7}"/>
                  </c:ext>
                </c:extLst>
              </c15:ser>
            </c15:filteredLineSeries>
            <c15:filteredLineSeries>
              <c15:ser>
                <c:idx val="71"/>
                <c:order val="7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Population!$A$73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Population!$B$73:$P$73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4416</c:v>
                      </c:pt>
                      <c:pt idx="1">
                        <c:v>4474</c:v>
                      </c:pt>
                      <c:pt idx="2">
                        <c:v>4581</c:v>
                      </c:pt>
                      <c:pt idx="3">
                        <c:v>4799</c:v>
                      </c:pt>
                      <c:pt idx="4">
                        <c:v>4918</c:v>
                      </c:pt>
                      <c:pt idx="5">
                        <c:v>5023</c:v>
                      </c:pt>
                      <c:pt idx="6">
                        <c:v>5312</c:v>
                      </c:pt>
                      <c:pt idx="7">
                        <c:v>5450</c:v>
                      </c:pt>
                      <c:pt idx="8">
                        <c:v>5641</c:v>
                      </c:pt>
                      <c:pt idx="9">
                        <c:v>5723</c:v>
                      </c:pt>
                      <c:pt idx="10">
                        <c:v>5626</c:v>
                      </c:pt>
                      <c:pt idx="11">
                        <c:v>5753</c:v>
                      </c:pt>
                      <c:pt idx="12">
                        <c:v>5771</c:v>
                      </c:pt>
                      <c:pt idx="13" formatCode="#,##0">
                        <c:v>5237</c:v>
                      </c:pt>
                      <c:pt idx="14" formatCode="General">
                        <c:v>5211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7-3C3C-4492-87F2-A74F1F06DDB7}"/>
                  </c:ext>
                </c:extLst>
              </c15:ser>
            </c15:filteredLineSeries>
            <c15:filteredLineSeries>
              <c15:ser>
                <c:idx val="72"/>
                <c:order val="7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Population!$A$74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Population!$B$74:$P$74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7806</c:v>
                      </c:pt>
                      <c:pt idx="1">
                        <c:v>7873</c:v>
                      </c:pt>
                      <c:pt idx="2">
                        <c:v>7980</c:v>
                      </c:pt>
                      <c:pt idx="3">
                        <c:v>8283</c:v>
                      </c:pt>
                      <c:pt idx="4">
                        <c:v>8278</c:v>
                      </c:pt>
                      <c:pt idx="5">
                        <c:v>8281</c:v>
                      </c:pt>
                      <c:pt idx="6">
                        <c:v>8267</c:v>
                      </c:pt>
                      <c:pt idx="7">
                        <c:v>8200</c:v>
                      </c:pt>
                      <c:pt idx="8">
                        <c:v>8341</c:v>
                      </c:pt>
                      <c:pt idx="9">
                        <c:v>8172</c:v>
                      </c:pt>
                      <c:pt idx="10">
                        <c:v>7957</c:v>
                      </c:pt>
                      <c:pt idx="11">
                        <c:v>7987</c:v>
                      </c:pt>
                      <c:pt idx="12">
                        <c:v>7984</c:v>
                      </c:pt>
                      <c:pt idx="13" formatCode="#,##0">
                        <c:v>7630</c:v>
                      </c:pt>
                      <c:pt idx="14" formatCode="General">
                        <c:v>7533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8-3C3C-4492-87F2-A74F1F06DDB7}"/>
                  </c:ext>
                </c:extLst>
              </c15:ser>
            </c15:filteredLineSeries>
            <c15:filteredLineSeries>
              <c15:ser>
                <c:idx val="73"/>
                <c:order val="7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Population!$A$75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Population!$B$75:$P$75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2104</c:v>
                      </c:pt>
                      <c:pt idx="1">
                        <c:v>2125</c:v>
                      </c:pt>
                      <c:pt idx="2">
                        <c:v>2127</c:v>
                      </c:pt>
                      <c:pt idx="3">
                        <c:v>2242</c:v>
                      </c:pt>
                      <c:pt idx="4">
                        <c:v>2223</c:v>
                      </c:pt>
                      <c:pt idx="5">
                        <c:v>2230</c:v>
                      </c:pt>
                      <c:pt idx="6">
                        <c:v>2148</c:v>
                      </c:pt>
                      <c:pt idx="7">
                        <c:v>2150</c:v>
                      </c:pt>
                      <c:pt idx="8">
                        <c:v>2164</c:v>
                      </c:pt>
                      <c:pt idx="9">
                        <c:v>2123</c:v>
                      </c:pt>
                      <c:pt idx="10">
                        <c:v>2124</c:v>
                      </c:pt>
                      <c:pt idx="11">
                        <c:v>2139</c:v>
                      </c:pt>
                      <c:pt idx="12">
                        <c:v>2138</c:v>
                      </c:pt>
                      <c:pt idx="13" formatCode="#,##0">
                        <c:v>1962</c:v>
                      </c:pt>
                      <c:pt idx="14" formatCode="General">
                        <c:v>1982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9-3C3C-4492-87F2-A74F1F06DDB7}"/>
                  </c:ext>
                </c:extLst>
              </c15:ser>
            </c15:filteredLineSeries>
            <c15:filteredLineSeries>
              <c15:ser>
                <c:idx val="74"/>
                <c:order val="7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Population!$A$76</c15:sqref>
                        </c15:formulaRef>
                      </c:ext>
                    </c:extLst>
                    <c:strCache>
                      <c:ptCount val="1"/>
                      <c:pt idx="0">
                        <c:v>Midland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Population!$B$76:$P$76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126082</c:v>
                      </c:pt>
                      <c:pt idx="1">
                        <c:v>129159</c:v>
                      </c:pt>
                      <c:pt idx="2">
                        <c:v>132316</c:v>
                      </c:pt>
                      <c:pt idx="3">
                        <c:v>136872</c:v>
                      </c:pt>
                      <c:pt idx="4">
                        <c:v>140001</c:v>
                      </c:pt>
                      <c:pt idx="5">
                        <c:v>146786</c:v>
                      </c:pt>
                      <c:pt idx="6">
                        <c:v>151468</c:v>
                      </c:pt>
                      <c:pt idx="7">
                        <c:v>155990</c:v>
                      </c:pt>
                      <c:pt idx="8">
                        <c:v>161077</c:v>
                      </c:pt>
                      <c:pt idx="9">
                        <c:v>162565</c:v>
                      </c:pt>
                      <c:pt idx="10">
                        <c:v>165049</c:v>
                      </c:pt>
                      <c:pt idx="11">
                        <c:v>172578</c:v>
                      </c:pt>
                      <c:pt idx="12">
                        <c:v>176832</c:v>
                      </c:pt>
                      <c:pt idx="13" formatCode="#,##0">
                        <c:v>169983</c:v>
                      </c:pt>
                      <c:pt idx="14" formatCode="General">
                        <c:v>167969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A-3C3C-4492-87F2-A74F1F06DDB7}"/>
                  </c:ext>
                </c:extLst>
              </c15:ser>
            </c15:filteredLineSeries>
            <c15:filteredLineSeries>
              <c15:ser>
                <c:idx val="75"/>
                <c:order val="7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Population!$A$77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Population!$B$77:$P$77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9287</c:v>
                      </c:pt>
                      <c:pt idx="1">
                        <c:v>9241</c:v>
                      </c:pt>
                      <c:pt idx="2">
                        <c:v>9347</c:v>
                      </c:pt>
                      <c:pt idx="3">
                        <c:v>9403</c:v>
                      </c:pt>
                      <c:pt idx="4">
                        <c:v>9390</c:v>
                      </c:pt>
                      <c:pt idx="5">
                        <c:v>9317</c:v>
                      </c:pt>
                      <c:pt idx="6">
                        <c:v>8992</c:v>
                      </c:pt>
                      <c:pt idx="7">
                        <c:v>9081</c:v>
                      </c:pt>
                      <c:pt idx="8">
                        <c:v>9067</c:v>
                      </c:pt>
                      <c:pt idx="9">
                        <c:v>8720</c:v>
                      </c:pt>
                      <c:pt idx="10">
                        <c:v>8468</c:v>
                      </c:pt>
                      <c:pt idx="11">
                        <c:v>8145</c:v>
                      </c:pt>
                      <c:pt idx="12">
                        <c:v>8545</c:v>
                      </c:pt>
                      <c:pt idx="13" formatCode="#,##0">
                        <c:v>8990</c:v>
                      </c:pt>
                      <c:pt idx="14" formatCode="General">
                        <c:v>9070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3C3C-4492-87F2-A74F1F06DDB7}"/>
                  </c:ext>
                </c:extLst>
              </c15:ser>
            </c15:filteredLineSeries>
            <c15:filteredLineSeries>
              <c15:ser>
                <c:idx val="76"/>
                <c:order val="7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Population!$A$78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Population!$B$78:$P$78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14580</c:v>
                      </c:pt>
                      <c:pt idx="1">
                        <c:v>14909</c:v>
                      </c:pt>
                      <c:pt idx="2">
                        <c:v>14917</c:v>
                      </c:pt>
                      <c:pt idx="3">
                        <c:v>15216</c:v>
                      </c:pt>
                      <c:pt idx="4">
                        <c:v>15125</c:v>
                      </c:pt>
                      <c:pt idx="5">
                        <c:v>14906</c:v>
                      </c:pt>
                      <c:pt idx="6">
                        <c:v>15074</c:v>
                      </c:pt>
                      <c:pt idx="7">
                        <c:v>15105</c:v>
                      </c:pt>
                      <c:pt idx="8">
                        <c:v>15107</c:v>
                      </c:pt>
                      <c:pt idx="9">
                        <c:v>14993</c:v>
                      </c:pt>
                      <c:pt idx="10">
                        <c:v>14770</c:v>
                      </c:pt>
                      <c:pt idx="11">
                        <c:v>14751</c:v>
                      </c:pt>
                      <c:pt idx="12">
                        <c:v>14714</c:v>
                      </c:pt>
                      <c:pt idx="13" formatCode="#,##0">
                        <c:v>14738</c:v>
                      </c:pt>
                      <c:pt idx="14" formatCode="General">
                        <c:v>14597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C-3C3C-4492-87F2-A74F1F06DDB7}"/>
                  </c:ext>
                </c:extLst>
              </c15:ser>
            </c15:filteredLineSeries>
            <c15:filteredLineSeries>
              <c15:ser>
                <c:idx val="77"/>
                <c:order val="7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Population!$A$79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Population!$B$79:$P$79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15826</c:v>
                      </c:pt>
                      <c:pt idx="1">
                        <c:v>15887</c:v>
                      </c:pt>
                      <c:pt idx="2">
                        <c:v>16248</c:v>
                      </c:pt>
                      <c:pt idx="3">
                        <c:v>15507</c:v>
                      </c:pt>
                      <c:pt idx="4">
                        <c:v>15636</c:v>
                      </c:pt>
                      <c:pt idx="5">
                        <c:v>15589</c:v>
                      </c:pt>
                      <c:pt idx="6">
                        <c:v>15697</c:v>
                      </c:pt>
                      <c:pt idx="7">
                        <c:v>15907</c:v>
                      </c:pt>
                      <c:pt idx="8">
                        <c:v>16203</c:v>
                      </c:pt>
                      <c:pt idx="9">
                        <c:v>15970</c:v>
                      </c:pt>
                      <c:pt idx="10">
                        <c:v>15634</c:v>
                      </c:pt>
                      <c:pt idx="11">
                        <c:v>15673</c:v>
                      </c:pt>
                      <c:pt idx="12">
                        <c:v>15823</c:v>
                      </c:pt>
                      <c:pt idx="13" formatCode="#,##0">
                        <c:v>15193</c:v>
                      </c:pt>
                      <c:pt idx="14" formatCode="General">
                        <c:v>15118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D-3C3C-4492-87F2-A74F1F06DDB7}"/>
                  </c:ext>
                </c:extLst>
              </c15:ser>
            </c15:filteredLineSeries>
            <c15:filteredLineSeries>
              <c15:ser>
                <c:idx val="78"/>
                <c:order val="7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Population!$A$80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Population!$B$80:$P$80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2989</c:v>
                      </c:pt>
                      <c:pt idx="1">
                        <c:v>3022</c:v>
                      </c:pt>
                      <c:pt idx="2">
                        <c:v>3014</c:v>
                      </c:pt>
                      <c:pt idx="3">
                        <c:v>3367</c:v>
                      </c:pt>
                      <c:pt idx="4">
                        <c:v>3385</c:v>
                      </c:pt>
                      <c:pt idx="5">
                        <c:v>3466</c:v>
                      </c:pt>
                      <c:pt idx="6">
                        <c:v>3601</c:v>
                      </c:pt>
                      <c:pt idx="7">
                        <c:v>3746</c:v>
                      </c:pt>
                      <c:pt idx="8">
                        <c:v>3792</c:v>
                      </c:pt>
                      <c:pt idx="9">
                        <c:v>3608</c:v>
                      </c:pt>
                      <c:pt idx="10">
                        <c:v>3710</c:v>
                      </c:pt>
                      <c:pt idx="11">
                        <c:v>3741</c:v>
                      </c:pt>
                      <c:pt idx="12">
                        <c:v>3849</c:v>
                      </c:pt>
                      <c:pt idx="13" formatCode="#,##0">
                        <c:v>3385</c:v>
                      </c:pt>
                      <c:pt idx="14" formatCode="General">
                        <c:v>3253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E-3C3C-4492-87F2-A74F1F06DDB7}"/>
                  </c:ext>
                </c:extLst>
              </c15:ser>
            </c15:filteredLineSeries>
            <c15:filteredLineSeries>
              <c15:ser>
                <c:idx val="79"/>
                <c:order val="7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Population!$A$81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Population!$B$81:$P$81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11104</c:v>
                      </c:pt>
                      <c:pt idx="1">
                        <c:v>11011</c:v>
                      </c:pt>
                      <c:pt idx="2">
                        <c:v>11046</c:v>
                      </c:pt>
                      <c:pt idx="3">
                        <c:v>13813</c:v>
                      </c:pt>
                      <c:pt idx="4">
                        <c:v>13761</c:v>
                      </c:pt>
                      <c:pt idx="5">
                        <c:v>13982</c:v>
                      </c:pt>
                      <c:pt idx="6">
                        <c:v>14077</c:v>
                      </c:pt>
                      <c:pt idx="7">
                        <c:v>14349</c:v>
                      </c:pt>
                      <c:pt idx="8">
                        <c:v>14732</c:v>
                      </c:pt>
                      <c:pt idx="9">
                        <c:v>14921</c:v>
                      </c:pt>
                      <c:pt idx="10">
                        <c:v>15281</c:v>
                      </c:pt>
                      <c:pt idx="11">
                        <c:v>15695</c:v>
                      </c:pt>
                      <c:pt idx="12">
                        <c:v>15976</c:v>
                      </c:pt>
                      <c:pt idx="13" formatCode="#,##0">
                        <c:v>14748</c:v>
                      </c:pt>
                      <c:pt idx="14" formatCode="General">
                        <c:v>14487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F-3C3C-4492-87F2-A74F1F06DDB7}"/>
                  </c:ext>
                </c:extLst>
              </c15:ser>
            </c15:filteredLineSeries>
            <c15:filteredLineSeries>
              <c15:ser>
                <c:idx val="80"/>
                <c:order val="8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Population!$A$82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Population!$B$82:$P$82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10322</c:v>
                      </c:pt>
                      <c:pt idx="1">
                        <c:v>10250</c:v>
                      </c:pt>
                      <c:pt idx="2">
                        <c:v>10170</c:v>
                      </c:pt>
                      <c:pt idx="3">
                        <c:v>10506</c:v>
                      </c:pt>
                      <c:pt idx="4">
                        <c:v>10561</c:v>
                      </c:pt>
                      <c:pt idx="5">
                        <c:v>10422</c:v>
                      </c:pt>
                      <c:pt idx="6">
                        <c:v>10302</c:v>
                      </c:pt>
                      <c:pt idx="7">
                        <c:v>10416</c:v>
                      </c:pt>
                      <c:pt idx="8">
                        <c:v>10551</c:v>
                      </c:pt>
                      <c:pt idx="9">
                        <c:v>10448</c:v>
                      </c:pt>
                      <c:pt idx="10">
                        <c:v>10266</c:v>
                      </c:pt>
                      <c:pt idx="11">
                        <c:v>10234</c:v>
                      </c:pt>
                      <c:pt idx="12">
                        <c:v>10264</c:v>
                      </c:pt>
                      <c:pt idx="13" formatCode="#,##0">
                        <c:v>9900</c:v>
                      </c:pt>
                      <c:pt idx="14" formatCode="General">
                        <c:v>9943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0-3C3C-4492-87F2-A74F1F06DDB7}"/>
                  </c:ext>
                </c:extLst>
              </c15:ser>
            </c15:filteredLineSeries>
            <c15:filteredLineSeries>
              <c15:ser>
                <c:idx val="81"/>
                <c:order val="8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Population!$A$83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Population!$B$83:$P$83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2746</c:v>
                      </c:pt>
                      <c:pt idx="1">
                        <c:v>2731</c:v>
                      </c:pt>
                      <c:pt idx="2">
                        <c:v>2731</c:v>
                      </c:pt>
                      <c:pt idx="3">
                        <c:v>3461</c:v>
                      </c:pt>
                      <c:pt idx="4">
                        <c:v>3305</c:v>
                      </c:pt>
                      <c:pt idx="5">
                        <c:v>3256</c:v>
                      </c:pt>
                      <c:pt idx="6">
                        <c:v>3206</c:v>
                      </c:pt>
                      <c:pt idx="7">
                        <c:v>3159</c:v>
                      </c:pt>
                      <c:pt idx="8">
                        <c:v>3211</c:v>
                      </c:pt>
                      <c:pt idx="9">
                        <c:v>3056</c:v>
                      </c:pt>
                      <c:pt idx="10">
                        <c:v>3001</c:v>
                      </c:pt>
                      <c:pt idx="11">
                        <c:v>2895</c:v>
                      </c:pt>
                      <c:pt idx="12">
                        <c:v>2793</c:v>
                      </c:pt>
                      <c:pt idx="13" formatCode="#,##0">
                        <c:v>2451</c:v>
                      </c:pt>
                      <c:pt idx="14" formatCode="General">
                        <c:v>2429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1-3C3C-4492-87F2-A74F1F06DDB7}"/>
                  </c:ext>
                </c:extLst>
              </c15:ser>
            </c15:filteredLineSeries>
            <c15:filteredLineSeries>
              <c15:ser>
                <c:idx val="82"/>
                <c:order val="8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Population!$A$84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Population!$B$84:$P$84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16039</c:v>
                      </c:pt>
                      <c:pt idx="1">
                        <c:v>16022</c:v>
                      </c:pt>
                      <c:pt idx="2">
                        <c:v>16222</c:v>
                      </c:pt>
                      <c:pt idx="3">
                        <c:v>16921</c:v>
                      </c:pt>
                      <c:pt idx="4">
                        <c:v>16891</c:v>
                      </c:pt>
                      <c:pt idx="5">
                        <c:v>17117</c:v>
                      </c:pt>
                      <c:pt idx="6">
                        <c:v>17302</c:v>
                      </c:pt>
                      <c:pt idx="7">
                        <c:v>17356</c:v>
                      </c:pt>
                      <c:pt idx="8">
                        <c:v>17615</c:v>
                      </c:pt>
                      <c:pt idx="9">
                        <c:v>17333</c:v>
                      </c:pt>
                      <c:pt idx="10">
                        <c:v>17050</c:v>
                      </c:pt>
                      <c:pt idx="11">
                        <c:v>16866</c:v>
                      </c:pt>
                      <c:pt idx="12">
                        <c:v>16703</c:v>
                      </c:pt>
                      <c:pt idx="13" formatCode="#,##0">
                        <c:v>16932</c:v>
                      </c:pt>
                      <c:pt idx="14" formatCode="General">
                        <c:v>16824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2-3C3C-4492-87F2-A74F1F06DDB7}"/>
                  </c:ext>
                </c:extLst>
              </c15:ser>
            </c15:filteredLineSeries>
            <c15:filteredLineSeries>
              <c15:ser>
                <c:idx val="83"/>
                <c:order val="8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Population!$A$85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Population!$B$85:$P$85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1219</c:v>
                      </c:pt>
                      <c:pt idx="1">
                        <c:v>1249</c:v>
                      </c:pt>
                      <c:pt idx="2">
                        <c:v>1259</c:v>
                      </c:pt>
                      <c:pt idx="3">
                        <c:v>1143</c:v>
                      </c:pt>
                      <c:pt idx="4">
                        <c:v>1166</c:v>
                      </c:pt>
                      <c:pt idx="5">
                        <c:v>1183</c:v>
                      </c:pt>
                      <c:pt idx="6">
                        <c:v>1219</c:v>
                      </c:pt>
                      <c:pt idx="7">
                        <c:v>1352</c:v>
                      </c:pt>
                      <c:pt idx="8">
                        <c:v>1352</c:v>
                      </c:pt>
                      <c:pt idx="9">
                        <c:v>1367</c:v>
                      </c:pt>
                      <c:pt idx="10">
                        <c:v>1295</c:v>
                      </c:pt>
                      <c:pt idx="11">
                        <c:v>1311</c:v>
                      </c:pt>
                      <c:pt idx="12">
                        <c:v>1291</c:v>
                      </c:pt>
                      <c:pt idx="13" formatCode="#,##0">
                        <c:v>1372</c:v>
                      </c:pt>
                      <c:pt idx="14" formatCode="General">
                        <c:v>1381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3-3C3C-4492-87F2-A74F1F06DDB7}"/>
                  </c:ext>
                </c:extLst>
              </c15:ser>
            </c15:filteredLineSeries>
            <c15:filteredLineSeries>
              <c15:ser>
                <c:idx val="84"/>
                <c:order val="8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Population!$A$86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Population!$B$86:$P$86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4294</c:v>
                      </c:pt>
                      <c:pt idx="1">
                        <c:v>4311</c:v>
                      </c:pt>
                      <c:pt idx="2">
                        <c:v>4273</c:v>
                      </c:pt>
                      <c:pt idx="3">
                        <c:v>4128</c:v>
                      </c:pt>
                      <c:pt idx="4">
                        <c:v>4011</c:v>
                      </c:pt>
                      <c:pt idx="5">
                        <c:v>3939</c:v>
                      </c:pt>
                      <c:pt idx="6">
                        <c:v>4006</c:v>
                      </c:pt>
                      <c:pt idx="7">
                        <c:v>3971</c:v>
                      </c:pt>
                      <c:pt idx="8">
                        <c:v>3913</c:v>
                      </c:pt>
                      <c:pt idx="9">
                        <c:v>3869</c:v>
                      </c:pt>
                      <c:pt idx="10">
                        <c:v>3767</c:v>
                      </c:pt>
                      <c:pt idx="11">
                        <c:v>3758</c:v>
                      </c:pt>
                      <c:pt idx="12">
                        <c:v>3776</c:v>
                      </c:pt>
                      <c:pt idx="13" formatCode="#,##0">
                        <c:v>3372</c:v>
                      </c:pt>
                      <c:pt idx="14" formatCode="General">
                        <c:v>3319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4-3C3C-4492-87F2-A74F1F06DDB7}"/>
                  </c:ext>
                </c:extLst>
              </c15:ser>
            </c15:filteredLineSeries>
            <c15:filteredLineSeries>
              <c15:ser>
                <c:idx val="85"/>
                <c:order val="8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Population!$A$87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Population!$B$87:$P$87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126542</c:v>
                      </c:pt>
                      <c:pt idx="1">
                        <c:v>126651</c:v>
                      </c:pt>
                      <c:pt idx="2">
                        <c:v>127683</c:v>
                      </c:pt>
                      <c:pt idx="3">
                        <c:v>131506</c:v>
                      </c:pt>
                      <c:pt idx="4">
                        <c:v>132747</c:v>
                      </c:pt>
                      <c:pt idx="5">
                        <c:v>133984</c:v>
                      </c:pt>
                      <c:pt idx="6">
                        <c:v>134117</c:v>
                      </c:pt>
                      <c:pt idx="7">
                        <c:v>135044</c:v>
                      </c:pt>
                      <c:pt idx="8">
                        <c:v>136051</c:v>
                      </c:pt>
                      <c:pt idx="9">
                        <c:v>136535</c:v>
                      </c:pt>
                      <c:pt idx="10">
                        <c:v>136290</c:v>
                      </c:pt>
                      <c:pt idx="11">
                        <c:v>137640</c:v>
                      </c:pt>
                      <c:pt idx="12">
                        <c:v>138034</c:v>
                      </c:pt>
                      <c:pt idx="13" formatCode="#,##0">
                        <c:v>143208</c:v>
                      </c:pt>
                      <c:pt idx="14" formatCode="General">
                        <c:v>143326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5-3C3C-4492-87F2-A74F1F06DDB7}"/>
                  </c:ext>
                </c:extLst>
              </c15:ser>
            </c15:filteredLineSeries>
            <c15:filteredLineSeries>
              <c15:ser>
                <c:idx val="86"/>
                <c:order val="8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Population!$A$88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Population!$B$88:$P$88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917</c:v>
                      </c:pt>
                      <c:pt idx="1">
                        <c:v>919</c:v>
                      </c:pt>
                      <c:pt idx="2">
                        <c:v>969</c:v>
                      </c:pt>
                      <c:pt idx="3">
                        <c:v>984</c:v>
                      </c:pt>
                      <c:pt idx="4">
                        <c:v>953</c:v>
                      </c:pt>
                      <c:pt idx="5">
                        <c:v>924</c:v>
                      </c:pt>
                      <c:pt idx="6">
                        <c:v>903</c:v>
                      </c:pt>
                      <c:pt idx="7">
                        <c:v>893</c:v>
                      </c:pt>
                      <c:pt idx="8">
                        <c:v>837</c:v>
                      </c:pt>
                      <c:pt idx="9">
                        <c:v>812</c:v>
                      </c:pt>
                      <c:pt idx="10">
                        <c:v>810</c:v>
                      </c:pt>
                      <c:pt idx="11">
                        <c:v>823</c:v>
                      </c:pt>
                      <c:pt idx="12">
                        <c:v>776</c:v>
                      </c:pt>
                      <c:pt idx="13" formatCode="#,##0">
                        <c:v>760</c:v>
                      </c:pt>
                      <c:pt idx="14" formatCode="General">
                        <c:v>724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6-3C3C-4492-87F2-A74F1F06DDB7}"/>
                  </c:ext>
                </c:extLst>
              </c15:ser>
            </c15:filteredLineSeries>
            <c15:filteredLineSeries>
              <c15:ser>
                <c:idx val="87"/>
                <c:order val="8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Population!$A$89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Population!$B$89:$P$89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12141</c:v>
                      </c:pt>
                      <c:pt idx="1">
                        <c:v>12083</c:v>
                      </c:pt>
                      <c:pt idx="2">
                        <c:v>12142</c:v>
                      </c:pt>
                      <c:pt idx="3">
                        <c:v>12651</c:v>
                      </c:pt>
                      <c:pt idx="4">
                        <c:v>12648</c:v>
                      </c:pt>
                      <c:pt idx="5">
                        <c:v>12614</c:v>
                      </c:pt>
                      <c:pt idx="6">
                        <c:v>12743</c:v>
                      </c:pt>
                      <c:pt idx="7">
                        <c:v>12773</c:v>
                      </c:pt>
                      <c:pt idx="8">
                        <c:v>12739</c:v>
                      </c:pt>
                      <c:pt idx="9">
                        <c:v>12799</c:v>
                      </c:pt>
                      <c:pt idx="10">
                        <c:v>12715</c:v>
                      </c:pt>
                      <c:pt idx="11">
                        <c:v>12287</c:v>
                      </c:pt>
                      <c:pt idx="12">
                        <c:v>12337</c:v>
                      </c:pt>
                      <c:pt idx="13" formatCode="#,##0">
                        <c:v>11831</c:v>
                      </c:pt>
                      <c:pt idx="14" formatCode="General">
                        <c:v>11754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7-3C3C-4492-87F2-A74F1F06DDB7}"/>
                  </c:ext>
                </c:extLst>
              </c15:ser>
            </c15:filteredLineSeries>
            <c15:filteredLineSeries>
              <c15:ser>
                <c:idx val="88"/>
                <c:order val="8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Population!$A$90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Population!$B$90:$P$90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106517</c:v>
                      </c:pt>
                      <c:pt idx="1">
                        <c:v>107445</c:v>
                      </c:pt>
                      <c:pt idx="2">
                        <c:v>108378</c:v>
                      </c:pt>
                      <c:pt idx="3">
                        <c:v>110224</c:v>
                      </c:pt>
                      <c:pt idx="4">
                        <c:v>111832</c:v>
                      </c:pt>
                      <c:pt idx="5">
                        <c:v>113494</c:v>
                      </c:pt>
                      <c:pt idx="6">
                        <c:v>114954</c:v>
                      </c:pt>
                      <c:pt idx="7">
                        <c:v>116881</c:v>
                      </c:pt>
                      <c:pt idx="8">
                        <c:v>118105</c:v>
                      </c:pt>
                      <c:pt idx="9">
                        <c:v>118386</c:v>
                      </c:pt>
                      <c:pt idx="10">
                        <c:v>118019</c:v>
                      </c:pt>
                      <c:pt idx="11">
                        <c:v>118189</c:v>
                      </c:pt>
                      <c:pt idx="12">
                        <c:v>119200</c:v>
                      </c:pt>
                      <c:pt idx="13" formatCode="#,##0">
                        <c:v>120003</c:v>
                      </c:pt>
                      <c:pt idx="14" formatCode="General">
                        <c:v>119411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8-3C3C-4492-87F2-A74F1F06DDB7}"/>
                  </c:ext>
                </c:extLst>
              </c15:ser>
            </c15:filteredLineSeries>
            <c15:filteredLineSeries>
              <c15:ser>
                <c:idx val="89"/>
                <c:order val="8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Population!$A$91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Population!$B$91:$P$91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2976</c:v>
                      </c:pt>
                      <c:pt idx="1">
                        <c:v>3067</c:v>
                      </c:pt>
                      <c:pt idx="2">
                        <c:v>3130</c:v>
                      </c:pt>
                      <c:pt idx="3">
                        <c:v>3355</c:v>
                      </c:pt>
                      <c:pt idx="4">
                        <c:v>3294</c:v>
                      </c:pt>
                      <c:pt idx="5">
                        <c:v>3271</c:v>
                      </c:pt>
                      <c:pt idx="6">
                        <c:v>3372</c:v>
                      </c:pt>
                      <c:pt idx="7">
                        <c:v>3465</c:v>
                      </c:pt>
                      <c:pt idx="8">
                        <c:v>3651</c:v>
                      </c:pt>
                      <c:pt idx="9">
                        <c:v>3673</c:v>
                      </c:pt>
                      <c:pt idx="10">
                        <c:v>3663</c:v>
                      </c:pt>
                      <c:pt idx="11">
                        <c:v>3671</c:v>
                      </c:pt>
                      <c:pt idx="12">
                        <c:v>3657</c:v>
                      </c:pt>
                      <c:pt idx="13" formatCode="#,##0">
                        <c:v>3308</c:v>
                      </c:pt>
                      <c:pt idx="14" formatCode="General">
                        <c:v>3265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9-3C3C-4492-87F2-A74F1F06DDB7}"/>
                  </c:ext>
                </c:extLst>
              </c15:ser>
            </c15:filteredLineSeries>
            <c15:filteredLineSeries>
              <c15:ser>
                <c:idx val="90"/>
                <c:order val="9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Population!$A$92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Population!$B$92:$P$92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10145</c:v>
                      </c:pt>
                      <c:pt idx="1">
                        <c:v>10454</c:v>
                      </c:pt>
                      <c:pt idx="2">
                        <c:v>10528</c:v>
                      </c:pt>
                      <c:pt idx="3">
                        <c:v>10658</c:v>
                      </c:pt>
                      <c:pt idx="4">
                        <c:v>10686</c:v>
                      </c:pt>
                      <c:pt idx="5">
                        <c:v>10865</c:v>
                      </c:pt>
                      <c:pt idx="6">
                        <c:v>11238</c:v>
                      </c:pt>
                      <c:pt idx="7">
                        <c:v>11613</c:v>
                      </c:pt>
                      <c:pt idx="8">
                        <c:v>11721</c:v>
                      </c:pt>
                      <c:pt idx="9">
                        <c:v>11600</c:v>
                      </c:pt>
                      <c:pt idx="10">
                        <c:v>11472</c:v>
                      </c:pt>
                      <c:pt idx="11">
                        <c:v>11720</c:v>
                      </c:pt>
                      <c:pt idx="12">
                        <c:v>11998</c:v>
                      </c:pt>
                      <c:pt idx="13" formatCode="#,##0">
                        <c:v>11644</c:v>
                      </c:pt>
                      <c:pt idx="14" formatCode="General">
                        <c:v>11194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A-3C3C-4492-87F2-A74F1F06DDB7}"/>
                  </c:ext>
                </c:extLst>
              </c15:ser>
            </c15:filteredLineSeries>
            <c15:filteredLineSeries>
              <c15:ser>
                <c:idx val="91"/>
                <c:order val="9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Population!$A$93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Population!$B$93:$P$93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6537</c:v>
                      </c:pt>
                      <c:pt idx="1">
                        <c:v>6734</c:v>
                      </c:pt>
                      <c:pt idx="2">
                        <c:v>6772</c:v>
                      </c:pt>
                      <c:pt idx="3">
                        <c:v>7110</c:v>
                      </c:pt>
                      <c:pt idx="4">
                        <c:v>7139</c:v>
                      </c:pt>
                      <c:pt idx="5">
                        <c:v>7336</c:v>
                      </c:pt>
                      <c:pt idx="6">
                        <c:v>7601</c:v>
                      </c:pt>
                      <c:pt idx="7">
                        <c:v>7798</c:v>
                      </c:pt>
                      <c:pt idx="8">
                        <c:v>8005</c:v>
                      </c:pt>
                      <c:pt idx="9">
                        <c:v>7893</c:v>
                      </c:pt>
                      <c:pt idx="10">
                        <c:v>7574</c:v>
                      </c:pt>
                      <c:pt idx="11">
                        <c:v>7720</c:v>
                      </c:pt>
                      <c:pt idx="12">
                        <c:v>8010</c:v>
                      </c:pt>
                      <c:pt idx="13" formatCode="#,##0">
                        <c:v>7791</c:v>
                      </c:pt>
                      <c:pt idx="14" formatCode="General">
                        <c:v>7415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B-3C3C-4492-87F2-A74F1F06DDB7}"/>
                  </c:ext>
                </c:extLst>
              </c15:ser>
            </c15:filteredLineSeries>
            <c15:filteredLineSeries>
              <c15:ser>
                <c:idx val="92"/>
                <c:order val="9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Population!$A$94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Population!$B$94:$P$94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7427</c:v>
                      </c:pt>
                      <c:pt idx="1">
                        <c:v>7590</c:v>
                      </c:pt>
                      <c:pt idx="2">
                        <c:v>7698</c:v>
                      </c:pt>
                      <c:pt idx="3">
                        <c:v>7845</c:v>
                      </c:pt>
                      <c:pt idx="4">
                        <c:v>7986</c:v>
                      </c:pt>
                      <c:pt idx="5">
                        <c:v>8038</c:v>
                      </c:pt>
                      <c:pt idx="6">
                        <c:v>8168</c:v>
                      </c:pt>
                      <c:pt idx="7">
                        <c:v>8326</c:v>
                      </c:pt>
                      <c:pt idx="8">
                        <c:v>8546</c:v>
                      </c:pt>
                      <c:pt idx="9">
                        <c:v>8488</c:v>
                      </c:pt>
                      <c:pt idx="10">
                        <c:v>8568</c:v>
                      </c:pt>
                      <c:pt idx="11">
                        <c:v>8591</c:v>
                      </c:pt>
                      <c:pt idx="12">
                        <c:v>8713</c:v>
                      </c:pt>
                      <c:pt idx="13" formatCode="#,##0">
                        <c:v>7694</c:v>
                      </c:pt>
                      <c:pt idx="14" formatCode="General">
                        <c:v>7607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C-3C3C-4492-87F2-A74F1F06DDB7}"/>
                  </c:ext>
                </c:extLst>
              </c15:ser>
            </c15:filteredLineSeries>
            <c15:filteredLineSeries>
              <c15:ser>
                <c:idx val="93"/>
                <c:order val="9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Population!$A$95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 cmpd="sng" algn="ctr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Population!$B$95:$P$95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D-3C3C-4492-87F2-A74F1F06DDB7}"/>
                  </c:ext>
                </c:extLst>
              </c15:ser>
            </c15:filteredLineSeries>
            <c15:filteredLineSeries>
              <c15:ser>
                <c:idx val="94"/>
                <c:order val="9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Population!$A$96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Population!$B$96:$P$96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1037569</c:v>
                      </c:pt>
                      <c:pt idx="1">
                        <c:v>1048458</c:v>
                      </c:pt>
                      <c:pt idx="2">
                        <c:v>1064136</c:v>
                      </c:pt>
                      <c:pt idx="3">
                        <c:v>1100276</c:v>
                      </c:pt>
                      <c:pt idx="4">
                        <c:v>1114316</c:v>
                      </c:pt>
                      <c:pt idx="5">
                        <c:v>1133030</c:v>
                      </c:pt>
                      <c:pt idx="6">
                        <c:v>1151306</c:v>
                      </c:pt>
                      <c:pt idx="7">
                        <c:v>1172518</c:v>
                      </c:pt>
                      <c:pt idx="8">
                        <c:v>1193395</c:v>
                      </c:pt>
                      <c:pt idx="9">
                        <c:v>1194657</c:v>
                      </c:pt>
                      <c:pt idx="10">
                        <c:v>1195081</c:v>
                      </c:pt>
                      <c:pt idx="11">
                        <c:v>1212527</c:v>
                      </c:pt>
                      <c:pt idx="12">
                        <c:v>1226472</c:v>
                      </c:pt>
                      <c:pt idx="13" formatCode="#,##0">
                        <c:v>1212163</c:v>
                      </c:pt>
                      <c:pt idx="14">
                        <c:v>1206939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E-3C3C-4492-87F2-A74F1F06DDB7}"/>
                  </c:ext>
                </c:extLst>
              </c15:ser>
            </c15:filteredLineSeries>
            <c15:filteredLineSeries>
              <c15:ser>
                <c:idx val="95"/>
                <c:order val="9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Population!$A$97</c15:sqref>
                        </c15:formulaRef>
                      </c:ext>
                    </c:extLst>
                    <c:strCache>
                      <c:ptCount val="1"/>
                      <c:pt idx="0">
                        <c:v>% of State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Population!$B$97:$P$97</c15:sqref>
                        </c15:formulaRef>
                      </c:ext>
                    </c:extLst>
                    <c:numCache>
                      <c:formatCode>0.0%</c:formatCode>
                      <c:ptCount val="15"/>
                      <c:pt idx="0">
                        <c:v>4.3404974318514013E-2</c:v>
                      </c:pt>
                      <c:pt idx="1">
                        <c:v>4.309857855728378E-2</c:v>
                      </c:pt>
                      <c:pt idx="2">
                        <c:v>4.2939352445951144E-2</c:v>
                      </c:pt>
                      <c:pt idx="3">
                        <c:v>4.3587925037592089E-2</c:v>
                      </c:pt>
                      <c:pt idx="4">
                        <c:v>4.3449510136520278E-2</c:v>
                      </c:pt>
                      <c:pt idx="5">
                        <c:v>4.3428382628800263E-2</c:v>
                      </c:pt>
                      <c:pt idx="6">
                        <c:v>4.3462789583058381E-2</c:v>
                      </c:pt>
                      <c:pt idx="7">
                        <c:v>4.3463388375240046E-2</c:v>
                      </c:pt>
                      <c:pt idx="8">
                        <c:v>4.3416999874921841E-2</c:v>
                      </c:pt>
                      <c:pt idx="9">
                        <c:v>4.2761784057065683E-2</c:v>
                      </c:pt>
                      <c:pt idx="10">
                        <c:v>4.2195139682396993E-2</c:v>
                      </c:pt>
                      <c:pt idx="11">
                        <c:v>4.2245611736806465E-2</c:v>
                      </c:pt>
                      <c:pt idx="12">
                        <c:v>4.2298145726284361E-2</c:v>
                      </c:pt>
                      <c:pt idx="13">
                        <c:v>4.1285138439370726E-2</c:v>
                      </c:pt>
                      <c:pt idx="14">
                        <c:v>4.0874472080528745E-2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5F-3C3C-4492-87F2-A74F1F06DDB7}"/>
                  </c:ext>
                </c:extLst>
              </c15:ser>
            </c15:filteredLineSeries>
            <c15:filteredLineSeries>
              <c15:ser>
                <c:idx val="96"/>
                <c:order val="9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Population!$A$98</c15:sqref>
                        </c15:formulaRef>
                      </c:ext>
                    </c:extLst>
                    <c:strCache>
                      <c:ptCount val="1"/>
                      <c:pt idx="0">
                        <c:v>State Total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Population!$B$98:$P$98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23904380</c:v>
                      </c:pt>
                      <c:pt idx="1">
                        <c:v>24326974</c:v>
                      </c:pt>
                      <c:pt idx="2">
                        <c:v>24782302</c:v>
                      </c:pt>
                      <c:pt idx="3">
                        <c:v>25242679</c:v>
                      </c:pt>
                      <c:pt idx="4">
                        <c:v>25646227</c:v>
                      </c:pt>
                      <c:pt idx="5">
                        <c:v>26089620</c:v>
                      </c:pt>
                      <c:pt idx="6">
                        <c:v>26489464</c:v>
                      </c:pt>
                      <c:pt idx="7">
                        <c:v>26977142</c:v>
                      </c:pt>
                      <c:pt idx="8">
                        <c:v>27486814</c:v>
                      </c:pt>
                      <c:pt idx="9">
                        <c:v>27937492</c:v>
                      </c:pt>
                      <c:pt idx="10">
                        <c:v>28322717</c:v>
                      </c:pt>
                      <c:pt idx="11">
                        <c:v>28701845</c:v>
                      </c:pt>
                      <c:pt idx="12">
                        <c:v>28995881</c:v>
                      </c:pt>
                      <c:pt idx="13">
                        <c:v>29360759</c:v>
                      </c:pt>
                      <c:pt idx="14">
                        <c:v>29527941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0-3C3C-4492-87F2-A74F1F06DDB7}"/>
                  </c:ext>
                </c:extLst>
              </c15:ser>
            </c15:filteredLineSeries>
            <c15:filteredLineSeries>
              <c15:ser>
                <c:idx val="97"/>
                <c:order val="9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Population!$A$99</c15:sqref>
                        </c15:formulaRef>
                      </c:ext>
                    </c:extLst>
                    <c:strCache>
                      <c:ptCount val="1"/>
                      <c:pt idx="0">
                        <c:v>Average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dk1">
                              <a:lumMod val="65000"/>
                              <a:lumOff val="3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dk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Population!$B$99:$P$99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23057.088888888888</c:v>
                      </c:pt>
                      <c:pt idx="1">
                        <c:v>23299.066666666666</c:v>
                      </c:pt>
                      <c:pt idx="2">
                        <c:v>23647.466666666667</c:v>
                      </c:pt>
                      <c:pt idx="3">
                        <c:v>24450.577777777777</c:v>
                      </c:pt>
                      <c:pt idx="4">
                        <c:v>24762.577777777777</c:v>
                      </c:pt>
                      <c:pt idx="5">
                        <c:v>25178.444444444445</c:v>
                      </c:pt>
                      <c:pt idx="6">
                        <c:v>25584.577777777777</c:v>
                      </c:pt>
                      <c:pt idx="7">
                        <c:v>26055.955555555556</c:v>
                      </c:pt>
                      <c:pt idx="8">
                        <c:v>26519.888888888891</c:v>
                      </c:pt>
                      <c:pt idx="9">
                        <c:v>26547.933333333334</c:v>
                      </c:pt>
                      <c:pt idx="10">
                        <c:v>26557.355555555554</c:v>
                      </c:pt>
                      <c:pt idx="11">
                        <c:v>26945.044444444444</c:v>
                      </c:pt>
                      <c:pt idx="12">
                        <c:v>27254.933333333334</c:v>
                      </c:pt>
                      <c:pt idx="13">
                        <c:v>26936.955555555556</c:v>
                      </c:pt>
                      <c:pt idx="14">
                        <c:v>26820.866666666665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61-3C3C-4492-87F2-A74F1F06DDB7}"/>
                  </c:ext>
                </c:extLst>
              </c15:ser>
            </c15:filteredLineSeries>
          </c:ext>
        </c:extLst>
      </c:lineChart>
      <c:catAx>
        <c:axId val="13877580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387756815"/>
        <c:crosses val="autoZero"/>
        <c:auto val="1"/>
        <c:lblAlgn val="ctr"/>
        <c:lblOffset val="100"/>
        <c:noMultiLvlLbl val="0"/>
      </c:catAx>
      <c:valAx>
        <c:axId val="1387756815"/>
        <c:scaling>
          <c:orientation val="minMax"/>
        </c:scaling>
        <c:delete val="1"/>
        <c:axPos val="l"/>
        <c:numFmt formatCode="#,##0_);\(#,##0\)" sourceLinked="1"/>
        <c:majorTickMark val="none"/>
        <c:minorTickMark val="none"/>
        <c:tickLblPos val="nextTo"/>
        <c:crossAx val="1387758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Population Growth Permian Basin (2016-2021)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Population!$K$96:$P$96</c:f>
              <c:numCache>
                <c:formatCode>#,##0_);\(#,##0\)</c:formatCode>
                <c:ptCount val="6"/>
                <c:pt idx="0">
                  <c:v>1194657</c:v>
                </c:pt>
                <c:pt idx="1">
                  <c:v>1195081</c:v>
                </c:pt>
                <c:pt idx="2">
                  <c:v>1212527</c:v>
                </c:pt>
                <c:pt idx="3">
                  <c:v>1226472</c:v>
                </c:pt>
                <c:pt idx="4" formatCode="#,##0">
                  <c:v>1212163</c:v>
                </c:pt>
                <c:pt idx="5">
                  <c:v>1206939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B3-445B-AAC0-9483476157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81620991"/>
        <c:axId val="481614751"/>
      </c:lineChart>
      <c:catAx>
        <c:axId val="481620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1614751"/>
        <c:crosses val="autoZero"/>
        <c:auto val="1"/>
        <c:lblAlgn val="ctr"/>
        <c:lblOffset val="100"/>
        <c:noMultiLvlLbl val="0"/>
      </c:catAx>
      <c:valAx>
        <c:axId val="481614751"/>
        <c:scaling>
          <c:orientation val="minMax"/>
        </c:scaling>
        <c:delete val="1"/>
        <c:axPos val="l"/>
        <c:numFmt formatCode="#,##0_);\(#,##0\)" sourceLinked="1"/>
        <c:majorTickMark val="none"/>
        <c:minorTickMark val="none"/>
        <c:tickLblPos val="nextTo"/>
        <c:crossAx val="48162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5"/>
          <c:order val="45"/>
          <c:tx>
            <c:strRef>
              <c:f>Population!$A$47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Population!$B$1:$P$1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Population!$B$47:$P$47</c:f>
              <c:numCache>
                <c:formatCode>#,##0_);\(#,##0\)</c:formatCode>
                <c:ptCount val="15"/>
                <c:pt idx="0">
                  <c:v>1037569</c:v>
                </c:pt>
                <c:pt idx="1">
                  <c:v>1048458</c:v>
                </c:pt>
                <c:pt idx="2">
                  <c:v>1064136</c:v>
                </c:pt>
                <c:pt idx="3">
                  <c:v>1100276</c:v>
                </c:pt>
                <c:pt idx="4">
                  <c:v>1114316</c:v>
                </c:pt>
                <c:pt idx="5">
                  <c:v>1133030</c:v>
                </c:pt>
                <c:pt idx="6">
                  <c:v>1151306</c:v>
                </c:pt>
                <c:pt idx="7">
                  <c:v>1172518</c:v>
                </c:pt>
                <c:pt idx="8">
                  <c:v>1193395</c:v>
                </c:pt>
                <c:pt idx="9">
                  <c:v>1194657</c:v>
                </c:pt>
                <c:pt idx="10">
                  <c:v>1195081</c:v>
                </c:pt>
                <c:pt idx="11">
                  <c:v>1212527</c:v>
                </c:pt>
                <c:pt idx="12">
                  <c:v>1226472</c:v>
                </c:pt>
                <c:pt idx="13" formatCode="#,##0">
                  <c:v>1212163</c:v>
                </c:pt>
                <c:pt idx="14">
                  <c:v>1206939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0EC2-4BE7-81D0-D7AB25BC76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857295"/>
        <c:axId val="7188577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Population!$A$2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Population!$B$2:$P$2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13144</c:v>
                      </c:pt>
                      <c:pt idx="1">
                        <c:v>13662</c:v>
                      </c:pt>
                      <c:pt idx="2">
                        <c:v>14057</c:v>
                      </c:pt>
                      <c:pt idx="3">
                        <c:v>14786</c:v>
                      </c:pt>
                      <c:pt idx="4">
                        <c:v>15397</c:v>
                      </c:pt>
                      <c:pt idx="5">
                        <c:v>16137</c:v>
                      </c:pt>
                      <c:pt idx="6">
                        <c:v>16799</c:v>
                      </c:pt>
                      <c:pt idx="7">
                        <c:v>17457</c:v>
                      </c:pt>
                      <c:pt idx="8">
                        <c:v>18105</c:v>
                      </c:pt>
                      <c:pt idx="9">
                        <c:v>17760</c:v>
                      </c:pt>
                      <c:pt idx="10">
                        <c:v>17722</c:v>
                      </c:pt>
                      <c:pt idx="11">
                        <c:v>18128</c:v>
                      </c:pt>
                      <c:pt idx="12">
                        <c:v>18705</c:v>
                      </c:pt>
                      <c:pt idx="13" formatCode="#,##0">
                        <c:v>18610</c:v>
                      </c:pt>
                      <c:pt idx="14" formatCode="General">
                        <c:v>18440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EC2-4BE7-81D0-D7AB25BC76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Population!$B$3:$P$3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586</c:v>
                      </c:pt>
                      <c:pt idx="1">
                        <c:v>599</c:v>
                      </c:pt>
                      <c:pt idx="2">
                        <c:v>643</c:v>
                      </c:pt>
                      <c:pt idx="3">
                        <c:v>641</c:v>
                      </c:pt>
                      <c:pt idx="4">
                        <c:v>628</c:v>
                      </c:pt>
                      <c:pt idx="5">
                        <c:v>613</c:v>
                      </c:pt>
                      <c:pt idx="6">
                        <c:v>638</c:v>
                      </c:pt>
                      <c:pt idx="7">
                        <c:v>654</c:v>
                      </c:pt>
                      <c:pt idx="8">
                        <c:v>648</c:v>
                      </c:pt>
                      <c:pt idx="9">
                        <c:v>633</c:v>
                      </c:pt>
                      <c:pt idx="10">
                        <c:v>673</c:v>
                      </c:pt>
                      <c:pt idx="11">
                        <c:v>648</c:v>
                      </c:pt>
                      <c:pt idx="12">
                        <c:v>654</c:v>
                      </c:pt>
                      <c:pt idx="13" formatCode="#,##0">
                        <c:v>631</c:v>
                      </c:pt>
                      <c:pt idx="14" formatCode="General">
                        <c:v>617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0EC2-4BE7-81D0-D7AB25BC76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Population!$B$4:$P$4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3087</c:v>
                      </c:pt>
                      <c:pt idx="1">
                        <c:v>2979</c:v>
                      </c:pt>
                      <c:pt idx="2">
                        <c:v>2927</c:v>
                      </c:pt>
                      <c:pt idx="3">
                        <c:v>3127</c:v>
                      </c:pt>
                      <c:pt idx="4">
                        <c:v>3075</c:v>
                      </c:pt>
                      <c:pt idx="5">
                        <c:v>3021</c:v>
                      </c:pt>
                      <c:pt idx="6">
                        <c:v>3002</c:v>
                      </c:pt>
                      <c:pt idx="7">
                        <c:v>2934</c:v>
                      </c:pt>
                      <c:pt idx="8">
                        <c:v>2961</c:v>
                      </c:pt>
                      <c:pt idx="9">
                        <c:v>2911</c:v>
                      </c:pt>
                      <c:pt idx="10">
                        <c:v>2851</c:v>
                      </c:pt>
                      <c:pt idx="11">
                        <c:v>2836</c:v>
                      </c:pt>
                      <c:pt idx="12">
                        <c:v>2853</c:v>
                      </c:pt>
                      <c:pt idx="13" formatCode="#,##0">
                        <c:v>2547</c:v>
                      </c:pt>
                      <c:pt idx="14" formatCode="General">
                        <c:v>2516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C2-4BE7-81D0-D7AB25BC76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Population!$A$5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Population!$B$5:$P$5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3388</c:v>
                      </c:pt>
                      <c:pt idx="1">
                        <c:v>3356</c:v>
                      </c:pt>
                      <c:pt idx="2">
                        <c:v>3311</c:v>
                      </c:pt>
                      <c:pt idx="3">
                        <c:v>3320</c:v>
                      </c:pt>
                      <c:pt idx="4">
                        <c:v>3288</c:v>
                      </c:pt>
                      <c:pt idx="5">
                        <c:v>3223</c:v>
                      </c:pt>
                      <c:pt idx="6">
                        <c:v>3210</c:v>
                      </c:pt>
                      <c:pt idx="7">
                        <c:v>3242</c:v>
                      </c:pt>
                      <c:pt idx="8">
                        <c:v>3238</c:v>
                      </c:pt>
                      <c:pt idx="9">
                        <c:v>3264</c:v>
                      </c:pt>
                      <c:pt idx="10">
                        <c:v>3306</c:v>
                      </c:pt>
                      <c:pt idx="11">
                        <c:v>3370</c:v>
                      </c:pt>
                      <c:pt idx="12">
                        <c:v>3387</c:v>
                      </c:pt>
                      <c:pt idx="13" formatCode="#,##0">
                        <c:v>3285</c:v>
                      </c:pt>
                      <c:pt idx="14" formatCode="General">
                        <c:v>3321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C2-4BE7-81D0-D7AB25BC76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Population!$A$6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Population!$B$6:$P$6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3584</c:v>
                      </c:pt>
                      <c:pt idx="1">
                        <c:v>3616</c:v>
                      </c:pt>
                      <c:pt idx="2">
                        <c:v>3579</c:v>
                      </c:pt>
                      <c:pt idx="3">
                        <c:v>4087</c:v>
                      </c:pt>
                      <c:pt idx="4">
                        <c:v>4110</c:v>
                      </c:pt>
                      <c:pt idx="5">
                        <c:v>4024</c:v>
                      </c:pt>
                      <c:pt idx="6">
                        <c:v>4043</c:v>
                      </c:pt>
                      <c:pt idx="7">
                        <c:v>4045</c:v>
                      </c:pt>
                      <c:pt idx="8">
                        <c:v>4081</c:v>
                      </c:pt>
                      <c:pt idx="9">
                        <c:v>4279</c:v>
                      </c:pt>
                      <c:pt idx="10">
                        <c:v>3858</c:v>
                      </c:pt>
                      <c:pt idx="11">
                        <c:v>4276</c:v>
                      </c:pt>
                      <c:pt idx="12">
                        <c:v>2726</c:v>
                      </c:pt>
                      <c:pt idx="13" formatCode="#,##0">
                        <c:v>3303</c:v>
                      </c:pt>
                      <c:pt idx="14" formatCode="General">
                        <c:v>3341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C2-4BE7-81D0-D7AB25BC767D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Population!$A$7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Population!$B$7:$P$7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3862</c:v>
                      </c:pt>
                      <c:pt idx="1">
                        <c:v>4021</c:v>
                      </c:pt>
                      <c:pt idx="2">
                        <c:v>4165</c:v>
                      </c:pt>
                      <c:pt idx="3">
                        <c:v>4375</c:v>
                      </c:pt>
                      <c:pt idx="4">
                        <c:v>4367</c:v>
                      </c:pt>
                      <c:pt idx="5">
                        <c:v>4573</c:v>
                      </c:pt>
                      <c:pt idx="6">
                        <c:v>4773</c:v>
                      </c:pt>
                      <c:pt idx="7">
                        <c:v>4927</c:v>
                      </c:pt>
                      <c:pt idx="8">
                        <c:v>5048</c:v>
                      </c:pt>
                      <c:pt idx="9">
                        <c:v>4830</c:v>
                      </c:pt>
                      <c:pt idx="10">
                        <c:v>4740</c:v>
                      </c:pt>
                      <c:pt idx="11">
                        <c:v>4794</c:v>
                      </c:pt>
                      <c:pt idx="12">
                        <c:v>4797</c:v>
                      </c:pt>
                      <c:pt idx="13" formatCode="#,##0">
                        <c:v>4675</c:v>
                      </c:pt>
                      <c:pt idx="14" formatCode="General">
                        <c:v>4680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C2-4BE7-81D0-D7AB25BC767D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Population!$A$8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Population!$B$8:$P$8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3782</c:v>
                      </c:pt>
                      <c:pt idx="1">
                        <c:v>3792</c:v>
                      </c:pt>
                      <c:pt idx="2">
                        <c:v>3740</c:v>
                      </c:pt>
                      <c:pt idx="3">
                        <c:v>3719</c:v>
                      </c:pt>
                      <c:pt idx="4">
                        <c:v>3679</c:v>
                      </c:pt>
                      <c:pt idx="5">
                        <c:v>3732</c:v>
                      </c:pt>
                      <c:pt idx="6">
                        <c:v>3807</c:v>
                      </c:pt>
                      <c:pt idx="7">
                        <c:v>3781</c:v>
                      </c:pt>
                      <c:pt idx="8">
                        <c:v>3710</c:v>
                      </c:pt>
                      <c:pt idx="9">
                        <c:v>3675</c:v>
                      </c:pt>
                      <c:pt idx="10">
                        <c:v>3564</c:v>
                      </c:pt>
                      <c:pt idx="11">
                        <c:v>3499</c:v>
                      </c:pt>
                      <c:pt idx="12">
                        <c:v>3464</c:v>
                      </c:pt>
                      <c:pt idx="13" formatCode="#,##0">
                        <c:v>3098</c:v>
                      </c:pt>
                      <c:pt idx="14" formatCode="General">
                        <c:v>3068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C2-4BE7-81D0-D7AB25BC767D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Population!$A$9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Population!$B$9:$P$9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6249</c:v>
                      </c:pt>
                      <c:pt idx="1">
                        <c:v>6210</c:v>
                      </c:pt>
                      <c:pt idx="2">
                        <c:v>6109</c:v>
                      </c:pt>
                      <c:pt idx="3">
                        <c:v>6059</c:v>
                      </c:pt>
                      <c:pt idx="4">
                        <c:v>6040</c:v>
                      </c:pt>
                      <c:pt idx="5">
                        <c:v>6030</c:v>
                      </c:pt>
                      <c:pt idx="6">
                        <c:v>5919</c:v>
                      </c:pt>
                      <c:pt idx="7">
                        <c:v>5824</c:v>
                      </c:pt>
                      <c:pt idx="8">
                        <c:v>5916</c:v>
                      </c:pt>
                      <c:pt idx="9">
                        <c:v>5917</c:v>
                      </c:pt>
                      <c:pt idx="10">
                        <c:v>5899</c:v>
                      </c:pt>
                      <c:pt idx="11">
                        <c:v>5779</c:v>
                      </c:pt>
                      <c:pt idx="12">
                        <c:v>5737</c:v>
                      </c:pt>
                      <c:pt idx="13" formatCode="#,##0">
                        <c:v>5133</c:v>
                      </c:pt>
                      <c:pt idx="14" formatCode="General">
                        <c:v>5106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C2-4BE7-81D0-D7AB25BC767D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Population!$A$10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Population!$B$10:$P$10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2491</c:v>
                      </c:pt>
                      <c:pt idx="1">
                        <c:v>2435</c:v>
                      </c:pt>
                      <c:pt idx="2">
                        <c:v>2300</c:v>
                      </c:pt>
                      <c:pt idx="3">
                        <c:v>2398</c:v>
                      </c:pt>
                      <c:pt idx="4">
                        <c:v>2392</c:v>
                      </c:pt>
                      <c:pt idx="5">
                        <c:v>2315</c:v>
                      </c:pt>
                      <c:pt idx="6">
                        <c:v>2305</c:v>
                      </c:pt>
                      <c:pt idx="7">
                        <c:v>2280</c:v>
                      </c:pt>
                      <c:pt idx="8">
                        <c:v>2251</c:v>
                      </c:pt>
                      <c:pt idx="9">
                        <c:v>2219</c:v>
                      </c:pt>
                      <c:pt idx="10">
                        <c:v>2231</c:v>
                      </c:pt>
                      <c:pt idx="11">
                        <c:v>2204</c:v>
                      </c:pt>
                      <c:pt idx="12">
                        <c:v>2171</c:v>
                      </c:pt>
                      <c:pt idx="13" formatCode="#,##0">
                        <c:v>2188</c:v>
                      </c:pt>
                      <c:pt idx="14" formatCode="General">
                        <c:v>2193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C2-4BE7-81D0-D7AB25BC767D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Population!$A$11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Population!$B$11:$P$11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13806</c:v>
                      </c:pt>
                      <c:pt idx="1">
                        <c:v>13735</c:v>
                      </c:pt>
                      <c:pt idx="2">
                        <c:v>13657</c:v>
                      </c:pt>
                      <c:pt idx="3">
                        <c:v>13833</c:v>
                      </c:pt>
                      <c:pt idx="4">
                        <c:v>13801</c:v>
                      </c:pt>
                      <c:pt idx="5">
                        <c:v>13653</c:v>
                      </c:pt>
                      <c:pt idx="6">
                        <c:v>13810</c:v>
                      </c:pt>
                      <c:pt idx="7">
                        <c:v>13505</c:v>
                      </c:pt>
                      <c:pt idx="8">
                        <c:v>13520</c:v>
                      </c:pt>
                      <c:pt idx="9">
                        <c:v>13111</c:v>
                      </c:pt>
                      <c:pt idx="10">
                        <c:v>12813</c:v>
                      </c:pt>
                      <c:pt idx="11">
                        <c:v>12619</c:v>
                      </c:pt>
                      <c:pt idx="12">
                        <c:v>12728</c:v>
                      </c:pt>
                      <c:pt idx="13" formatCode="#,##0">
                        <c:v>12456</c:v>
                      </c:pt>
                      <c:pt idx="14" formatCode="General">
                        <c:v>12413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C2-4BE7-81D0-D7AB25BC767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Population!$A$12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Population!$B$12:$P$12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2471</c:v>
                      </c:pt>
                      <c:pt idx="1">
                        <c:v>2416</c:v>
                      </c:pt>
                      <c:pt idx="2">
                        <c:v>2439</c:v>
                      </c:pt>
                      <c:pt idx="3">
                        <c:v>2454</c:v>
                      </c:pt>
                      <c:pt idx="4">
                        <c:v>2408</c:v>
                      </c:pt>
                      <c:pt idx="5">
                        <c:v>2325</c:v>
                      </c:pt>
                      <c:pt idx="6">
                        <c:v>2288</c:v>
                      </c:pt>
                      <c:pt idx="7">
                        <c:v>2218</c:v>
                      </c:pt>
                      <c:pt idx="8">
                        <c:v>2206</c:v>
                      </c:pt>
                      <c:pt idx="9">
                        <c:v>2184</c:v>
                      </c:pt>
                      <c:pt idx="10">
                        <c:v>2209</c:v>
                      </c:pt>
                      <c:pt idx="11">
                        <c:v>2249</c:v>
                      </c:pt>
                      <c:pt idx="12">
                        <c:v>2211</c:v>
                      </c:pt>
                      <c:pt idx="13" formatCode="#,##0">
                        <c:v>1770</c:v>
                      </c:pt>
                      <c:pt idx="14" formatCode="General">
                        <c:v>1740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C2-4BE7-81D0-D7AB25BC767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Population!$A$13</c15:sqref>
                        </c15:formulaRef>
                      </c:ext>
                    </c:extLst>
                    <c:strCache>
                      <c:ptCount val="1"/>
                      <c:pt idx="0">
                        <c:v>Ector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Population!$B$13:$P$13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128874</c:v>
                      </c:pt>
                      <c:pt idx="1">
                        <c:v>131180</c:v>
                      </c:pt>
                      <c:pt idx="2">
                        <c:v>134625</c:v>
                      </c:pt>
                      <c:pt idx="3">
                        <c:v>137130</c:v>
                      </c:pt>
                      <c:pt idx="4">
                        <c:v>139691</c:v>
                      </c:pt>
                      <c:pt idx="5">
                        <c:v>144609</c:v>
                      </c:pt>
                      <c:pt idx="6">
                        <c:v>149378</c:v>
                      </c:pt>
                      <c:pt idx="7">
                        <c:v>154399</c:v>
                      </c:pt>
                      <c:pt idx="8">
                        <c:v>159436</c:v>
                      </c:pt>
                      <c:pt idx="9">
                        <c:v>157462</c:v>
                      </c:pt>
                      <c:pt idx="10">
                        <c:v>157087</c:v>
                      </c:pt>
                      <c:pt idx="11">
                        <c:v>162124</c:v>
                      </c:pt>
                      <c:pt idx="12">
                        <c:v>166223</c:v>
                      </c:pt>
                      <c:pt idx="13" formatCode="#,##0">
                        <c:v>165171</c:v>
                      </c:pt>
                      <c:pt idx="14" formatCode="General">
                        <c:v>161091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C2-4BE7-81D0-D7AB25BC767D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Population!$A$14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Population!$B$14:$P$14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3948</c:v>
                      </c:pt>
                      <c:pt idx="1">
                        <c:v>3907</c:v>
                      </c:pt>
                      <c:pt idx="2">
                        <c:v>3866</c:v>
                      </c:pt>
                      <c:pt idx="3">
                        <c:v>3953</c:v>
                      </c:pt>
                      <c:pt idx="4">
                        <c:v>3953</c:v>
                      </c:pt>
                      <c:pt idx="5">
                        <c:v>3833</c:v>
                      </c:pt>
                      <c:pt idx="6">
                        <c:v>3838</c:v>
                      </c:pt>
                      <c:pt idx="7">
                        <c:v>3831</c:v>
                      </c:pt>
                      <c:pt idx="8">
                        <c:v>3827</c:v>
                      </c:pt>
                      <c:pt idx="9">
                        <c:v>3854</c:v>
                      </c:pt>
                      <c:pt idx="10">
                        <c:v>3880</c:v>
                      </c:pt>
                      <c:pt idx="11">
                        <c:v>3839</c:v>
                      </c:pt>
                      <c:pt idx="12">
                        <c:v>3830</c:v>
                      </c:pt>
                      <c:pt idx="13" formatCode="#,##0">
                        <c:v>3672</c:v>
                      </c:pt>
                      <c:pt idx="14" formatCode="General">
                        <c:v>3706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0EC2-4BE7-81D0-D7AB25BC767D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Population!$A$15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Population!$B$15:$P$15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14807</c:v>
                      </c:pt>
                      <c:pt idx="1">
                        <c:v>15071</c:v>
                      </c:pt>
                      <c:pt idx="2">
                        <c:v>15382</c:v>
                      </c:pt>
                      <c:pt idx="3">
                        <c:v>17526</c:v>
                      </c:pt>
                      <c:pt idx="4">
                        <c:v>18043</c:v>
                      </c:pt>
                      <c:pt idx="5">
                        <c:v>18393</c:v>
                      </c:pt>
                      <c:pt idx="6">
                        <c:v>18921</c:v>
                      </c:pt>
                      <c:pt idx="7">
                        <c:v>19279</c:v>
                      </c:pt>
                      <c:pt idx="8">
                        <c:v>20051</c:v>
                      </c:pt>
                      <c:pt idx="9">
                        <c:v>20478</c:v>
                      </c:pt>
                      <c:pt idx="10">
                        <c:v>20638</c:v>
                      </c:pt>
                      <c:pt idx="11">
                        <c:v>20901</c:v>
                      </c:pt>
                      <c:pt idx="12">
                        <c:v>21492</c:v>
                      </c:pt>
                      <c:pt idx="13" formatCode="#,##0">
                        <c:v>21598</c:v>
                      </c:pt>
                      <c:pt idx="14" formatCode="General">
                        <c:v>21895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0EC2-4BE7-81D0-D7AB25BC767D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Population!$A$16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Population!$B$16:$P$16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4744</c:v>
                      </c:pt>
                      <c:pt idx="1">
                        <c:v>4659</c:v>
                      </c:pt>
                      <c:pt idx="2">
                        <c:v>4659</c:v>
                      </c:pt>
                      <c:pt idx="3">
                        <c:v>6461</c:v>
                      </c:pt>
                      <c:pt idx="4">
                        <c:v>6531</c:v>
                      </c:pt>
                      <c:pt idx="5">
                        <c:v>6388</c:v>
                      </c:pt>
                      <c:pt idx="6">
                        <c:v>6317</c:v>
                      </c:pt>
                      <c:pt idx="7">
                        <c:v>6445</c:v>
                      </c:pt>
                      <c:pt idx="8">
                        <c:v>6415</c:v>
                      </c:pt>
                      <c:pt idx="9">
                        <c:v>6442</c:v>
                      </c:pt>
                      <c:pt idx="10">
                        <c:v>6528</c:v>
                      </c:pt>
                      <c:pt idx="11">
                        <c:v>6578</c:v>
                      </c:pt>
                      <c:pt idx="12">
                        <c:v>6229</c:v>
                      </c:pt>
                      <c:pt idx="13" formatCode="#,##0">
                        <c:v>5816</c:v>
                      </c:pt>
                      <c:pt idx="14" formatCode="General">
                        <c:v>5863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EC2-4BE7-81D0-D7AB25BC767D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Population!$A$17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Population!$B$17:$P$17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1162</c:v>
                      </c:pt>
                      <c:pt idx="1">
                        <c:v>1211</c:v>
                      </c:pt>
                      <c:pt idx="2">
                        <c:v>1221</c:v>
                      </c:pt>
                      <c:pt idx="3">
                        <c:v>1226</c:v>
                      </c:pt>
                      <c:pt idx="4">
                        <c:v>1241</c:v>
                      </c:pt>
                      <c:pt idx="5">
                        <c:v>1260</c:v>
                      </c:pt>
                      <c:pt idx="6">
                        <c:v>1251</c:v>
                      </c:pt>
                      <c:pt idx="7">
                        <c:v>1291</c:v>
                      </c:pt>
                      <c:pt idx="8">
                        <c:v>1315</c:v>
                      </c:pt>
                      <c:pt idx="9">
                        <c:v>1314</c:v>
                      </c:pt>
                      <c:pt idx="10">
                        <c:v>1348</c:v>
                      </c:pt>
                      <c:pt idx="11">
                        <c:v>1388</c:v>
                      </c:pt>
                      <c:pt idx="12">
                        <c:v>1409</c:v>
                      </c:pt>
                      <c:pt idx="13" formatCode="#,##0">
                        <c:v>1116</c:v>
                      </c:pt>
                      <c:pt idx="14" formatCode="General">
                        <c:v>1149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0EC2-4BE7-81D0-D7AB25BC767D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Population!$A$18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Population!$B$18:$P$18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22224</c:v>
                      </c:pt>
                      <c:pt idx="1">
                        <c:v>22278</c:v>
                      </c:pt>
                      <c:pt idx="2">
                        <c:v>22272</c:v>
                      </c:pt>
                      <c:pt idx="3">
                        <c:v>22935</c:v>
                      </c:pt>
                      <c:pt idx="4">
                        <c:v>22969</c:v>
                      </c:pt>
                      <c:pt idx="5">
                        <c:v>23150</c:v>
                      </c:pt>
                      <c:pt idx="6">
                        <c:v>23530</c:v>
                      </c:pt>
                      <c:pt idx="7">
                        <c:v>23599</c:v>
                      </c:pt>
                      <c:pt idx="8">
                        <c:v>23433</c:v>
                      </c:pt>
                      <c:pt idx="9">
                        <c:v>23275</c:v>
                      </c:pt>
                      <c:pt idx="10">
                        <c:v>23088</c:v>
                      </c:pt>
                      <c:pt idx="11">
                        <c:v>22980</c:v>
                      </c:pt>
                      <c:pt idx="12">
                        <c:v>23021</c:v>
                      </c:pt>
                      <c:pt idx="13" formatCode="#,##0">
                        <c:v>21537</c:v>
                      </c:pt>
                      <c:pt idx="14" formatCode="General">
                        <c:v>21363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0EC2-4BE7-81D0-D7AB25BC767D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Population!$A$19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Population!$B$19:$P$19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32167</c:v>
                      </c:pt>
                      <c:pt idx="1">
                        <c:v>32597</c:v>
                      </c:pt>
                      <c:pt idx="2">
                        <c:v>32940</c:v>
                      </c:pt>
                      <c:pt idx="3">
                        <c:v>35012</c:v>
                      </c:pt>
                      <c:pt idx="4">
                        <c:v>34980</c:v>
                      </c:pt>
                      <c:pt idx="5">
                        <c:v>35454</c:v>
                      </c:pt>
                      <c:pt idx="6">
                        <c:v>36147</c:v>
                      </c:pt>
                      <c:pt idx="7">
                        <c:v>36551</c:v>
                      </c:pt>
                      <c:pt idx="8">
                        <c:v>37206</c:v>
                      </c:pt>
                      <c:pt idx="9">
                        <c:v>36708</c:v>
                      </c:pt>
                      <c:pt idx="10">
                        <c:v>36040</c:v>
                      </c:pt>
                      <c:pt idx="11">
                        <c:v>36459</c:v>
                      </c:pt>
                      <c:pt idx="12">
                        <c:v>36664</c:v>
                      </c:pt>
                      <c:pt idx="13" formatCode="#,##0">
                        <c:v>34860</c:v>
                      </c:pt>
                      <c:pt idx="14" formatCode="General">
                        <c:v>34128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0EC2-4BE7-81D0-D7AB25BC767D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Population!$A$20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Population!$B$20:$P$20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1728</c:v>
                      </c:pt>
                      <c:pt idx="1">
                        <c:v>1707</c:v>
                      </c:pt>
                      <c:pt idx="2">
                        <c:v>1741</c:v>
                      </c:pt>
                      <c:pt idx="3">
                        <c:v>1599</c:v>
                      </c:pt>
                      <c:pt idx="4">
                        <c:v>1610</c:v>
                      </c:pt>
                      <c:pt idx="5">
                        <c:v>1577</c:v>
                      </c:pt>
                      <c:pt idx="6">
                        <c:v>1612</c:v>
                      </c:pt>
                      <c:pt idx="7">
                        <c:v>1568</c:v>
                      </c:pt>
                      <c:pt idx="8">
                        <c:v>1554</c:v>
                      </c:pt>
                      <c:pt idx="9">
                        <c:v>1557</c:v>
                      </c:pt>
                      <c:pt idx="10">
                        <c:v>1516</c:v>
                      </c:pt>
                      <c:pt idx="11">
                        <c:v>1522</c:v>
                      </c:pt>
                      <c:pt idx="12">
                        <c:v>1536</c:v>
                      </c:pt>
                      <c:pt idx="13" formatCode="#,##0">
                        <c:v>1513</c:v>
                      </c:pt>
                      <c:pt idx="14" formatCode="General">
                        <c:v>1552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0EC2-4BE7-81D0-D7AB25BC767D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Population!$B$21:$P$21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719</c:v>
                      </c:pt>
                      <c:pt idx="1">
                        <c:v>707</c:v>
                      </c:pt>
                      <c:pt idx="2">
                        <c:v>703</c:v>
                      </c:pt>
                      <c:pt idx="3">
                        <c:v>812</c:v>
                      </c:pt>
                      <c:pt idx="4">
                        <c:v>839</c:v>
                      </c:pt>
                      <c:pt idx="5">
                        <c:v>839</c:v>
                      </c:pt>
                      <c:pt idx="6">
                        <c:v>801</c:v>
                      </c:pt>
                      <c:pt idx="7">
                        <c:v>785</c:v>
                      </c:pt>
                      <c:pt idx="8">
                        <c:v>764</c:v>
                      </c:pt>
                      <c:pt idx="9">
                        <c:v>769</c:v>
                      </c:pt>
                      <c:pt idx="10">
                        <c:v>763</c:v>
                      </c:pt>
                      <c:pt idx="11">
                        <c:v>726</c:v>
                      </c:pt>
                      <c:pt idx="12">
                        <c:v>762</c:v>
                      </c:pt>
                      <c:pt idx="13" formatCode="#,##0">
                        <c:v>753</c:v>
                      </c:pt>
                      <c:pt idx="14" formatCode="General">
                        <c:v>749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0EC2-4BE7-81D0-D7AB25BC767D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Population!$A$22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Population!$B$22:$P$22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54</c:v>
                      </c:pt>
                      <c:pt idx="1">
                        <c:v>40</c:v>
                      </c:pt>
                      <c:pt idx="2">
                        <c:v>45</c:v>
                      </c:pt>
                      <c:pt idx="3">
                        <c:v>83</c:v>
                      </c:pt>
                      <c:pt idx="4">
                        <c:v>95</c:v>
                      </c:pt>
                      <c:pt idx="5">
                        <c:v>83</c:v>
                      </c:pt>
                      <c:pt idx="6">
                        <c:v>103</c:v>
                      </c:pt>
                      <c:pt idx="7">
                        <c:v>86</c:v>
                      </c:pt>
                      <c:pt idx="8">
                        <c:v>112</c:v>
                      </c:pt>
                      <c:pt idx="9">
                        <c:v>113</c:v>
                      </c:pt>
                      <c:pt idx="10">
                        <c:v>134</c:v>
                      </c:pt>
                      <c:pt idx="11">
                        <c:v>152</c:v>
                      </c:pt>
                      <c:pt idx="12">
                        <c:v>169</c:v>
                      </c:pt>
                      <c:pt idx="13" formatCode="#,##0">
                        <c:v>64</c:v>
                      </c:pt>
                      <c:pt idx="14" formatCode="General">
                        <c:v>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0EC2-4BE7-81D0-D7AB25BC767D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Population!$A$23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Population!$B$23:$P$23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262895</c:v>
                      </c:pt>
                      <c:pt idx="1">
                        <c:v>265372</c:v>
                      </c:pt>
                      <c:pt idx="2">
                        <c:v>270550</c:v>
                      </c:pt>
                      <c:pt idx="3">
                        <c:v>278831</c:v>
                      </c:pt>
                      <c:pt idx="4">
                        <c:v>283361</c:v>
                      </c:pt>
                      <c:pt idx="5">
                        <c:v>285998</c:v>
                      </c:pt>
                      <c:pt idx="6">
                        <c:v>289324</c:v>
                      </c:pt>
                      <c:pt idx="7">
                        <c:v>295039</c:v>
                      </c:pt>
                      <c:pt idx="8">
                        <c:v>299453</c:v>
                      </c:pt>
                      <c:pt idx="9">
                        <c:v>303137</c:v>
                      </c:pt>
                      <c:pt idx="10">
                        <c:v>305225</c:v>
                      </c:pt>
                      <c:pt idx="11">
                        <c:v>307412</c:v>
                      </c:pt>
                      <c:pt idx="12">
                        <c:v>310569</c:v>
                      </c:pt>
                      <c:pt idx="13" formatCode="#,##0">
                        <c:v>310639</c:v>
                      </c:pt>
                      <c:pt idx="14" formatCode="General">
                        <c:v>314451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0EC2-4BE7-81D0-D7AB25BC767D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Population!$A$24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Population!$B$24:$P$24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5781</c:v>
                      </c:pt>
                      <c:pt idx="1">
                        <c:v>5701</c:v>
                      </c:pt>
                      <c:pt idx="2">
                        <c:v>5674</c:v>
                      </c:pt>
                      <c:pt idx="3">
                        <c:v>5915</c:v>
                      </c:pt>
                      <c:pt idx="4">
                        <c:v>5882</c:v>
                      </c:pt>
                      <c:pt idx="5">
                        <c:v>5777</c:v>
                      </c:pt>
                      <c:pt idx="6">
                        <c:v>5723</c:v>
                      </c:pt>
                      <c:pt idx="7">
                        <c:v>5753</c:v>
                      </c:pt>
                      <c:pt idx="8">
                        <c:v>5724</c:v>
                      </c:pt>
                      <c:pt idx="9">
                        <c:v>5711</c:v>
                      </c:pt>
                      <c:pt idx="10">
                        <c:v>5859</c:v>
                      </c:pt>
                      <c:pt idx="11">
                        <c:v>5877</c:v>
                      </c:pt>
                      <c:pt idx="12">
                        <c:v>5951</c:v>
                      </c:pt>
                      <c:pt idx="13" formatCode="#,##0">
                        <c:v>5596</c:v>
                      </c:pt>
                      <c:pt idx="14" formatCode="General">
                        <c:v>5688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C2-4BE7-81D0-D7AB25BC767D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Population!$A$25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Population!$B$25:$P$25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4416</c:v>
                      </c:pt>
                      <c:pt idx="1">
                        <c:v>4474</c:v>
                      </c:pt>
                      <c:pt idx="2">
                        <c:v>4581</c:v>
                      </c:pt>
                      <c:pt idx="3">
                        <c:v>4799</c:v>
                      </c:pt>
                      <c:pt idx="4">
                        <c:v>4918</c:v>
                      </c:pt>
                      <c:pt idx="5">
                        <c:v>5023</c:v>
                      </c:pt>
                      <c:pt idx="6">
                        <c:v>5312</c:v>
                      </c:pt>
                      <c:pt idx="7">
                        <c:v>5450</c:v>
                      </c:pt>
                      <c:pt idx="8">
                        <c:v>5641</c:v>
                      </c:pt>
                      <c:pt idx="9">
                        <c:v>5723</c:v>
                      </c:pt>
                      <c:pt idx="10">
                        <c:v>5626</c:v>
                      </c:pt>
                      <c:pt idx="11">
                        <c:v>5753</c:v>
                      </c:pt>
                      <c:pt idx="12">
                        <c:v>5771</c:v>
                      </c:pt>
                      <c:pt idx="13" formatCode="#,##0">
                        <c:v>5237</c:v>
                      </c:pt>
                      <c:pt idx="14" formatCode="General">
                        <c:v>5211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C2-4BE7-81D0-D7AB25BC767D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Population!$A$26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Population!$B$26:$P$26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7806</c:v>
                      </c:pt>
                      <c:pt idx="1">
                        <c:v>7873</c:v>
                      </c:pt>
                      <c:pt idx="2">
                        <c:v>7980</c:v>
                      </c:pt>
                      <c:pt idx="3">
                        <c:v>8283</c:v>
                      </c:pt>
                      <c:pt idx="4">
                        <c:v>8278</c:v>
                      </c:pt>
                      <c:pt idx="5">
                        <c:v>8281</c:v>
                      </c:pt>
                      <c:pt idx="6">
                        <c:v>8267</c:v>
                      </c:pt>
                      <c:pt idx="7">
                        <c:v>8200</c:v>
                      </c:pt>
                      <c:pt idx="8">
                        <c:v>8341</c:v>
                      </c:pt>
                      <c:pt idx="9">
                        <c:v>8172</c:v>
                      </c:pt>
                      <c:pt idx="10">
                        <c:v>7957</c:v>
                      </c:pt>
                      <c:pt idx="11">
                        <c:v>7987</c:v>
                      </c:pt>
                      <c:pt idx="12">
                        <c:v>7984</c:v>
                      </c:pt>
                      <c:pt idx="13" formatCode="#,##0">
                        <c:v>7630</c:v>
                      </c:pt>
                      <c:pt idx="14" formatCode="General">
                        <c:v>7533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C2-4BE7-81D0-D7AB25BC767D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Population!$A$27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Population!$B$27:$P$27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2104</c:v>
                      </c:pt>
                      <c:pt idx="1">
                        <c:v>2125</c:v>
                      </c:pt>
                      <c:pt idx="2">
                        <c:v>2127</c:v>
                      </c:pt>
                      <c:pt idx="3">
                        <c:v>2242</c:v>
                      </c:pt>
                      <c:pt idx="4">
                        <c:v>2223</c:v>
                      </c:pt>
                      <c:pt idx="5">
                        <c:v>2230</c:v>
                      </c:pt>
                      <c:pt idx="6">
                        <c:v>2148</c:v>
                      </c:pt>
                      <c:pt idx="7">
                        <c:v>2150</c:v>
                      </c:pt>
                      <c:pt idx="8">
                        <c:v>2164</c:v>
                      </c:pt>
                      <c:pt idx="9">
                        <c:v>2123</c:v>
                      </c:pt>
                      <c:pt idx="10">
                        <c:v>2124</c:v>
                      </c:pt>
                      <c:pt idx="11">
                        <c:v>2139</c:v>
                      </c:pt>
                      <c:pt idx="12">
                        <c:v>2138</c:v>
                      </c:pt>
                      <c:pt idx="13" formatCode="#,##0">
                        <c:v>1962</c:v>
                      </c:pt>
                      <c:pt idx="14" formatCode="General">
                        <c:v>1982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C2-4BE7-81D0-D7AB25BC767D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Population!$A$28</c15:sqref>
                        </c15:formulaRef>
                      </c:ext>
                    </c:extLst>
                    <c:strCache>
                      <c:ptCount val="1"/>
                      <c:pt idx="0">
                        <c:v>Midland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Population!$B$28:$P$28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126082</c:v>
                      </c:pt>
                      <c:pt idx="1">
                        <c:v>129159</c:v>
                      </c:pt>
                      <c:pt idx="2">
                        <c:v>132316</c:v>
                      </c:pt>
                      <c:pt idx="3">
                        <c:v>136872</c:v>
                      </c:pt>
                      <c:pt idx="4">
                        <c:v>140001</c:v>
                      </c:pt>
                      <c:pt idx="5">
                        <c:v>146786</c:v>
                      </c:pt>
                      <c:pt idx="6">
                        <c:v>151468</c:v>
                      </c:pt>
                      <c:pt idx="7">
                        <c:v>155990</c:v>
                      </c:pt>
                      <c:pt idx="8">
                        <c:v>161077</c:v>
                      </c:pt>
                      <c:pt idx="9">
                        <c:v>162565</c:v>
                      </c:pt>
                      <c:pt idx="10">
                        <c:v>165049</c:v>
                      </c:pt>
                      <c:pt idx="11">
                        <c:v>172578</c:v>
                      </c:pt>
                      <c:pt idx="12">
                        <c:v>176832</c:v>
                      </c:pt>
                      <c:pt idx="13" formatCode="#,##0">
                        <c:v>169983</c:v>
                      </c:pt>
                      <c:pt idx="14" formatCode="General">
                        <c:v>167969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C2-4BE7-81D0-D7AB25BC767D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Population!$A$29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Population!$B$29:$P$29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9287</c:v>
                      </c:pt>
                      <c:pt idx="1">
                        <c:v>9241</c:v>
                      </c:pt>
                      <c:pt idx="2">
                        <c:v>9347</c:v>
                      </c:pt>
                      <c:pt idx="3">
                        <c:v>9403</c:v>
                      </c:pt>
                      <c:pt idx="4">
                        <c:v>9390</c:v>
                      </c:pt>
                      <c:pt idx="5">
                        <c:v>9317</c:v>
                      </c:pt>
                      <c:pt idx="6">
                        <c:v>8992</c:v>
                      </c:pt>
                      <c:pt idx="7">
                        <c:v>9081</c:v>
                      </c:pt>
                      <c:pt idx="8">
                        <c:v>9067</c:v>
                      </c:pt>
                      <c:pt idx="9">
                        <c:v>8720</c:v>
                      </c:pt>
                      <c:pt idx="10">
                        <c:v>8468</c:v>
                      </c:pt>
                      <c:pt idx="11">
                        <c:v>8145</c:v>
                      </c:pt>
                      <c:pt idx="12">
                        <c:v>8545</c:v>
                      </c:pt>
                      <c:pt idx="13" formatCode="#,##0">
                        <c:v>8990</c:v>
                      </c:pt>
                      <c:pt idx="14" formatCode="General">
                        <c:v>9070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C2-4BE7-81D0-D7AB25BC767D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Population!$A$30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Population!$B$30:$P$30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14580</c:v>
                      </c:pt>
                      <c:pt idx="1">
                        <c:v>14909</c:v>
                      </c:pt>
                      <c:pt idx="2">
                        <c:v>14917</c:v>
                      </c:pt>
                      <c:pt idx="3">
                        <c:v>15216</c:v>
                      </c:pt>
                      <c:pt idx="4">
                        <c:v>15125</c:v>
                      </c:pt>
                      <c:pt idx="5">
                        <c:v>14906</c:v>
                      </c:pt>
                      <c:pt idx="6">
                        <c:v>15074</c:v>
                      </c:pt>
                      <c:pt idx="7">
                        <c:v>15105</c:v>
                      </c:pt>
                      <c:pt idx="8">
                        <c:v>15107</c:v>
                      </c:pt>
                      <c:pt idx="9">
                        <c:v>14993</c:v>
                      </c:pt>
                      <c:pt idx="10">
                        <c:v>14770</c:v>
                      </c:pt>
                      <c:pt idx="11">
                        <c:v>14751</c:v>
                      </c:pt>
                      <c:pt idx="12">
                        <c:v>14714</c:v>
                      </c:pt>
                      <c:pt idx="13" formatCode="#,##0">
                        <c:v>14738</c:v>
                      </c:pt>
                      <c:pt idx="14" formatCode="General">
                        <c:v>14597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C2-4BE7-81D0-D7AB25BC767D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Population!$A$31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Population!$B$31:$P$31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15826</c:v>
                      </c:pt>
                      <c:pt idx="1">
                        <c:v>15887</c:v>
                      </c:pt>
                      <c:pt idx="2">
                        <c:v>16248</c:v>
                      </c:pt>
                      <c:pt idx="3">
                        <c:v>15507</c:v>
                      </c:pt>
                      <c:pt idx="4">
                        <c:v>15636</c:v>
                      </c:pt>
                      <c:pt idx="5">
                        <c:v>15589</c:v>
                      </c:pt>
                      <c:pt idx="6">
                        <c:v>15697</c:v>
                      </c:pt>
                      <c:pt idx="7">
                        <c:v>15907</c:v>
                      </c:pt>
                      <c:pt idx="8">
                        <c:v>16203</c:v>
                      </c:pt>
                      <c:pt idx="9">
                        <c:v>15970</c:v>
                      </c:pt>
                      <c:pt idx="10">
                        <c:v>15634</c:v>
                      </c:pt>
                      <c:pt idx="11">
                        <c:v>15673</c:v>
                      </c:pt>
                      <c:pt idx="12">
                        <c:v>15823</c:v>
                      </c:pt>
                      <c:pt idx="13" formatCode="#,##0">
                        <c:v>15193</c:v>
                      </c:pt>
                      <c:pt idx="14" formatCode="General">
                        <c:v>15118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C2-4BE7-81D0-D7AB25BC767D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Population!$B$32:$P$32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2989</c:v>
                      </c:pt>
                      <c:pt idx="1">
                        <c:v>3022</c:v>
                      </c:pt>
                      <c:pt idx="2">
                        <c:v>3014</c:v>
                      </c:pt>
                      <c:pt idx="3">
                        <c:v>3367</c:v>
                      </c:pt>
                      <c:pt idx="4">
                        <c:v>3385</c:v>
                      </c:pt>
                      <c:pt idx="5">
                        <c:v>3466</c:v>
                      </c:pt>
                      <c:pt idx="6">
                        <c:v>3601</c:v>
                      </c:pt>
                      <c:pt idx="7">
                        <c:v>3746</c:v>
                      </c:pt>
                      <c:pt idx="8">
                        <c:v>3792</c:v>
                      </c:pt>
                      <c:pt idx="9">
                        <c:v>3608</c:v>
                      </c:pt>
                      <c:pt idx="10">
                        <c:v>3710</c:v>
                      </c:pt>
                      <c:pt idx="11">
                        <c:v>3741</c:v>
                      </c:pt>
                      <c:pt idx="12">
                        <c:v>3849</c:v>
                      </c:pt>
                      <c:pt idx="13" formatCode="#,##0">
                        <c:v>3385</c:v>
                      </c:pt>
                      <c:pt idx="14" formatCode="General">
                        <c:v>3253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C2-4BE7-81D0-D7AB25BC767D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Population!$B$33:$P$33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11104</c:v>
                      </c:pt>
                      <c:pt idx="1">
                        <c:v>11011</c:v>
                      </c:pt>
                      <c:pt idx="2">
                        <c:v>11046</c:v>
                      </c:pt>
                      <c:pt idx="3">
                        <c:v>13813</c:v>
                      </c:pt>
                      <c:pt idx="4">
                        <c:v>13761</c:v>
                      </c:pt>
                      <c:pt idx="5">
                        <c:v>13982</c:v>
                      </c:pt>
                      <c:pt idx="6">
                        <c:v>14077</c:v>
                      </c:pt>
                      <c:pt idx="7">
                        <c:v>14349</c:v>
                      </c:pt>
                      <c:pt idx="8">
                        <c:v>14732</c:v>
                      </c:pt>
                      <c:pt idx="9">
                        <c:v>14921</c:v>
                      </c:pt>
                      <c:pt idx="10">
                        <c:v>15281</c:v>
                      </c:pt>
                      <c:pt idx="11">
                        <c:v>15695</c:v>
                      </c:pt>
                      <c:pt idx="12">
                        <c:v>15976</c:v>
                      </c:pt>
                      <c:pt idx="13" formatCode="#,##0">
                        <c:v>14748</c:v>
                      </c:pt>
                      <c:pt idx="14" formatCode="General">
                        <c:v>14487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C2-4BE7-81D0-D7AB25BC767D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Population!$A$34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Population!$B$34:$P$34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10322</c:v>
                      </c:pt>
                      <c:pt idx="1">
                        <c:v>10250</c:v>
                      </c:pt>
                      <c:pt idx="2">
                        <c:v>10170</c:v>
                      </c:pt>
                      <c:pt idx="3">
                        <c:v>10506</c:v>
                      </c:pt>
                      <c:pt idx="4">
                        <c:v>10561</c:v>
                      </c:pt>
                      <c:pt idx="5">
                        <c:v>10422</c:v>
                      </c:pt>
                      <c:pt idx="6">
                        <c:v>10302</c:v>
                      </c:pt>
                      <c:pt idx="7">
                        <c:v>10416</c:v>
                      </c:pt>
                      <c:pt idx="8">
                        <c:v>10551</c:v>
                      </c:pt>
                      <c:pt idx="9">
                        <c:v>10448</c:v>
                      </c:pt>
                      <c:pt idx="10">
                        <c:v>10266</c:v>
                      </c:pt>
                      <c:pt idx="11">
                        <c:v>10234</c:v>
                      </c:pt>
                      <c:pt idx="12">
                        <c:v>10264</c:v>
                      </c:pt>
                      <c:pt idx="13" formatCode="#,##0">
                        <c:v>9900</c:v>
                      </c:pt>
                      <c:pt idx="14" formatCode="General">
                        <c:v>9943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C2-4BE7-81D0-D7AB25BC767D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Population!$A$35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Population!$B$35:$P$35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2746</c:v>
                      </c:pt>
                      <c:pt idx="1">
                        <c:v>2731</c:v>
                      </c:pt>
                      <c:pt idx="2">
                        <c:v>2731</c:v>
                      </c:pt>
                      <c:pt idx="3">
                        <c:v>3461</c:v>
                      </c:pt>
                      <c:pt idx="4">
                        <c:v>3305</c:v>
                      </c:pt>
                      <c:pt idx="5">
                        <c:v>3256</c:v>
                      </c:pt>
                      <c:pt idx="6">
                        <c:v>3206</c:v>
                      </c:pt>
                      <c:pt idx="7">
                        <c:v>3159</c:v>
                      </c:pt>
                      <c:pt idx="8">
                        <c:v>3211</c:v>
                      </c:pt>
                      <c:pt idx="9">
                        <c:v>3056</c:v>
                      </c:pt>
                      <c:pt idx="10">
                        <c:v>3001</c:v>
                      </c:pt>
                      <c:pt idx="11">
                        <c:v>2895</c:v>
                      </c:pt>
                      <c:pt idx="12">
                        <c:v>2793</c:v>
                      </c:pt>
                      <c:pt idx="13" formatCode="#,##0">
                        <c:v>2451</c:v>
                      </c:pt>
                      <c:pt idx="14" formatCode="General">
                        <c:v>2429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C2-4BE7-81D0-D7AB25BC767D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Population!$A$36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Population!$B$36:$P$36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16039</c:v>
                      </c:pt>
                      <c:pt idx="1">
                        <c:v>16022</c:v>
                      </c:pt>
                      <c:pt idx="2">
                        <c:v>16222</c:v>
                      </c:pt>
                      <c:pt idx="3">
                        <c:v>16921</c:v>
                      </c:pt>
                      <c:pt idx="4">
                        <c:v>16891</c:v>
                      </c:pt>
                      <c:pt idx="5">
                        <c:v>17117</c:v>
                      </c:pt>
                      <c:pt idx="6">
                        <c:v>17302</c:v>
                      </c:pt>
                      <c:pt idx="7">
                        <c:v>17356</c:v>
                      </c:pt>
                      <c:pt idx="8">
                        <c:v>17615</c:v>
                      </c:pt>
                      <c:pt idx="9">
                        <c:v>17333</c:v>
                      </c:pt>
                      <c:pt idx="10">
                        <c:v>17050</c:v>
                      </c:pt>
                      <c:pt idx="11">
                        <c:v>16866</c:v>
                      </c:pt>
                      <c:pt idx="12">
                        <c:v>16703</c:v>
                      </c:pt>
                      <c:pt idx="13" formatCode="#,##0">
                        <c:v>16932</c:v>
                      </c:pt>
                      <c:pt idx="14" formatCode="General">
                        <c:v>16824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C2-4BE7-81D0-D7AB25BC767D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Population!$A$37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Population!$B$37:$P$37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1219</c:v>
                      </c:pt>
                      <c:pt idx="1">
                        <c:v>1249</c:v>
                      </c:pt>
                      <c:pt idx="2">
                        <c:v>1259</c:v>
                      </c:pt>
                      <c:pt idx="3">
                        <c:v>1143</c:v>
                      </c:pt>
                      <c:pt idx="4">
                        <c:v>1166</c:v>
                      </c:pt>
                      <c:pt idx="5">
                        <c:v>1183</c:v>
                      </c:pt>
                      <c:pt idx="6">
                        <c:v>1219</c:v>
                      </c:pt>
                      <c:pt idx="7">
                        <c:v>1352</c:v>
                      </c:pt>
                      <c:pt idx="8">
                        <c:v>1352</c:v>
                      </c:pt>
                      <c:pt idx="9">
                        <c:v>1367</c:v>
                      </c:pt>
                      <c:pt idx="10">
                        <c:v>1295</c:v>
                      </c:pt>
                      <c:pt idx="11">
                        <c:v>1311</c:v>
                      </c:pt>
                      <c:pt idx="12">
                        <c:v>1291</c:v>
                      </c:pt>
                      <c:pt idx="13" formatCode="#,##0">
                        <c:v>1372</c:v>
                      </c:pt>
                      <c:pt idx="14" formatCode="General">
                        <c:v>1381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C2-4BE7-81D0-D7AB25BC767D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Population!$A$38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Population!$B$38:$P$38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4294</c:v>
                      </c:pt>
                      <c:pt idx="1">
                        <c:v>4311</c:v>
                      </c:pt>
                      <c:pt idx="2">
                        <c:v>4273</c:v>
                      </c:pt>
                      <c:pt idx="3">
                        <c:v>4128</c:v>
                      </c:pt>
                      <c:pt idx="4">
                        <c:v>4011</c:v>
                      </c:pt>
                      <c:pt idx="5">
                        <c:v>3939</c:v>
                      </c:pt>
                      <c:pt idx="6">
                        <c:v>4006</c:v>
                      </c:pt>
                      <c:pt idx="7">
                        <c:v>3971</c:v>
                      </c:pt>
                      <c:pt idx="8">
                        <c:v>3913</c:v>
                      </c:pt>
                      <c:pt idx="9">
                        <c:v>3869</c:v>
                      </c:pt>
                      <c:pt idx="10">
                        <c:v>3767</c:v>
                      </c:pt>
                      <c:pt idx="11">
                        <c:v>3758</c:v>
                      </c:pt>
                      <c:pt idx="12">
                        <c:v>3776</c:v>
                      </c:pt>
                      <c:pt idx="13" formatCode="#,##0">
                        <c:v>3372</c:v>
                      </c:pt>
                      <c:pt idx="14" formatCode="General">
                        <c:v>3319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C2-4BE7-81D0-D7AB25BC767D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Population!$A$39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Population!$B$39:$P$39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126542</c:v>
                      </c:pt>
                      <c:pt idx="1">
                        <c:v>126651</c:v>
                      </c:pt>
                      <c:pt idx="2">
                        <c:v>127683</c:v>
                      </c:pt>
                      <c:pt idx="3">
                        <c:v>131506</c:v>
                      </c:pt>
                      <c:pt idx="4">
                        <c:v>132747</c:v>
                      </c:pt>
                      <c:pt idx="5">
                        <c:v>133984</c:v>
                      </c:pt>
                      <c:pt idx="6">
                        <c:v>134117</c:v>
                      </c:pt>
                      <c:pt idx="7">
                        <c:v>135044</c:v>
                      </c:pt>
                      <c:pt idx="8">
                        <c:v>136051</c:v>
                      </c:pt>
                      <c:pt idx="9">
                        <c:v>136535</c:v>
                      </c:pt>
                      <c:pt idx="10">
                        <c:v>136290</c:v>
                      </c:pt>
                      <c:pt idx="11">
                        <c:v>137640</c:v>
                      </c:pt>
                      <c:pt idx="12">
                        <c:v>138034</c:v>
                      </c:pt>
                      <c:pt idx="13" formatCode="#,##0">
                        <c:v>143208</c:v>
                      </c:pt>
                      <c:pt idx="14" formatCode="General">
                        <c:v>143326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C2-4BE7-81D0-D7AB25BC767D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Population!$A$40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Population!$B$40:$P$40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917</c:v>
                      </c:pt>
                      <c:pt idx="1">
                        <c:v>919</c:v>
                      </c:pt>
                      <c:pt idx="2">
                        <c:v>969</c:v>
                      </c:pt>
                      <c:pt idx="3">
                        <c:v>984</c:v>
                      </c:pt>
                      <c:pt idx="4">
                        <c:v>953</c:v>
                      </c:pt>
                      <c:pt idx="5">
                        <c:v>924</c:v>
                      </c:pt>
                      <c:pt idx="6">
                        <c:v>903</c:v>
                      </c:pt>
                      <c:pt idx="7">
                        <c:v>893</c:v>
                      </c:pt>
                      <c:pt idx="8">
                        <c:v>837</c:v>
                      </c:pt>
                      <c:pt idx="9">
                        <c:v>812</c:v>
                      </c:pt>
                      <c:pt idx="10">
                        <c:v>810</c:v>
                      </c:pt>
                      <c:pt idx="11">
                        <c:v>823</c:v>
                      </c:pt>
                      <c:pt idx="12">
                        <c:v>776</c:v>
                      </c:pt>
                      <c:pt idx="13" formatCode="#,##0">
                        <c:v>760</c:v>
                      </c:pt>
                      <c:pt idx="14" formatCode="General">
                        <c:v>724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0EC2-4BE7-81D0-D7AB25BC767D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Population!$A$41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Population!$B$41:$P$41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12141</c:v>
                      </c:pt>
                      <c:pt idx="1">
                        <c:v>12083</c:v>
                      </c:pt>
                      <c:pt idx="2">
                        <c:v>12142</c:v>
                      </c:pt>
                      <c:pt idx="3">
                        <c:v>12651</c:v>
                      </c:pt>
                      <c:pt idx="4">
                        <c:v>12648</c:v>
                      </c:pt>
                      <c:pt idx="5">
                        <c:v>12614</c:v>
                      </c:pt>
                      <c:pt idx="6">
                        <c:v>12743</c:v>
                      </c:pt>
                      <c:pt idx="7">
                        <c:v>12773</c:v>
                      </c:pt>
                      <c:pt idx="8">
                        <c:v>12739</c:v>
                      </c:pt>
                      <c:pt idx="9">
                        <c:v>12799</c:v>
                      </c:pt>
                      <c:pt idx="10">
                        <c:v>12715</c:v>
                      </c:pt>
                      <c:pt idx="11">
                        <c:v>12287</c:v>
                      </c:pt>
                      <c:pt idx="12">
                        <c:v>12337</c:v>
                      </c:pt>
                      <c:pt idx="13" formatCode="#,##0">
                        <c:v>11831</c:v>
                      </c:pt>
                      <c:pt idx="14" formatCode="General">
                        <c:v>11754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0EC2-4BE7-81D0-D7AB25BC767D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Population!$A$42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Population!$B$42:$P$42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106517</c:v>
                      </c:pt>
                      <c:pt idx="1">
                        <c:v>107445</c:v>
                      </c:pt>
                      <c:pt idx="2">
                        <c:v>108378</c:v>
                      </c:pt>
                      <c:pt idx="3">
                        <c:v>110224</c:v>
                      </c:pt>
                      <c:pt idx="4">
                        <c:v>111832</c:v>
                      </c:pt>
                      <c:pt idx="5">
                        <c:v>113494</c:v>
                      </c:pt>
                      <c:pt idx="6">
                        <c:v>114954</c:v>
                      </c:pt>
                      <c:pt idx="7">
                        <c:v>116881</c:v>
                      </c:pt>
                      <c:pt idx="8">
                        <c:v>118105</c:v>
                      </c:pt>
                      <c:pt idx="9">
                        <c:v>118386</c:v>
                      </c:pt>
                      <c:pt idx="10">
                        <c:v>118019</c:v>
                      </c:pt>
                      <c:pt idx="11">
                        <c:v>118189</c:v>
                      </c:pt>
                      <c:pt idx="12">
                        <c:v>119200</c:v>
                      </c:pt>
                      <c:pt idx="13" formatCode="#,##0">
                        <c:v>120003</c:v>
                      </c:pt>
                      <c:pt idx="14" formatCode="General">
                        <c:v>119411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0EC2-4BE7-81D0-D7AB25BC767D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Population!$A$43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Population!$B$43:$P$43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2976</c:v>
                      </c:pt>
                      <c:pt idx="1">
                        <c:v>3067</c:v>
                      </c:pt>
                      <c:pt idx="2">
                        <c:v>3130</c:v>
                      </c:pt>
                      <c:pt idx="3">
                        <c:v>3355</c:v>
                      </c:pt>
                      <c:pt idx="4">
                        <c:v>3294</c:v>
                      </c:pt>
                      <c:pt idx="5">
                        <c:v>3271</c:v>
                      </c:pt>
                      <c:pt idx="6">
                        <c:v>3372</c:v>
                      </c:pt>
                      <c:pt idx="7">
                        <c:v>3465</c:v>
                      </c:pt>
                      <c:pt idx="8">
                        <c:v>3651</c:v>
                      </c:pt>
                      <c:pt idx="9">
                        <c:v>3673</c:v>
                      </c:pt>
                      <c:pt idx="10">
                        <c:v>3663</c:v>
                      </c:pt>
                      <c:pt idx="11">
                        <c:v>3671</c:v>
                      </c:pt>
                      <c:pt idx="12">
                        <c:v>3657</c:v>
                      </c:pt>
                      <c:pt idx="13" formatCode="#,##0">
                        <c:v>3308</c:v>
                      </c:pt>
                      <c:pt idx="14" formatCode="General">
                        <c:v>3265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0EC2-4BE7-81D0-D7AB25BC767D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Population!$A$44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Population!$B$44:$P$44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10145</c:v>
                      </c:pt>
                      <c:pt idx="1">
                        <c:v>10454</c:v>
                      </c:pt>
                      <c:pt idx="2">
                        <c:v>10528</c:v>
                      </c:pt>
                      <c:pt idx="3">
                        <c:v>10658</c:v>
                      </c:pt>
                      <c:pt idx="4">
                        <c:v>10686</c:v>
                      </c:pt>
                      <c:pt idx="5">
                        <c:v>10865</c:v>
                      </c:pt>
                      <c:pt idx="6">
                        <c:v>11238</c:v>
                      </c:pt>
                      <c:pt idx="7">
                        <c:v>11613</c:v>
                      </c:pt>
                      <c:pt idx="8">
                        <c:v>11721</c:v>
                      </c:pt>
                      <c:pt idx="9">
                        <c:v>11600</c:v>
                      </c:pt>
                      <c:pt idx="10">
                        <c:v>11472</c:v>
                      </c:pt>
                      <c:pt idx="11">
                        <c:v>11720</c:v>
                      </c:pt>
                      <c:pt idx="12">
                        <c:v>11998</c:v>
                      </c:pt>
                      <c:pt idx="13" formatCode="#,##0">
                        <c:v>11644</c:v>
                      </c:pt>
                      <c:pt idx="14" formatCode="General">
                        <c:v>11194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0EC2-4BE7-81D0-D7AB25BC767D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Population!$A$45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Population!$B$45:$P$45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6537</c:v>
                      </c:pt>
                      <c:pt idx="1">
                        <c:v>6734</c:v>
                      </c:pt>
                      <c:pt idx="2">
                        <c:v>6772</c:v>
                      </c:pt>
                      <c:pt idx="3">
                        <c:v>7110</c:v>
                      </c:pt>
                      <c:pt idx="4">
                        <c:v>7139</c:v>
                      </c:pt>
                      <c:pt idx="5">
                        <c:v>7336</c:v>
                      </c:pt>
                      <c:pt idx="6">
                        <c:v>7601</c:v>
                      </c:pt>
                      <c:pt idx="7">
                        <c:v>7798</c:v>
                      </c:pt>
                      <c:pt idx="8">
                        <c:v>8005</c:v>
                      </c:pt>
                      <c:pt idx="9">
                        <c:v>7893</c:v>
                      </c:pt>
                      <c:pt idx="10">
                        <c:v>7574</c:v>
                      </c:pt>
                      <c:pt idx="11">
                        <c:v>7720</c:v>
                      </c:pt>
                      <c:pt idx="12">
                        <c:v>8010</c:v>
                      </c:pt>
                      <c:pt idx="13" formatCode="#,##0">
                        <c:v>7791</c:v>
                      </c:pt>
                      <c:pt idx="14" formatCode="General">
                        <c:v>7415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0EC2-4BE7-81D0-D7AB25BC767D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Population!$A$46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Population!$B$1:$P$1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Population!$B$46:$P$46</c15:sqref>
                        </c15:formulaRef>
                      </c:ext>
                    </c:extLst>
                    <c:numCache>
                      <c:formatCode>#,##0_);\(#,##0\)</c:formatCode>
                      <c:ptCount val="15"/>
                      <c:pt idx="0">
                        <c:v>7427</c:v>
                      </c:pt>
                      <c:pt idx="1">
                        <c:v>7590</c:v>
                      </c:pt>
                      <c:pt idx="2">
                        <c:v>7698</c:v>
                      </c:pt>
                      <c:pt idx="3">
                        <c:v>7845</c:v>
                      </c:pt>
                      <c:pt idx="4">
                        <c:v>7986</c:v>
                      </c:pt>
                      <c:pt idx="5">
                        <c:v>8038</c:v>
                      </c:pt>
                      <c:pt idx="6">
                        <c:v>8168</c:v>
                      </c:pt>
                      <c:pt idx="7">
                        <c:v>8326</c:v>
                      </c:pt>
                      <c:pt idx="8">
                        <c:v>8546</c:v>
                      </c:pt>
                      <c:pt idx="9">
                        <c:v>8488</c:v>
                      </c:pt>
                      <c:pt idx="10">
                        <c:v>8568</c:v>
                      </c:pt>
                      <c:pt idx="11">
                        <c:v>8591</c:v>
                      </c:pt>
                      <c:pt idx="12">
                        <c:v>8713</c:v>
                      </c:pt>
                      <c:pt idx="13" formatCode="#,##0">
                        <c:v>7694</c:v>
                      </c:pt>
                      <c:pt idx="14" formatCode="General">
                        <c:v>7607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0EC2-4BE7-81D0-D7AB25BC767D}"/>
                  </c:ext>
                </c:extLst>
              </c15:ser>
            </c15:filteredLineSeries>
          </c:ext>
        </c:extLst>
      </c:lineChart>
      <c:catAx>
        <c:axId val="71885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57711"/>
        <c:crosses val="autoZero"/>
        <c:auto val="1"/>
        <c:lblAlgn val="ctr"/>
        <c:lblOffset val="100"/>
        <c:noMultiLvlLbl val="0"/>
      </c:catAx>
      <c:valAx>
        <c:axId val="7188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857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Labor</a:t>
            </a:r>
            <a:r>
              <a:rPr lang="en-US" baseline="0"/>
              <a:t> force </a:t>
            </a:r>
            <a:r>
              <a:rPr lang="en-US"/>
              <a:t>Growth Permian Basin (2016-2021)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'Labor Force'!$K$99:$P$99</c:f>
              <c:numCache>
                <c:formatCode>#,##0</c:formatCode>
                <c:ptCount val="6"/>
                <c:pt idx="0">
                  <c:v>12530.088888888889</c:v>
                </c:pt>
                <c:pt idx="1">
                  <c:v>12783.133333333333</c:v>
                </c:pt>
                <c:pt idx="2">
                  <c:v>13435.2</c:v>
                </c:pt>
                <c:pt idx="3">
                  <c:v>13758.422222222222</c:v>
                </c:pt>
                <c:pt idx="4">
                  <c:v>13189.888888888889</c:v>
                </c:pt>
                <c:pt idx="5">
                  <c:v>13221.488888888889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F2-4E69-9837-BE308091C1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81620991"/>
        <c:axId val="481614751"/>
      </c:lineChart>
      <c:catAx>
        <c:axId val="481620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1614751"/>
        <c:crosses val="autoZero"/>
        <c:auto val="1"/>
        <c:lblAlgn val="ctr"/>
        <c:lblOffset val="100"/>
        <c:noMultiLvlLbl val="0"/>
      </c:catAx>
      <c:valAx>
        <c:axId val="48161475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8162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Force Growth (2016-2021)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1"/>
          <c:order val="11"/>
          <c:tx>
            <c:strRef>
              <c:f>'Labor Force'!$A$13</c:f>
              <c:strCache>
                <c:ptCount val="1"/>
                <c:pt idx="0">
                  <c:v>Ector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'Labor Force'!$B$1:$P$1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'Labor Force'!$B$13:$P$13</c:f>
              <c:numCache>
                <c:formatCode>#,##0</c:formatCode>
                <c:ptCount val="15"/>
                <c:pt idx="0">
                  <c:v>66597</c:v>
                </c:pt>
                <c:pt idx="1">
                  <c:v>68384</c:v>
                </c:pt>
                <c:pt idx="2">
                  <c:v>71470</c:v>
                </c:pt>
                <c:pt idx="3">
                  <c:v>68186</c:v>
                </c:pt>
                <c:pt idx="4">
                  <c:v>72809</c:v>
                </c:pt>
                <c:pt idx="5">
                  <c:v>81124</c:v>
                </c:pt>
                <c:pt idx="6">
                  <c:v>78968</c:v>
                </c:pt>
                <c:pt idx="7">
                  <c:v>85515</c:v>
                </c:pt>
                <c:pt idx="8">
                  <c:v>79869</c:v>
                </c:pt>
                <c:pt idx="9">
                  <c:v>75790</c:v>
                </c:pt>
                <c:pt idx="10">
                  <c:v>78116</c:v>
                </c:pt>
                <c:pt idx="11">
                  <c:v>85113</c:v>
                </c:pt>
                <c:pt idx="12">
                  <c:v>88186</c:v>
                </c:pt>
                <c:pt idx="13" formatCode="###,##0">
                  <c:v>82852</c:v>
                </c:pt>
                <c:pt idx="14" formatCode="#,##0\ \ \ \ \ ">
                  <c:v>80507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49C7-4D8A-AAC7-8AC6647D4895}"/>
            </c:ext>
          </c:extLst>
        </c:ser>
        <c:ser>
          <c:idx val="26"/>
          <c:order val="26"/>
          <c:tx>
            <c:strRef>
              <c:f>'Labor Force'!$A$28</c:f>
              <c:strCache>
                <c:ptCount val="1"/>
                <c:pt idx="0">
                  <c:v>Midland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'Labor Force'!$B$1:$P$1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'Labor Force'!$B$28:$P$28</c:f>
              <c:numCache>
                <c:formatCode>#,##0</c:formatCode>
                <c:ptCount val="15"/>
                <c:pt idx="0">
                  <c:v>71276</c:v>
                </c:pt>
                <c:pt idx="1">
                  <c:v>73134</c:v>
                </c:pt>
                <c:pt idx="2">
                  <c:v>74935</c:v>
                </c:pt>
                <c:pt idx="3">
                  <c:v>71331</c:v>
                </c:pt>
                <c:pt idx="4">
                  <c:v>76676</c:v>
                </c:pt>
                <c:pt idx="5">
                  <c:v>86669</c:v>
                </c:pt>
                <c:pt idx="6">
                  <c:v>86308</c:v>
                </c:pt>
                <c:pt idx="7">
                  <c:v>95593</c:v>
                </c:pt>
                <c:pt idx="8">
                  <c:v>88456</c:v>
                </c:pt>
                <c:pt idx="9">
                  <c:v>84612</c:v>
                </c:pt>
                <c:pt idx="10">
                  <c:v>89359</c:v>
                </c:pt>
                <c:pt idx="11">
                  <c:v>102278</c:v>
                </c:pt>
                <c:pt idx="12">
                  <c:v>107495</c:v>
                </c:pt>
                <c:pt idx="13" formatCode="###,##0">
                  <c:v>98237</c:v>
                </c:pt>
                <c:pt idx="14" formatCode="#,##0\ \ \ \ \ ">
                  <c:v>99301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A-49C7-4D8A-AAC7-8AC6647D48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429824879"/>
        <c:axId val="14298319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'Labor Force'!$A$2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'Labor Force'!$B$2:$P$2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6678</c:v>
                      </c:pt>
                      <c:pt idx="1">
                        <c:v>6571</c:v>
                      </c:pt>
                      <c:pt idx="2">
                        <c:v>6985</c:v>
                      </c:pt>
                      <c:pt idx="3">
                        <c:v>7120</c:v>
                      </c:pt>
                      <c:pt idx="4">
                        <c:v>7794</c:v>
                      </c:pt>
                      <c:pt idx="5">
                        <c:v>8499</c:v>
                      </c:pt>
                      <c:pt idx="6">
                        <c:v>9198</c:v>
                      </c:pt>
                      <c:pt idx="7">
                        <c:v>9755</c:v>
                      </c:pt>
                      <c:pt idx="8">
                        <c:v>9303</c:v>
                      </c:pt>
                      <c:pt idx="9">
                        <c:v>8639</c:v>
                      </c:pt>
                      <c:pt idx="10">
                        <c:v>9011</c:v>
                      </c:pt>
                      <c:pt idx="11">
                        <c:v>9383</c:v>
                      </c:pt>
                      <c:pt idx="12">
                        <c:v>9906</c:v>
                      </c:pt>
                      <c:pt idx="13">
                        <c:v>9220</c:v>
                      </c:pt>
                      <c:pt idx="14" formatCode="#,##0\ \ \ \ \ ">
                        <c:v>8992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9C7-4D8A-AAC7-8AC6647D4895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349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Force'!$B$3:$P$3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372</c:v>
                      </c:pt>
                      <c:pt idx="1">
                        <c:v>397</c:v>
                      </c:pt>
                      <c:pt idx="2">
                        <c:v>424</c:v>
                      </c:pt>
                      <c:pt idx="3">
                        <c:v>357</c:v>
                      </c:pt>
                      <c:pt idx="4">
                        <c:v>389</c:v>
                      </c:pt>
                      <c:pt idx="5">
                        <c:v>419</c:v>
                      </c:pt>
                      <c:pt idx="6">
                        <c:v>417</c:v>
                      </c:pt>
                      <c:pt idx="7">
                        <c:v>423</c:v>
                      </c:pt>
                      <c:pt idx="8">
                        <c:v>411</c:v>
                      </c:pt>
                      <c:pt idx="9">
                        <c:v>391</c:v>
                      </c:pt>
                      <c:pt idx="10">
                        <c:v>318</c:v>
                      </c:pt>
                      <c:pt idx="11">
                        <c:v>349</c:v>
                      </c:pt>
                      <c:pt idx="12">
                        <c:v>404</c:v>
                      </c:pt>
                      <c:pt idx="13">
                        <c:v>430</c:v>
                      </c:pt>
                      <c:pt idx="14" formatCode="#,##0\ \ \ \ \ ">
                        <c:v>581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49C7-4D8A-AAC7-8AC6647D489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34925" cap="rnd">
                    <a:solidFill>
                      <a:schemeClr val="accent3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Force'!$B$4:$P$4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1477</c:v>
                      </c:pt>
                      <c:pt idx="1">
                        <c:v>1501</c:v>
                      </c:pt>
                      <c:pt idx="2">
                        <c:v>1506</c:v>
                      </c:pt>
                      <c:pt idx="3">
                        <c:v>1524</c:v>
                      </c:pt>
                      <c:pt idx="4">
                        <c:v>1498</c:v>
                      </c:pt>
                      <c:pt idx="5">
                        <c:v>1447</c:v>
                      </c:pt>
                      <c:pt idx="6">
                        <c:v>1403</c:v>
                      </c:pt>
                      <c:pt idx="7">
                        <c:v>1398</c:v>
                      </c:pt>
                      <c:pt idx="8">
                        <c:v>1316</c:v>
                      </c:pt>
                      <c:pt idx="9">
                        <c:v>1172</c:v>
                      </c:pt>
                      <c:pt idx="10">
                        <c:v>1133</c:v>
                      </c:pt>
                      <c:pt idx="11">
                        <c:v>1116</c:v>
                      </c:pt>
                      <c:pt idx="12">
                        <c:v>1123</c:v>
                      </c:pt>
                      <c:pt idx="13" formatCode="###,##0">
                        <c:v>1114</c:v>
                      </c:pt>
                      <c:pt idx="14" formatCode="#,##0\ \ \ \ \ ">
                        <c:v>1072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9C7-4D8A-AAC7-8AC6647D489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Force'!$A$5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349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Force'!$B$5:$P$5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1377</c:v>
                      </c:pt>
                      <c:pt idx="1">
                        <c:v>1194</c:v>
                      </c:pt>
                      <c:pt idx="2">
                        <c:v>1322</c:v>
                      </c:pt>
                      <c:pt idx="3">
                        <c:v>1575</c:v>
                      </c:pt>
                      <c:pt idx="4">
                        <c:v>1536</c:v>
                      </c:pt>
                      <c:pt idx="5">
                        <c:v>1190</c:v>
                      </c:pt>
                      <c:pt idx="6">
                        <c:v>1463</c:v>
                      </c:pt>
                      <c:pt idx="7">
                        <c:v>1125</c:v>
                      </c:pt>
                      <c:pt idx="8">
                        <c:v>1402</c:v>
                      </c:pt>
                      <c:pt idx="9">
                        <c:v>1424</c:v>
                      </c:pt>
                      <c:pt idx="10">
                        <c:v>1396</c:v>
                      </c:pt>
                      <c:pt idx="11">
                        <c:v>1454</c:v>
                      </c:pt>
                      <c:pt idx="12">
                        <c:v>1456</c:v>
                      </c:pt>
                      <c:pt idx="13" formatCode="###,##0">
                        <c:v>1374</c:v>
                      </c:pt>
                      <c:pt idx="14" formatCode="#,##0\ \ \ \ \ ">
                        <c:v>1365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9C7-4D8A-AAC7-8AC6647D489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Force'!$A$6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34925" cap="rnd">
                    <a:solidFill>
                      <a:schemeClr val="accent5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Force'!$B$6:$P$6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1315</c:v>
                      </c:pt>
                      <c:pt idx="1">
                        <c:v>1319</c:v>
                      </c:pt>
                      <c:pt idx="2">
                        <c:v>1348</c:v>
                      </c:pt>
                      <c:pt idx="3">
                        <c:v>1566</c:v>
                      </c:pt>
                      <c:pt idx="4">
                        <c:v>1576</c:v>
                      </c:pt>
                      <c:pt idx="5">
                        <c:v>1313</c:v>
                      </c:pt>
                      <c:pt idx="6">
                        <c:v>1458</c:v>
                      </c:pt>
                      <c:pt idx="7">
                        <c:v>1308</c:v>
                      </c:pt>
                      <c:pt idx="8">
                        <c:v>1372</c:v>
                      </c:pt>
                      <c:pt idx="9">
                        <c:v>1305</c:v>
                      </c:pt>
                      <c:pt idx="10">
                        <c:v>1207</c:v>
                      </c:pt>
                      <c:pt idx="11">
                        <c:v>1120</c:v>
                      </c:pt>
                      <c:pt idx="12">
                        <c:v>1238</c:v>
                      </c:pt>
                      <c:pt idx="13" formatCode="###,##0">
                        <c:v>1320</c:v>
                      </c:pt>
                      <c:pt idx="14" formatCode="#,##0\ \ \ \ \ ">
                        <c:v>1350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49C7-4D8A-AAC7-8AC6647D489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Force'!$A$7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34925" cap="rnd">
                    <a:solidFill>
                      <a:schemeClr val="accent6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Force'!$B$7:$P$7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1645</c:v>
                      </c:pt>
                      <c:pt idx="1">
                        <c:v>1639</c:v>
                      </c:pt>
                      <c:pt idx="2">
                        <c:v>1771</c:v>
                      </c:pt>
                      <c:pt idx="3">
                        <c:v>1819</c:v>
                      </c:pt>
                      <c:pt idx="4">
                        <c:v>1919</c:v>
                      </c:pt>
                      <c:pt idx="5">
                        <c:v>1890</c:v>
                      </c:pt>
                      <c:pt idx="6">
                        <c:v>2093</c:v>
                      </c:pt>
                      <c:pt idx="7">
                        <c:v>1982</c:v>
                      </c:pt>
                      <c:pt idx="8">
                        <c:v>1829</c:v>
                      </c:pt>
                      <c:pt idx="9">
                        <c:v>1772</c:v>
                      </c:pt>
                      <c:pt idx="10">
                        <c:v>1588</c:v>
                      </c:pt>
                      <c:pt idx="11">
                        <c:v>1796</c:v>
                      </c:pt>
                      <c:pt idx="12">
                        <c:v>1569</c:v>
                      </c:pt>
                      <c:pt idx="13" formatCode="###,##0">
                        <c:v>1624</c:v>
                      </c:pt>
                      <c:pt idx="14" formatCode="#,##0\ \ \ \ \ ">
                        <c:v>1626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9C7-4D8A-AAC7-8AC6647D489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Force'!$A$8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Force'!$B$8:$P$8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2068</c:v>
                      </c:pt>
                      <c:pt idx="1">
                        <c:v>2110</c:v>
                      </c:pt>
                      <c:pt idx="2">
                        <c:v>2282</c:v>
                      </c:pt>
                      <c:pt idx="3">
                        <c:v>1721</c:v>
                      </c:pt>
                      <c:pt idx="4">
                        <c:v>1715</c:v>
                      </c:pt>
                      <c:pt idx="5">
                        <c:v>2161</c:v>
                      </c:pt>
                      <c:pt idx="6">
                        <c:v>1889</c:v>
                      </c:pt>
                      <c:pt idx="7">
                        <c:v>2539</c:v>
                      </c:pt>
                      <c:pt idx="8">
                        <c:v>1989</c:v>
                      </c:pt>
                      <c:pt idx="9">
                        <c:v>1726</c:v>
                      </c:pt>
                      <c:pt idx="10">
                        <c:v>1689</c:v>
                      </c:pt>
                      <c:pt idx="11">
                        <c:v>1645</c:v>
                      </c:pt>
                      <c:pt idx="12">
                        <c:v>1637</c:v>
                      </c:pt>
                      <c:pt idx="13" formatCode="###,##0">
                        <c:v>1559</c:v>
                      </c:pt>
                      <c:pt idx="14" formatCode="#,##0\ \ \ \ \ ">
                        <c:v>1467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9C7-4D8A-AAC7-8AC6647D489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Force'!$A$9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Force'!$B$9:$P$9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2638</c:v>
                      </c:pt>
                      <c:pt idx="1">
                        <c:v>2601</c:v>
                      </c:pt>
                      <c:pt idx="2">
                        <c:v>2581</c:v>
                      </c:pt>
                      <c:pt idx="3">
                        <c:v>2951</c:v>
                      </c:pt>
                      <c:pt idx="4">
                        <c:v>3005</c:v>
                      </c:pt>
                      <c:pt idx="5">
                        <c:v>2911</c:v>
                      </c:pt>
                      <c:pt idx="6">
                        <c:v>2767</c:v>
                      </c:pt>
                      <c:pt idx="7">
                        <c:v>2698</c:v>
                      </c:pt>
                      <c:pt idx="8">
                        <c:v>2645</c:v>
                      </c:pt>
                      <c:pt idx="9">
                        <c:v>2616</c:v>
                      </c:pt>
                      <c:pt idx="10">
                        <c:v>2603</c:v>
                      </c:pt>
                      <c:pt idx="11">
                        <c:v>2566</c:v>
                      </c:pt>
                      <c:pt idx="12">
                        <c:v>2499</c:v>
                      </c:pt>
                      <c:pt idx="13" formatCode="###,##0">
                        <c:v>2389</c:v>
                      </c:pt>
                      <c:pt idx="14" formatCode="#,##0\ \ \ \ \ ">
                        <c:v>2376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9C7-4D8A-AAC7-8AC6647D489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Force'!$A$10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Force'!$B$10:$P$10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1752</c:v>
                      </c:pt>
                      <c:pt idx="1">
                        <c:v>1754</c:v>
                      </c:pt>
                      <c:pt idx="2">
                        <c:v>1809</c:v>
                      </c:pt>
                      <c:pt idx="3">
                        <c:v>1032</c:v>
                      </c:pt>
                      <c:pt idx="4">
                        <c:v>1018</c:v>
                      </c:pt>
                      <c:pt idx="5">
                        <c:v>989</c:v>
                      </c:pt>
                      <c:pt idx="6">
                        <c:v>1019</c:v>
                      </c:pt>
                      <c:pt idx="7">
                        <c:v>1012</c:v>
                      </c:pt>
                      <c:pt idx="8">
                        <c:v>1039</c:v>
                      </c:pt>
                      <c:pt idx="9">
                        <c:v>998</c:v>
                      </c:pt>
                      <c:pt idx="10">
                        <c:v>913</c:v>
                      </c:pt>
                      <c:pt idx="11">
                        <c:v>979</c:v>
                      </c:pt>
                      <c:pt idx="12">
                        <c:v>1044</c:v>
                      </c:pt>
                      <c:pt idx="13" formatCode="###,##0">
                        <c:v>1150</c:v>
                      </c:pt>
                      <c:pt idx="14" formatCode="#,##0\ \ \ \ \ ">
                        <c:v>1066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9C7-4D8A-AAC7-8AC6647D489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Force'!$A$11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Force'!$B$11:$P$11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5074</c:v>
                      </c:pt>
                      <c:pt idx="1">
                        <c:v>5080</c:v>
                      </c:pt>
                      <c:pt idx="2">
                        <c:v>5357</c:v>
                      </c:pt>
                      <c:pt idx="3">
                        <c:v>5136</c:v>
                      </c:pt>
                      <c:pt idx="4">
                        <c:v>5223</c:v>
                      </c:pt>
                      <c:pt idx="5">
                        <c:v>5387</c:v>
                      </c:pt>
                      <c:pt idx="6">
                        <c:v>5014</c:v>
                      </c:pt>
                      <c:pt idx="7">
                        <c:v>5142</c:v>
                      </c:pt>
                      <c:pt idx="8">
                        <c:v>4790</c:v>
                      </c:pt>
                      <c:pt idx="9">
                        <c:v>4651</c:v>
                      </c:pt>
                      <c:pt idx="10">
                        <c:v>4656</c:v>
                      </c:pt>
                      <c:pt idx="11">
                        <c:v>4591</c:v>
                      </c:pt>
                      <c:pt idx="12">
                        <c:v>4642</c:v>
                      </c:pt>
                      <c:pt idx="13" formatCode="###,##0">
                        <c:v>4558</c:v>
                      </c:pt>
                      <c:pt idx="14" formatCode="#,##0\ \ \ \ \ ">
                        <c:v>4598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9C7-4D8A-AAC7-8AC6647D489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Force'!$A$12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Force'!$B$12:$P$12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1176</c:v>
                      </c:pt>
                      <c:pt idx="1">
                        <c:v>994</c:v>
                      </c:pt>
                      <c:pt idx="2">
                        <c:v>1027</c:v>
                      </c:pt>
                      <c:pt idx="3">
                        <c:v>871</c:v>
                      </c:pt>
                      <c:pt idx="4">
                        <c:v>910</c:v>
                      </c:pt>
                      <c:pt idx="5">
                        <c:v>833</c:v>
                      </c:pt>
                      <c:pt idx="6">
                        <c:v>771</c:v>
                      </c:pt>
                      <c:pt idx="7">
                        <c:v>744</c:v>
                      </c:pt>
                      <c:pt idx="8">
                        <c:v>700</c:v>
                      </c:pt>
                      <c:pt idx="9">
                        <c:v>690</c:v>
                      </c:pt>
                      <c:pt idx="10">
                        <c:v>682</c:v>
                      </c:pt>
                      <c:pt idx="11">
                        <c:v>672</c:v>
                      </c:pt>
                      <c:pt idx="12">
                        <c:v>682</c:v>
                      </c:pt>
                      <c:pt idx="13" formatCode="###,##0">
                        <c:v>671</c:v>
                      </c:pt>
                      <c:pt idx="14" formatCode="#,##0\ \ \ \ \ ">
                        <c:v>693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9C7-4D8A-AAC7-8AC6647D489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Force'!$A$14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Force'!$B$14:$P$14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1972</c:v>
                      </c:pt>
                      <c:pt idx="1">
                        <c:v>1981</c:v>
                      </c:pt>
                      <c:pt idx="2">
                        <c:v>2020</c:v>
                      </c:pt>
                      <c:pt idx="3">
                        <c:v>1925</c:v>
                      </c:pt>
                      <c:pt idx="4">
                        <c:v>1941</c:v>
                      </c:pt>
                      <c:pt idx="5">
                        <c:v>1908</c:v>
                      </c:pt>
                      <c:pt idx="6">
                        <c:v>1888</c:v>
                      </c:pt>
                      <c:pt idx="7">
                        <c:v>1860</c:v>
                      </c:pt>
                      <c:pt idx="8">
                        <c:v>1795</c:v>
                      </c:pt>
                      <c:pt idx="9">
                        <c:v>1753</c:v>
                      </c:pt>
                      <c:pt idx="10">
                        <c:v>1722</c:v>
                      </c:pt>
                      <c:pt idx="11">
                        <c:v>1666</c:v>
                      </c:pt>
                      <c:pt idx="12">
                        <c:v>1634</c:v>
                      </c:pt>
                      <c:pt idx="13" formatCode="###,##0">
                        <c:v>1605</c:v>
                      </c:pt>
                      <c:pt idx="14" formatCode="#,##0\ \ \ \ \ ">
                        <c:v>1606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9C7-4D8A-AAC7-8AC6647D4895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Force'!$A$15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Force'!$B$15:$P$15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6399</c:v>
                      </c:pt>
                      <c:pt idx="1">
                        <c:v>6555</c:v>
                      </c:pt>
                      <c:pt idx="2">
                        <c:v>7041</c:v>
                      </c:pt>
                      <c:pt idx="3">
                        <c:v>7935</c:v>
                      </c:pt>
                      <c:pt idx="4">
                        <c:v>8508</c:v>
                      </c:pt>
                      <c:pt idx="5">
                        <c:v>7879</c:v>
                      </c:pt>
                      <c:pt idx="6">
                        <c:v>8941</c:v>
                      </c:pt>
                      <c:pt idx="7">
                        <c:v>8169</c:v>
                      </c:pt>
                      <c:pt idx="8">
                        <c:v>9336</c:v>
                      </c:pt>
                      <c:pt idx="9">
                        <c:v>9094</c:v>
                      </c:pt>
                      <c:pt idx="10">
                        <c:v>9239</c:v>
                      </c:pt>
                      <c:pt idx="11">
                        <c:v>9440</c:v>
                      </c:pt>
                      <c:pt idx="12">
                        <c:v>9812</c:v>
                      </c:pt>
                      <c:pt idx="13" formatCode="###,##0">
                        <c:v>9720</c:v>
                      </c:pt>
                      <c:pt idx="14" formatCode="#,##0\ \ \ \ \ ">
                        <c:v>9748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9C7-4D8A-AAC7-8AC6647D489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Force'!$A$16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Force'!$B$16:$P$16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2425</c:v>
                      </c:pt>
                      <c:pt idx="1">
                        <c:v>2396</c:v>
                      </c:pt>
                      <c:pt idx="2">
                        <c:v>2456</c:v>
                      </c:pt>
                      <c:pt idx="3">
                        <c:v>2143</c:v>
                      </c:pt>
                      <c:pt idx="4">
                        <c:v>2225</c:v>
                      </c:pt>
                      <c:pt idx="5">
                        <c:v>2607</c:v>
                      </c:pt>
                      <c:pt idx="6">
                        <c:v>2244</c:v>
                      </c:pt>
                      <c:pt idx="7">
                        <c:v>2699</c:v>
                      </c:pt>
                      <c:pt idx="8">
                        <c:v>2125</c:v>
                      </c:pt>
                      <c:pt idx="9">
                        <c:v>2122</c:v>
                      </c:pt>
                      <c:pt idx="10">
                        <c:v>2117</c:v>
                      </c:pt>
                      <c:pt idx="11">
                        <c:v>2133</c:v>
                      </c:pt>
                      <c:pt idx="12">
                        <c:v>2176</c:v>
                      </c:pt>
                      <c:pt idx="13" formatCode="###,##0">
                        <c:v>2020</c:v>
                      </c:pt>
                      <c:pt idx="14" formatCode="#,##0\ \ \ \ \ ">
                        <c:v>1988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9C7-4D8A-AAC7-8AC6647D489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Force'!$A$17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Force'!$B$17:$P$17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600</c:v>
                      </c:pt>
                      <c:pt idx="1">
                        <c:v>602</c:v>
                      </c:pt>
                      <c:pt idx="2">
                        <c:v>652</c:v>
                      </c:pt>
                      <c:pt idx="3">
                        <c:v>704</c:v>
                      </c:pt>
                      <c:pt idx="4">
                        <c:v>748</c:v>
                      </c:pt>
                      <c:pt idx="5">
                        <c:v>666</c:v>
                      </c:pt>
                      <c:pt idx="6">
                        <c:v>746</c:v>
                      </c:pt>
                      <c:pt idx="7">
                        <c:v>651</c:v>
                      </c:pt>
                      <c:pt idx="8">
                        <c:v>823</c:v>
                      </c:pt>
                      <c:pt idx="9">
                        <c:v>755</c:v>
                      </c:pt>
                      <c:pt idx="10">
                        <c:v>710</c:v>
                      </c:pt>
                      <c:pt idx="11">
                        <c:v>857</c:v>
                      </c:pt>
                      <c:pt idx="12">
                        <c:v>795</c:v>
                      </c:pt>
                      <c:pt idx="13" formatCode="###,##0">
                        <c:v>797</c:v>
                      </c:pt>
                      <c:pt idx="14" formatCode="#,##0\ \ \ \ \ ">
                        <c:v>815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49C7-4D8A-AAC7-8AC6647D489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Force'!$A$18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Force'!$B$18:$P$18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11376</c:v>
                      </c:pt>
                      <c:pt idx="1">
                        <c:v>11563</c:v>
                      </c:pt>
                      <c:pt idx="2">
                        <c:v>12196</c:v>
                      </c:pt>
                      <c:pt idx="3">
                        <c:v>11030</c:v>
                      </c:pt>
                      <c:pt idx="4">
                        <c:v>11360</c:v>
                      </c:pt>
                      <c:pt idx="5">
                        <c:v>12857</c:v>
                      </c:pt>
                      <c:pt idx="6">
                        <c:v>11957</c:v>
                      </c:pt>
                      <c:pt idx="7">
                        <c:v>13648</c:v>
                      </c:pt>
                      <c:pt idx="8">
                        <c:v>11745</c:v>
                      </c:pt>
                      <c:pt idx="9">
                        <c:v>11140</c:v>
                      </c:pt>
                      <c:pt idx="10">
                        <c:v>11270</c:v>
                      </c:pt>
                      <c:pt idx="11">
                        <c:v>11563</c:v>
                      </c:pt>
                      <c:pt idx="12">
                        <c:v>11290</c:v>
                      </c:pt>
                      <c:pt idx="13" formatCode="###,##0">
                        <c:v>10671</c:v>
                      </c:pt>
                      <c:pt idx="14" formatCode="#,##0\ \ \ \ \ ">
                        <c:v>10657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49C7-4D8A-AAC7-8AC6647D489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Force'!$A$19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Force'!$B$19:$P$19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13881</c:v>
                      </c:pt>
                      <c:pt idx="1">
                        <c:v>13757</c:v>
                      </c:pt>
                      <c:pt idx="2">
                        <c:v>14327</c:v>
                      </c:pt>
                      <c:pt idx="3">
                        <c:v>13223</c:v>
                      </c:pt>
                      <c:pt idx="4">
                        <c:v>13256</c:v>
                      </c:pt>
                      <c:pt idx="5">
                        <c:v>14430</c:v>
                      </c:pt>
                      <c:pt idx="6">
                        <c:v>13607</c:v>
                      </c:pt>
                      <c:pt idx="7">
                        <c:v>14817</c:v>
                      </c:pt>
                      <c:pt idx="8">
                        <c:v>13286</c:v>
                      </c:pt>
                      <c:pt idx="9">
                        <c:v>13169</c:v>
                      </c:pt>
                      <c:pt idx="10">
                        <c:v>13197</c:v>
                      </c:pt>
                      <c:pt idx="11">
                        <c:v>13648</c:v>
                      </c:pt>
                      <c:pt idx="12">
                        <c:v>14040</c:v>
                      </c:pt>
                      <c:pt idx="13" formatCode="###,##0">
                        <c:v>13502</c:v>
                      </c:pt>
                      <c:pt idx="14" formatCode="#,##0\ \ \ \ \ ">
                        <c:v>13256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9C7-4D8A-AAC7-8AC6647D489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Force'!$A$20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Force'!$B$20:$P$20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924</c:v>
                      </c:pt>
                      <c:pt idx="1">
                        <c:v>885</c:v>
                      </c:pt>
                      <c:pt idx="2">
                        <c:v>921</c:v>
                      </c:pt>
                      <c:pt idx="3">
                        <c:v>873</c:v>
                      </c:pt>
                      <c:pt idx="4">
                        <c:v>877</c:v>
                      </c:pt>
                      <c:pt idx="5">
                        <c:v>832</c:v>
                      </c:pt>
                      <c:pt idx="6">
                        <c:v>854</c:v>
                      </c:pt>
                      <c:pt idx="7">
                        <c:v>859</c:v>
                      </c:pt>
                      <c:pt idx="8">
                        <c:v>821</c:v>
                      </c:pt>
                      <c:pt idx="9">
                        <c:v>781</c:v>
                      </c:pt>
                      <c:pt idx="10">
                        <c:v>774</c:v>
                      </c:pt>
                      <c:pt idx="11">
                        <c:v>771</c:v>
                      </c:pt>
                      <c:pt idx="12">
                        <c:v>761</c:v>
                      </c:pt>
                      <c:pt idx="13" formatCode="###,##0">
                        <c:v>752</c:v>
                      </c:pt>
                      <c:pt idx="14" formatCode="#,##0\ \ \ \ \ ">
                        <c:v>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9C7-4D8A-AAC7-8AC6647D4895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Force'!$B$21:$P$21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423</c:v>
                      </c:pt>
                      <c:pt idx="1">
                        <c:v>441</c:v>
                      </c:pt>
                      <c:pt idx="2">
                        <c:v>463</c:v>
                      </c:pt>
                      <c:pt idx="3">
                        <c:v>559</c:v>
                      </c:pt>
                      <c:pt idx="4">
                        <c:v>554</c:v>
                      </c:pt>
                      <c:pt idx="5">
                        <c:v>553</c:v>
                      </c:pt>
                      <c:pt idx="6">
                        <c:v>531</c:v>
                      </c:pt>
                      <c:pt idx="7">
                        <c:v>512</c:v>
                      </c:pt>
                      <c:pt idx="8">
                        <c:v>496</c:v>
                      </c:pt>
                      <c:pt idx="9">
                        <c:v>465</c:v>
                      </c:pt>
                      <c:pt idx="10">
                        <c:v>460</c:v>
                      </c:pt>
                      <c:pt idx="11">
                        <c:v>458</c:v>
                      </c:pt>
                      <c:pt idx="12">
                        <c:v>478</c:v>
                      </c:pt>
                      <c:pt idx="13" formatCode="###,##0">
                        <c:v>458</c:v>
                      </c:pt>
                      <c:pt idx="14" formatCode="#,##0\ \ \ \ \ ">
                        <c:v>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9C7-4D8A-AAC7-8AC6647D4895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Force'!$A$22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Force'!$B$22:$P$22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41</c:v>
                      </c:pt>
                      <c:pt idx="1">
                        <c:v>43</c:v>
                      </c:pt>
                      <c:pt idx="2">
                        <c:v>43</c:v>
                      </c:pt>
                      <c:pt idx="3">
                        <c:v>71</c:v>
                      </c:pt>
                      <c:pt idx="4">
                        <c:v>66</c:v>
                      </c:pt>
                      <c:pt idx="5">
                        <c:v>67</c:v>
                      </c:pt>
                      <c:pt idx="6">
                        <c:v>76</c:v>
                      </c:pt>
                      <c:pt idx="7">
                        <c:v>78</c:v>
                      </c:pt>
                      <c:pt idx="8">
                        <c:v>77</c:v>
                      </c:pt>
                      <c:pt idx="9">
                        <c:v>92</c:v>
                      </c:pt>
                      <c:pt idx="10">
                        <c:v>100</c:v>
                      </c:pt>
                      <c:pt idx="11">
                        <c:v>102</c:v>
                      </c:pt>
                      <c:pt idx="12">
                        <c:v>542</c:v>
                      </c:pt>
                      <c:pt idx="13" formatCode="###,##0">
                        <c:v>289</c:v>
                      </c:pt>
                      <c:pt idx="14" formatCode="#,##0\ \ \ \ \ ">
                        <c:v>438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9C7-4D8A-AAC7-8AC6647D4895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Force'!$A$23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Force'!$B$23:$P$23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136021</c:v>
                      </c:pt>
                      <c:pt idx="1">
                        <c:v>137146</c:v>
                      </c:pt>
                      <c:pt idx="2">
                        <c:v>141963</c:v>
                      </c:pt>
                      <c:pt idx="3">
                        <c:v>143339</c:v>
                      </c:pt>
                      <c:pt idx="4">
                        <c:v>145820</c:v>
                      </c:pt>
                      <c:pt idx="5">
                        <c:v>142601</c:v>
                      </c:pt>
                      <c:pt idx="6">
                        <c:v>147851</c:v>
                      </c:pt>
                      <c:pt idx="7">
                        <c:v>146475</c:v>
                      </c:pt>
                      <c:pt idx="8">
                        <c:v>148287</c:v>
                      </c:pt>
                      <c:pt idx="9">
                        <c:v>152876</c:v>
                      </c:pt>
                      <c:pt idx="10">
                        <c:v>155834</c:v>
                      </c:pt>
                      <c:pt idx="11">
                        <c:v>157228</c:v>
                      </c:pt>
                      <c:pt idx="12">
                        <c:v>158134</c:v>
                      </c:pt>
                      <c:pt idx="13" formatCode="###,##0">
                        <c:v>156625</c:v>
                      </c:pt>
                      <c:pt idx="14" formatCode="#,##0\ \ \ \ \ ">
                        <c:v>160338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9C7-4D8A-AAC7-8AC6647D4895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Force'!$A$24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Force'!$B$24:$P$24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2674</c:v>
                      </c:pt>
                      <c:pt idx="1">
                        <c:v>697</c:v>
                      </c:pt>
                      <c:pt idx="2">
                        <c:v>2870</c:v>
                      </c:pt>
                      <c:pt idx="3">
                        <c:v>3069</c:v>
                      </c:pt>
                      <c:pt idx="4">
                        <c:v>3084</c:v>
                      </c:pt>
                      <c:pt idx="5">
                        <c:v>696</c:v>
                      </c:pt>
                      <c:pt idx="6">
                        <c:v>2867</c:v>
                      </c:pt>
                      <c:pt idx="7">
                        <c:v>643</c:v>
                      </c:pt>
                      <c:pt idx="8">
                        <c:v>2815</c:v>
                      </c:pt>
                      <c:pt idx="9">
                        <c:v>2757</c:v>
                      </c:pt>
                      <c:pt idx="10">
                        <c:v>2720</c:v>
                      </c:pt>
                      <c:pt idx="11">
                        <c:v>2772</c:v>
                      </c:pt>
                      <c:pt idx="12">
                        <c:v>2775</c:v>
                      </c:pt>
                      <c:pt idx="13" formatCode="###,##0">
                        <c:v>2740</c:v>
                      </c:pt>
                      <c:pt idx="14" formatCode="#,##0\ \ \ \ \ ">
                        <c:v>2798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9C7-4D8A-AAC7-8AC6647D4895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Force'!$A$25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Force'!$B$25:$P$25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2130</c:v>
                      </c:pt>
                      <c:pt idx="1">
                        <c:v>2181</c:v>
                      </c:pt>
                      <c:pt idx="2">
                        <c:v>2246</c:v>
                      </c:pt>
                      <c:pt idx="3">
                        <c:v>2196</c:v>
                      </c:pt>
                      <c:pt idx="4">
                        <c:v>2351</c:v>
                      </c:pt>
                      <c:pt idx="5">
                        <c:v>2512</c:v>
                      </c:pt>
                      <c:pt idx="6">
                        <c:v>2559</c:v>
                      </c:pt>
                      <c:pt idx="7">
                        <c:v>2712</c:v>
                      </c:pt>
                      <c:pt idx="8">
                        <c:v>2582</c:v>
                      </c:pt>
                      <c:pt idx="9">
                        <c:v>2457</c:v>
                      </c:pt>
                      <c:pt idx="10">
                        <c:v>2568</c:v>
                      </c:pt>
                      <c:pt idx="11">
                        <c:v>2808</c:v>
                      </c:pt>
                      <c:pt idx="12">
                        <c:v>2889</c:v>
                      </c:pt>
                      <c:pt idx="13" formatCode="###,##0">
                        <c:v>2546</c:v>
                      </c:pt>
                      <c:pt idx="14" formatCode="#,##0\ \ \ \ \ ">
                        <c:v>2605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49C7-4D8A-AAC7-8AC6647D4895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Force'!$A$26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Force'!$B$26:$P$26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3700</c:v>
                      </c:pt>
                      <c:pt idx="1">
                        <c:v>3979</c:v>
                      </c:pt>
                      <c:pt idx="2">
                        <c:v>3936</c:v>
                      </c:pt>
                      <c:pt idx="3">
                        <c:v>4097</c:v>
                      </c:pt>
                      <c:pt idx="4">
                        <c:v>4360</c:v>
                      </c:pt>
                      <c:pt idx="5">
                        <c:v>4402</c:v>
                      </c:pt>
                      <c:pt idx="6">
                        <c:v>4277</c:v>
                      </c:pt>
                      <c:pt idx="7">
                        <c:v>4106</c:v>
                      </c:pt>
                      <c:pt idx="8">
                        <c:v>3911</c:v>
                      </c:pt>
                      <c:pt idx="9">
                        <c:v>3703</c:v>
                      </c:pt>
                      <c:pt idx="10">
                        <c:v>3703</c:v>
                      </c:pt>
                      <c:pt idx="11">
                        <c:v>3753</c:v>
                      </c:pt>
                      <c:pt idx="12">
                        <c:v>3488</c:v>
                      </c:pt>
                      <c:pt idx="13" formatCode="###,##0">
                        <c:v>3260</c:v>
                      </c:pt>
                      <c:pt idx="14" formatCode="#,##0\ \ \ \ \ ">
                        <c:v>3157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49C7-4D8A-AAC7-8AC6647D4895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Force'!$A$27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Force'!$B$27:$P$27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1066</c:v>
                      </c:pt>
                      <c:pt idx="1">
                        <c:v>1035</c:v>
                      </c:pt>
                      <c:pt idx="2">
                        <c:v>1103</c:v>
                      </c:pt>
                      <c:pt idx="3">
                        <c:v>1004</c:v>
                      </c:pt>
                      <c:pt idx="4">
                        <c:v>945</c:v>
                      </c:pt>
                      <c:pt idx="5">
                        <c:v>954</c:v>
                      </c:pt>
                      <c:pt idx="6">
                        <c:v>922</c:v>
                      </c:pt>
                      <c:pt idx="7">
                        <c:v>900</c:v>
                      </c:pt>
                      <c:pt idx="8">
                        <c:v>862</c:v>
                      </c:pt>
                      <c:pt idx="9">
                        <c:v>822</c:v>
                      </c:pt>
                      <c:pt idx="10">
                        <c:v>807</c:v>
                      </c:pt>
                      <c:pt idx="11">
                        <c:v>841</c:v>
                      </c:pt>
                      <c:pt idx="12">
                        <c:v>862</c:v>
                      </c:pt>
                      <c:pt idx="13" formatCode="###,##0">
                        <c:v>866</c:v>
                      </c:pt>
                      <c:pt idx="14" formatCode="#,##0\ \ \ \ \ ">
                        <c:v>837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49C7-4D8A-AAC7-8AC6647D4895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Force'!$A$29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Force'!$B$29:$P$29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3273</c:v>
                      </c:pt>
                      <c:pt idx="1">
                        <c:v>3297</c:v>
                      </c:pt>
                      <c:pt idx="2">
                        <c:v>3498</c:v>
                      </c:pt>
                      <c:pt idx="3">
                        <c:v>2971</c:v>
                      </c:pt>
                      <c:pt idx="4">
                        <c:v>2943</c:v>
                      </c:pt>
                      <c:pt idx="5">
                        <c:v>2878</c:v>
                      </c:pt>
                      <c:pt idx="6">
                        <c:v>2882</c:v>
                      </c:pt>
                      <c:pt idx="7">
                        <c:v>2900</c:v>
                      </c:pt>
                      <c:pt idx="8">
                        <c:v>2736</c:v>
                      </c:pt>
                      <c:pt idx="9">
                        <c:v>2600</c:v>
                      </c:pt>
                      <c:pt idx="10">
                        <c:v>2531</c:v>
                      </c:pt>
                      <c:pt idx="11">
                        <c:v>2338</c:v>
                      </c:pt>
                      <c:pt idx="12">
                        <c:v>2325</c:v>
                      </c:pt>
                      <c:pt idx="13" formatCode="###,##0">
                        <c:v>2381</c:v>
                      </c:pt>
                      <c:pt idx="14" formatCode="#,##0\ \ \ \ \ ">
                        <c:v>2346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49C7-4D8A-AAC7-8AC6647D4895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Force'!$A$30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Force'!$B$30:$P$30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7535</c:v>
                      </c:pt>
                      <c:pt idx="1">
                        <c:v>7512</c:v>
                      </c:pt>
                      <c:pt idx="2">
                        <c:v>7857</c:v>
                      </c:pt>
                      <c:pt idx="3">
                        <c:v>7331</c:v>
                      </c:pt>
                      <c:pt idx="4">
                        <c:v>7352</c:v>
                      </c:pt>
                      <c:pt idx="5">
                        <c:v>7654</c:v>
                      </c:pt>
                      <c:pt idx="6">
                        <c:v>6987</c:v>
                      </c:pt>
                      <c:pt idx="7">
                        <c:v>7281</c:v>
                      </c:pt>
                      <c:pt idx="8">
                        <c:v>6906</c:v>
                      </c:pt>
                      <c:pt idx="9">
                        <c:v>6847</c:v>
                      </c:pt>
                      <c:pt idx="10">
                        <c:v>6778</c:v>
                      </c:pt>
                      <c:pt idx="11">
                        <c:v>6718</c:v>
                      </c:pt>
                      <c:pt idx="12">
                        <c:v>7066</c:v>
                      </c:pt>
                      <c:pt idx="13" formatCode="###,##0">
                        <c:v>7151</c:v>
                      </c:pt>
                      <c:pt idx="14" formatCode="#,##0\ \ \ \ \ ">
                        <c:v>7091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49C7-4D8A-AAC7-8AC6647D4895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Force'!$A$31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Force'!$B$31:$P$31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6555</c:v>
                      </c:pt>
                      <c:pt idx="1">
                        <c:v>6626</c:v>
                      </c:pt>
                      <c:pt idx="2">
                        <c:v>8410</c:v>
                      </c:pt>
                      <c:pt idx="3">
                        <c:v>7180</c:v>
                      </c:pt>
                      <c:pt idx="4">
                        <c:v>7199</c:v>
                      </c:pt>
                      <c:pt idx="5">
                        <c:v>8939</c:v>
                      </c:pt>
                      <c:pt idx="6">
                        <c:v>6723</c:v>
                      </c:pt>
                      <c:pt idx="7">
                        <c:v>8153</c:v>
                      </c:pt>
                      <c:pt idx="8">
                        <c:v>6890</c:v>
                      </c:pt>
                      <c:pt idx="9">
                        <c:v>6456</c:v>
                      </c:pt>
                      <c:pt idx="10">
                        <c:v>6515</c:v>
                      </c:pt>
                      <c:pt idx="11">
                        <c:v>6486</c:v>
                      </c:pt>
                      <c:pt idx="12">
                        <c:v>6397</c:v>
                      </c:pt>
                      <c:pt idx="13" formatCode="###,##0">
                        <c:v>6517</c:v>
                      </c:pt>
                      <c:pt idx="14" formatCode="#,##0\ \ \ \ \ ">
                        <c:v>6164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49C7-4D8A-AAC7-8AC6647D4895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Force'!$B$32:$P$32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2395</c:v>
                      </c:pt>
                      <c:pt idx="1">
                        <c:v>2542</c:v>
                      </c:pt>
                      <c:pt idx="2">
                        <c:v>2215</c:v>
                      </c:pt>
                      <c:pt idx="3">
                        <c:v>1912</c:v>
                      </c:pt>
                      <c:pt idx="4">
                        <c:v>2018</c:v>
                      </c:pt>
                      <c:pt idx="5">
                        <c:v>2078</c:v>
                      </c:pt>
                      <c:pt idx="6">
                        <c:v>1962</c:v>
                      </c:pt>
                      <c:pt idx="7">
                        <c:v>2074</c:v>
                      </c:pt>
                      <c:pt idx="8">
                        <c:v>1922</c:v>
                      </c:pt>
                      <c:pt idx="9">
                        <c:v>1675</c:v>
                      </c:pt>
                      <c:pt idx="10">
                        <c:v>1772</c:v>
                      </c:pt>
                      <c:pt idx="11">
                        <c:v>1896</c:v>
                      </c:pt>
                      <c:pt idx="12">
                        <c:v>1909</c:v>
                      </c:pt>
                      <c:pt idx="13" formatCode="###,##0">
                        <c:v>1815</c:v>
                      </c:pt>
                      <c:pt idx="14" formatCode="#,##0\ \ \ \ \ ">
                        <c:v>1653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49C7-4D8A-AAC7-8AC6647D4895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Force'!$B$33:$P$33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4089</c:v>
                      </c:pt>
                      <c:pt idx="1">
                        <c:v>4177</c:v>
                      </c:pt>
                      <c:pt idx="2">
                        <c:v>4687</c:v>
                      </c:pt>
                      <c:pt idx="3">
                        <c:v>5748</c:v>
                      </c:pt>
                      <c:pt idx="4">
                        <c:v>5543</c:v>
                      </c:pt>
                      <c:pt idx="5">
                        <c:v>5345</c:v>
                      </c:pt>
                      <c:pt idx="6">
                        <c:v>5638</c:v>
                      </c:pt>
                      <c:pt idx="7">
                        <c:v>5750</c:v>
                      </c:pt>
                      <c:pt idx="8">
                        <c:v>5660</c:v>
                      </c:pt>
                      <c:pt idx="9">
                        <c:v>5892</c:v>
                      </c:pt>
                      <c:pt idx="10">
                        <c:v>6917</c:v>
                      </c:pt>
                      <c:pt idx="11">
                        <c:v>9126</c:v>
                      </c:pt>
                      <c:pt idx="12">
                        <c:v>11403</c:v>
                      </c:pt>
                      <c:pt idx="13" formatCode="###,##0">
                        <c:v>8858</c:v>
                      </c:pt>
                      <c:pt idx="14" formatCode="#,##0\ \ \ \ \ ">
                        <c:v>8608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49C7-4D8A-AAC7-8AC6647D4895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Force'!$A$34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Force'!$B$34:$P$34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4415</c:v>
                      </c:pt>
                      <c:pt idx="1">
                        <c:v>4456</c:v>
                      </c:pt>
                      <c:pt idx="2">
                        <c:v>4561</c:v>
                      </c:pt>
                      <c:pt idx="3">
                        <c:v>5129</c:v>
                      </c:pt>
                      <c:pt idx="4">
                        <c:v>5108</c:v>
                      </c:pt>
                      <c:pt idx="5">
                        <c:v>5061</c:v>
                      </c:pt>
                      <c:pt idx="6">
                        <c:v>4985</c:v>
                      </c:pt>
                      <c:pt idx="7">
                        <c:v>4965</c:v>
                      </c:pt>
                      <c:pt idx="8">
                        <c:v>4656</c:v>
                      </c:pt>
                      <c:pt idx="9">
                        <c:v>4652</c:v>
                      </c:pt>
                      <c:pt idx="10">
                        <c:v>4563</c:v>
                      </c:pt>
                      <c:pt idx="11">
                        <c:v>4628</c:v>
                      </c:pt>
                      <c:pt idx="12">
                        <c:v>4604</c:v>
                      </c:pt>
                      <c:pt idx="13" formatCode="###,##0">
                        <c:v>4529</c:v>
                      </c:pt>
                      <c:pt idx="14" formatCode="#,##0\ \ \ \ \ ">
                        <c:v>4618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49C7-4D8A-AAC7-8AC6647D4895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Force'!$A$35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Force'!$B$35:$P$35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1415</c:v>
                      </c:pt>
                      <c:pt idx="1">
                        <c:v>1436</c:v>
                      </c:pt>
                      <c:pt idx="2">
                        <c:v>1510</c:v>
                      </c:pt>
                      <c:pt idx="3">
                        <c:v>1634</c:v>
                      </c:pt>
                      <c:pt idx="4">
                        <c:v>1699</c:v>
                      </c:pt>
                      <c:pt idx="5">
                        <c:v>1655</c:v>
                      </c:pt>
                      <c:pt idx="6">
                        <c:v>1808</c:v>
                      </c:pt>
                      <c:pt idx="7">
                        <c:v>1701</c:v>
                      </c:pt>
                      <c:pt idx="8">
                        <c:v>1681</c:v>
                      </c:pt>
                      <c:pt idx="9">
                        <c:v>1377</c:v>
                      </c:pt>
                      <c:pt idx="10">
                        <c:v>1338</c:v>
                      </c:pt>
                      <c:pt idx="11">
                        <c:v>1363</c:v>
                      </c:pt>
                      <c:pt idx="12">
                        <c:v>1323</c:v>
                      </c:pt>
                      <c:pt idx="13" formatCode="###,##0">
                        <c:v>1209</c:v>
                      </c:pt>
                      <c:pt idx="14" formatCode="#,##0\ \ \ \ \ ">
                        <c:v>1192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49C7-4D8A-AAC7-8AC6647D4895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Force'!$A$36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Force'!$B$36:$P$36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7288</c:v>
                      </c:pt>
                      <c:pt idx="1">
                        <c:v>7270</c:v>
                      </c:pt>
                      <c:pt idx="2">
                        <c:v>7763</c:v>
                      </c:pt>
                      <c:pt idx="3">
                        <c:v>7101</c:v>
                      </c:pt>
                      <c:pt idx="4">
                        <c:v>7407</c:v>
                      </c:pt>
                      <c:pt idx="5">
                        <c:v>8827</c:v>
                      </c:pt>
                      <c:pt idx="6">
                        <c:v>8589</c:v>
                      </c:pt>
                      <c:pt idx="7">
                        <c:v>10184</c:v>
                      </c:pt>
                      <c:pt idx="8">
                        <c:v>8210</c:v>
                      </c:pt>
                      <c:pt idx="9">
                        <c:v>7463</c:v>
                      </c:pt>
                      <c:pt idx="10">
                        <c:v>6982</c:v>
                      </c:pt>
                      <c:pt idx="11">
                        <c:v>6969</c:v>
                      </c:pt>
                      <c:pt idx="12">
                        <c:v>6736</c:v>
                      </c:pt>
                      <c:pt idx="13" formatCode="###,##0">
                        <c:v>6251</c:v>
                      </c:pt>
                      <c:pt idx="14" formatCode="#,##0\ \ \ \ \ ">
                        <c:v>6086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49C7-4D8A-AAC7-8AC6647D4895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Force'!$A$37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Force'!$B$37:$P$37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790</c:v>
                      </c:pt>
                      <c:pt idx="1">
                        <c:v>791</c:v>
                      </c:pt>
                      <c:pt idx="2">
                        <c:v>855</c:v>
                      </c:pt>
                      <c:pt idx="3">
                        <c:v>675</c:v>
                      </c:pt>
                      <c:pt idx="4">
                        <c:v>682</c:v>
                      </c:pt>
                      <c:pt idx="5">
                        <c:v>791</c:v>
                      </c:pt>
                      <c:pt idx="6">
                        <c:v>754</c:v>
                      </c:pt>
                      <c:pt idx="7">
                        <c:v>970</c:v>
                      </c:pt>
                      <c:pt idx="8">
                        <c:v>753</c:v>
                      </c:pt>
                      <c:pt idx="9">
                        <c:v>664</c:v>
                      </c:pt>
                      <c:pt idx="10">
                        <c:v>607</c:v>
                      </c:pt>
                      <c:pt idx="11">
                        <c:v>582</c:v>
                      </c:pt>
                      <c:pt idx="12">
                        <c:v>579</c:v>
                      </c:pt>
                      <c:pt idx="13" formatCode="###,##0">
                        <c:v>560</c:v>
                      </c:pt>
                      <c:pt idx="14" formatCode="#,##0\ \ \ \ \ ">
                        <c:v>586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49C7-4D8A-AAC7-8AC6647D4895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Force'!$A$38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Force'!$B$38:$P$38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3105</c:v>
                      </c:pt>
                      <c:pt idx="1">
                        <c:v>3399</c:v>
                      </c:pt>
                      <c:pt idx="2">
                        <c:v>3449</c:v>
                      </c:pt>
                      <c:pt idx="3">
                        <c:v>1990</c:v>
                      </c:pt>
                      <c:pt idx="4">
                        <c:v>1947</c:v>
                      </c:pt>
                      <c:pt idx="5">
                        <c:v>2973</c:v>
                      </c:pt>
                      <c:pt idx="6">
                        <c:v>2071</c:v>
                      </c:pt>
                      <c:pt idx="7">
                        <c:v>3242</c:v>
                      </c:pt>
                      <c:pt idx="8">
                        <c:v>1742</c:v>
                      </c:pt>
                      <c:pt idx="9">
                        <c:v>1579</c:v>
                      </c:pt>
                      <c:pt idx="10">
                        <c:v>1514</c:v>
                      </c:pt>
                      <c:pt idx="11">
                        <c:v>1469</c:v>
                      </c:pt>
                      <c:pt idx="12">
                        <c:v>1414</c:v>
                      </c:pt>
                      <c:pt idx="13" formatCode="###,##0">
                        <c:v>1229</c:v>
                      </c:pt>
                      <c:pt idx="14" formatCode="#,##0\ \ \ \ \ ">
                        <c:v>1149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49C7-4D8A-AAC7-8AC6647D4895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Force'!$A$39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Force'!$B$39:$P$39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65430</c:v>
                      </c:pt>
                      <c:pt idx="1">
                        <c:v>65788</c:v>
                      </c:pt>
                      <c:pt idx="2">
                        <c:v>67826</c:v>
                      </c:pt>
                      <c:pt idx="3">
                        <c:v>64285</c:v>
                      </c:pt>
                      <c:pt idx="4">
                        <c:v>64678</c:v>
                      </c:pt>
                      <c:pt idx="5">
                        <c:v>68828</c:v>
                      </c:pt>
                      <c:pt idx="6">
                        <c:v>64837</c:v>
                      </c:pt>
                      <c:pt idx="7">
                        <c:v>68959</c:v>
                      </c:pt>
                      <c:pt idx="8">
                        <c:v>63654</c:v>
                      </c:pt>
                      <c:pt idx="9">
                        <c:v>63169</c:v>
                      </c:pt>
                      <c:pt idx="10">
                        <c:v>64051</c:v>
                      </c:pt>
                      <c:pt idx="11">
                        <c:v>65309</c:v>
                      </c:pt>
                      <c:pt idx="12">
                        <c:v>66926</c:v>
                      </c:pt>
                      <c:pt idx="13" formatCode="###,##0">
                        <c:v>66148</c:v>
                      </c:pt>
                      <c:pt idx="14" formatCode="#,##0\ \ \ \ \ ">
                        <c:v>67165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49C7-4D8A-AAC7-8AC6647D4895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Force'!$A$40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Force'!$B$40:$P$40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357</c:v>
                      </c:pt>
                      <c:pt idx="1">
                        <c:v>306</c:v>
                      </c:pt>
                      <c:pt idx="2">
                        <c:v>382</c:v>
                      </c:pt>
                      <c:pt idx="3">
                        <c:v>501</c:v>
                      </c:pt>
                      <c:pt idx="4">
                        <c:v>518</c:v>
                      </c:pt>
                      <c:pt idx="5">
                        <c:v>393</c:v>
                      </c:pt>
                      <c:pt idx="6">
                        <c:v>525</c:v>
                      </c:pt>
                      <c:pt idx="7">
                        <c:v>389</c:v>
                      </c:pt>
                      <c:pt idx="8">
                        <c:v>446</c:v>
                      </c:pt>
                      <c:pt idx="9">
                        <c:v>418</c:v>
                      </c:pt>
                      <c:pt idx="10">
                        <c:v>391</c:v>
                      </c:pt>
                      <c:pt idx="11">
                        <c:v>382</c:v>
                      </c:pt>
                      <c:pt idx="12">
                        <c:v>377</c:v>
                      </c:pt>
                      <c:pt idx="13" formatCode="###,##0">
                        <c:v>393</c:v>
                      </c:pt>
                      <c:pt idx="14" formatCode="#,##0\ \ \ \ \ ">
                        <c:v>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49C7-4D8A-AAC7-8AC6647D4895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Force'!$A$41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Force'!$B$41:$P$41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5712</c:v>
                      </c:pt>
                      <c:pt idx="1">
                        <c:v>5657</c:v>
                      </c:pt>
                      <c:pt idx="2">
                        <c:v>6029</c:v>
                      </c:pt>
                      <c:pt idx="3">
                        <c:v>5756</c:v>
                      </c:pt>
                      <c:pt idx="4">
                        <c:v>5853</c:v>
                      </c:pt>
                      <c:pt idx="5">
                        <c:v>5897</c:v>
                      </c:pt>
                      <c:pt idx="6">
                        <c:v>5548</c:v>
                      </c:pt>
                      <c:pt idx="7">
                        <c:v>5571</c:v>
                      </c:pt>
                      <c:pt idx="8">
                        <c:v>5409</c:v>
                      </c:pt>
                      <c:pt idx="9">
                        <c:v>5381</c:v>
                      </c:pt>
                      <c:pt idx="10">
                        <c:v>5245</c:v>
                      </c:pt>
                      <c:pt idx="11">
                        <c:v>5229</c:v>
                      </c:pt>
                      <c:pt idx="12">
                        <c:v>5006</c:v>
                      </c:pt>
                      <c:pt idx="13" formatCode="###,##0">
                        <c:v>4840</c:v>
                      </c:pt>
                      <c:pt idx="14" formatCode="#,##0\ \ \ \ \ ">
                        <c:v>4776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49C7-4D8A-AAC7-8AC6647D4895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Force'!$A$42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3492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Force'!$B$42:$P$42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51711</c:v>
                      </c:pt>
                      <c:pt idx="1">
                        <c:v>51687</c:v>
                      </c:pt>
                      <c:pt idx="2">
                        <c:v>52792</c:v>
                      </c:pt>
                      <c:pt idx="3">
                        <c:v>52595</c:v>
                      </c:pt>
                      <c:pt idx="4">
                        <c:v>53262</c:v>
                      </c:pt>
                      <c:pt idx="5">
                        <c:v>54644</c:v>
                      </c:pt>
                      <c:pt idx="6">
                        <c:v>54390</c:v>
                      </c:pt>
                      <c:pt idx="7">
                        <c:v>56068</c:v>
                      </c:pt>
                      <c:pt idx="8">
                        <c:v>54485</c:v>
                      </c:pt>
                      <c:pt idx="9">
                        <c:v>54206</c:v>
                      </c:pt>
                      <c:pt idx="10">
                        <c:v>54003</c:v>
                      </c:pt>
                      <c:pt idx="11">
                        <c:v>54961</c:v>
                      </c:pt>
                      <c:pt idx="12">
                        <c:v>54568</c:v>
                      </c:pt>
                      <c:pt idx="13" formatCode="###,##0">
                        <c:v>53742</c:v>
                      </c:pt>
                      <c:pt idx="14" formatCode="#,##0\ \ \ \ \ ">
                        <c:v>54009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49C7-4D8A-AAC7-8AC6647D4895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Force'!$A$43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3492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Force'!$B$43:$P$43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1661</c:v>
                      </c:pt>
                      <c:pt idx="1">
                        <c:v>1698</c:v>
                      </c:pt>
                      <c:pt idx="2">
                        <c:v>1817</c:v>
                      </c:pt>
                      <c:pt idx="3">
                        <c:v>1552</c:v>
                      </c:pt>
                      <c:pt idx="4">
                        <c:v>1571</c:v>
                      </c:pt>
                      <c:pt idx="5">
                        <c:v>1913</c:v>
                      </c:pt>
                      <c:pt idx="6">
                        <c:v>1715</c:v>
                      </c:pt>
                      <c:pt idx="7">
                        <c:v>2205</c:v>
                      </c:pt>
                      <c:pt idx="8">
                        <c:v>1785</c:v>
                      </c:pt>
                      <c:pt idx="9">
                        <c:v>1583</c:v>
                      </c:pt>
                      <c:pt idx="10">
                        <c:v>1543</c:v>
                      </c:pt>
                      <c:pt idx="11">
                        <c:v>1581</c:v>
                      </c:pt>
                      <c:pt idx="12">
                        <c:v>1675</c:v>
                      </c:pt>
                      <c:pt idx="13" formatCode="###,##0">
                        <c:v>1835</c:v>
                      </c:pt>
                      <c:pt idx="14" formatCode="#,##0\ \ \ \ \ ">
                        <c:v>1762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49C7-4D8A-AAC7-8AC6647D4895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Force'!$A$44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3492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Force'!$B$44:$P$44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4860</c:v>
                      </c:pt>
                      <c:pt idx="1">
                        <c:v>5071</c:v>
                      </c:pt>
                      <c:pt idx="2">
                        <c:v>5033</c:v>
                      </c:pt>
                      <c:pt idx="3">
                        <c:v>4631</c:v>
                      </c:pt>
                      <c:pt idx="4">
                        <c:v>4940</c:v>
                      </c:pt>
                      <c:pt idx="5">
                        <c:v>5361</c:v>
                      </c:pt>
                      <c:pt idx="6">
                        <c:v>5535</c:v>
                      </c:pt>
                      <c:pt idx="7">
                        <c:v>5921</c:v>
                      </c:pt>
                      <c:pt idx="8">
                        <c:v>5959</c:v>
                      </c:pt>
                      <c:pt idx="9">
                        <c:v>5340</c:v>
                      </c:pt>
                      <c:pt idx="10">
                        <c:v>5546</c:v>
                      </c:pt>
                      <c:pt idx="11">
                        <c:v>6678</c:v>
                      </c:pt>
                      <c:pt idx="12">
                        <c:v>7488</c:v>
                      </c:pt>
                      <c:pt idx="13" formatCode="###,##0">
                        <c:v>6171</c:v>
                      </c:pt>
                      <c:pt idx="14" formatCode="#,##0\ \ \ \ \ ">
                        <c:v>5884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49C7-4D8A-AAC7-8AC6647D4895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Force'!$A$45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3492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Force'!$B$45:$P$45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3341</c:v>
                      </c:pt>
                      <c:pt idx="1">
                        <c:v>3454</c:v>
                      </c:pt>
                      <c:pt idx="2">
                        <c:v>3411</c:v>
                      </c:pt>
                      <c:pt idx="3">
                        <c:v>2898</c:v>
                      </c:pt>
                      <c:pt idx="4">
                        <c:v>3051</c:v>
                      </c:pt>
                      <c:pt idx="5">
                        <c:v>3186</c:v>
                      </c:pt>
                      <c:pt idx="6">
                        <c:v>3326</c:v>
                      </c:pt>
                      <c:pt idx="7">
                        <c:v>3281</c:v>
                      </c:pt>
                      <c:pt idx="8">
                        <c:v>3093</c:v>
                      </c:pt>
                      <c:pt idx="9">
                        <c:v>3027</c:v>
                      </c:pt>
                      <c:pt idx="10">
                        <c:v>3235</c:v>
                      </c:pt>
                      <c:pt idx="11">
                        <c:v>4030</c:v>
                      </c:pt>
                      <c:pt idx="12">
                        <c:v>4026</c:v>
                      </c:pt>
                      <c:pt idx="13" formatCode="###,##0">
                        <c:v>4039</c:v>
                      </c:pt>
                      <c:pt idx="14" formatCode="#,##0\ \ \ \ \ ">
                        <c:v>3726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49C7-4D8A-AAC7-8AC6647D4895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Force'!$A$46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3492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Force'!$B$46:$P$46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3874</c:v>
                      </c:pt>
                      <c:pt idx="1">
                        <c:v>4085</c:v>
                      </c:pt>
                      <c:pt idx="2">
                        <c:v>4101</c:v>
                      </c:pt>
                      <c:pt idx="3">
                        <c:v>3690</c:v>
                      </c:pt>
                      <c:pt idx="4">
                        <c:v>4165</c:v>
                      </c:pt>
                      <c:pt idx="5">
                        <c:v>4336</c:v>
                      </c:pt>
                      <c:pt idx="6">
                        <c:v>4214</c:v>
                      </c:pt>
                      <c:pt idx="7">
                        <c:v>4294</c:v>
                      </c:pt>
                      <c:pt idx="8">
                        <c:v>4043</c:v>
                      </c:pt>
                      <c:pt idx="9">
                        <c:v>3753</c:v>
                      </c:pt>
                      <c:pt idx="10">
                        <c:v>3818</c:v>
                      </c:pt>
                      <c:pt idx="11">
                        <c:v>3737</c:v>
                      </c:pt>
                      <c:pt idx="12">
                        <c:v>3750</c:v>
                      </c:pt>
                      <c:pt idx="13" formatCode="###,##0">
                        <c:v>3528</c:v>
                      </c:pt>
                      <c:pt idx="14" formatCode="#,##0\ \ \ \ \ ">
                        <c:v>3284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49C7-4D8A-AAC7-8AC6647D4895}"/>
                  </c:ext>
                </c:extLst>
              </c15:ser>
            </c15:filteredLineSeries>
            <c15:filteredLineSeries>
              <c15:ser>
                <c:idx val="45"/>
                <c:order val="4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Force'!$A$47</c15:sqref>
                        </c15:formulaRef>
                      </c:ext>
                    </c:extLst>
                    <c:strCache>
                      <c:ptCount val="1"/>
                      <c:pt idx="0">
                        <c:v> Total </c:v>
                      </c:pt>
                    </c:strCache>
                  </c:strRef>
                </c:tx>
                <c:spPr>
                  <a:ln w="3492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t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Force'!$B$47:$P$47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524883</c:v>
                      </c:pt>
                      <c:pt idx="1">
                        <c:v>529191</c:v>
                      </c:pt>
                      <c:pt idx="2">
                        <c:v>551250</c:v>
                      </c:pt>
                      <c:pt idx="3">
                        <c:v>534936</c:v>
                      </c:pt>
                      <c:pt idx="4">
                        <c:v>552099</c:v>
                      </c:pt>
                      <c:pt idx="5">
                        <c:v>578555</c:v>
                      </c:pt>
                      <c:pt idx="6">
                        <c:v>574577</c:v>
                      </c:pt>
                      <c:pt idx="7">
                        <c:v>601271</c:v>
                      </c:pt>
                      <c:pt idx="8">
                        <c:v>574112</c:v>
                      </c:pt>
                      <c:pt idx="9">
                        <c:v>563854</c:v>
                      </c:pt>
                      <c:pt idx="10">
                        <c:v>575241</c:v>
                      </c:pt>
                      <c:pt idx="11">
                        <c:v>604584</c:v>
                      </c:pt>
                      <c:pt idx="12">
                        <c:v>619129</c:v>
                      </c:pt>
                      <c:pt idx="13">
                        <c:v>593545</c:v>
                      </c:pt>
                      <c:pt idx="14">
                        <c:v>594967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D-49C7-4D8A-AAC7-8AC6647D4895}"/>
                  </c:ext>
                </c:extLst>
              </c15:ser>
            </c15:filteredLineSeries>
          </c:ext>
        </c:extLst>
      </c:lineChart>
      <c:catAx>
        <c:axId val="142982487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29831951"/>
        <c:crosses val="autoZero"/>
        <c:auto val="1"/>
        <c:lblAlgn val="ctr"/>
        <c:lblOffset val="100"/>
        <c:noMultiLvlLbl val="0"/>
      </c:catAx>
      <c:valAx>
        <c:axId val="142983195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crossAx val="1429824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Labor</a:t>
            </a:r>
            <a:r>
              <a:rPr lang="en-US" baseline="0"/>
              <a:t> force </a:t>
            </a:r>
            <a:r>
              <a:rPr lang="en-US"/>
              <a:t>Growth Permian Basin (2016-2021)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'Labor Force'!$K$96:$P$96</c:f>
              <c:numCache>
                <c:formatCode>#,##0</c:formatCode>
                <c:ptCount val="6"/>
                <c:pt idx="0">
                  <c:v>563854</c:v>
                </c:pt>
                <c:pt idx="1">
                  <c:v>575241</c:v>
                </c:pt>
                <c:pt idx="2">
                  <c:v>604584</c:v>
                </c:pt>
                <c:pt idx="3">
                  <c:v>619129</c:v>
                </c:pt>
                <c:pt idx="4">
                  <c:v>593545</c:v>
                </c:pt>
                <c:pt idx="5">
                  <c:v>594967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9-442F-ADB1-0804C5DDC7B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81620991"/>
        <c:axId val="481614751"/>
      </c:lineChart>
      <c:catAx>
        <c:axId val="481620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1614751"/>
        <c:crosses val="autoZero"/>
        <c:auto val="1"/>
        <c:lblAlgn val="ctr"/>
        <c:lblOffset val="100"/>
        <c:noMultiLvlLbl val="0"/>
      </c:catAx>
      <c:valAx>
        <c:axId val="481614751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48162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5"/>
          <c:order val="45"/>
          <c:tx>
            <c:strRef>
              <c:f>'Labor Force'!$A$47</c:f>
              <c:strCache>
                <c:ptCount val="1"/>
                <c:pt idx="0">
                  <c:v> Total 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'Labor Force'!$B$1:$P$1</c:f>
              <c:strCache>
                <c:ptCount val="15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  <c:pt idx="11">
                  <c:v>2018</c:v>
                </c:pt>
                <c:pt idx="12">
                  <c:v>2019</c:v>
                </c:pt>
                <c:pt idx="13">
                  <c:v>2020</c:v>
                </c:pt>
                <c:pt idx="14">
                  <c:v>2021</c:v>
                </c:pt>
              </c:strCache>
            </c:strRef>
          </c:cat>
          <c:val>
            <c:numRef>
              <c:f>'Labor Force'!$B$47:$P$47</c:f>
              <c:numCache>
                <c:formatCode>#,##0</c:formatCode>
                <c:ptCount val="15"/>
                <c:pt idx="0">
                  <c:v>524883</c:v>
                </c:pt>
                <c:pt idx="1">
                  <c:v>529191</c:v>
                </c:pt>
                <c:pt idx="2">
                  <c:v>551250</c:v>
                </c:pt>
                <c:pt idx="3">
                  <c:v>534936</c:v>
                </c:pt>
                <c:pt idx="4">
                  <c:v>552099</c:v>
                </c:pt>
                <c:pt idx="5">
                  <c:v>578555</c:v>
                </c:pt>
                <c:pt idx="6">
                  <c:v>574577</c:v>
                </c:pt>
                <c:pt idx="7">
                  <c:v>601271</c:v>
                </c:pt>
                <c:pt idx="8">
                  <c:v>574112</c:v>
                </c:pt>
                <c:pt idx="9">
                  <c:v>563854</c:v>
                </c:pt>
                <c:pt idx="10">
                  <c:v>575241</c:v>
                </c:pt>
                <c:pt idx="11">
                  <c:v>604584</c:v>
                </c:pt>
                <c:pt idx="12">
                  <c:v>619129</c:v>
                </c:pt>
                <c:pt idx="13">
                  <c:v>593545</c:v>
                </c:pt>
                <c:pt idx="14">
                  <c:v>594967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2A08-4268-B288-77F753D682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8009903"/>
        <c:axId val="78801156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'Labor Force'!$A$2</c15:sqref>
                        </c15:formulaRef>
                      </c:ext>
                    </c:extLst>
                    <c:strCache>
                      <c:ptCount val="1"/>
                      <c:pt idx="0">
                        <c:v>Andrews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'Labor Force'!$B$2:$P$2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6678</c:v>
                      </c:pt>
                      <c:pt idx="1">
                        <c:v>6571</c:v>
                      </c:pt>
                      <c:pt idx="2">
                        <c:v>6985</c:v>
                      </c:pt>
                      <c:pt idx="3">
                        <c:v>7120</c:v>
                      </c:pt>
                      <c:pt idx="4">
                        <c:v>7794</c:v>
                      </c:pt>
                      <c:pt idx="5">
                        <c:v>8499</c:v>
                      </c:pt>
                      <c:pt idx="6">
                        <c:v>9198</c:v>
                      </c:pt>
                      <c:pt idx="7">
                        <c:v>9755</c:v>
                      </c:pt>
                      <c:pt idx="8">
                        <c:v>9303</c:v>
                      </c:pt>
                      <c:pt idx="9">
                        <c:v>8639</c:v>
                      </c:pt>
                      <c:pt idx="10">
                        <c:v>9011</c:v>
                      </c:pt>
                      <c:pt idx="11">
                        <c:v>9383</c:v>
                      </c:pt>
                      <c:pt idx="12">
                        <c:v>9906</c:v>
                      </c:pt>
                      <c:pt idx="13">
                        <c:v>9220</c:v>
                      </c:pt>
                      <c:pt idx="14" formatCode="#,##0\ \ \ \ \ ">
                        <c:v>8992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A08-4268-B288-77F753D6826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</c15:sqref>
                        </c15:formulaRef>
                      </c:ext>
                    </c:extLst>
                    <c:strCache>
                      <c:ptCount val="1"/>
                      <c:pt idx="0">
                        <c:v>Borden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Force'!$B$3:$P$3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372</c:v>
                      </c:pt>
                      <c:pt idx="1">
                        <c:v>397</c:v>
                      </c:pt>
                      <c:pt idx="2">
                        <c:v>424</c:v>
                      </c:pt>
                      <c:pt idx="3">
                        <c:v>357</c:v>
                      </c:pt>
                      <c:pt idx="4">
                        <c:v>389</c:v>
                      </c:pt>
                      <c:pt idx="5">
                        <c:v>419</c:v>
                      </c:pt>
                      <c:pt idx="6">
                        <c:v>417</c:v>
                      </c:pt>
                      <c:pt idx="7">
                        <c:v>423</c:v>
                      </c:pt>
                      <c:pt idx="8">
                        <c:v>411</c:v>
                      </c:pt>
                      <c:pt idx="9">
                        <c:v>391</c:v>
                      </c:pt>
                      <c:pt idx="10">
                        <c:v>318</c:v>
                      </c:pt>
                      <c:pt idx="11">
                        <c:v>349</c:v>
                      </c:pt>
                      <c:pt idx="12">
                        <c:v>404</c:v>
                      </c:pt>
                      <c:pt idx="13">
                        <c:v>430</c:v>
                      </c:pt>
                      <c:pt idx="14" formatCode="#,##0\ \ \ \ \ ">
                        <c:v>581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A08-4268-B288-77F753D6826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</c15:sqref>
                        </c15:formulaRef>
                      </c:ext>
                    </c:extLst>
                    <c:strCache>
                      <c:ptCount val="1"/>
                      <c:pt idx="0">
                        <c:v>Cochran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Force'!$B$4:$P$4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1477</c:v>
                      </c:pt>
                      <c:pt idx="1">
                        <c:v>1501</c:v>
                      </c:pt>
                      <c:pt idx="2">
                        <c:v>1506</c:v>
                      </c:pt>
                      <c:pt idx="3">
                        <c:v>1524</c:v>
                      </c:pt>
                      <c:pt idx="4">
                        <c:v>1498</c:v>
                      </c:pt>
                      <c:pt idx="5">
                        <c:v>1447</c:v>
                      </c:pt>
                      <c:pt idx="6">
                        <c:v>1403</c:v>
                      </c:pt>
                      <c:pt idx="7">
                        <c:v>1398</c:v>
                      </c:pt>
                      <c:pt idx="8">
                        <c:v>1316</c:v>
                      </c:pt>
                      <c:pt idx="9">
                        <c:v>1172</c:v>
                      </c:pt>
                      <c:pt idx="10">
                        <c:v>1133</c:v>
                      </c:pt>
                      <c:pt idx="11">
                        <c:v>1116</c:v>
                      </c:pt>
                      <c:pt idx="12">
                        <c:v>1123</c:v>
                      </c:pt>
                      <c:pt idx="13" formatCode="###,##0">
                        <c:v>1114</c:v>
                      </c:pt>
                      <c:pt idx="14" formatCode="#,##0\ \ \ \ \ ">
                        <c:v>1072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A08-4268-B288-77F753D6826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Force'!$A$5</c15:sqref>
                        </c15:formulaRef>
                      </c:ext>
                    </c:extLst>
                    <c:strCache>
                      <c:ptCount val="1"/>
                      <c:pt idx="0">
                        <c:v>Coke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Force'!$B$5:$P$5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1377</c:v>
                      </c:pt>
                      <c:pt idx="1">
                        <c:v>1194</c:v>
                      </c:pt>
                      <c:pt idx="2">
                        <c:v>1322</c:v>
                      </c:pt>
                      <c:pt idx="3">
                        <c:v>1575</c:v>
                      </c:pt>
                      <c:pt idx="4">
                        <c:v>1536</c:v>
                      </c:pt>
                      <c:pt idx="5">
                        <c:v>1190</c:v>
                      </c:pt>
                      <c:pt idx="6">
                        <c:v>1463</c:v>
                      </c:pt>
                      <c:pt idx="7">
                        <c:v>1125</c:v>
                      </c:pt>
                      <c:pt idx="8">
                        <c:v>1402</c:v>
                      </c:pt>
                      <c:pt idx="9">
                        <c:v>1424</c:v>
                      </c:pt>
                      <c:pt idx="10">
                        <c:v>1396</c:v>
                      </c:pt>
                      <c:pt idx="11">
                        <c:v>1454</c:v>
                      </c:pt>
                      <c:pt idx="12">
                        <c:v>1456</c:v>
                      </c:pt>
                      <c:pt idx="13" formatCode="###,##0">
                        <c:v>1374</c:v>
                      </c:pt>
                      <c:pt idx="14" formatCode="#,##0\ \ \ \ \ ">
                        <c:v>1365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A08-4268-B288-77F753D6826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Force'!$A$6</c15:sqref>
                        </c15:formulaRef>
                      </c:ext>
                    </c:extLst>
                    <c:strCache>
                      <c:ptCount val="1"/>
                      <c:pt idx="0">
                        <c:v>Concho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Force'!$B$6:$P$6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1315</c:v>
                      </c:pt>
                      <c:pt idx="1">
                        <c:v>1319</c:v>
                      </c:pt>
                      <c:pt idx="2">
                        <c:v>1348</c:v>
                      </c:pt>
                      <c:pt idx="3">
                        <c:v>1566</c:v>
                      </c:pt>
                      <c:pt idx="4">
                        <c:v>1576</c:v>
                      </c:pt>
                      <c:pt idx="5">
                        <c:v>1313</c:v>
                      </c:pt>
                      <c:pt idx="6">
                        <c:v>1458</c:v>
                      </c:pt>
                      <c:pt idx="7">
                        <c:v>1308</c:v>
                      </c:pt>
                      <c:pt idx="8">
                        <c:v>1372</c:v>
                      </c:pt>
                      <c:pt idx="9">
                        <c:v>1305</c:v>
                      </c:pt>
                      <c:pt idx="10">
                        <c:v>1207</c:v>
                      </c:pt>
                      <c:pt idx="11">
                        <c:v>1120</c:v>
                      </c:pt>
                      <c:pt idx="12">
                        <c:v>1238</c:v>
                      </c:pt>
                      <c:pt idx="13" formatCode="###,##0">
                        <c:v>1320</c:v>
                      </c:pt>
                      <c:pt idx="14" formatCode="#,##0\ \ \ \ \ ">
                        <c:v>1350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A08-4268-B288-77F753D68262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Force'!$A$7</c15:sqref>
                        </c15:formulaRef>
                      </c:ext>
                    </c:extLst>
                    <c:strCache>
                      <c:ptCount val="1"/>
                      <c:pt idx="0">
                        <c:v>Crane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Force'!$B$7:$P$7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1645</c:v>
                      </c:pt>
                      <c:pt idx="1">
                        <c:v>1639</c:v>
                      </c:pt>
                      <c:pt idx="2">
                        <c:v>1771</c:v>
                      </c:pt>
                      <c:pt idx="3">
                        <c:v>1819</c:v>
                      </c:pt>
                      <c:pt idx="4">
                        <c:v>1919</c:v>
                      </c:pt>
                      <c:pt idx="5">
                        <c:v>1890</c:v>
                      </c:pt>
                      <c:pt idx="6">
                        <c:v>2093</c:v>
                      </c:pt>
                      <c:pt idx="7">
                        <c:v>1982</c:v>
                      </c:pt>
                      <c:pt idx="8">
                        <c:v>1829</c:v>
                      </c:pt>
                      <c:pt idx="9">
                        <c:v>1772</c:v>
                      </c:pt>
                      <c:pt idx="10">
                        <c:v>1588</c:v>
                      </c:pt>
                      <c:pt idx="11">
                        <c:v>1796</c:v>
                      </c:pt>
                      <c:pt idx="12">
                        <c:v>1569</c:v>
                      </c:pt>
                      <c:pt idx="13" formatCode="###,##0">
                        <c:v>1624</c:v>
                      </c:pt>
                      <c:pt idx="14" formatCode="#,##0\ \ \ \ \ ">
                        <c:v>1626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A08-4268-B288-77F753D6826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Force'!$A$8</c15:sqref>
                        </c15:formulaRef>
                      </c:ext>
                    </c:extLst>
                    <c:strCache>
                      <c:ptCount val="1"/>
                      <c:pt idx="0">
                        <c:v>Crockett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Force'!$B$8:$P$8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2068</c:v>
                      </c:pt>
                      <c:pt idx="1">
                        <c:v>2110</c:v>
                      </c:pt>
                      <c:pt idx="2">
                        <c:v>2282</c:v>
                      </c:pt>
                      <c:pt idx="3">
                        <c:v>1721</c:v>
                      </c:pt>
                      <c:pt idx="4">
                        <c:v>1715</c:v>
                      </c:pt>
                      <c:pt idx="5">
                        <c:v>2161</c:v>
                      </c:pt>
                      <c:pt idx="6">
                        <c:v>1889</c:v>
                      </c:pt>
                      <c:pt idx="7">
                        <c:v>2539</c:v>
                      </c:pt>
                      <c:pt idx="8">
                        <c:v>1989</c:v>
                      </c:pt>
                      <c:pt idx="9">
                        <c:v>1726</c:v>
                      </c:pt>
                      <c:pt idx="10">
                        <c:v>1689</c:v>
                      </c:pt>
                      <c:pt idx="11">
                        <c:v>1645</c:v>
                      </c:pt>
                      <c:pt idx="12">
                        <c:v>1637</c:v>
                      </c:pt>
                      <c:pt idx="13" formatCode="###,##0">
                        <c:v>1559</c:v>
                      </c:pt>
                      <c:pt idx="14" formatCode="#,##0\ \ \ \ \ ">
                        <c:v>1467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08-4268-B288-77F753D68262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Force'!$A$9</c15:sqref>
                        </c15:formulaRef>
                      </c:ext>
                    </c:extLst>
                    <c:strCache>
                      <c:ptCount val="1"/>
                      <c:pt idx="0">
                        <c:v>Crosby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Force'!$B$9:$P$9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2638</c:v>
                      </c:pt>
                      <c:pt idx="1">
                        <c:v>2601</c:v>
                      </c:pt>
                      <c:pt idx="2">
                        <c:v>2581</c:v>
                      </c:pt>
                      <c:pt idx="3">
                        <c:v>2951</c:v>
                      </c:pt>
                      <c:pt idx="4">
                        <c:v>3005</c:v>
                      </c:pt>
                      <c:pt idx="5">
                        <c:v>2911</c:v>
                      </c:pt>
                      <c:pt idx="6">
                        <c:v>2767</c:v>
                      </c:pt>
                      <c:pt idx="7">
                        <c:v>2698</c:v>
                      </c:pt>
                      <c:pt idx="8">
                        <c:v>2645</c:v>
                      </c:pt>
                      <c:pt idx="9">
                        <c:v>2616</c:v>
                      </c:pt>
                      <c:pt idx="10">
                        <c:v>2603</c:v>
                      </c:pt>
                      <c:pt idx="11">
                        <c:v>2566</c:v>
                      </c:pt>
                      <c:pt idx="12">
                        <c:v>2499</c:v>
                      </c:pt>
                      <c:pt idx="13" formatCode="###,##0">
                        <c:v>2389</c:v>
                      </c:pt>
                      <c:pt idx="14" formatCode="#,##0\ \ \ \ \ ">
                        <c:v>2376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A08-4268-B288-77F753D6826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Force'!$A$10</c15:sqref>
                        </c15:formulaRef>
                      </c:ext>
                    </c:extLst>
                    <c:strCache>
                      <c:ptCount val="1"/>
                      <c:pt idx="0">
                        <c:v>Culberson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Force'!$B$10:$P$10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1752</c:v>
                      </c:pt>
                      <c:pt idx="1">
                        <c:v>1754</c:v>
                      </c:pt>
                      <c:pt idx="2">
                        <c:v>1809</c:v>
                      </c:pt>
                      <c:pt idx="3">
                        <c:v>1032</c:v>
                      </c:pt>
                      <c:pt idx="4">
                        <c:v>1018</c:v>
                      </c:pt>
                      <c:pt idx="5">
                        <c:v>989</c:v>
                      </c:pt>
                      <c:pt idx="6">
                        <c:v>1019</c:v>
                      </c:pt>
                      <c:pt idx="7">
                        <c:v>1012</c:v>
                      </c:pt>
                      <c:pt idx="8">
                        <c:v>1039</c:v>
                      </c:pt>
                      <c:pt idx="9">
                        <c:v>998</c:v>
                      </c:pt>
                      <c:pt idx="10">
                        <c:v>913</c:v>
                      </c:pt>
                      <c:pt idx="11">
                        <c:v>979</c:v>
                      </c:pt>
                      <c:pt idx="12">
                        <c:v>1044</c:v>
                      </c:pt>
                      <c:pt idx="13" formatCode="###,##0">
                        <c:v>1150</c:v>
                      </c:pt>
                      <c:pt idx="14" formatCode="#,##0\ \ \ \ \ ">
                        <c:v>1066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A08-4268-B288-77F753D68262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Force'!$A$11</c15:sqref>
                        </c15:formulaRef>
                      </c:ext>
                    </c:extLst>
                    <c:strCache>
                      <c:ptCount val="1"/>
                      <c:pt idx="0">
                        <c:v>Dawson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Force'!$B$11:$P$11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5074</c:v>
                      </c:pt>
                      <c:pt idx="1">
                        <c:v>5080</c:v>
                      </c:pt>
                      <c:pt idx="2">
                        <c:v>5357</c:v>
                      </c:pt>
                      <c:pt idx="3">
                        <c:v>5136</c:v>
                      </c:pt>
                      <c:pt idx="4">
                        <c:v>5223</c:v>
                      </c:pt>
                      <c:pt idx="5">
                        <c:v>5387</c:v>
                      </c:pt>
                      <c:pt idx="6">
                        <c:v>5014</c:v>
                      </c:pt>
                      <c:pt idx="7">
                        <c:v>5142</c:v>
                      </c:pt>
                      <c:pt idx="8">
                        <c:v>4790</c:v>
                      </c:pt>
                      <c:pt idx="9">
                        <c:v>4651</c:v>
                      </c:pt>
                      <c:pt idx="10">
                        <c:v>4656</c:v>
                      </c:pt>
                      <c:pt idx="11">
                        <c:v>4591</c:v>
                      </c:pt>
                      <c:pt idx="12">
                        <c:v>4642</c:v>
                      </c:pt>
                      <c:pt idx="13" formatCode="###,##0">
                        <c:v>4558</c:v>
                      </c:pt>
                      <c:pt idx="14" formatCode="#,##0\ \ \ \ \ ">
                        <c:v>4598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2A08-4268-B288-77F753D6826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Force'!$A$12</c15:sqref>
                        </c15:formulaRef>
                      </c:ext>
                    </c:extLst>
                    <c:strCache>
                      <c:ptCount val="1"/>
                      <c:pt idx="0">
                        <c:v>Dickens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Force'!$B$12:$P$12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1176</c:v>
                      </c:pt>
                      <c:pt idx="1">
                        <c:v>994</c:v>
                      </c:pt>
                      <c:pt idx="2">
                        <c:v>1027</c:v>
                      </c:pt>
                      <c:pt idx="3">
                        <c:v>871</c:v>
                      </c:pt>
                      <c:pt idx="4">
                        <c:v>910</c:v>
                      </c:pt>
                      <c:pt idx="5">
                        <c:v>833</c:v>
                      </c:pt>
                      <c:pt idx="6">
                        <c:v>771</c:v>
                      </c:pt>
                      <c:pt idx="7">
                        <c:v>744</c:v>
                      </c:pt>
                      <c:pt idx="8">
                        <c:v>700</c:v>
                      </c:pt>
                      <c:pt idx="9">
                        <c:v>690</c:v>
                      </c:pt>
                      <c:pt idx="10">
                        <c:v>682</c:v>
                      </c:pt>
                      <c:pt idx="11">
                        <c:v>672</c:v>
                      </c:pt>
                      <c:pt idx="12">
                        <c:v>682</c:v>
                      </c:pt>
                      <c:pt idx="13" formatCode="###,##0">
                        <c:v>671</c:v>
                      </c:pt>
                      <c:pt idx="14" formatCode="#,##0\ \ \ \ \ ">
                        <c:v>693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2A08-4268-B288-77F753D6826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Force'!$A$13</c15:sqref>
                        </c15:formulaRef>
                      </c:ext>
                    </c:extLst>
                    <c:strCache>
                      <c:ptCount val="1"/>
                      <c:pt idx="0">
                        <c:v>Ector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Force'!$B$13:$P$13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66597</c:v>
                      </c:pt>
                      <c:pt idx="1">
                        <c:v>68384</c:v>
                      </c:pt>
                      <c:pt idx="2">
                        <c:v>71470</c:v>
                      </c:pt>
                      <c:pt idx="3">
                        <c:v>68186</c:v>
                      </c:pt>
                      <c:pt idx="4">
                        <c:v>72809</c:v>
                      </c:pt>
                      <c:pt idx="5">
                        <c:v>81124</c:v>
                      </c:pt>
                      <c:pt idx="6">
                        <c:v>78968</c:v>
                      </c:pt>
                      <c:pt idx="7">
                        <c:v>85515</c:v>
                      </c:pt>
                      <c:pt idx="8">
                        <c:v>79869</c:v>
                      </c:pt>
                      <c:pt idx="9">
                        <c:v>75790</c:v>
                      </c:pt>
                      <c:pt idx="10">
                        <c:v>78116</c:v>
                      </c:pt>
                      <c:pt idx="11">
                        <c:v>85113</c:v>
                      </c:pt>
                      <c:pt idx="12">
                        <c:v>88186</c:v>
                      </c:pt>
                      <c:pt idx="13" formatCode="###,##0">
                        <c:v>82852</c:v>
                      </c:pt>
                      <c:pt idx="14" formatCode="#,##0\ \ \ \ \ ">
                        <c:v>80507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A08-4268-B288-77F753D68262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Force'!$A$14</c15:sqref>
                        </c15:formulaRef>
                      </c:ext>
                    </c:extLst>
                    <c:strCache>
                      <c:ptCount val="1"/>
                      <c:pt idx="0">
                        <c:v>Fisher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Force'!$B$14:$P$14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1972</c:v>
                      </c:pt>
                      <c:pt idx="1">
                        <c:v>1981</c:v>
                      </c:pt>
                      <c:pt idx="2">
                        <c:v>2020</c:v>
                      </c:pt>
                      <c:pt idx="3">
                        <c:v>1925</c:v>
                      </c:pt>
                      <c:pt idx="4">
                        <c:v>1941</c:v>
                      </c:pt>
                      <c:pt idx="5">
                        <c:v>1908</c:v>
                      </c:pt>
                      <c:pt idx="6">
                        <c:v>1888</c:v>
                      </c:pt>
                      <c:pt idx="7">
                        <c:v>1860</c:v>
                      </c:pt>
                      <c:pt idx="8">
                        <c:v>1795</c:v>
                      </c:pt>
                      <c:pt idx="9">
                        <c:v>1753</c:v>
                      </c:pt>
                      <c:pt idx="10">
                        <c:v>1722</c:v>
                      </c:pt>
                      <c:pt idx="11">
                        <c:v>1666</c:v>
                      </c:pt>
                      <c:pt idx="12">
                        <c:v>1634</c:v>
                      </c:pt>
                      <c:pt idx="13" formatCode="###,##0">
                        <c:v>1605</c:v>
                      </c:pt>
                      <c:pt idx="14" formatCode="#,##0\ \ \ \ \ ">
                        <c:v>1606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A08-4268-B288-77F753D68262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Force'!$A$15</c15:sqref>
                        </c15:formulaRef>
                      </c:ext>
                    </c:extLst>
                    <c:strCache>
                      <c:ptCount val="1"/>
                      <c:pt idx="0">
                        <c:v>Gaines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Force'!$B$15:$P$15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6399</c:v>
                      </c:pt>
                      <c:pt idx="1">
                        <c:v>6555</c:v>
                      </c:pt>
                      <c:pt idx="2">
                        <c:v>7041</c:v>
                      </c:pt>
                      <c:pt idx="3">
                        <c:v>7935</c:v>
                      </c:pt>
                      <c:pt idx="4">
                        <c:v>8508</c:v>
                      </c:pt>
                      <c:pt idx="5">
                        <c:v>7879</c:v>
                      </c:pt>
                      <c:pt idx="6">
                        <c:v>8941</c:v>
                      </c:pt>
                      <c:pt idx="7">
                        <c:v>8169</c:v>
                      </c:pt>
                      <c:pt idx="8">
                        <c:v>9336</c:v>
                      </c:pt>
                      <c:pt idx="9">
                        <c:v>9094</c:v>
                      </c:pt>
                      <c:pt idx="10">
                        <c:v>9239</c:v>
                      </c:pt>
                      <c:pt idx="11">
                        <c:v>9440</c:v>
                      </c:pt>
                      <c:pt idx="12">
                        <c:v>9812</c:v>
                      </c:pt>
                      <c:pt idx="13" formatCode="###,##0">
                        <c:v>9720</c:v>
                      </c:pt>
                      <c:pt idx="14" formatCode="#,##0\ \ \ \ \ ">
                        <c:v>9748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A08-4268-B288-77F753D68262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Force'!$A$16</c15:sqref>
                        </c15:formulaRef>
                      </c:ext>
                    </c:extLst>
                    <c:strCache>
                      <c:ptCount val="1"/>
                      <c:pt idx="0">
                        <c:v>Garza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Force'!$B$16:$P$16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2425</c:v>
                      </c:pt>
                      <c:pt idx="1">
                        <c:v>2396</c:v>
                      </c:pt>
                      <c:pt idx="2">
                        <c:v>2456</c:v>
                      </c:pt>
                      <c:pt idx="3">
                        <c:v>2143</c:v>
                      </c:pt>
                      <c:pt idx="4">
                        <c:v>2225</c:v>
                      </c:pt>
                      <c:pt idx="5">
                        <c:v>2607</c:v>
                      </c:pt>
                      <c:pt idx="6">
                        <c:v>2244</c:v>
                      </c:pt>
                      <c:pt idx="7">
                        <c:v>2699</c:v>
                      </c:pt>
                      <c:pt idx="8">
                        <c:v>2125</c:v>
                      </c:pt>
                      <c:pt idx="9">
                        <c:v>2122</c:v>
                      </c:pt>
                      <c:pt idx="10">
                        <c:v>2117</c:v>
                      </c:pt>
                      <c:pt idx="11">
                        <c:v>2133</c:v>
                      </c:pt>
                      <c:pt idx="12">
                        <c:v>2176</c:v>
                      </c:pt>
                      <c:pt idx="13" formatCode="###,##0">
                        <c:v>2020</c:v>
                      </c:pt>
                      <c:pt idx="14" formatCode="#,##0\ \ \ \ \ ">
                        <c:v>1988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A08-4268-B288-77F753D68262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Force'!$A$17</c15:sqref>
                        </c15:formulaRef>
                      </c:ext>
                    </c:extLst>
                    <c:strCache>
                      <c:ptCount val="1"/>
                      <c:pt idx="0">
                        <c:v>Glasscock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Force'!$B$17:$P$17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600</c:v>
                      </c:pt>
                      <c:pt idx="1">
                        <c:v>602</c:v>
                      </c:pt>
                      <c:pt idx="2">
                        <c:v>652</c:v>
                      </c:pt>
                      <c:pt idx="3">
                        <c:v>704</c:v>
                      </c:pt>
                      <c:pt idx="4">
                        <c:v>748</c:v>
                      </c:pt>
                      <c:pt idx="5">
                        <c:v>666</c:v>
                      </c:pt>
                      <c:pt idx="6">
                        <c:v>746</c:v>
                      </c:pt>
                      <c:pt idx="7">
                        <c:v>651</c:v>
                      </c:pt>
                      <c:pt idx="8">
                        <c:v>823</c:v>
                      </c:pt>
                      <c:pt idx="9">
                        <c:v>755</c:v>
                      </c:pt>
                      <c:pt idx="10">
                        <c:v>710</c:v>
                      </c:pt>
                      <c:pt idx="11">
                        <c:v>857</c:v>
                      </c:pt>
                      <c:pt idx="12">
                        <c:v>795</c:v>
                      </c:pt>
                      <c:pt idx="13" formatCode="###,##0">
                        <c:v>797</c:v>
                      </c:pt>
                      <c:pt idx="14" formatCode="#,##0\ \ \ \ \ ">
                        <c:v>815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A08-4268-B288-77F753D68262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Force'!$A$18</c15:sqref>
                        </c15:formulaRef>
                      </c:ext>
                    </c:extLst>
                    <c:strCache>
                      <c:ptCount val="1"/>
                      <c:pt idx="0">
                        <c:v>Hockley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Force'!$B$18:$P$18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11376</c:v>
                      </c:pt>
                      <c:pt idx="1">
                        <c:v>11563</c:v>
                      </c:pt>
                      <c:pt idx="2">
                        <c:v>12196</c:v>
                      </c:pt>
                      <c:pt idx="3">
                        <c:v>11030</c:v>
                      </c:pt>
                      <c:pt idx="4">
                        <c:v>11360</c:v>
                      </c:pt>
                      <c:pt idx="5">
                        <c:v>12857</c:v>
                      </c:pt>
                      <c:pt idx="6">
                        <c:v>11957</c:v>
                      </c:pt>
                      <c:pt idx="7">
                        <c:v>13648</c:v>
                      </c:pt>
                      <c:pt idx="8">
                        <c:v>11745</c:v>
                      </c:pt>
                      <c:pt idx="9">
                        <c:v>11140</c:v>
                      </c:pt>
                      <c:pt idx="10">
                        <c:v>11270</c:v>
                      </c:pt>
                      <c:pt idx="11">
                        <c:v>11563</c:v>
                      </c:pt>
                      <c:pt idx="12">
                        <c:v>11290</c:v>
                      </c:pt>
                      <c:pt idx="13" formatCode="###,##0">
                        <c:v>10671</c:v>
                      </c:pt>
                      <c:pt idx="14" formatCode="#,##0\ \ \ \ \ ">
                        <c:v>10657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A08-4268-B288-77F753D68262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Force'!$A$19</c15:sqref>
                        </c15:formulaRef>
                      </c:ext>
                    </c:extLst>
                    <c:strCache>
                      <c:ptCount val="1"/>
                      <c:pt idx="0">
                        <c:v>Howard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Force'!$B$19:$P$19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13881</c:v>
                      </c:pt>
                      <c:pt idx="1">
                        <c:v>13757</c:v>
                      </c:pt>
                      <c:pt idx="2">
                        <c:v>14327</c:v>
                      </c:pt>
                      <c:pt idx="3">
                        <c:v>13223</c:v>
                      </c:pt>
                      <c:pt idx="4">
                        <c:v>13256</c:v>
                      </c:pt>
                      <c:pt idx="5">
                        <c:v>14430</c:v>
                      </c:pt>
                      <c:pt idx="6">
                        <c:v>13607</c:v>
                      </c:pt>
                      <c:pt idx="7">
                        <c:v>14817</c:v>
                      </c:pt>
                      <c:pt idx="8">
                        <c:v>13286</c:v>
                      </c:pt>
                      <c:pt idx="9">
                        <c:v>13169</c:v>
                      </c:pt>
                      <c:pt idx="10">
                        <c:v>13197</c:v>
                      </c:pt>
                      <c:pt idx="11">
                        <c:v>13648</c:v>
                      </c:pt>
                      <c:pt idx="12">
                        <c:v>14040</c:v>
                      </c:pt>
                      <c:pt idx="13" formatCode="###,##0">
                        <c:v>13502</c:v>
                      </c:pt>
                      <c:pt idx="14" formatCode="#,##0\ \ \ \ \ ">
                        <c:v>13256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A08-4268-B288-77F753D68262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Force'!$A$20</c15:sqref>
                        </c15:formulaRef>
                      </c:ext>
                    </c:extLst>
                    <c:strCache>
                      <c:ptCount val="1"/>
                      <c:pt idx="0">
                        <c:v>Irion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Force'!$B$20:$P$20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924</c:v>
                      </c:pt>
                      <c:pt idx="1">
                        <c:v>885</c:v>
                      </c:pt>
                      <c:pt idx="2">
                        <c:v>921</c:v>
                      </c:pt>
                      <c:pt idx="3">
                        <c:v>873</c:v>
                      </c:pt>
                      <c:pt idx="4">
                        <c:v>877</c:v>
                      </c:pt>
                      <c:pt idx="5">
                        <c:v>832</c:v>
                      </c:pt>
                      <c:pt idx="6">
                        <c:v>854</c:v>
                      </c:pt>
                      <c:pt idx="7">
                        <c:v>859</c:v>
                      </c:pt>
                      <c:pt idx="8">
                        <c:v>821</c:v>
                      </c:pt>
                      <c:pt idx="9">
                        <c:v>781</c:v>
                      </c:pt>
                      <c:pt idx="10">
                        <c:v>774</c:v>
                      </c:pt>
                      <c:pt idx="11">
                        <c:v>771</c:v>
                      </c:pt>
                      <c:pt idx="12">
                        <c:v>761</c:v>
                      </c:pt>
                      <c:pt idx="13" formatCode="###,##0">
                        <c:v>752</c:v>
                      </c:pt>
                      <c:pt idx="14" formatCode="#,##0\ \ \ \ \ ">
                        <c:v>773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2A08-4268-B288-77F753D68262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Force'!$A$21</c15:sqref>
                        </c15:formulaRef>
                      </c:ext>
                    </c:extLst>
                    <c:strCache>
                      <c:ptCount val="1"/>
                      <c:pt idx="0">
                        <c:v>Kent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Force'!$B$21:$P$21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423</c:v>
                      </c:pt>
                      <c:pt idx="1">
                        <c:v>441</c:v>
                      </c:pt>
                      <c:pt idx="2">
                        <c:v>463</c:v>
                      </c:pt>
                      <c:pt idx="3">
                        <c:v>559</c:v>
                      </c:pt>
                      <c:pt idx="4">
                        <c:v>554</c:v>
                      </c:pt>
                      <c:pt idx="5">
                        <c:v>553</c:v>
                      </c:pt>
                      <c:pt idx="6">
                        <c:v>531</c:v>
                      </c:pt>
                      <c:pt idx="7">
                        <c:v>512</c:v>
                      </c:pt>
                      <c:pt idx="8">
                        <c:v>496</c:v>
                      </c:pt>
                      <c:pt idx="9">
                        <c:v>465</c:v>
                      </c:pt>
                      <c:pt idx="10">
                        <c:v>460</c:v>
                      </c:pt>
                      <c:pt idx="11">
                        <c:v>458</c:v>
                      </c:pt>
                      <c:pt idx="12">
                        <c:v>478</c:v>
                      </c:pt>
                      <c:pt idx="13" formatCode="###,##0">
                        <c:v>458</c:v>
                      </c:pt>
                      <c:pt idx="14" formatCode="#,##0\ \ \ \ \ ">
                        <c:v>447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2A08-4268-B288-77F753D68262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Force'!$A$22</c15:sqref>
                        </c15:formulaRef>
                      </c:ext>
                    </c:extLst>
                    <c:strCache>
                      <c:ptCount val="1"/>
                      <c:pt idx="0">
                        <c:v>Loving 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Force'!$B$22:$P$22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41</c:v>
                      </c:pt>
                      <c:pt idx="1">
                        <c:v>43</c:v>
                      </c:pt>
                      <c:pt idx="2">
                        <c:v>43</c:v>
                      </c:pt>
                      <c:pt idx="3">
                        <c:v>71</c:v>
                      </c:pt>
                      <c:pt idx="4">
                        <c:v>66</c:v>
                      </c:pt>
                      <c:pt idx="5">
                        <c:v>67</c:v>
                      </c:pt>
                      <c:pt idx="6">
                        <c:v>76</c:v>
                      </c:pt>
                      <c:pt idx="7">
                        <c:v>78</c:v>
                      </c:pt>
                      <c:pt idx="8">
                        <c:v>77</c:v>
                      </c:pt>
                      <c:pt idx="9">
                        <c:v>92</c:v>
                      </c:pt>
                      <c:pt idx="10">
                        <c:v>100</c:v>
                      </c:pt>
                      <c:pt idx="11">
                        <c:v>102</c:v>
                      </c:pt>
                      <c:pt idx="12">
                        <c:v>542</c:v>
                      </c:pt>
                      <c:pt idx="13" formatCode="###,##0">
                        <c:v>289</c:v>
                      </c:pt>
                      <c:pt idx="14" formatCode="#,##0\ \ \ \ \ ">
                        <c:v>438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2A08-4268-B288-77F753D68262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Force'!$A$23</c15:sqref>
                        </c15:formulaRef>
                      </c:ext>
                    </c:extLst>
                    <c:strCache>
                      <c:ptCount val="1"/>
                      <c:pt idx="0">
                        <c:v>Lubbock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Force'!$B$23:$P$23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136021</c:v>
                      </c:pt>
                      <c:pt idx="1">
                        <c:v>137146</c:v>
                      </c:pt>
                      <c:pt idx="2">
                        <c:v>141963</c:v>
                      </c:pt>
                      <c:pt idx="3">
                        <c:v>143339</c:v>
                      </c:pt>
                      <c:pt idx="4">
                        <c:v>145820</c:v>
                      </c:pt>
                      <c:pt idx="5">
                        <c:v>142601</c:v>
                      </c:pt>
                      <c:pt idx="6">
                        <c:v>147851</c:v>
                      </c:pt>
                      <c:pt idx="7">
                        <c:v>146475</c:v>
                      </c:pt>
                      <c:pt idx="8">
                        <c:v>148287</c:v>
                      </c:pt>
                      <c:pt idx="9">
                        <c:v>152876</c:v>
                      </c:pt>
                      <c:pt idx="10">
                        <c:v>155834</c:v>
                      </c:pt>
                      <c:pt idx="11">
                        <c:v>157228</c:v>
                      </c:pt>
                      <c:pt idx="12">
                        <c:v>158134</c:v>
                      </c:pt>
                      <c:pt idx="13" formatCode="###,##0">
                        <c:v>156625</c:v>
                      </c:pt>
                      <c:pt idx="14" formatCode="#,##0\ \ \ \ \ ">
                        <c:v>160338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2A08-4268-B288-77F753D68262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Force'!$A$24</c15:sqref>
                        </c15:formulaRef>
                      </c:ext>
                    </c:extLst>
                    <c:strCache>
                      <c:ptCount val="1"/>
                      <c:pt idx="0">
                        <c:v>Lynn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Force'!$B$24:$P$24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2674</c:v>
                      </c:pt>
                      <c:pt idx="1">
                        <c:v>697</c:v>
                      </c:pt>
                      <c:pt idx="2">
                        <c:v>2870</c:v>
                      </c:pt>
                      <c:pt idx="3">
                        <c:v>3069</c:v>
                      </c:pt>
                      <c:pt idx="4">
                        <c:v>3084</c:v>
                      </c:pt>
                      <c:pt idx="5">
                        <c:v>696</c:v>
                      </c:pt>
                      <c:pt idx="6">
                        <c:v>2867</c:v>
                      </c:pt>
                      <c:pt idx="7">
                        <c:v>643</c:v>
                      </c:pt>
                      <c:pt idx="8">
                        <c:v>2815</c:v>
                      </c:pt>
                      <c:pt idx="9">
                        <c:v>2757</c:v>
                      </c:pt>
                      <c:pt idx="10">
                        <c:v>2720</c:v>
                      </c:pt>
                      <c:pt idx="11">
                        <c:v>2772</c:v>
                      </c:pt>
                      <c:pt idx="12">
                        <c:v>2775</c:v>
                      </c:pt>
                      <c:pt idx="13" formatCode="###,##0">
                        <c:v>2740</c:v>
                      </c:pt>
                      <c:pt idx="14" formatCode="#,##0\ \ \ \ \ ">
                        <c:v>2798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2A08-4268-B288-77F753D68262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Force'!$A$25</c15:sqref>
                        </c15:formulaRef>
                      </c:ext>
                    </c:extLst>
                    <c:strCache>
                      <c:ptCount val="1"/>
                      <c:pt idx="0">
                        <c:v>Martin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Force'!$B$25:$P$25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2130</c:v>
                      </c:pt>
                      <c:pt idx="1">
                        <c:v>2181</c:v>
                      </c:pt>
                      <c:pt idx="2">
                        <c:v>2246</c:v>
                      </c:pt>
                      <c:pt idx="3">
                        <c:v>2196</c:v>
                      </c:pt>
                      <c:pt idx="4">
                        <c:v>2351</c:v>
                      </c:pt>
                      <c:pt idx="5">
                        <c:v>2512</c:v>
                      </c:pt>
                      <c:pt idx="6">
                        <c:v>2559</c:v>
                      </c:pt>
                      <c:pt idx="7">
                        <c:v>2712</c:v>
                      </c:pt>
                      <c:pt idx="8">
                        <c:v>2582</c:v>
                      </c:pt>
                      <c:pt idx="9">
                        <c:v>2457</c:v>
                      </c:pt>
                      <c:pt idx="10">
                        <c:v>2568</c:v>
                      </c:pt>
                      <c:pt idx="11">
                        <c:v>2808</c:v>
                      </c:pt>
                      <c:pt idx="12">
                        <c:v>2889</c:v>
                      </c:pt>
                      <c:pt idx="13" formatCode="###,##0">
                        <c:v>2546</c:v>
                      </c:pt>
                      <c:pt idx="14" formatCode="#,##0\ \ \ \ \ ">
                        <c:v>2605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2A08-4268-B288-77F753D68262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Force'!$A$26</c15:sqref>
                        </c15:formulaRef>
                      </c:ext>
                    </c:extLst>
                    <c:strCache>
                      <c:ptCount val="1"/>
                      <c:pt idx="0">
                        <c:v>McCulloch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Force'!$B$26:$P$26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3700</c:v>
                      </c:pt>
                      <c:pt idx="1">
                        <c:v>3979</c:v>
                      </c:pt>
                      <c:pt idx="2">
                        <c:v>3936</c:v>
                      </c:pt>
                      <c:pt idx="3">
                        <c:v>4097</c:v>
                      </c:pt>
                      <c:pt idx="4">
                        <c:v>4360</c:v>
                      </c:pt>
                      <c:pt idx="5">
                        <c:v>4402</c:v>
                      </c:pt>
                      <c:pt idx="6">
                        <c:v>4277</c:v>
                      </c:pt>
                      <c:pt idx="7">
                        <c:v>4106</c:v>
                      </c:pt>
                      <c:pt idx="8">
                        <c:v>3911</c:v>
                      </c:pt>
                      <c:pt idx="9">
                        <c:v>3703</c:v>
                      </c:pt>
                      <c:pt idx="10">
                        <c:v>3703</c:v>
                      </c:pt>
                      <c:pt idx="11">
                        <c:v>3753</c:v>
                      </c:pt>
                      <c:pt idx="12">
                        <c:v>3488</c:v>
                      </c:pt>
                      <c:pt idx="13" formatCode="###,##0">
                        <c:v>3260</c:v>
                      </c:pt>
                      <c:pt idx="14" formatCode="#,##0\ \ \ \ \ ">
                        <c:v>3157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2A08-4268-B288-77F753D68262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Force'!$A$27</c15:sqref>
                        </c15:formulaRef>
                      </c:ext>
                    </c:extLst>
                    <c:strCache>
                      <c:ptCount val="1"/>
                      <c:pt idx="0">
                        <c:v>Menard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Force'!$B$27:$P$27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1066</c:v>
                      </c:pt>
                      <c:pt idx="1">
                        <c:v>1035</c:v>
                      </c:pt>
                      <c:pt idx="2">
                        <c:v>1103</c:v>
                      </c:pt>
                      <c:pt idx="3">
                        <c:v>1004</c:v>
                      </c:pt>
                      <c:pt idx="4">
                        <c:v>945</c:v>
                      </c:pt>
                      <c:pt idx="5">
                        <c:v>954</c:v>
                      </c:pt>
                      <c:pt idx="6">
                        <c:v>922</c:v>
                      </c:pt>
                      <c:pt idx="7">
                        <c:v>900</c:v>
                      </c:pt>
                      <c:pt idx="8">
                        <c:v>862</c:v>
                      </c:pt>
                      <c:pt idx="9">
                        <c:v>822</c:v>
                      </c:pt>
                      <c:pt idx="10">
                        <c:v>807</c:v>
                      </c:pt>
                      <c:pt idx="11">
                        <c:v>841</c:v>
                      </c:pt>
                      <c:pt idx="12">
                        <c:v>862</c:v>
                      </c:pt>
                      <c:pt idx="13" formatCode="###,##0">
                        <c:v>866</c:v>
                      </c:pt>
                      <c:pt idx="14" formatCode="#,##0\ \ \ \ \ ">
                        <c:v>837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2A08-4268-B288-77F753D68262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Force'!$A$28</c15:sqref>
                        </c15:formulaRef>
                      </c:ext>
                    </c:extLst>
                    <c:strCache>
                      <c:ptCount val="1"/>
                      <c:pt idx="0">
                        <c:v>Midland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Force'!$B$28:$P$28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71276</c:v>
                      </c:pt>
                      <c:pt idx="1">
                        <c:v>73134</c:v>
                      </c:pt>
                      <c:pt idx="2">
                        <c:v>74935</c:v>
                      </c:pt>
                      <c:pt idx="3">
                        <c:v>71331</c:v>
                      </c:pt>
                      <c:pt idx="4">
                        <c:v>76676</c:v>
                      </c:pt>
                      <c:pt idx="5">
                        <c:v>86669</c:v>
                      </c:pt>
                      <c:pt idx="6">
                        <c:v>86308</c:v>
                      </c:pt>
                      <c:pt idx="7">
                        <c:v>95593</c:v>
                      </c:pt>
                      <c:pt idx="8">
                        <c:v>88456</c:v>
                      </c:pt>
                      <c:pt idx="9">
                        <c:v>84612</c:v>
                      </c:pt>
                      <c:pt idx="10">
                        <c:v>89359</c:v>
                      </c:pt>
                      <c:pt idx="11">
                        <c:v>102278</c:v>
                      </c:pt>
                      <c:pt idx="12">
                        <c:v>107495</c:v>
                      </c:pt>
                      <c:pt idx="13" formatCode="###,##0">
                        <c:v>98237</c:v>
                      </c:pt>
                      <c:pt idx="14" formatCode="#,##0\ \ \ \ \ ">
                        <c:v>99301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2A08-4268-B288-77F753D68262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Force'!$A$29</c15:sqref>
                        </c15:formulaRef>
                      </c:ext>
                    </c:extLst>
                    <c:strCache>
                      <c:ptCount val="1"/>
                      <c:pt idx="0">
                        <c:v>Mitchell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Force'!$B$29:$P$29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3273</c:v>
                      </c:pt>
                      <c:pt idx="1">
                        <c:v>3297</c:v>
                      </c:pt>
                      <c:pt idx="2">
                        <c:v>3498</c:v>
                      </c:pt>
                      <c:pt idx="3">
                        <c:v>2971</c:v>
                      </c:pt>
                      <c:pt idx="4">
                        <c:v>2943</c:v>
                      </c:pt>
                      <c:pt idx="5">
                        <c:v>2878</c:v>
                      </c:pt>
                      <c:pt idx="6">
                        <c:v>2882</c:v>
                      </c:pt>
                      <c:pt idx="7">
                        <c:v>2900</c:v>
                      </c:pt>
                      <c:pt idx="8">
                        <c:v>2736</c:v>
                      </c:pt>
                      <c:pt idx="9">
                        <c:v>2600</c:v>
                      </c:pt>
                      <c:pt idx="10">
                        <c:v>2531</c:v>
                      </c:pt>
                      <c:pt idx="11">
                        <c:v>2338</c:v>
                      </c:pt>
                      <c:pt idx="12">
                        <c:v>2325</c:v>
                      </c:pt>
                      <c:pt idx="13" formatCode="###,##0">
                        <c:v>2381</c:v>
                      </c:pt>
                      <c:pt idx="14" formatCode="#,##0\ \ \ \ \ ">
                        <c:v>2346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2A08-4268-B288-77F753D68262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Force'!$A$30</c15:sqref>
                        </c15:formulaRef>
                      </c:ext>
                    </c:extLst>
                    <c:strCache>
                      <c:ptCount val="1"/>
                      <c:pt idx="0">
                        <c:v>Nolan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Force'!$B$30:$P$30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7535</c:v>
                      </c:pt>
                      <c:pt idx="1">
                        <c:v>7512</c:v>
                      </c:pt>
                      <c:pt idx="2">
                        <c:v>7857</c:v>
                      </c:pt>
                      <c:pt idx="3">
                        <c:v>7331</c:v>
                      </c:pt>
                      <c:pt idx="4">
                        <c:v>7352</c:v>
                      </c:pt>
                      <c:pt idx="5">
                        <c:v>7654</c:v>
                      </c:pt>
                      <c:pt idx="6">
                        <c:v>6987</c:v>
                      </c:pt>
                      <c:pt idx="7">
                        <c:v>7281</c:v>
                      </c:pt>
                      <c:pt idx="8">
                        <c:v>6906</c:v>
                      </c:pt>
                      <c:pt idx="9">
                        <c:v>6847</c:v>
                      </c:pt>
                      <c:pt idx="10">
                        <c:v>6778</c:v>
                      </c:pt>
                      <c:pt idx="11">
                        <c:v>6718</c:v>
                      </c:pt>
                      <c:pt idx="12">
                        <c:v>7066</c:v>
                      </c:pt>
                      <c:pt idx="13" formatCode="###,##0">
                        <c:v>7151</c:v>
                      </c:pt>
                      <c:pt idx="14" formatCode="#,##0\ \ \ \ \ ">
                        <c:v>7091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2A08-4268-B288-77F753D68262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Force'!$A$31</c15:sqref>
                        </c15:formulaRef>
                      </c:ext>
                    </c:extLst>
                    <c:strCache>
                      <c:ptCount val="1"/>
                      <c:pt idx="0">
                        <c:v>Pecos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Force'!$B$31:$P$31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6555</c:v>
                      </c:pt>
                      <c:pt idx="1">
                        <c:v>6626</c:v>
                      </c:pt>
                      <c:pt idx="2">
                        <c:v>8410</c:v>
                      </c:pt>
                      <c:pt idx="3">
                        <c:v>7180</c:v>
                      </c:pt>
                      <c:pt idx="4">
                        <c:v>7199</c:v>
                      </c:pt>
                      <c:pt idx="5">
                        <c:v>8939</c:v>
                      </c:pt>
                      <c:pt idx="6">
                        <c:v>6723</c:v>
                      </c:pt>
                      <c:pt idx="7">
                        <c:v>8153</c:v>
                      </c:pt>
                      <c:pt idx="8">
                        <c:v>6890</c:v>
                      </c:pt>
                      <c:pt idx="9">
                        <c:v>6456</c:v>
                      </c:pt>
                      <c:pt idx="10">
                        <c:v>6515</c:v>
                      </c:pt>
                      <c:pt idx="11">
                        <c:v>6486</c:v>
                      </c:pt>
                      <c:pt idx="12">
                        <c:v>6397</c:v>
                      </c:pt>
                      <c:pt idx="13" formatCode="###,##0">
                        <c:v>6517</c:v>
                      </c:pt>
                      <c:pt idx="14" formatCode="#,##0\ \ \ \ \ ">
                        <c:v>6164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2A08-4268-B288-77F753D68262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Force'!$A$32</c15:sqref>
                        </c15:formulaRef>
                      </c:ext>
                    </c:extLst>
                    <c:strCache>
                      <c:ptCount val="1"/>
                      <c:pt idx="0">
                        <c:v>Reagan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Force'!$B$32:$P$32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2395</c:v>
                      </c:pt>
                      <c:pt idx="1">
                        <c:v>2542</c:v>
                      </c:pt>
                      <c:pt idx="2">
                        <c:v>2215</c:v>
                      </c:pt>
                      <c:pt idx="3">
                        <c:v>1912</c:v>
                      </c:pt>
                      <c:pt idx="4">
                        <c:v>2018</c:v>
                      </c:pt>
                      <c:pt idx="5">
                        <c:v>2078</c:v>
                      </c:pt>
                      <c:pt idx="6">
                        <c:v>1962</c:v>
                      </c:pt>
                      <c:pt idx="7">
                        <c:v>2074</c:v>
                      </c:pt>
                      <c:pt idx="8">
                        <c:v>1922</c:v>
                      </c:pt>
                      <c:pt idx="9">
                        <c:v>1675</c:v>
                      </c:pt>
                      <c:pt idx="10">
                        <c:v>1772</c:v>
                      </c:pt>
                      <c:pt idx="11">
                        <c:v>1896</c:v>
                      </c:pt>
                      <c:pt idx="12">
                        <c:v>1909</c:v>
                      </c:pt>
                      <c:pt idx="13" formatCode="###,##0">
                        <c:v>1815</c:v>
                      </c:pt>
                      <c:pt idx="14" formatCode="#,##0\ \ \ \ \ ">
                        <c:v>1653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2A08-4268-B288-77F753D68262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Force'!$A$33</c15:sqref>
                        </c15:formulaRef>
                      </c:ext>
                    </c:extLst>
                    <c:strCache>
                      <c:ptCount val="1"/>
                      <c:pt idx="0">
                        <c:v>Reeves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Force'!$B$33:$P$33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4089</c:v>
                      </c:pt>
                      <c:pt idx="1">
                        <c:v>4177</c:v>
                      </c:pt>
                      <c:pt idx="2">
                        <c:v>4687</c:v>
                      </c:pt>
                      <c:pt idx="3">
                        <c:v>5748</c:v>
                      </c:pt>
                      <c:pt idx="4">
                        <c:v>5543</c:v>
                      </c:pt>
                      <c:pt idx="5">
                        <c:v>5345</c:v>
                      </c:pt>
                      <c:pt idx="6">
                        <c:v>5638</c:v>
                      </c:pt>
                      <c:pt idx="7">
                        <c:v>5750</c:v>
                      </c:pt>
                      <c:pt idx="8">
                        <c:v>5660</c:v>
                      </c:pt>
                      <c:pt idx="9">
                        <c:v>5892</c:v>
                      </c:pt>
                      <c:pt idx="10">
                        <c:v>6917</c:v>
                      </c:pt>
                      <c:pt idx="11">
                        <c:v>9126</c:v>
                      </c:pt>
                      <c:pt idx="12">
                        <c:v>11403</c:v>
                      </c:pt>
                      <c:pt idx="13" formatCode="###,##0">
                        <c:v>8858</c:v>
                      </c:pt>
                      <c:pt idx="14" formatCode="#,##0\ \ \ \ \ ">
                        <c:v>8608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2A08-4268-B288-77F753D68262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Force'!$A$34</c15:sqref>
                        </c15:formulaRef>
                      </c:ext>
                    </c:extLst>
                    <c:strCache>
                      <c:ptCount val="1"/>
                      <c:pt idx="0">
                        <c:v>Runnels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Force'!$B$34:$P$34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4415</c:v>
                      </c:pt>
                      <c:pt idx="1">
                        <c:v>4456</c:v>
                      </c:pt>
                      <c:pt idx="2">
                        <c:v>4561</c:v>
                      </c:pt>
                      <c:pt idx="3">
                        <c:v>5129</c:v>
                      </c:pt>
                      <c:pt idx="4">
                        <c:v>5108</c:v>
                      </c:pt>
                      <c:pt idx="5">
                        <c:v>5061</c:v>
                      </c:pt>
                      <c:pt idx="6">
                        <c:v>4985</c:v>
                      </c:pt>
                      <c:pt idx="7">
                        <c:v>4965</c:v>
                      </c:pt>
                      <c:pt idx="8">
                        <c:v>4656</c:v>
                      </c:pt>
                      <c:pt idx="9">
                        <c:v>4652</c:v>
                      </c:pt>
                      <c:pt idx="10">
                        <c:v>4563</c:v>
                      </c:pt>
                      <c:pt idx="11">
                        <c:v>4628</c:v>
                      </c:pt>
                      <c:pt idx="12">
                        <c:v>4604</c:v>
                      </c:pt>
                      <c:pt idx="13" formatCode="###,##0">
                        <c:v>4529</c:v>
                      </c:pt>
                      <c:pt idx="14" formatCode="#,##0\ \ \ \ \ ">
                        <c:v>4618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2A08-4268-B288-77F753D68262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Force'!$A$35</c15:sqref>
                        </c15:formulaRef>
                      </c:ext>
                    </c:extLst>
                    <c:strCache>
                      <c:ptCount val="1"/>
                      <c:pt idx="0">
                        <c:v>Schleicher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Force'!$B$35:$P$35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1415</c:v>
                      </c:pt>
                      <c:pt idx="1">
                        <c:v>1436</c:v>
                      </c:pt>
                      <c:pt idx="2">
                        <c:v>1510</c:v>
                      </c:pt>
                      <c:pt idx="3">
                        <c:v>1634</c:v>
                      </c:pt>
                      <c:pt idx="4">
                        <c:v>1699</c:v>
                      </c:pt>
                      <c:pt idx="5">
                        <c:v>1655</c:v>
                      </c:pt>
                      <c:pt idx="6">
                        <c:v>1808</c:v>
                      </c:pt>
                      <c:pt idx="7">
                        <c:v>1701</c:v>
                      </c:pt>
                      <c:pt idx="8">
                        <c:v>1681</c:v>
                      </c:pt>
                      <c:pt idx="9">
                        <c:v>1377</c:v>
                      </c:pt>
                      <c:pt idx="10">
                        <c:v>1338</c:v>
                      </c:pt>
                      <c:pt idx="11">
                        <c:v>1363</c:v>
                      </c:pt>
                      <c:pt idx="12">
                        <c:v>1323</c:v>
                      </c:pt>
                      <c:pt idx="13" formatCode="###,##0">
                        <c:v>1209</c:v>
                      </c:pt>
                      <c:pt idx="14" formatCode="#,##0\ \ \ \ \ ">
                        <c:v>1192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2A08-4268-B288-77F753D68262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Force'!$A$36</c15:sqref>
                        </c15:formulaRef>
                      </c:ext>
                    </c:extLst>
                    <c:strCache>
                      <c:ptCount val="1"/>
                      <c:pt idx="0">
                        <c:v>Scurry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Force'!$B$36:$P$36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7288</c:v>
                      </c:pt>
                      <c:pt idx="1">
                        <c:v>7270</c:v>
                      </c:pt>
                      <c:pt idx="2">
                        <c:v>7763</c:v>
                      </c:pt>
                      <c:pt idx="3">
                        <c:v>7101</c:v>
                      </c:pt>
                      <c:pt idx="4">
                        <c:v>7407</c:v>
                      </c:pt>
                      <c:pt idx="5">
                        <c:v>8827</c:v>
                      </c:pt>
                      <c:pt idx="6">
                        <c:v>8589</c:v>
                      </c:pt>
                      <c:pt idx="7">
                        <c:v>10184</c:v>
                      </c:pt>
                      <c:pt idx="8">
                        <c:v>8210</c:v>
                      </c:pt>
                      <c:pt idx="9">
                        <c:v>7463</c:v>
                      </c:pt>
                      <c:pt idx="10">
                        <c:v>6982</c:v>
                      </c:pt>
                      <c:pt idx="11">
                        <c:v>6969</c:v>
                      </c:pt>
                      <c:pt idx="12">
                        <c:v>6736</c:v>
                      </c:pt>
                      <c:pt idx="13" formatCode="###,##0">
                        <c:v>6251</c:v>
                      </c:pt>
                      <c:pt idx="14" formatCode="#,##0\ \ \ \ \ ">
                        <c:v>6086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2A08-4268-B288-77F753D68262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Force'!$A$37</c15:sqref>
                        </c15:formulaRef>
                      </c:ext>
                    </c:extLst>
                    <c:strCache>
                      <c:ptCount val="1"/>
                      <c:pt idx="0">
                        <c:v>Sterling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Force'!$B$37:$P$37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790</c:v>
                      </c:pt>
                      <c:pt idx="1">
                        <c:v>791</c:v>
                      </c:pt>
                      <c:pt idx="2">
                        <c:v>855</c:v>
                      </c:pt>
                      <c:pt idx="3">
                        <c:v>675</c:v>
                      </c:pt>
                      <c:pt idx="4">
                        <c:v>682</c:v>
                      </c:pt>
                      <c:pt idx="5">
                        <c:v>791</c:v>
                      </c:pt>
                      <c:pt idx="6">
                        <c:v>754</c:v>
                      </c:pt>
                      <c:pt idx="7">
                        <c:v>970</c:v>
                      </c:pt>
                      <c:pt idx="8">
                        <c:v>753</c:v>
                      </c:pt>
                      <c:pt idx="9">
                        <c:v>664</c:v>
                      </c:pt>
                      <c:pt idx="10">
                        <c:v>607</c:v>
                      </c:pt>
                      <c:pt idx="11">
                        <c:v>582</c:v>
                      </c:pt>
                      <c:pt idx="12">
                        <c:v>579</c:v>
                      </c:pt>
                      <c:pt idx="13" formatCode="###,##0">
                        <c:v>560</c:v>
                      </c:pt>
                      <c:pt idx="14" formatCode="#,##0\ \ \ \ \ ">
                        <c:v>586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2A08-4268-B288-77F753D68262}"/>
                  </c:ext>
                </c:extLst>
              </c15:ser>
            </c15:filteredLineSeries>
            <c15:filteredLineSeries>
              <c15:ser>
                <c:idx val="36"/>
                <c:order val="3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Force'!$A$38</c15:sqref>
                        </c15:formulaRef>
                      </c:ext>
                    </c:extLst>
                    <c:strCache>
                      <c:ptCount val="1"/>
                      <c:pt idx="0">
                        <c:v>Sutton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Force'!$B$38:$P$38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3105</c:v>
                      </c:pt>
                      <c:pt idx="1">
                        <c:v>3399</c:v>
                      </c:pt>
                      <c:pt idx="2">
                        <c:v>3449</c:v>
                      </c:pt>
                      <c:pt idx="3">
                        <c:v>1990</c:v>
                      </c:pt>
                      <c:pt idx="4">
                        <c:v>1947</c:v>
                      </c:pt>
                      <c:pt idx="5">
                        <c:v>2973</c:v>
                      </c:pt>
                      <c:pt idx="6">
                        <c:v>2071</c:v>
                      </c:pt>
                      <c:pt idx="7">
                        <c:v>3242</c:v>
                      </c:pt>
                      <c:pt idx="8">
                        <c:v>1742</c:v>
                      </c:pt>
                      <c:pt idx="9">
                        <c:v>1579</c:v>
                      </c:pt>
                      <c:pt idx="10">
                        <c:v>1514</c:v>
                      </c:pt>
                      <c:pt idx="11">
                        <c:v>1469</c:v>
                      </c:pt>
                      <c:pt idx="12">
                        <c:v>1414</c:v>
                      </c:pt>
                      <c:pt idx="13" formatCode="###,##0">
                        <c:v>1229</c:v>
                      </c:pt>
                      <c:pt idx="14" formatCode="#,##0\ \ \ \ \ ">
                        <c:v>1149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2A08-4268-B288-77F753D68262}"/>
                  </c:ext>
                </c:extLst>
              </c15:ser>
            </c15:filteredLineSeries>
            <c15:filteredLineSeries>
              <c15:ser>
                <c:idx val="37"/>
                <c:order val="3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Force'!$A$39</c15:sqref>
                        </c15:formulaRef>
                      </c:ext>
                    </c:extLst>
                    <c:strCache>
                      <c:ptCount val="1"/>
                      <c:pt idx="0">
                        <c:v>Taylor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Force'!$B$39:$P$39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65430</c:v>
                      </c:pt>
                      <c:pt idx="1">
                        <c:v>65788</c:v>
                      </c:pt>
                      <c:pt idx="2">
                        <c:v>67826</c:v>
                      </c:pt>
                      <c:pt idx="3">
                        <c:v>64285</c:v>
                      </c:pt>
                      <c:pt idx="4">
                        <c:v>64678</c:v>
                      </c:pt>
                      <c:pt idx="5">
                        <c:v>68828</c:v>
                      </c:pt>
                      <c:pt idx="6">
                        <c:v>64837</c:v>
                      </c:pt>
                      <c:pt idx="7">
                        <c:v>68959</c:v>
                      </c:pt>
                      <c:pt idx="8">
                        <c:v>63654</c:v>
                      </c:pt>
                      <c:pt idx="9">
                        <c:v>63169</c:v>
                      </c:pt>
                      <c:pt idx="10">
                        <c:v>64051</c:v>
                      </c:pt>
                      <c:pt idx="11">
                        <c:v>65309</c:v>
                      </c:pt>
                      <c:pt idx="12">
                        <c:v>66926</c:v>
                      </c:pt>
                      <c:pt idx="13" formatCode="###,##0">
                        <c:v>66148</c:v>
                      </c:pt>
                      <c:pt idx="14" formatCode="#,##0\ \ \ \ \ ">
                        <c:v>67165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2A08-4268-B288-77F753D68262}"/>
                  </c:ext>
                </c:extLst>
              </c15:ser>
            </c15:filteredLineSeries>
            <c15:filteredLineSeries>
              <c15:ser>
                <c:idx val="38"/>
                <c:order val="3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Force'!$A$40</c15:sqref>
                        </c15:formulaRef>
                      </c:ext>
                    </c:extLst>
                    <c:strCache>
                      <c:ptCount val="1"/>
                      <c:pt idx="0">
                        <c:v>Terrell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Force'!$B$40:$P$40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357</c:v>
                      </c:pt>
                      <c:pt idx="1">
                        <c:v>306</c:v>
                      </c:pt>
                      <c:pt idx="2">
                        <c:v>382</c:v>
                      </c:pt>
                      <c:pt idx="3">
                        <c:v>501</c:v>
                      </c:pt>
                      <c:pt idx="4">
                        <c:v>518</c:v>
                      </c:pt>
                      <c:pt idx="5">
                        <c:v>393</c:v>
                      </c:pt>
                      <c:pt idx="6">
                        <c:v>525</c:v>
                      </c:pt>
                      <c:pt idx="7">
                        <c:v>389</c:v>
                      </c:pt>
                      <c:pt idx="8">
                        <c:v>446</c:v>
                      </c:pt>
                      <c:pt idx="9">
                        <c:v>418</c:v>
                      </c:pt>
                      <c:pt idx="10">
                        <c:v>391</c:v>
                      </c:pt>
                      <c:pt idx="11">
                        <c:v>382</c:v>
                      </c:pt>
                      <c:pt idx="12">
                        <c:v>377</c:v>
                      </c:pt>
                      <c:pt idx="13" formatCode="###,##0">
                        <c:v>393</c:v>
                      </c:pt>
                      <c:pt idx="14" formatCode="#,##0\ \ \ \ \ ">
                        <c:v>411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2A08-4268-B288-77F753D68262}"/>
                  </c:ext>
                </c:extLst>
              </c15:ser>
            </c15:filteredLineSeries>
            <c15:filteredLineSeries>
              <c15:ser>
                <c:idx val="39"/>
                <c:order val="3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Force'!$A$41</c15:sqref>
                        </c15:formulaRef>
                      </c:ext>
                    </c:extLst>
                    <c:strCache>
                      <c:ptCount val="1"/>
                      <c:pt idx="0">
                        <c:v>Terry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Force'!$B$41:$P$41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5712</c:v>
                      </c:pt>
                      <c:pt idx="1">
                        <c:v>5657</c:v>
                      </c:pt>
                      <c:pt idx="2">
                        <c:v>6029</c:v>
                      </c:pt>
                      <c:pt idx="3">
                        <c:v>5756</c:v>
                      </c:pt>
                      <c:pt idx="4">
                        <c:v>5853</c:v>
                      </c:pt>
                      <c:pt idx="5">
                        <c:v>5897</c:v>
                      </c:pt>
                      <c:pt idx="6">
                        <c:v>5548</c:v>
                      </c:pt>
                      <c:pt idx="7">
                        <c:v>5571</c:v>
                      </c:pt>
                      <c:pt idx="8">
                        <c:v>5409</c:v>
                      </c:pt>
                      <c:pt idx="9">
                        <c:v>5381</c:v>
                      </c:pt>
                      <c:pt idx="10">
                        <c:v>5245</c:v>
                      </c:pt>
                      <c:pt idx="11">
                        <c:v>5229</c:v>
                      </c:pt>
                      <c:pt idx="12">
                        <c:v>5006</c:v>
                      </c:pt>
                      <c:pt idx="13" formatCode="###,##0">
                        <c:v>4840</c:v>
                      </c:pt>
                      <c:pt idx="14" formatCode="#,##0\ \ \ \ \ ">
                        <c:v>4776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2A08-4268-B288-77F753D68262}"/>
                  </c:ext>
                </c:extLst>
              </c15:ser>
            </c15:filteredLineSeries>
            <c15:filteredLineSeries>
              <c15:ser>
                <c:idx val="40"/>
                <c:order val="4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Force'!$A$42</c15:sqref>
                        </c15:formulaRef>
                      </c:ext>
                    </c:extLst>
                    <c:strCache>
                      <c:ptCount val="1"/>
                      <c:pt idx="0">
                        <c:v>Tom Green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Force'!$B$42:$P$42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51711</c:v>
                      </c:pt>
                      <c:pt idx="1">
                        <c:v>51687</c:v>
                      </c:pt>
                      <c:pt idx="2">
                        <c:v>52792</c:v>
                      </c:pt>
                      <c:pt idx="3">
                        <c:v>52595</c:v>
                      </c:pt>
                      <c:pt idx="4">
                        <c:v>53262</c:v>
                      </c:pt>
                      <c:pt idx="5">
                        <c:v>54644</c:v>
                      </c:pt>
                      <c:pt idx="6">
                        <c:v>54390</c:v>
                      </c:pt>
                      <c:pt idx="7">
                        <c:v>56068</c:v>
                      </c:pt>
                      <c:pt idx="8">
                        <c:v>54485</c:v>
                      </c:pt>
                      <c:pt idx="9">
                        <c:v>54206</c:v>
                      </c:pt>
                      <c:pt idx="10">
                        <c:v>54003</c:v>
                      </c:pt>
                      <c:pt idx="11">
                        <c:v>54961</c:v>
                      </c:pt>
                      <c:pt idx="12">
                        <c:v>54568</c:v>
                      </c:pt>
                      <c:pt idx="13" formatCode="###,##0">
                        <c:v>53742</c:v>
                      </c:pt>
                      <c:pt idx="14" formatCode="#,##0\ \ \ \ \ ">
                        <c:v>54009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2A08-4268-B288-77F753D68262}"/>
                  </c:ext>
                </c:extLst>
              </c15:ser>
            </c15:filteredLineSeries>
            <c15:filteredLineSeries>
              <c15:ser>
                <c:idx val="41"/>
                <c:order val="4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Force'!$A$43</c15:sqref>
                        </c15:formulaRef>
                      </c:ext>
                    </c:extLst>
                    <c:strCache>
                      <c:ptCount val="1"/>
                      <c:pt idx="0">
                        <c:v>Upton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Force'!$B$43:$P$43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1661</c:v>
                      </c:pt>
                      <c:pt idx="1">
                        <c:v>1698</c:v>
                      </c:pt>
                      <c:pt idx="2">
                        <c:v>1817</c:v>
                      </c:pt>
                      <c:pt idx="3">
                        <c:v>1552</c:v>
                      </c:pt>
                      <c:pt idx="4">
                        <c:v>1571</c:v>
                      </c:pt>
                      <c:pt idx="5">
                        <c:v>1913</c:v>
                      </c:pt>
                      <c:pt idx="6">
                        <c:v>1715</c:v>
                      </c:pt>
                      <c:pt idx="7">
                        <c:v>2205</c:v>
                      </c:pt>
                      <c:pt idx="8">
                        <c:v>1785</c:v>
                      </c:pt>
                      <c:pt idx="9">
                        <c:v>1583</c:v>
                      </c:pt>
                      <c:pt idx="10">
                        <c:v>1543</c:v>
                      </c:pt>
                      <c:pt idx="11">
                        <c:v>1581</c:v>
                      </c:pt>
                      <c:pt idx="12">
                        <c:v>1675</c:v>
                      </c:pt>
                      <c:pt idx="13" formatCode="###,##0">
                        <c:v>1835</c:v>
                      </c:pt>
                      <c:pt idx="14" formatCode="#,##0\ \ \ \ \ ">
                        <c:v>1762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9-2A08-4268-B288-77F753D68262}"/>
                  </c:ext>
                </c:extLst>
              </c15:ser>
            </c15:filteredLineSeries>
            <c15:filteredLineSeries>
              <c15:ser>
                <c:idx val="42"/>
                <c:order val="4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Force'!$A$44</c15:sqref>
                        </c15:formulaRef>
                      </c:ext>
                    </c:extLst>
                    <c:strCache>
                      <c:ptCount val="1"/>
                      <c:pt idx="0">
                        <c:v>Ward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Force'!$B$44:$P$44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4860</c:v>
                      </c:pt>
                      <c:pt idx="1">
                        <c:v>5071</c:v>
                      </c:pt>
                      <c:pt idx="2">
                        <c:v>5033</c:v>
                      </c:pt>
                      <c:pt idx="3">
                        <c:v>4631</c:v>
                      </c:pt>
                      <c:pt idx="4">
                        <c:v>4940</c:v>
                      </c:pt>
                      <c:pt idx="5">
                        <c:v>5361</c:v>
                      </c:pt>
                      <c:pt idx="6">
                        <c:v>5535</c:v>
                      </c:pt>
                      <c:pt idx="7">
                        <c:v>5921</c:v>
                      </c:pt>
                      <c:pt idx="8">
                        <c:v>5959</c:v>
                      </c:pt>
                      <c:pt idx="9">
                        <c:v>5340</c:v>
                      </c:pt>
                      <c:pt idx="10">
                        <c:v>5546</c:v>
                      </c:pt>
                      <c:pt idx="11">
                        <c:v>6678</c:v>
                      </c:pt>
                      <c:pt idx="12">
                        <c:v>7488</c:v>
                      </c:pt>
                      <c:pt idx="13" formatCode="###,##0">
                        <c:v>6171</c:v>
                      </c:pt>
                      <c:pt idx="14" formatCode="#,##0\ \ \ \ \ ">
                        <c:v>5884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A-2A08-4268-B288-77F753D68262}"/>
                  </c:ext>
                </c:extLst>
              </c15:ser>
            </c15:filteredLineSeries>
            <c15:filteredLineSeries>
              <c15:ser>
                <c:idx val="43"/>
                <c:order val="4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Force'!$A$45</c15:sqref>
                        </c15:formulaRef>
                      </c:ext>
                    </c:extLst>
                    <c:strCache>
                      <c:ptCount val="1"/>
                      <c:pt idx="0">
                        <c:v>Winkler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Force'!$B$45:$P$45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3341</c:v>
                      </c:pt>
                      <c:pt idx="1">
                        <c:v>3454</c:v>
                      </c:pt>
                      <c:pt idx="2">
                        <c:v>3411</c:v>
                      </c:pt>
                      <c:pt idx="3">
                        <c:v>2898</c:v>
                      </c:pt>
                      <c:pt idx="4">
                        <c:v>3051</c:v>
                      </c:pt>
                      <c:pt idx="5">
                        <c:v>3186</c:v>
                      </c:pt>
                      <c:pt idx="6">
                        <c:v>3326</c:v>
                      </c:pt>
                      <c:pt idx="7">
                        <c:v>3281</c:v>
                      </c:pt>
                      <c:pt idx="8">
                        <c:v>3093</c:v>
                      </c:pt>
                      <c:pt idx="9">
                        <c:v>3027</c:v>
                      </c:pt>
                      <c:pt idx="10">
                        <c:v>3235</c:v>
                      </c:pt>
                      <c:pt idx="11">
                        <c:v>4030</c:v>
                      </c:pt>
                      <c:pt idx="12">
                        <c:v>4026</c:v>
                      </c:pt>
                      <c:pt idx="13" formatCode="###,##0">
                        <c:v>4039</c:v>
                      </c:pt>
                      <c:pt idx="14" formatCode="#,##0\ \ \ \ \ ">
                        <c:v>3726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B-2A08-4268-B288-77F753D68262}"/>
                  </c:ext>
                </c:extLst>
              </c15:ser>
            </c15:filteredLineSeries>
            <c15:filteredLineSeries>
              <c15:ser>
                <c:idx val="44"/>
                <c:order val="4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Force'!$A$46</c15:sqref>
                        </c15:formulaRef>
                      </c:ext>
                    </c:extLst>
                    <c:strCache>
                      <c:ptCount val="1"/>
                      <c:pt idx="0">
                        <c:v>Yoakum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'Labor Force'!$B$1:$P$1</c15:sqref>
                        </c15:formulaRef>
                      </c:ext>
                    </c:extLst>
                    <c:strCache>
                      <c:ptCount val="15"/>
                      <c:pt idx="0">
                        <c:v>2007</c:v>
                      </c:pt>
                      <c:pt idx="1">
                        <c:v>2008</c:v>
                      </c:pt>
                      <c:pt idx="2">
                        <c:v>2009</c:v>
                      </c:pt>
                      <c:pt idx="3">
                        <c:v>2010</c:v>
                      </c:pt>
                      <c:pt idx="4">
                        <c:v>2011</c:v>
                      </c:pt>
                      <c:pt idx="5">
                        <c:v>2012</c:v>
                      </c:pt>
                      <c:pt idx="6">
                        <c:v>2013</c:v>
                      </c:pt>
                      <c:pt idx="7">
                        <c:v>2014</c:v>
                      </c:pt>
                      <c:pt idx="8">
                        <c:v>2015</c:v>
                      </c:pt>
                      <c:pt idx="9">
                        <c:v>2016</c:v>
                      </c:pt>
                      <c:pt idx="10">
                        <c:v>2017</c:v>
                      </c:pt>
                      <c:pt idx="11">
                        <c:v>2018</c:v>
                      </c:pt>
                      <c:pt idx="12">
                        <c:v>2019</c:v>
                      </c:pt>
                      <c:pt idx="13">
                        <c:v>2020</c:v>
                      </c:pt>
                      <c:pt idx="14">
                        <c:v>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'Labor Force'!$B$46:$P$46</c15:sqref>
                        </c15:formulaRef>
                      </c:ext>
                    </c:extLst>
                    <c:numCache>
                      <c:formatCode>#,##0</c:formatCode>
                      <c:ptCount val="15"/>
                      <c:pt idx="0">
                        <c:v>3874</c:v>
                      </c:pt>
                      <c:pt idx="1">
                        <c:v>4085</c:v>
                      </c:pt>
                      <c:pt idx="2">
                        <c:v>4101</c:v>
                      </c:pt>
                      <c:pt idx="3">
                        <c:v>3690</c:v>
                      </c:pt>
                      <c:pt idx="4">
                        <c:v>4165</c:v>
                      </c:pt>
                      <c:pt idx="5">
                        <c:v>4336</c:v>
                      </c:pt>
                      <c:pt idx="6">
                        <c:v>4214</c:v>
                      </c:pt>
                      <c:pt idx="7">
                        <c:v>4294</c:v>
                      </c:pt>
                      <c:pt idx="8">
                        <c:v>4043</c:v>
                      </c:pt>
                      <c:pt idx="9">
                        <c:v>3753</c:v>
                      </c:pt>
                      <c:pt idx="10">
                        <c:v>3818</c:v>
                      </c:pt>
                      <c:pt idx="11">
                        <c:v>3737</c:v>
                      </c:pt>
                      <c:pt idx="12">
                        <c:v>3750</c:v>
                      </c:pt>
                      <c:pt idx="13" formatCode="###,##0">
                        <c:v>3528</c:v>
                      </c:pt>
                      <c:pt idx="14" formatCode="#,##0\ \ \ \ \ ">
                        <c:v>3284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C-2A08-4268-B288-77F753D68262}"/>
                  </c:ext>
                </c:extLst>
              </c15:ser>
            </c15:filteredLineSeries>
          </c:ext>
        </c:extLst>
      </c:lineChart>
      <c:catAx>
        <c:axId val="788009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11567"/>
        <c:crosses val="autoZero"/>
        <c:auto val="1"/>
        <c:lblAlgn val="ctr"/>
        <c:lblOffset val="100"/>
        <c:noMultiLvlLbl val="0"/>
      </c:catAx>
      <c:valAx>
        <c:axId val="78801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009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Vehichle Registration growth Permian Basin (2016-2021)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Registration!$H$47:$M$47</c:f>
              <c:numCache>
                <c:formatCode>_(* #,##0_);_(* \(#,##0\);_(* "-"??_);_(@_)</c:formatCode>
                <c:ptCount val="6"/>
                <c:pt idx="0">
                  <c:v>1189305</c:v>
                </c:pt>
                <c:pt idx="1">
                  <c:v>1208815</c:v>
                </c:pt>
                <c:pt idx="2">
                  <c:v>1239313</c:v>
                </c:pt>
                <c:pt idx="3">
                  <c:v>1258321</c:v>
                </c:pt>
                <c:pt idx="4" formatCode="#,##0_);\(#,##0\)">
                  <c:v>1219695</c:v>
                </c:pt>
                <c:pt idx="5">
                  <c:v>1246377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F7-47C6-8CB8-65BC81F50A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481620991"/>
        <c:axId val="481614751"/>
      </c:lineChart>
      <c:catAx>
        <c:axId val="48162099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81614751"/>
        <c:crosses val="autoZero"/>
        <c:auto val="1"/>
        <c:lblAlgn val="ctr"/>
        <c:lblOffset val="100"/>
        <c:noMultiLvlLbl val="0"/>
      </c:catAx>
      <c:valAx>
        <c:axId val="481614751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481620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101</xdr:row>
      <xdr:rowOff>19050</xdr:rowOff>
    </xdr:from>
    <xdr:to>
      <xdr:col>9</xdr:col>
      <xdr:colOff>541020</xdr:colOff>
      <xdr:row>121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F59FA7-7889-A882-F962-2E3BFBB6E7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320040</xdr:colOff>
      <xdr:row>100</xdr:row>
      <xdr:rowOff>179070</xdr:rowOff>
    </xdr:from>
    <xdr:to>
      <xdr:col>17</xdr:col>
      <xdr:colOff>693420</xdr:colOff>
      <xdr:row>121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8C13D6-393B-B98A-E991-6849D1931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9</xdr:col>
      <xdr:colOff>533400</xdr:colOff>
      <xdr:row>144</xdr:row>
      <xdr:rowOff>102870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09D74F-60A9-4DA5-9855-C6BDB1A2D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281940</xdr:colOff>
      <xdr:row>124</xdr:row>
      <xdr:rowOff>102870</xdr:rowOff>
    </xdr:from>
    <xdr:to>
      <xdr:col>17</xdr:col>
      <xdr:colOff>289560</xdr:colOff>
      <xdr:row>139</xdr:row>
      <xdr:rowOff>102870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9920E5-014A-DFFD-F4AA-0BE1CBB4D2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102</xdr:row>
      <xdr:rowOff>0</xdr:rowOff>
    </xdr:from>
    <xdr:to>
      <xdr:col>8</xdr:col>
      <xdr:colOff>504613</xdr:colOff>
      <xdr:row>122</xdr:row>
      <xdr:rowOff>35137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463B2-EA57-4458-B3F2-B4B54394F1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685800</xdr:colOff>
      <xdr:row>101</xdr:row>
      <xdr:rowOff>160866</xdr:rowOff>
    </xdr:from>
    <xdr:to>
      <xdr:col>16</xdr:col>
      <xdr:colOff>228599</xdr:colOff>
      <xdr:row>121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D448D3-18A2-BAB5-B901-8AD61253A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124</xdr:row>
      <xdr:rowOff>0</xdr:rowOff>
    </xdr:from>
    <xdr:to>
      <xdr:col>8</xdr:col>
      <xdr:colOff>504613</xdr:colOff>
      <xdr:row>144</xdr:row>
      <xdr:rowOff>35137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153662-12BE-4135-B778-F2675EE60D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203198</xdr:colOff>
      <xdr:row>122</xdr:row>
      <xdr:rowOff>16932</xdr:rowOff>
    </xdr:from>
    <xdr:to>
      <xdr:col>16</xdr:col>
      <xdr:colOff>8465</xdr:colOff>
      <xdr:row>136</xdr:row>
      <xdr:rowOff>152398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7D8A0EA-C45C-2FA6-5AA3-167F2AA28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51</xdr:row>
      <xdr:rowOff>0</xdr:rowOff>
    </xdr:from>
    <xdr:to>
      <xdr:col>8</xdr:col>
      <xdr:colOff>259080</xdr:colOff>
      <xdr:row>71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67CAE0-BCCF-4F7F-A127-830AC69A33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175260</xdr:colOff>
      <xdr:row>51</xdr:row>
      <xdr:rowOff>80010</xdr:rowOff>
    </xdr:from>
    <xdr:to>
      <xdr:col>15</xdr:col>
      <xdr:colOff>449580</xdr:colOff>
      <xdr:row>71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AD4C80-0E2A-6969-E31E-B517466E3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556260</xdr:colOff>
      <xdr:row>2</xdr:row>
      <xdr:rowOff>102870</xdr:rowOff>
    </xdr:from>
    <xdr:to>
      <xdr:col>22</xdr:col>
      <xdr:colOff>251460</xdr:colOff>
      <xdr:row>17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58A144-28AA-A61F-6172-BB5C48739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10886</xdr:colOff>
      <xdr:row>50</xdr:row>
      <xdr:rowOff>0</xdr:rowOff>
    </xdr:from>
    <xdr:to>
      <xdr:col>14</xdr:col>
      <xdr:colOff>446315</xdr:colOff>
      <xdr:row>69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5CD4BC2-2C04-59F7-5BEF-49D636898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446314</xdr:colOff>
      <xdr:row>54</xdr:row>
      <xdr:rowOff>32656</xdr:rowOff>
    </xdr:from>
    <xdr:to>
      <xdr:col>9</xdr:col>
      <xdr:colOff>250371</xdr:colOff>
      <xdr:row>71</xdr:row>
      <xdr:rowOff>54428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3B8EDF-3917-D679-2655-7273CC68DB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266700</xdr:colOff>
      <xdr:row>53</xdr:row>
      <xdr:rowOff>118110</xdr:rowOff>
    </xdr:from>
    <xdr:to>
      <xdr:col>48</xdr:col>
      <xdr:colOff>571500</xdr:colOff>
      <xdr:row>68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3CD017-4263-9EAC-BE97-AE918A2905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15240</xdr:colOff>
      <xdr:row>53</xdr:row>
      <xdr:rowOff>167640</xdr:rowOff>
    </xdr:from>
    <xdr:to>
      <xdr:col>40</xdr:col>
      <xdr:colOff>358140</xdr:colOff>
      <xdr:row>68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85521B-4E5F-4D2E-8C77-D6DC88D19B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327660</xdr:colOff>
      <xdr:row>49</xdr:row>
      <xdr:rowOff>26670</xdr:rowOff>
    </xdr:from>
    <xdr:to>
      <xdr:col>13</xdr:col>
      <xdr:colOff>22860</xdr:colOff>
      <xdr:row>64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536621-A416-7FF1-943E-2CF3631ED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236220</xdr:colOff>
      <xdr:row>51</xdr:row>
      <xdr:rowOff>72390</xdr:rowOff>
    </xdr:from>
    <xdr:to>
      <xdr:col>27</xdr:col>
      <xdr:colOff>541020</xdr:colOff>
      <xdr:row>66</xdr:row>
      <xdr:rowOff>72390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6D8FB3-CF06-FF8A-DF42-597707506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win\Desktop\Intern\Aswin's%20Copy\Data\2021%20Labor%20For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ucnty21"/>
      <sheetName val="Sheet1"/>
    </sheetNames>
    <sheetDataSet>
      <sheetData sheetId="0"/>
      <sheetData sheetId="1">
        <row r="256">
          <cell r="A256">
            <v>14220460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04F5F3-6EF1-433A-B603-B47660BAB931}" name="Table1" displayName="Table1" ref="A1:P47" totalsRowShown="0" headerRowDxfId="64" dataDxfId="63" headerRowCellStyle="Comma" dataCellStyle="Comma">
  <autoFilter ref="A1:P47" xr:uid="{5704F5F3-6EF1-433A-B603-B47660BAB931}"/>
  <tableColumns count="16">
    <tableColumn id="1" xr3:uid="{FED378DD-D083-4EBF-9342-0BE07D7DEEA3}" name="Population" dataDxfId="62"/>
    <tableColumn id="2" xr3:uid="{2B4670B7-F64D-4197-876F-221928BD1910}" name="2007"/>
    <tableColumn id="3" xr3:uid="{25A209F5-C20A-4A4B-BC0B-A9AB7B3B564F}" name="2008"/>
    <tableColumn id="4" xr3:uid="{3B7F2D24-7943-448C-ABF6-3C1953B919C0}" name="2009"/>
    <tableColumn id="5" xr3:uid="{FF782917-8861-4F69-BC51-88672A91A7C7}" name="2010" dataDxfId="61" dataCellStyle="Comma"/>
    <tableColumn id="6" xr3:uid="{90204685-EF66-4D45-BCA7-B13780BBCC00}" name="2011" dataDxfId="60" dataCellStyle="Comma"/>
    <tableColumn id="7" xr3:uid="{C2292CD0-3203-4047-9606-8A143A9A5D03}" name="2012" dataDxfId="59" dataCellStyle="Comma"/>
    <tableColumn id="8" xr3:uid="{614B4A93-56DC-4A75-84E4-A863CA4B047A}" name="2013" dataDxfId="58" dataCellStyle="Comma"/>
    <tableColumn id="9" xr3:uid="{5070D862-8264-4F9B-9FFF-481E8B9B5D59}" name="2014" dataDxfId="57" dataCellStyle="Comma"/>
    <tableColumn id="10" xr3:uid="{A1E2E117-1D59-4833-BBCD-4E6F309B6072}" name="2015" dataDxfId="56" dataCellStyle="Comma"/>
    <tableColumn id="11" xr3:uid="{264DEE85-8625-4610-A3BD-55C5D3B9D65B}" name="2016" dataDxfId="55" dataCellStyle="Comma"/>
    <tableColumn id="12" xr3:uid="{47855072-992A-4C6C-AB2B-07D49CE59CCB}" name="2017" dataDxfId="54" dataCellStyle="Comma"/>
    <tableColumn id="13" xr3:uid="{2335AB35-8BE4-44E2-ABB7-913B391A7071}" name="2018" dataDxfId="53" dataCellStyle="Comma"/>
    <tableColumn id="14" xr3:uid="{33383706-F7F9-4A80-90DF-1F8A1735B9C3}" name="2019" dataDxfId="52" dataCellStyle="Comma"/>
    <tableColumn id="15" xr3:uid="{E6822283-DEC8-4002-9FE2-72A82DE9BA0B}" name="2020" dataDxfId="51"/>
    <tableColumn id="16" xr3:uid="{B103B7CF-957B-4A7D-B62B-58097DD5740A}" name="2021" dataDxfId="5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854489-4E97-42AC-959F-20FC1B8C9263}" name="Table2" displayName="Table2" ref="A1:P47" totalsRowShown="0" headerRowDxfId="49" dataDxfId="48">
  <autoFilter ref="A1:P47" xr:uid="{54854489-4E97-42AC-959F-20FC1B8C9263}"/>
  <tableColumns count="16">
    <tableColumn id="1" xr3:uid="{A14ED3C6-02D3-4916-85B7-0A3FFB383943}" name="Labor Force" dataDxfId="47"/>
    <tableColumn id="2" xr3:uid="{2C31E68B-C8BB-42EF-BAAB-B437E93F69CD}" name="2007" dataDxfId="46"/>
    <tableColumn id="3" xr3:uid="{D33F7A66-C6F6-4E68-9D46-E04FEE398F9D}" name="2008" dataDxfId="45"/>
    <tableColumn id="4" xr3:uid="{357A0459-0AFA-45E3-93FD-492A8E41A118}" name="2009" dataDxfId="44"/>
    <tableColumn id="5" xr3:uid="{F33814D0-0C04-4FB7-821F-D64C9349188B}" name="2010" dataDxfId="43"/>
    <tableColumn id="6" xr3:uid="{2AAC34FB-CB9C-40F8-B7D7-017C01B3F378}" name="2011" dataDxfId="42"/>
    <tableColumn id="7" xr3:uid="{A11936AC-B548-4511-9E1C-17B6ADAD7BAC}" name="2012" dataDxfId="41"/>
    <tableColumn id="8" xr3:uid="{A0755C59-6574-4D97-9E8D-1AE57EB00EFB}" name="2013" dataDxfId="40"/>
    <tableColumn id="9" xr3:uid="{959F75D6-485D-4A48-BB8C-1798CF6C4DA8}" name="2014" dataDxfId="39"/>
    <tableColumn id="10" xr3:uid="{72845BEB-9D99-475D-A15F-96CE3308587E}" name="2015" dataDxfId="38"/>
    <tableColumn id="11" xr3:uid="{1E7BFB9F-88AC-415B-9D06-602EC783B3B6}" name="2016" dataDxfId="37"/>
    <tableColumn id="12" xr3:uid="{4AE5A09E-C935-4BFB-857F-82561F0C8D8B}" name="2017" dataDxfId="36"/>
    <tableColumn id="13" xr3:uid="{AE096089-344E-4F01-82D5-8964FB9AA354}" name="2018" dataDxfId="35"/>
    <tableColumn id="14" xr3:uid="{C87E8808-7878-476A-BA8E-855E3F77BAFB}" name="2019" dataDxfId="34"/>
    <tableColumn id="15" xr3:uid="{670949F3-FDFB-43B9-B022-C782713FEF46}" name="2020" dataDxfId="33"/>
    <tableColumn id="16" xr3:uid="{40F1D17D-0EBF-4EB5-854F-9B43A32597EC}" name="2021" dataDxfId="3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54D2666-8908-4B4A-AA1E-DE8136CF3167}" name="Table7" displayName="Table7" ref="A1:N47" totalsRowShown="0" headerRowDxfId="31" headerRowCellStyle="Comma">
  <autoFilter ref="A1:N47" xr:uid="{254D2666-8908-4B4A-AA1E-DE8136CF3167}"/>
  <tableColumns count="14">
    <tableColumn id="1" xr3:uid="{BEF98F01-D5D3-47F0-8FF0-A256217692A2}" name="Median Age" dataDxfId="30"/>
    <tableColumn id="2" xr3:uid="{B7271CE2-3ABA-47A6-BEA3-A7F9A0BE8376}" name="2009" dataDxfId="29"/>
    <tableColumn id="3" xr3:uid="{53861C4F-8339-48AD-AC5C-2872E50935AF}" name="2010" dataDxfId="28"/>
    <tableColumn id="4" xr3:uid="{DF0FD074-7C2B-43AF-8867-25A3CFA41AD0}" name="2011" dataDxfId="27"/>
    <tableColumn id="5" xr3:uid="{36A23AAC-C76D-464F-8537-846248D19928}" name="2012" dataDxfId="26"/>
    <tableColumn id="6" xr3:uid="{89827C34-D87E-4E16-B957-F68B817E843F}" name="2013" dataDxfId="25"/>
    <tableColumn id="7" xr3:uid="{AFA9C152-A277-4E59-862E-02B5BABE3343}" name="2014" dataDxfId="24"/>
    <tableColumn id="8" xr3:uid="{92EC7B8F-BAB3-4099-A9EB-F1876096CD77}" name="2015" dataDxfId="23"/>
    <tableColumn id="9" xr3:uid="{7E65FBE0-80B1-4D19-8639-6A00D0CDA6CC}" name="2016" dataDxfId="22"/>
    <tableColumn id="10" xr3:uid="{2477EE08-4AA0-458E-BD56-7275D1DC0586}" name="2017" dataDxfId="21"/>
    <tableColumn id="11" xr3:uid="{EB62BD7D-3A03-4FC3-B882-4C2BEC61E0BA}" name="2018" dataDxfId="20"/>
    <tableColumn id="12" xr3:uid="{37F9281D-0ECD-49C7-B0B2-00DAB9A35455}" name="2019" dataDxfId="19"/>
    <tableColumn id="13" xr3:uid="{523CE272-D89C-4937-8DA0-F3A769233BAD}" name="2020"/>
    <tableColumn id="14" xr3:uid="{A5425F03-8AB4-4981-B7CC-64DF3C989EE1}" name="202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195EE3-8620-4C99-A2C1-D0A0ABBEEF65}" name="Table4" displayName="Table4" ref="A1:P46" totalsRowShown="0">
  <autoFilter ref="A1:P46" xr:uid="{95195EE3-8620-4C99-A2C1-D0A0ABBEEF65}"/>
  <tableColumns count="16">
    <tableColumn id="1" xr3:uid="{F25F2DA5-80C6-414C-B2F9-EBDED0344219}" name="Oil"/>
    <tableColumn id="2" xr3:uid="{BAFEA568-0174-4E41-8F1B-4B670239EB02}" name="2007"/>
    <tableColumn id="3" xr3:uid="{07CCD563-D85C-44D3-A5D7-3B7F12C4B077}" name="2008"/>
    <tableColumn id="4" xr3:uid="{91D1785C-E820-4769-B9FA-A894D2B1C80D}" name="2009"/>
    <tableColumn id="5" xr3:uid="{CF2E0A5C-A357-41D6-AABC-AB2A6B4E9BEF}" name="2010"/>
    <tableColumn id="6" xr3:uid="{911CE592-FC53-49D4-8110-CEF3023E95EF}" name="2011"/>
    <tableColumn id="7" xr3:uid="{C20A7B62-A932-443A-AFAF-1D0E8B11275A}" name="2012"/>
    <tableColumn id="8" xr3:uid="{13BF5526-0723-448E-B3A5-F8EBA25A31B6}" name="2013"/>
    <tableColumn id="9" xr3:uid="{2968DA7D-97C7-4263-B9E8-7FCD16BD6876}" name="2014"/>
    <tableColumn id="10" xr3:uid="{1B99FB94-1CBE-4C60-BC0B-549B77716042}" name="2015"/>
    <tableColumn id="11" xr3:uid="{F68E6CC6-9D4A-416D-A5CB-AAB5BE712DBD}" name="2016"/>
    <tableColumn id="12" xr3:uid="{7FCCE5EF-EC7D-4CC6-86FB-829329593FD2}" name="2017"/>
    <tableColumn id="13" xr3:uid="{A5AA7AB6-9BE1-4806-B7CA-22703D3AE5E2}" name="2018"/>
    <tableColumn id="14" xr3:uid="{8613D249-79A8-4725-8CAE-FE5C47E85E89}" name="2019"/>
    <tableColumn id="15" xr3:uid="{11618F12-C947-43B3-9AAB-AA7D408DC5EE}" name="2020"/>
    <tableColumn id="16" xr3:uid="{0E353C24-EF5F-4700-B888-49DC25BEC2F7}" name="2021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B02FB9-834D-44EC-9E25-B3CC6F11CE0B}" name="Table44" displayName="Table44" ref="R1:AG46" totalsRowShown="0">
  <autoFilter ref="R1:AG46" xr:uid="{48B02FB9-834D-44EC-9E25-B3CC6F11CE0B}"/>
  <sortState xmlns:xlrd2="http://schemas.microsoft.com/office/spreadsheetml/2017/richdata2" ref="R2:AG46">
    <sortCondition ref="R2:R46"/>
  </sortState>
  <tableColumns count="16">
    <tableColumn id="1" xr3:uid="{25B6F642-2B14-4F9D-A9E6-50AA3B975339}" name="Oil"/>
    <tableColumn id="2" xr3:uid="{75106E82-2036-40C0-ACB3-0A4539A83765}" name="2007"/>
    <tableColumn id="3" xr3:uid="{E15B8360-7D4D-4E0E-B74C-78EE7402A3F0}" name="2008"/>
    <tableColumn id="4" xr3:uid="{92851B3E-FC85-46C2-9E58-42D0BE7917A6}" name="2009"/>
    <tableColumn id="5" xr3:uid="{521E4070-2147-4710-A1E7-F05E9651EB0E}" name="2010"/>
    <tableColumn id="6" xr3:uid="{85CBB32C-E301-4017-8BE9-9D33F9271590}" name="2011"/>
    <tableColumn id="7" xr3:uid="{E1B0BC2A-7852-45AE-B8ED-A4DB4D824A31}" name="2012"/>
    <tableColumn id="8" xr3:uid="{C4B2CBF6-5EC1-43EF-A940-EC8FCD8C051F}" name="2013"/>
    <tableColumn id="9" xr3:uid="{21F7C83A-8634-44AF-8ECA-AAB7E12EDF4C}" name="2014"/>
    <tableColumn id="10" xr3:uid="{8E35BBD8-0373-4BD0-AA0B-9A20B3FC08D2}" name="2015"/>
    <tableColumn id="11" xr3:uid="{6B196A02-ADEC-40AE-8B2C-695E9FB9B620}" name="2016"/>
    <tableColumn id="12" xr3:uid="{5811A8E2-335C-43BC-906F-BF6CAEDA77BF}" name="2017"/>
    <tableColumn id="13" xr3:uid="{3B662D69-8FDD-4281-92FC-9CBF73DC24B3}" name="2018"/>
    <tableColumn id="14" xr3:uid="{40905C61-145D-43D2-B5DF-8CD19FF8B633}" name="2019"/>
    <tableColumn id="15" xr3:uid="{E34DB95F-0A69-41A8-9ED3-B01E57089BF3}" name="2020"/>
    <tableColumn id="16" xr3:uid="{DF404CA3-E27E-4B0F-8672-63D1605227F2}" name="202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A72D748-693C-428A-93FD-AF74BC0938DF}" name="Table5" displayName="Table5" ref="AI1:AX49" totalsRowShown="0" headerRowDxfId="16">
  <autoFilter ref="AI1:AX49" xr:uid="{DA72D748-693C-428A-93FD-AF74BC0938DF}"/>
  <tableColumns count="16">
    <tableColumn id="1" xr3:uid="{1E93A419-C235-411B-9C26-0385E28D3855}" name="Oil&amp;gas" dataDxfId="15"/>
    <tableColumn id="2" xr3:uid="{B28361BA-67BB-44B0-972E-E041960670A2}" name="2007" dataDxfId="14"/>
    <tableColumn id="3" xr3:uid="{5CBBA5E6-584F-4B60-B0BA-F3AB00981F50}" name="2008" dataDxfId="13"/>
    <tableColumn id="4" xr3:uid="{B4A540C8-8093-4D07-A98E-63E6E85CB7A3}" name="2009" dataDxfId="12"/>
    <tableColumn id="5" xr3:uid="{5CB9CF25-4A3D-4157-9932-6C1D8B5FEE0B}" name="2010" dataDxfId="11"/>
    <tableColumn id="6" xr3:uid="{E9185582-BC66-46DB-975C-98E313756CD6}" name="2011" dataDxfId="10"/>
    <tableColumn id="7" xr3:uid="{FE2447C7-6C5D-4AB2-BD43-AC4486DB9986}" name="2012" dataDxfId="9"/>
    <tableColumn id="8" xr3:uid="{3D61062A-440B-413A-BAE0-FB4EC6303A0A}" name="2013" dataDxfId="8"/>
    <tableColumn id="9" xr3:uid="{ED9C67EE-F56F-402A-BC27-71386D58A98C}" name="2014" dataDxfId="7"/>
    <tableColumn id="10" xr3:uid="{E3A0C5A9-8869-4F34-AC3C-E85BB0E9E5F1}" name="2015" dataDxfId="6"/>
    <tableColumn id="11" xr3:uid="{72BCAAFA-3810-460B-BF37-8B82863648E1}" name="2016" dataDxfId="5"/>
    <tableColumn id="12" xr3:uid="{F31BA339-14C7-471B-9B14-E94134F8B5C0}" name="2017" dataDxfId="4"/>
    <tableColumn id="13" xr3:uid="{4B746554-68D1-499C-9B62-3A1455F9D0B1}" name="2018" dataDxfId="3"/>
    <tableColumn id="14" xr3:uid="{AE7176FE-D8AA-4B8B-9077-60EDA0449539}" name="2019" dataDxfId="2"/>
    <tableColumn id="15" xr3:uid="{CBE0416C-ED4D-41D2-B9F7-D4CDB6EE35D5}" name="2020" dataDxfId="1"/>
    <tableColumn id="16" xr3:uid="{AA426E76-5B40-4522-95C9-0CFE26570470}" name="2021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44E15-E843-43AD-A9CE-23B73739D3A2}">
  <dimension ref="A1:U99"/>
  <sheetViews>
    <sheetView topLeftCell="A127" zoomScaleNormal="100" workbookViewId="0">
      <selection activeCell="P96" sqref="P96"/>
    </sheetView>
  </sheetViews>
  <sheetFormatPr defaultRowHeight="14.5" x14ac:dyDescent="0.35"/>
  <cols>
    <col min="1" max="1" width="12.08984375" customWidth="1"/>
    <col min="2" max="2" width="9.90625" customWidth="1"/>
    <col min="3" max="5" width="10.08984375" bestFit="1" customWidth="1"/>
    <col min="6" max="6" width="9.90625" customWidth="1"/>
    <col min="7" max="7" width="10.08984375" bestFit="1" customWidth="1"/>
    <col min="8" max="8" width="10" customWidth="1"/>
    <col min="9" max="10" width="10.08984375" bestFit="1" customWidth="1"/>
    <col min="11" max="11" width="10.08984375" customWidth="1"/>
    <col min="12" max="12" width="10" customWidth="1"/>
    <col min="13" max="14" width="10.08984375" bestFit="1" customWidth="1"/>
    <col min="15" max="15" width="10.6328125" customWidth="1"/>
    <col min="16" max="16" width="15" bestFit="1" customWidth="1"/>
    <col min="17" max="17" width="10.6328125" style="1" bestFit="1" customWidth="1"/>
    <col min="18" max="18" width="11.54296875" customWidth="1"/>
    <col min="19" max="19" width="14.81640625" customWidth="1"/>
  </cols>
  <sheetData>
    <row r="1" spans="1:21" x14ac:dyDescent="0.35">
      <c r="A1" s="24" t="s">
        <v>0</v>
      </c>
      <c r="B1" s="25" t="s">
        <v>114</v>
      </c>
      <c r="C1" s="25" t="s">
        <v>115</v>
      </c>
      <c r="D1" s="25" t="s">
        <v>116</v>
      </c>
      <c r="E1" s="25" t="s">
        <v>117</v>
      </c>
      <c r="F1" s="25" t="s">
        <v>118</v>
      </c>
      <c r="G1" s="25" t="s">
        <v>119</v>
      </c>
      <c r="H1" s="25" t="s">
        <v>120</v>
      </c>
      <c r="I1" s="25" t="s">
        <v>121</v>
      </c>
      <c r="J1" s="25" t="s">
        <v>122</v>
      </c>
      <c r="K1" s="25" t="s">
        <v>123</v>
      </c>
      <c r="L1" s="25" t="s">
        <v>124</v>
      </c>
      <c r="M1" s="25" t="s">
        <v>125</v>
      </c>
      <c r="N1" s="25" t="s">
        <v>126</v>
      </c>
      <c r="O1" s="25" t="s">
        <v>127</v>
      </c>
      <c r="P1" s="25" t="s">
        <v>128</v>
      </c>
      <c r="R1" s="24" t="s">
        <v>112</v>
      </c>
      <c r="S1" s="24" t="s">
        <v>113</v>
      </c>
      <c r="T1" t="s">
        <v>129</v>
      </c>
      <c r="U1" t="s">
        <v>130</v>
      </c>
    </row>
    <row r="2" spans="1:21" x14ac:dyDescent="0.35">
      <c r="A2" s="22" t="s">
        <v>3</v>
      </c>
      <c r="B2" s="27">
        <v>13144</v>
      </c>
      <c r="C2" s="27">
        <v>13662</v>
      </c>
      <c r="D2" s="27">
        <v>14057</v>
      </c>
      <c r="E2" s="27">
        <v>14786</v>
      </c>
      <c r="F2" s="27">
        <v>15397</v>
      </c>
      <c r="G2" s="27">
        <v>16137</v>
      </c>
      <c r="H2" s="27">
        <v>16799</v>
      </c>
      <c r="I2" s="27">
        <v>17457</v>
      </c>
      <c r="J2" s="27">
        <v>18105</v>
      </c>
      <c r="K2" s="27">
        <v>17760</v>
      </c>
      <c r="L2" s="27">
        <v>17722</v>
      </c>
      <c r="M2" s="27">
        <v>18128</v>
      </c>
      <c r="N2" s="27">
        <v>18705</v>
      </c>
      <c r="O2" s="4">
        <v>18610</v>
      </c>
      <c r="P2">
        <v>18440</v>
      </c>
      <c r="Q2" s="81"/>
      <c r="R2" s="135">
        <f>P2-K2</f>
        <v>680</v>
      </c>
      <c r="S2" s="86">
        <f>R2/K2</f>
        <v>3.8288288288288286E-2</v>
      </c>
      <c r="T2" s="4">
        <f>Table1[[#This Row],[2020]]-Table1[[#This Row],[2010]]</f>
        <v>3824</v>
      </c>
      <c r="U2" s="86">
        <f>T2/Table1[[#This Row],[2020]]</f>
        <v>0.20548092423428263</v>
      </c>
    </row>
    <row r="3" spans="1:21" x14ac:dyDescent="0.35">
      <c r="A3" s="22" t="s">
        <v>4</v>
      </c>
      <c r="B3" s="27">
        <v>586</v>
      </c>
      <c r="C3" s="27">
        <v>599</v>
      </c>
      <c r="D3" s="27">
        <v>643</v>
      </c>
      <c r="E3" s="27">
        <v>641</v>
      </c>
      <c r="F3" s="27">
        <v>628</v>
      </c>
      <c r="G3" s="27">
        <v>613</v>
      </c>
      <c r="H3" s="27">
        <v>638</v>
      </c>
      <c r="I3" s="27">
        <v>654</v>
      </c>
      <c r="J3" s="27">
        <v>648</v>
      </c>
      <c r="K3" s="27">
        <v>633</v>
      </c>
      <c r="L3" s="27">
        <v>673</v>
      </c>
      <c r="M3" s="27">
        <v>648</v>
      </c>
      <c r="N3" s="27">
        <v>654</v>
      </c>
      <c r="O3" s="4">
        <v>631</v>
      </c>
      <c r="P3">
        <v>617</v>
      </c>
      <c r="Q3" s="81"/>
      <c r="R3" s="135">
        <f t="shared" ref="R3:R47" si="0">P3-K3</f>
        <v>-16</v>
      </c>
      <c r="S3" s="86">
        <f t="shared" ref="S3:S47" si="1">R3/K3</f>
        <v>-2.5276461295418641E-2</v>
      </c>
      <c r="T3" s="4">
        <f>Table1[[#This Row],[2020]]-Table1[[#This Row],[2010]]</f>
        <v>-10</v>
      </c>
      <c r="U3" s="86">
        <f>T3/Table1[[#This Row],[2020]]</f>
        <v>-1.5847860538827259E-2</v>
      </c>
    </row>
    <row r="4" spans="1:21" x14ac:dyDescent="0.35">
      <c r="A4" s="22" t="s">
        <v>5</v>
      </c>
      <c r="B4" s="27">
        <v>3087</v>
      </c>
      <c r="C4" s="27">
        <v>2979</v>
      </c>
      <c r="D4" s="27">
        <v>2927</v>
      </c>
      <c r="E4" s="27">
        <v>3127</v>
      </c>
      <c r="F4" s="27">
        <v>3075</v>
      </c>
      <c r="G4" s="27">
        <v>3021</v>
      </c>
      <c r="H4" s="27">
        <v>3002</v>
      </c>
      <c r="I4" s="27">
        <v>2934</v>
      </c>
      <c r="J4" s="27">
        <v>2961</v>
      </c>
      <c r="K4" s="27">
        <v>2911</v>
      </c>
      <c r="L4" s="27">
        <v>2851</v>
      </c>
      <c r="M4" s="27">
        <v>2836</v>
      </c>
      <c r="N4" s="27">
        <v>2853</v>
      </c>
      <c r="O4" s="4">
        <v>2547</v>
      </c>
      <c r="P4">
        <v>2516</v>
      </c>
      <c r="Q4" s="81"/>
      <c r="R4" s="135">
        <f t="shared" si="0"/>
        <v>-395</v>
      </c>
      <c r="S4" s="86">
        <f t="shared" si="1"/>
        <v>-0.13569220199244245</v>
      </c>
      <c r="T4" s="4">
        <f>Table1[[#This Row],[2020]]-Table1[[#This Row],[2010]]</f>
        <v>-580</v>
      </c>
      <c r="U4" s="86">
        <f>T4/Table1[[#This Row],[2020]]</f>
        <v>-0.22771888496270121</v>
      </c>
    </row>
    <row r="5" spans="1:21" x14ac:dyDescent="0.35">
      <c r="A5" s="22" t="s">
        <v>6</v>
      </c>
      <c r="B5" s="27">
        <v>3388</v>
      </c>
      <c r="C5" s="27">
        <v>3356</v>
      </c>
      <c r="D5" s="27">
        <v>3311</v>
      </c>
      <c r="E5" s="27">
        <v>3320</v>
      </c>
      <c r="F5" s="27">
        <v>3288</v>
      </c>
      <c r="G5" s="27">
        <v>3223</v>
      </c>
      <c r="H5" s="27">
        <v>3210</v>
      </c>
      <c r="I5" s="27">
        <v>3242</v>
      </c>
      <c r="J5" s="27">
        <v>3238</v>
      </c>
      <c r="K5" s="27">
        <v>3264</v>
      </c>
      <c r="L5" s="27">
        <v>3306</v>
      </c>
      <c r="M5" s="27">
        <v>3370</v>
      </c>
      <c r="N5" s="27">
        <v>3387</v>
      </c>
      <c r="O5" s="4">
        <v>3285</v>
      </c>
      <c r="P5">
        <v>3321</v>
      </c>
      <c r="Q5" s="81"/>
      <c r="R5" s="135">
        <f t="shared" si="0"/>
        <v>57</v>
      </c>
      <c r="S5" s="86">
        <f t="shared" si="1"/>
        <v>1.7463235294117647E-2</v>
      </c>
      <c r="T5" s="4">
        <f>Table1[[#This Row],[2020]]-Table1[[#This Row],[2010]]</f>
        <v>-35</v>
      </c>
      <c r="U5" s="86">
        <f>T5/Table1[[#This Row],[2020]]</f>
        <v>-1.06544901065449E-2</v>
      </c>
    </row>
    <row r="6" spans="1:21" x14ac:dyDescent="0.35">
      <c r="A6" s="23" t="s">
        <v>7</v>
      </c>
      <c r="B6" s="28">
        <v>3584</v>
      </c>
      <c r="C6" s="28">
        <v>3616</v>
      </c>
      <c r="D6" s="28">
        <v>3579</v>
      </c>
      <c r="E6" s="28">
        <v>4087</v>
      </c>
      <c r="F6" s="28">
        <v>4110</v>
      </c>
      <c r="G6" s="28">
        <v>4024</v>
      </c>
      <c r="H6" s="28">
        <v>4043</v>
      </c>
      <c r="I6" s="28">
        <v>4045</v>
      </c>
      <c r="J6" s="28">
        <v>4081</v>
      </c>
      <c r="K6" s="28">
        <v>4279</v>
      </c>
      <c r="L6" s="28">
        <v>3858</v>
      </c>
      <c r="M6" s="28">
        <v>4276</v>
      </c>
      <c r="N6" s="28">
        <v>2726</v>
      </c>
      <c r="O6" s="4">
        <v>3303</v>
      </c>
      <c r="P6">
        <v>3341</v>
      </c>
      <c r="Q6" s="81"/>
      <c r="R6" s="135">
        <f t="shared" si="0"/>
        <v>-938</v>
      </c>
      <c r="S6" s="86">
        <f t="shared" si="1"/>
        <v>-0.21921009581677961</v>
      </c>
      <c r="T6" s="4">
        <f>Table1[[#This Row],[2020]]-Table1[[#This Row],[2010]]</f>
        <v>-784</v>
      </c>
      <c r="U6" s="86">
        <f>T6/Table1[[#This Row],[2020]]</f>
        <v>-0.23735997577959431</v>
      </c>
    </row>
    <row r="7" spans="1:21" x14ac:dyDescent="0.35">
      <c r="A7" s="22" t="s">
        <v>8</v>
      </c>
      <c r="B7" s="27">
        <v>3862</v>
      </c>
      <c r="C7" s="27">
        <v>4021</v>
      </c>
      <c r="D7" s="27">
        <v>4165</v>
      </c>
      <c r="E7" s="27">
        <v>4375</v>
      </c>
      <c r="F7" s="27">
        <v>4367</v>
      </c>
      <c r="G7" s="27">
        <v>4573</v>
      </c>
      <c r="H7" s="27">
        <v>4773</v>
      </c>
      <c r="I7" s="27">
        <v>4927</v>
      </c>
      <c r="J7" s="27">
        <v>5048</v>
      </c>
      <c r="K7" s="27">
        <v>4830</v>
      </c>
      <c r="L7" s="27">
        <v>4740</v>
      </c>
      <c r="M7" s="27">
        <v>4794</v>
      </c>
      <c r="N7" s="27">
        <v>4797</v>
      </c>
      <c r="O7" s="4">
        <v>4675</v>
      </c>
      <c r="P7">
        <v>4680</v>
      </c>
      <c r="Q7" s="81"/>
      <c r="R7" s="135">
        <f t="shared" si="0"/>
        <v>-150</v>
      </c>
      <c r="S7" s="86">
        <f t="shared" si="1"/>
        <v>-3.1055900621118012E-2</v>
      </c>
      <c r="T7" s="4">
        <f>Table1[[#This Row],[2020]]-Table1[[#This Row],[2010]]</f>
        <v>300</v>
      </c>
      <c r="U7" s="86">
        <f>T7/Table1[[#This Row],[2020]]</f>
        <v>6.4171122994652413E-2</v>
      </c>
    </row>
    <row r="8" spans="1:21" x14ac:dyDescent="0.35">
      <c r="A8" s="23" t="s">
        <v>9</v>
      </c>
      <c r="B8" s="28">
        <v>3782</v>
      </c>
      <c r="C8" s="28">
        <v>3792</v>
      </c>
      <c r="D8" s="28">
        <v>3740</v>
      </c>
      <c r="E8" s="28">
        <v>3719</v>
      </c>
      <c r="F8" s="28">
        <v>3679</v>
      </c>
      <c r="G8" s="28">
        <v>3732</v>
      </c>
      <c r="H8" s="28">
        <v>3807</v>
      </c>
      <c r="I8" s="28">
        <v>3781</v>
      </c>
      <c r="J8" s="28">
        <v>3710</v>
      </c>
      <c r="K8" s="28">
        <v>3675</v>
      </c>
      <c r="L8" s="28">
        <v>3564</v>
      </c>
      <c r="M8" s="28">
        <v>3499</v>
      </c>
      <c r="N8" s="28">
        <v>3464</v>
      </c>
      <c r="O8" s="4">
        <v>3098</v>
      </c>
      <c r="P8">
        <v>3068</v>
      </c>
      <c r="Q8" s="81"/>
      <c r="R8" s="135">
        <f t="shared" si="0"/>
        <v>-607</v>
      </c>
      <c r="S8" s="86">
        <f t="shared" si="1"/>
        <v>-0.16517006802721088</v>
      </c>
      <c r="T8" s="4">
        <f>Table1[[#This Row],[2020]]-Table1[[#This Row],[2010]]</f>
        <v>-621</v>
      </c>
      <c r="U8" s="86">
        <f>T8/Table1[[#This Row],[2020]]</f>
        <v>-0.20045190445448677</v>
      </c>
    </row>
    <row r="9" spans="1:21" x14ac:dyDescent="0.35">
      <c r="A9" s="23" t="s">
        <v>10</v>
      </c>
      <c r="B9" s="28">
        <v>6249</v>
      </c>
      <c r="C9" s="28">
        <v>6210</v>
      </c>
      <c r="D9" s="28">
        <v>6109</v>
      </c>
      <c r="E9" s="28">
        <v>6059</v>
      </c>
      <c r="F9" s="28">
        <v>6040</v>
      </c>
      <c r="G9" s="28">
        <v>6030</v>
      </c>
      <c r="H9" s="28">
        <v>5919</v>
      </c>
      <c r="I9" s="28">
        <v>5824</v>
      </c>
      <c r="J9" s="28">
        <v>5916</v>
      </c>
      <c r="K9" s="28">
        <v>5917</v>
      </c>
      <c r="L9" s="28">
        <v>5899</v>
      </c>
      <c r="M9" s="28">
        <v>5779</v>
      </c>
      <c r="N9" s="28">
        <v>5737</v>
      </c>
      <c r="O9" s="4">
        <v>5133</v>
      </c>
      <c r="P9">
        <v>5106</v>
      </c>
      <c r="Q9" s="81"/>
      <c r="R9" s="135">
        <f t="shared" si="0"/>
        <v>-811</v>
      </c>
      <c r="S9" s="86">
        <f t="shared" si="1"/>
        <v>-0.1370627006929187</v>
      </c>
      <c r="T9" s="4">
        <f>Table1[[#This Row],[2020]]-Table1[[#This Row],[2010]]</f>
        <v>-926</v>
      </c>
      <c r="U9" s="86">
        <f>T9/Table1[[#This Row],[2020]]</f>
        <v>-0.18040132476134815</v>
      </c>
    </row>
    <row r="10" spans="1:21" x14ac:dyDescent="0.35">
      <c r="A10" s="23" t="s">
        <v>11</v>
      </c>
      <c r="B10" s="28">
        <v>2491</v>
      </c>
      <c r="C10" s="28">
        <v>2435</v>
      </c>
      <c r="D10" s="28">
        <v>2300</v>
      </c>
      <c r="E10" s="28">
        <v>2398</v>
      </c>
      <c r="F10" s="28">
        <v>2392</v>
      </c>
      <c r="G10" s="28">
        <v>2315</v>
      </c>
      <c r="H10" s="28">
        <v>2305</v>
      </c>
      <c r="I10" s="28">
        <v>2280</v>
      </c>
      <c r="J10" s="28">
        <v>2251</v>
      </c>
      <c r="K10" s="28">
        <v>2219</v>
      </c>
      <c r="L10" s="28">
        <v>2231</v>
      </c>
      <c r="M10" s="28">
        <v>2204</v>
      </c>
      <c r="N10" s="28">
        <v>2171</v>
      </c>
      <c r="O10" s="4">
        <v>2188</v>
      </c>
      <c r="P10">
        <v>2193</v>
      </c>
      <c r="Q10" s="81"/>
      <c r="R10" s="135">
        <f t="shared" si="0"/>
        <v>-26</v>
      </c>
      <c r="S10" s="86">
        <f t="shared" si="1"/>
        <v>-1.1716989634970707E-2</v>
      </c>
      <c r="T10" s="4">
        <f>Table1[[#This Row],[2020]]-Table1[[#This Row],[2010]]</f>
        <v>-210</v>
      </c>
      <c r="U10" s="86">
        <f>T10/Table1[[#This Row],[2020]]</f>
        <v>-9.5978062157221211E-2</v>
      </c>
    </row>
    <row r="11" spans="1:21" x14ac:dyDescent="0.35">
      <c r="A11" s="22" t="s">
        <v>12</v>
      </c>
      <c r="B11" s="27">
        <v>13806</v>
      </c>
      <c r="C11" s="27">
        <v>13735</v>
      </c>
      <c r="D11" s="27">
        <v>13657</v>
      </c>
      <c r="E11" s="27">
        <v>13833</v>
      </c>
      <c r="F11" s="27">
        <v>13801</v>
      </c>
      <c r="G11" s="27">
        <v>13653</v>
      </c>
      <c r="H11" s="27">
        <v>13810</v>
      </c>
      <c r="I11" s="27">
        <v>13505</v>
      </c>
      <c r="J11" s="27">
        <v>13520</v>
      </c>
      <c r="K11" s="27">
        <v>13111</v>
      </c>
      <c r="L11" s="27">
        <v>12813</v>
      </c>
      <c r="M11" s="27">
        <v>12619</v>
      </c>
      <c r="N11" s="27">
        <v>12728</v>
      </c>
      <c r="O11" s="4">
        <v>12456</v>
      </c>
      <c r="P11">
        <v>12413</v>
      </c>
      <c r="Q11" s="81"/>
      <c r="R11" s="135">
        <f t="shared" si="0"/>
        <v>-698</v>
      </c>
      <c r="S11" s="86">
        <f t="shared" si="1"/>
        <v>-5.3237739302875446E-2</v>
      </c>
      <c r="T11" s="4">
        <f>Table1[[#This Row],[2020]]-Table1[[#This Row],[2010]]</f>
        <v>-1377</v>
      </c>
      <c r="U11" s="86">
        <f>T11/Table1[[#This Row],[2020]]</f>
        <v>-0.11054913294797687</v>
      </c>
    </row>
    <row r="12" spans="1:21" x14ac:dyDescent="0.35">
      <c r="A12" s="23" t="s">
        <v>13</v>
      </c>
      <c r="B12" s="28">
        <v>2471</v>
      </c>
      <c r="C12" s="28">
        <v>2416</v>
      </c>
      <c r="D12" s="28">
        <v>2439</v>
      </c>
      <c r="E12" s="28">
        <v>2454</v>
      </c>
      <c r="F12" s="28">
        <v>2408</v>
      </c>
      <c r="G12" s="28">
        <v>2325</v>
      </c>
      <c r="H12" s="28">
        <v>2288</v>
      </c>
      <c r="I12" s="28">
        <v>2218</v>
      </c>
      <c r="J12" s="28">
        <v>2206</v>
      </c>
      <c r="K12" s="28">
        <v>2184</v>
      </c>
      <c r="L12" s="28">
        <v>2209</v>
      </c>
      <c r="M12" s="28">
        <v>2249</v>
      </c>
      <c r="N12" s="28">
        <v>2211</v>
      </c>
      <c r="O12" s="4">
        <v>1770</v>
      </c>
      <c r="P12">
        <v>1740</v>
      </c>
      <c r="Q12" s="81"/>
      <c r="R12" s="135">
        <f t="shared" si="0"/>
        <v>-444</v>
      </c>
      <c r="S12" s="86">
        <f t="shared" si="1"/>
        <v>-0.2032967032967033</v>
      </c>
      <c r="T12" s="4">
        <f>Table1[[#This Row],[2020]]-Table1[[#This Row],[2010]]</f>
        <v>-684</v>
      </c>
      <c r="U12" s="86">
        <f>T12/Table1[[#This Row],[2020]]</f>
        <v>-0.38644067796610171</v>
      </c>
    </row>
    <row r="13" spans="1:21" x14ac:dyDescent="0.35">
      <c r="A13" s="22" t="s">
        <v>14</v>
      </c>
      <c r="B13" s="27">
        <v>128874</v>
      </c>
      <c r="C13" s="27">
        <v>131180</v>
      </c>
      <c r="D13" s="27">
        <v>134625</v>
      </c>
      <c r="E13" s="27">
        <v>137130</v>
      </c>
      <c r="F13" s="27">
        <v>139691</v>
      </c>
      <c r="G13" s="27">
        <v>144609</v>
      </c>
      <c r="H13" s="27">
        <v>149378</v>
      </c>
      <c r="I13" s="27">
        <v>154399</v>
      </c>
      <c r="J13" s="27">
        <v>159436</v>
      </c>
      <c r="K13" s="27">
        <v>157462</v>
      </c>
      <c r="L13" s="27">
        <v>157087</v>
      </c>
      <c r="M13" s="27">
        <v>162124</v>
      </c>
      <c r="N13" s="27">
        <v>166223</v>
      </c>
      <c r="O13" s="4">
        <v>165171</v>
      </c>
      <c r="P13">
        <v>161091</v>
      </c>
      <c r="Q13" s="81"/>
      <c r="R13" s="135">
        <f t="shared" si="0"/>
        <v>3629</v>
      </c>
      <c r="S13" s="86">
        <f t="shared" si="1"/>
        <v>2.3046830346369281E-2</v>
      </c>
      <c r="T13" s="4">
        <f>Table1[[#This Row],[2020]]-Table1[[#This Row],[2010]]</f>
        <v>28041</v>
      </c>
      <c r="U13" s="86">
        <f>T13/Table1[[#This Row],[2020]]</f>
        <v>0.16976951159707213</v>
      </c>
    </row>
    <row r="14" spans="1:21" x14ac:dyDescent="0.35">
      <c r="A14" s="23" t="s">
        <v>15</v>
      </c>
      <c r="B14" s="28">
        <v>3948</v>
      </c>
      <c r="C14" s="28">
        <v>3907</v>
      </c>
      <c r="D14" s="28">
        <v>3866</v>
      </c>
      <c r="E14" s="28">
        <v>3953</v>
      </c>
      <c r="F14" s="28">
        <v>3953</v>
      </c>
      <c r="G14" s="28">
        <v>3833</v>
      </c>
      <c r="H14" s="28">
        <v>3838</v>
      </c>
      <c r="I14" s="28">
        <v>3831</v>
      </c>
      <c r="J14" s="28">
        <v>3827</v>
      </c>
      <c r="K14" s="28">
        <v>3854</v>
      </c>
      <c r="L14" s="28">
        <v>3880</v>
      </c>
      <c r="M14" s="28">
        <v>3839</v>
      </c>
      <c r="N14" s="28">
        <v>3830</v>
      </c>
      <c r="O14" s="4">
        <v>3672</v>
      </c>
      <c r="P14">
        <v>3706</v>
      </c>
      <c r="Q14" s="81"/>
      <c r="R14" s="135">
        <f t="shared" si="0"/>
        <v>-148</v>
      </c>
      <c r="S14" s="86">
        <f t="shared" si="1"/>
        <v>-3.8401660612350806E-2</v>
      </c>
      <c r="T14" s="4">
        <f>Table1[[#This Row],[2020]]-Table1[[#This Row],[2010]]</f>
        <v>-281</v>
      </c>
      <c r="U14" s="86">
        <f>T14/Table1[[#This Row],[2020]]</f>
        <v>-7.6525054466230938E-2</v>
      </c>
    </row>
    <row r="15" spans="1:21" x14ac:dyDescent="0.35">
      <c r="A15" s="22" t="s">
        <v>16</v>
      </c>
      <c r="B15" s="27">
        <v>14807</v>
      </c>
      <c r="C15" s="27">
        <v>15071</v>
      </c>
      <c r="D15" s="27">
        <v>15382</v>
      </c>
      <c r="E15" s="27">
        <v>17526</v>
      </c>
      <c r="F15" s="27">
        <v>18043</v>
      </c>
      <c r="G15" s="27">
        <v>18393</v>
      </c>
      <c r="H15" s="27">
        <v>18921</v>
      </c>
      <c r="I15" s="27">
        <v>19279</v>
      </c>
      <c r="J15" s="27">
        <v>20051</v>
      </c>
      <c r="K15" s="27">
        <v>20478</v>
      </c>
      <c r="L15" s="27">
        <v>20638</v>
      </c>
      <c r="M15" s="27">
        <v>20901</v>
      </c>
      <c r="N15" s="27">
        <v>21492</v>
      </c>
      <c r="O15" s="4">
        <v>21598</v>
      </c>
      <c r="P15">
        <v>21895</v>
      </c>
      <c r="Q15" s="81"/>
      <c r="R15" s="135">
        <f t="shared" si="0"/>
        <v>1417</v>
      </c>
      <c r="S15" s="86">
        <f t="shared" si="1"/>
        <v>6.9196210567438229E-2</v>
      </c>
      <c r="T15" s="4">
        <f>Table1[[#This Row],[2020]]-Table1[[#This Row],[2010]]</f>
        <v>4072</v>
      </c>
      <c r="U15" s="86">
        <f>T15/Table1[[#This Row],[2020]]</f>
        <v>0.18853597555329196</v>
      </c>
    </row>
    <row r="16" spans="1:21" x14ac:dyDescent="0.35">
      <c r="A16" s="22" t="s">
        <v>17</v>
      </c>
      <c r="B16" s="27">
        <v>4744</v>
      </c>
      <c r="C16" s="27">
        <v>4659</v>
      </c>
      <c r="D16" s="27">
        <v>4659</v>
      </c>
      <c r="E16" s="27">
        <v>6461</v>
      </c>
      <c r="F16" s="27">
        <v>6531</v>
      </c>
      <c r="G16" s="27">
        <v>6388</v>
      </c>
      <c r="H16" s="27">
        <v>6317</v>
      </c>
      <c r="I16" s="27">
        <v>6445</v>
      </c>
      <c r="J16" s="27">
        <v>6415</v>
      </c>
      <c r="K16" s="27">
        <v>6442</v>
      </c>
      <c r="L16" s="27">
        <v>6528</v>
      </c>
      <c r="M16" s="27">
        <v>6578</v>
      </c>
      <c r="N16" s="27">
        <v>6229</v>
      </c>
      <c r="O16" s="4">
        <v>5816</v>
      </c>
      <c r="P16">
        <v>5863</v>
      </c>
      <c r="Q16" s="81"/>
      <c r="R16" s="135">
        <f t="shared" si="0"/>
        <v>-579</v>
      </c>
      <c r="S16" s="86">
        <f t="shared" si="1"/>
        <v>-8.9878919590189385E-2</v>
      </c>
      <c r="T16" s="4">
        <f>Table1[[#This Row],[2020]]-Table1[[#This Row],[2010]]</f>
        <v>-645</v>
      </c>
      <c r="U16" s="86">
        <f>T16/Table1[[#This Row],[2020]]</f>
        <v>-0.1109009628610729</v>
      </c>
    </row>
    <row r="17" spans="1:21" x14ac:dyDescent="0.35">
      <c r="A17" s="22" t="s">
        <v>18</v>
      </c>
      <c r="B17" s="27">
        <v>1162</v>
      </c>
      <c r="C17" s="27">
        <v>1211</v>
      </c>
      <c r="D17" s="27">
        <v>1221</v>
      </c>
      <c r="E17" s="27">
        <v>1226</v>
      </c>
      <c r="F17" s="27">
        <v>1241</v>
      </c>
      <c r="G17" s="27">
        <v>1260</v>
      </c>
      <c r="H17" s="27">
        <v>1251</v>
      </c>
      <c r="I17" s="27">
        <v>1291</v>
      </c>
      <c r="J17" s="27">
        <v>1315</v>
      </c>
      <c r="K17" s="27">
        <v>1314</v>
      </c>
      <c r="L17" s="27">
        <v>1348</v>
      </c>
      <c r="M17" s="27">
        <v>1388</v>
      </c>
      <c r="N17" s="27">
        <v>1409</v>
      </c>
      <c r="O17" s="4">
        <v>1116</v>
      </c>
      <c r="P17">
        <v>1149</v>
      </c>
      <c r="Q17" s="81"/>
      <c r="R17" s="135">
        <f t="shared" si="0"/>
        <v>-165</v>
      </c>
      <c r="S17" s="86">
        <f t="shared" si="1"/>
        <v>-0.12557077625570776</v>
      </c>
      <c r="T17" s="4">
        <f>Table1[[#This Row],[2020]]-Table1[[#This Row],[2010]]</f>
        <v>-110</v>
      </c>
      <c r="U17" s="86">
        <f>T17/Table1[[#This Row],[2020]]</f>
        <v>-9.8566308243727599E-2</v>
      </c>
    </row>
    <row r="18" spans="1:21" x14ac:dyDescent="0.35">
      <c r="A18" s="22" t="s">
        <v>19</v>
      </c>
      <c r="B18" s="27">
        <v>22224</v>
      </c>
      <c r="C18" s="27">
        <v>22278</v>
      </c>
      <c r="D18" s="27">
        <v>22272</v>
      </c>
      <c r="E18" s="27">
        <v>22935</v>
      </c>
      <c r="F18" s="27">
        <v>22969</v>
      </c>
      <c r="G18" s="27">
        <v>23150</v>
      </c>
      <c r="H18" s="27">
        <v>23530</v>
      </c>
      <c r="I18" s="27">
        <v>23599</v>
      </c>
      <c r="J18" s="27">
        <v>23433</v>
      </c>
      <c r="K18" s="27">
        <v>23275</v>
      </c>
      <c r="L18" s="27">
        <v>23088</v>
      </c>
      <c r="M18" s="27">
        <v>22980</v>
      </c>
      <c r="N18" s="27">
        <v>23021</v>
      </c>
      <c r="O18" s="4">
        <v>21537</v>
      </c>
      <c r="P18">
        <v>21363</v>
      </c>
      <c r="Q18" s="81"/>
      <c r="R18" s="135">
        <f t="shared" si="0"/>
        <v>-1912</v>
      </c>
      <c r="S18" s="86">
        <f t="shared" si="1"/>
        <v>-8.2148227712137492E-2</v>
      </c>
      <c r="T18" s="4">
        <f>Table1[[#This Row],[2020]]-Table1[[#This Row],[2010]]</f>
        <v>-1398</v>
      </c>
      <c r="U18" s="86">
        <f>T18/Table1[[#This Row],[2020]]</f>
        <v>-6.4911547569299344E-2</v>
      </c>
    </row>
    <row r="19" spans="1:21" x14ac:dyDescent="0.35">
      <c r="A19" s="22" t="s">
        <v>20</v>
      </c>
      <c r="B19" s="27">
        <v>32167</v>
      </c>
      <c r="C19" s="27">
        <v>32597</v>
      </c>
      <c r="D19" s="27">
        <v>32940</v>
      </c>
      <c r="E19" s="27">
        <v>35012</v>
      </c>
      <c r="F19" s="27">
        <v>34980</v>
      </c>
      <c r="G19" s="27">
        <v>35454</v>
      </c>
      <c r="H19" s="27">
        <v>36147</v>
      </c>
      <c r="I19" s="27">
        <v>36551</v>
      </c>
      <c r="J19" s="27">
        <v>37206</v>
      </c>
      <c r="K19" s="27">
        <v>36708</v>
      </c>
      <c r="L19" s="27">
        <v>36040</v>
      </c>
      <c r="M19" s="27">
        <v>36459</v>
      </c>
      <c r="N19" s="27">
        <v>36664</v>
      </c>
      <c r="O19" s="4">
        <v>34860</v>
      </c>
      <c r="P19">
        <v>34128</v>
      </c>
      <c r="Q19" s="81"/>
      <c r="R19" s="135">
        <f t="shared" si="0"/>
        <v>-2580</v>
      </c>
      <c r="S19" s="86">
        <f t="shared" si="1"/>
        <v>-7.0284406668846028E-2</v>
      </c>
      <c r="T19" s="4">
        <f>Table1[[#This Row],[2020]]-Table1[[#This Row],[2010]]</f>
        <v>-152</v>
      </c>
      <c r="U19" s="86">
        <f>T19/Table1[[#This Row],[2020]]</f>
        <v>-4.3602983362019503E-3</v>
      </c>
    </row>
    <row r="20" spans="1:21" x14ac:dyDescent="0.35">
      <c r="A20" s="22" t="s">
        <v>21</v>
      </c>
      <c r="B20" s="27">
        <v>1728</v>
      </c>
      <c r="C20" s="27">
        <v>1707</v>
      </c>
      <c r="D20" s="27">
        <v>1741</v>
      </c>
      <c r="E20" s="27">
        <v>1599</v>
      </c>
      <c r="F20" s="27">
        <v>1610</v>
      </c>
      <c r="G20" s="27">
        <v>1577</v>
      </c>
      <c r="H20" s="27">
        <v>1612</v>
      </c>
      <c r="I20" s="27">
        <v>1568</v>
      </c>
      <c r="J20" s="27">
        <v>1554</v>
      </c>
      <c r="K20" s="27">
        <v>1557</v>
      </c>
      <c r="L20" s="27">
        <v>1516</v>
      </c>
      <c r="M20" s="27">
        <v>1522</v>
      </c>
      <c r="N20" s="27">
        <v>1536</v>
      </c>
      <c r="O20" s="4">
        <v>1513</v>
      </c>
      <c r="P20">
        <v>1552</v>
      </c>
      <c r="Q20" s="81"/>
      <c r="R20" s="135">
        <f t="shared" si="0"/>
        <v>-5</v>
      </c>
      <c r="S20" s="86">
        <f t="shared" si="1"/>
        <v>-3.2113037893384713E-3</v>
      </c>
      <c r="T20" s="4">
        <f>Table1[[#This Row],[2020]]-Table1[[#This Row],[2010]]</f>
        <v>-86</v>
      </c>
      <c r="U20" s="86">
        <f>T20/Table1[[#This Row],[2020]]</f>
        <v>-5.6840713813615336E-2</v>
      </c>
    </row>
    <row r="21" spans="1:21" x14ac:dyDescent="0.35">
      <c r="A21" s="22" t="s">
        <v>22</v>
      </c>
      <c r="B21" s="27">
        <v>719</v>
      </c>
      <c r="C21" s="27">
        <v>707</v>
      </c>
      <c r="D21" s="27">
        <v>703</v>
      </c>
      <c r="E21" s="27">
        <v>812</v>
      </c>
      <c r="F21" s="27">
        <v>839</v>
      </c>
      <c r="G21" s="27">
        <v>839</v>
      </c>
      <c r="H21" s="27">
        <v>801</v>
      </c>
      <c r="I21" s="27">
        <v>785</v>
      </c>
      <c r="J21" s="27">
        <v>764</v>
      </c>
      <c r="K21" s="27">
        <v>769</v>
      </c>
      <c r="L21" s="27">
        <v>763</v>
      </c>
      <c r="M21" s="27">
        <v>726</v>
      </c>
      <c r="N21" s="27">
        <v>762</v>
      </c>
      <c r="O21" s="4">
        <v>753</v>
      </c>
      <c r="P21">
        <v>749</v>
      </c>
      <c r="Q21" s="81"/>
      <c r="R21" s="135">
        <f t="shared" si="0"/>
        <v>-20</v>
      </c>
      <c r="S21" s="86">
        <f t="shared" si="1"/>
        <v>-2.600780234070221E-2</v>
      </c>
      <c r="T21" s="4">
        <f>Table1[[#This Row],[2020]]-Table1[[#This Row],[2010]]</f>
        <v>-59</v>
      </c>
      <c r="U21" s="86">
        <f>T21/Table1[[#This Row],[2020]]</f>
        <v>-7.8353253652058433E-2</v>
      </c>
    </row>
    <row r="22" spans="1:21" x14ac:dyDescent="0.35">
      <c r="A22" s="22" t="s">
        <v>23</v>
      </c>
      <c r="B22" s="27">
        <v>54</v>
      </c>
      <c r="C22" s="27">
        <v>40</v>
      </c>
      <c r="D22" s="27">
        <v>45</v>
      </c>
      <c r="E22" s="27">
        <v>83</v>
      </c>
      <c r="F22" s="27">
        <v>95</v>
      </c>
      <c r="G22" s="27">
        <v>83</v>
      </c>
      <c r="H22" s="27">
        <v>103</v>
      </c>
      <c r="I22" s="27">
        <v>86</v>
      </c>
      <c r="J22" s="27">
        <v>112</v>
      </c>
      <c r="K22" s="27">
        <v>113</v>
      </c>
      <c r="L22" s="27">
        <v>134</v>
      </c>
      <c r="M22" s="27">
        <v>152</v>
      </c>
      <c r="N22" s="27">
        <v>169</v>
      </c>
      <c r="O22" s="4">
        <v>64</v>
      </c>
      <c r="P22">
        <v>57</v>
      </c>
      <c r="Q22" s="81"/>
      <c r="R22" s="135">
        <f t="shared" si="0"/>
        <v>-56</v>
      </c>
      <c r="S22" s="86">
        <f t="shared" si="1"/>
        <v>-0.49557522123893805</v>
      </c>
      <c r="T22" s="4">
        <f>Table1[[#This Row],[2020]]-Table1[[#This Row],[2010]]</f>
        <v>-19</v>
      </c>
      <c r="U22" s="86">
        <f>T22/Table1[[#This Row],[2020]]</f>
        <v>-0.296875</v>
      </c>
    </row>
    <row r="23" spans="1:21" x14ac:dyDescent="0.35">
      <c r="A23" s="22" t="s">
        <v>24</v>
      </c>
      <c r="B23" s="27">
        <v>262895</v>
      </c>
      <c r="C23" s="27">
        <v>265372</v>
      </c>
      <c r="D23" s="27">
        <v>270550</v>
      </c>
      <c r="E23" s="27">
        <v>278831</v>
      </c>
      <c r="F23" s="27">
        <v>283361</v>
      </c>
      <c r="G23" s="27">
        <v>285998</v>
      </c>
      <c r="H23" s="27">
        <v>289324</v>
      </c>
      <c r="I23" s="27">
        <v>295039</v>
      </c>
      <c r="J23" s="27">
        <v>299453</v>
      </c>
      <c r="K23" s="27">
        <v>303137</v>
      </c>
      <c r="L23" s="27">
        <v>305225</v>
      </c>
      <c r="M23" s="27">
        <v>307412</v>
      </c>
      <c r="N23" s="27">
        <v>310569</v>
      </c>
      <c r="O23" s="4">
        <v>310639</v>
      </c>
      <c r="P23">
        <v>314451</v>
      </c>
      <c r="Q23" s="81"/>
      <c r="R23" s="135">
        <f t="shared" si="0"/>
        <v>11314</v>
      </c>
      <c r="S23" s="86">
        <f t="shared" si="1"/>
        <v>3.7323058551084164E-2</v>
      </c>
      <c r="T23" s="4">
        <f>Table1[[#This Row],[2020]]-Table1[[#This Row],[2010]]</f>
        <v>31808</v>
      </c>
      <c r="U23" s="86">
        <f>T23/Table1[[#This Row],[2020]]</f>
        <v>0.10239538499673254</v>
      </c>
    </row>
    <row r="24" spans="1:21" x14ac:dyDescent="0.35">
      <c r="A24" s="22" t="s">
        <v>25</v>
      </c>
      <c r="B24" s="27">
        <v>5781</v>
      </c>
      <c r="C24" s="27">
        <v>5701</v>
      </c>
      <c r="D24" s="27">
        <v>5674</v>
      </c>
      <c r="E24" s="27">
        <v>5915</v>
      </c>
      <c r="F24" s="27">
        <v>5882</v>
      </c>
      <c r="G24" s="27">
        <v>5777</v>
      </c>
      <c r="H24" s="27">
        <v>5723</v>
      </c>
      <c r="I24" s="27">
        <v>5753</v>
      </c>
      <c r="J24" s="27">
        <v>5724</v>
      </c>
      <c r="K24" s="27">
        <v>5711</v>
      </c>
      <c r="L24" s="27">
        <v>5859</v>
      </c>
      <c r="M24" s="27">
        <v>5877</v>
      </c>
      <c r="N24" s="27">
        <v>5951</v>
      </c>
      <c r="O24" s="4">
        <v>5596</v>
      </c>
      <c r="P24">
        <v>5688</v>
      </c>
      <c r="Q24" s="81"/>
      <c r="R24" s="135">
        <f t="shared" si="0"/>
        <v>-23</v>
      </c>
      <c r="S24" s="86">
        <f t="shared" si="1"/>
        <v>-4.0273157065312554E-3</v>
      </c>
      <c r="T24" s="4">
        <f>Table1[[#This Row],[2020]]-Table1[[#This Row],[2010]]</f>
        <v>-319</v>
      </c>
      <c r="U24" s="86">
        <f>T24/Table1[[#This Row],[2020]]</f>
        <v>-5.7005003573981416E-2</v>
      </c>
    </row>
    <row r="25" spans="1:21" x14ac:dyDescent="0.35">
      <c r="A25" s="22" t="s">
        <v>26</v>
      </c>
      <c r="B25" s="27">
        <v>4416</v>
      </c>
      <c r="C25" s="27">
        <v>4474</v>
      </c>
      <c r="D25" s="27">
        <v>4581</v>
      </c>
      <c r="E25" s="27">
        <v>4799</v>
      </c>
      <c r="F25" s="27">
        <v>4918</v>
      </c>
      <c r="G25" s="27">
        <v>5023</v>
      </c>
      <c r="H25" s="27">
        <v>5312</v>
      </c>
      <c r="I25" s="27">
        <v>5450</v>
      </c>
      <c r="J25" s="27">
        <v>5641</v>
      </c>
      <c r="K25" s="27">
        <v>5723</v>
      </c>
      <c r="L25" s="27">
        <v>5626</v>
      </c>
      <c r="M25" s="27">
        <v>5753</v>
      </c>
      <c r="N25" s="27">
        <v>5771</v>
      </c>
      <c r="O25" s="4">
        <v>5237</v>
      </c>
      <c r="P25">
        <v>5211</v>
      </c>
      <c r="Q25" s="81"/>
      <c r="R25" s="135">
        <f t="shared" si="0"/>
        <v>-512</v>
      </c>
      <c r="S25" s="86">
        <f t="shared" si="1"/>
        <v>-8.946356805871046E-2</v>
      </c>
      <c r="T25" s="4">
        <f>Table1[[#This Row],[2020]]-Table1[[#This Row],[2010]]</f>
        <v>438</v>
      </c>
      <c r="U25" s="86">
        <f>T25/Table1[[#This Row],[2020]]</f>
        <v>8.3635669276303226E-2</v>
      </c>
    </row>
    <row r="26" spans="1:21" x14ac:dyDescent="0.35">
      <c r="A26" s="22" t="s">
        <v>27</v>
      </c>
      <c r="B26" s="27">
        <v>7806</v>
      </c>
      <c r="C26" s="27">
        <v>7873</v>
      </c>
      <c r="D26" s="27">
        <v>7980</v>
      </c>
      <c r="E26" s="27">
        <v>8283</v>
      </c>
      <c r="F26" s="27">
        <v>8278</v>
      </c>
      <c r="G26" s="27">
        <v>8281</v>
      </c>
      <c r="H26" s="27">
        <v>8267</v>
      </c>
      <c r="I26" s="27">
        <v>8200</v>
      </c>
      <c r="J26" s="27">
        <v>8341</v>
      </c>
      <c r="K26" s="27">
        <v>8172</v>
      </c>
      <c r="L26" s="27">
        <v>7957</v>
      </c>
      <c r="M26" s="27">
        <v>7987</v>
      </c>
      <c r="N26" s="27">
        <v>7984</v>
      </c>
      <c r="O26" s="4">
        <v>7630</v>
      </c>
      <c r="P26">
        <v>7533</v>
      </c>
      <c r="Q26" s="81"/>
      <c r="R26" s="135">
        <f t="shared" si="0"/>
        <v>-639</v>
      </c>
      <c r="S26" s="86">
        <f t="shared" si="1"/>
        <v>-7.819383259911894E-2</v>
      </c>
      <c r="T26" s="4">
        <f>Table1[[#This Row],[2020]]-Table1[[#This Row],[2010]]</f>
        <v>-653</v>
      </c>
      <c r="U26" s="86">
        <f>T26/Table1[[#This Row],[2020]]</f>
        <v>-8.5583224115334214E-2</v>
      </c>
    </row>
    <row r="27" spans="1:21" x14ac:dyDescent="0.35">
      <c r="A27" s="23" t="s">
        <v>28</v>
      </c>
      <c r="B27" s="28">
        <v>2104</v>
      </c>
      <c r="C27" s="28">
        <v>2125</v>
      </c>
      <c r="D27" s="28">
        <v>2127</v>
      </c>
      <c r="E27" s="28">
        <v>2242</v>
      </c>
      <c r="F27" s="28">
        <v>2223</v>
      </c>
      <c r="G27" s="28">
        <v>2230</v>
      </c>
      <c r="H27" s="28">
        <v>2148</v>
      </c>
      <c r="I27" s="28">
        <v>2150</v>
      </c>
      <c r="J27" s="28">
        <v>2164</v>
      </c>
      <c r="K27" s="28">
        <v>2123</v>
      </c>
      <c r="L27" s="28">
        <v>2124</v>
      </c>
      <c r="M27" s="28">
        <v>2139</v>
      </c>
      <c r="N27" s="28">
        <v>2138</v>
      </c>
      <c r="O27" s="4">
        <v>1962</v>
      </c>
      <c r="P27">
        <v>1982</v>
      </c>
      <c r="Q27" s="81"/>
      <c r="R27" s="135">
        <f t="shared" si="0"/>
        <v>-141</v>
      </c>
      <c r="S27" s="86">
        <f t="shared" si="1"/>
        <v>-6.6415449835138959E-2</v>
      </c>
      <c r="T27" s="4">
        <f>Table1[[#This Row],[2020]]-Table1[[#This Row],[2010]]</f>
        <v>-280</v>
      </c>
      <c r="U27" s="86">
        <f>T27/Table1[[#This Row],[2020]]</f>
        <v>-0.14271151885830785</v>
      </c>
    </row>
    <row r="28" spans="1:21" x14ac:dyDescent="0.35">
      <c r="A28" s="22" t="s">
        <v>29</v>
      </c>
      <c r="B28" s="27">
        <v>126082</v>
      </c>
      <c r="C28" s="27">
        <v>129159</v>
      </c>
      <c r="D28" s="27">
        <v>132316</v>
      </c>
      <c r="E28" s="27">
        <v>136872</v>
      </c>
      <c r="F28" s="27">
        <v>140001</v>
      </c>
      <c r="G28" s="27">
        <v>146786</v>
      </c>
      <c r="H28" s="27">
        <v>151468</v>
      </c>
      <c r="I28" s="27">
        <v>155990</v>
      </c>
      <c r="J28" s="27">
        <v>161077</v>
      </c>
      <c r="K28" s="27">
        <v>162565</v>
      </c>
      <c r="L28" s="27">
        <v>165049</v>
      </c>
      <c r="M28" s="27">
        <v>172578</v>
      </c>
      <c r="N28" s="27">
        <v>176832</v>
      </c>
      <c r="O28" s="4">
        <v>169983</v>
      </c>
      <c r="P28">
        <v>167969</v>
      </c>
      <c r="Q28" s="81"/>
      <c r="R28" s="135">
        <f t="shared" si="0"/>
        <v>5404</v>
      </c>
      <c r="S28" s="86">
        <f t="shared" si="1"/>
        <v>3.324208778027251E-2</v>
      </c>
      <c r="T28" s="4">
        <f>Table1[[#This Row],[2020]]-Table1[[#This Row],[2010]]</f>
        <v>33111</v>
      </c>
      <c r="U28" s="86">
        <f>T28/Table1[[#This Row],[2020]]</f>
        <v>0.19479006724201833</v>
      </c>
    </row>
    <row r="29" spans="1:21" x14ac:dyDescent="0.35">
      <c r="A29" s="22" t="s">
        <v>30</v>
      </c>
      <c r="B29" s="27">
        <v>9287</v>
      </c>
      <c r="C29" s="27">
        <v>9241</v>
      </c>
      <c r="D29" s="27">
        <v>9347</v>
      </c>
      <c r="E29" s="27">
        <v>9403</v>
      </c>
      <c r="F29" s="27">
        <v>9390</v>
      </c>
      <c r="G29" s="27">
        <v>9317</v>
      </c>
      <c r="H29" s="27">
        <v>8992</v>
      </c>
      <c r="I29" s="27">
        <v>9081</v>
      </c>
      <c r="J29" s="27">
        <v>9067</v>
      </c>
      <c r="K29" s="27">
        <v>8720</v>
      </c>
      <c r="L29" s="27">
        <v>8468</v>
      </c>
      <c r="M29" s="27">
        <v>8145</v>
      </c>
      <c r="N29" s="27">
        <v>8545</v>
      </c>
      <c r="O29" s="4">
        <v>8990</v>
      </c>
      <c r="P29">
        <v>9070</v>
      </c>
      <c r="Q29" s="81"/>
      <c r="R29" s="135">
        <f t="shared" si="0"/>
        <v>350</v>
      </c>
      <c r="S29" s="86">
        <f t="shared" si="1"/>
        <v>4.0137614678899085E-2</v>
      </c>
      <c r="T29" s="4">
        <f>Table1[[#This Row],[2020]]-Table1[[#This Row],[2010]]</f>
        <v>-413</v>
      </c>
      <c r="U29" s="86">
        <f>T29/Table1[[#This Row],[2020]]</f>
        <v>-4.5939933259176863E-2</v>
      </c>
    </row>
    <row r="30" spans="1:21" x14ac:dyDescent="0.35">
      <c r="A30" s="23" t="s">
        <v>31</v>
      </c>
      <c r="B30" s="28">
        <v>14580</v>
      </c>
      <c r="C30" s="28">
        <v>14909</v>
      </c>
      <c r="D30" s="28">
        <v>14917</v>
      </c>
      <c r="E30" s="28">
        <v>15216</v>
      </c>
      <c r="F30" s="28">
        <v>15125</v>
      </c>
      <c r="G30" s="28">
        <v>14906</v>
      </c>
      <c r="H30" s="28">
        <v>15074</v>
      </c>
      <c r="I30" s="28">
        <v>15105</v>
      </c>
      <c r="J30" s="28">
        <v>15107</v>
      </c>
      <c r="K30" s="28">
        <v>14993</v>
      </c>
      <c r="L30" s="28">
        <v>14770</v>
      </c>
      <c r="M30" s="28">
        <v>14751</v>
      </c>
      <c r="N30" s="28">
        <v>14714</v>
      </c>
      <c r="O30" s="4">
        <v>14738</v>
      </c>
      <c r="P30">
        <v>14597</v>
      </c>
      <c r="Q30" s="81"/>
      <c r="R30" s="135">
        <f t="shared" si="0"/>
        <v>-396</v>
      </c>
      <c r="S30" s="86">
        <f t="shared" si="1"/>
        <v>-2.6412325752017608E-2</v>
      </c>
      <c r="T30" s="4">
        <f>Table1[[#This Row],[2020]]-Table1[[#This Row],[2010]]</f>
        <v>-478</v>
      </c>
      <c r="U30" s="86">
        <f>T30/Table1[[#This Row],[2020]]</f>
        <v>-3.243316596553128E-2</v>
      </c>
    </row>
    <row r="31" spans="1:21" x14ac:dyDescent="0.35">
      <c r="A31" s="22" t="s">
        <v>32</v>
      </c>
      <c r="B31" s="27">
        <v>15826</v>
      </c>
      <c r="C31" s="27">
        <v>15887</v>
      </c>
      <c r="D31" s="27">
        <v>16248</v>
      </c>
      <c r="E31" s="27">
        <v>15507</v>
      </c>
      <c r="F31" s="27">
        <v>15636</v>
      </c>
      <c r="G31" s="27">
        <v>15589</v>
      </c>
      <c r="H31" s="27">
        <v>15697</v>
      </c>
      <c r="I31" s="27">
        <v>15907</v>
      </c>
      <c r="J31" s="27">
        <v>16203</v>
      </c>
      <c r="K31" s="27">
        <v>15970</v>
      </c>
      <c r="L31" s="27">
        <v>15634</v>
      </c>
      <c r="M31" s="27">
        <v>15673</v>
      </c>
      <c r="N31" s="27">
        <v>15823</v>
      </c>
      <c r="O31" s="4">
        <v>15193</v>
      </c>
      <c r="P31">
        <v>15118</v>
      </c>
      <c r="Q31" s="81"/>
      <c r="R31" s="135">
        <f t="shared" si="0"/>
        <v>-852</v>
      </c>
      <c r="S31" s="86">
        <f t="shared" si="1"/>
        <v>-5.3350031308703819E-2</v>
      </c>
      <c r="T31" s="4">
        <f>Table1[[#This Row],[2020]]-Table1[[#This Row],[2010]]</f>
        <v>-314</v>
      </c>
      <c r="U31" s="86">
        <f>T31/Table1[[#This Row],[2020]]</f>
        <v>-2.0667412624234844E-2</v>
      </c>
    </row>
    <row r="32" spans="1:21" x14ac:dyDescent="0.35">
      <c r="A32" s="22" t="s">
        <v>33</v>
      </c>
      <c r="B32" s="27">
        <v>2989</v>
      </c>
      <c r="C32" s="27">
        <v>3022</v>
      </c>
      <c r="D32" s="27">
        <v>3014</v>
      </c>
      <c r="E32" s="27">
        <v>3367</v>
      </c>
      <c r="F32" s="27">
        <v>3385</v>
      </c>
      <c r="G32" s="27">
        <v>3466</v>
      </c>
      <c r="H32" s="27">
        <v>3601</v>
      </c>
      <c r="I32" s="27">
        <v>3746</v>
      </c>
      <c r="J32" s="27">
        <v>3792</v>
      </c>
      <c r="K32" s="27">
        <v>3608</v>
      </c>
      <c r="L32" s="27">
        <v>3710</v>
      </c>
      <c r="M32" s="27">
        <v>3741</v>
      </c>
      <c r="N32" s="27">
        <v>3849</v>
      </c>
      <c r="O32" s="4">
        <v>3385</v>
      </c>
      <c r="P32">
        <v>3253</v>
      </c>
      <c r="Q32" s="81"/>
      <c r="R32" s="135">
        <f t="shared" si="0"/>
        <v>-355</v>
      </c>
      <c r="S32" s="86">
        <f t="shared" si="1"/>
        <v>-9.8392461197339243E-2</v>
      </c>
      <c r="T32" s="4">
        <f>Table1[[#This Row],[2020]]-Table1[[#This Row],[2010]]</f>
        <v>18</v>
      </c>
      <c r="U32" s="86">
        <f>T32/Table1[[#This Row],[2020]]</f>
        <v>5.3175775480059084E-3</v>
      </c>
    </row>
    <row r="33" spans="1:21" x14ac:dyDescent="0.35">
      <c r="A33" s="22" t="s">
        <v>34</v>
      </c>
      <c r="B33" s="27">
        <v>11104</v>
      </c>
      <c r="C33" s="27">
        <v>11011</v>
      </c>
      <c r="D33" s="27">
        <v>11046</v>
      </c>
      <c r="E33" s="27">
        <v>13813</v>
      </c>
      <c r="F33" s="27">
        <v>13761</v>
      </c>
      <c r="G33" s="27">
        <v>13982</v>
      </c>
      <c r="H33" s="27">
        <v>14077</v>
      </c>
      <c r="I33" s="27">
        <v>14349</v>
      </c>
      <c r="J33" s="27">
        <v>14732</v>
      </c>
      <c r="K33" s="27">
        <v>14921</v>
      </c>
      <c r="L33" s="27">
        <v>15281</v>
      </c>
      <c r="M33" s="27">
        <v>15695</v>
      </c>
      <c r="N33" s="27">
        <v>15976</v>
      </c>
      <c r="O33" s="4">
        <v>14748</v>
      </c>
      <c r="P33">
        <v>14487</v>
      </c>
      <c r="Q33" s="81"/>
      <c r="R33" s="135">
        <f t="shared" si="0"/>
        <v>-434</v>
      </c>
      <c r="S33" s="86">
        <f t="shared" si="1"/>
        <v>-2.9086522351048857E-2</v>
      </c>
      <c r="T33" s="4">
        <f>Table1[[#This Row],[2020]]-Table1[[#This Row],[2010]]</f>
        <v>935</v>
      </c>
      <c r="U33" s="86">
        <f>T33/Table1[[#This Row],[2020]]</f>
        <v>6.33984269053431E-2</v>
      </c>
    </row>
    <row r="34" spans="1:21" x14ac:dyDescent="0.35">
      <c r="A34" s="22" t="s">
        <v>35</v>
      </c>
      <c r="B34" s="27">
        <v>10322</v>
      </c>
      <c r="C34" s="27">
        <v>10250</v>
      </c>
      <c r="D34" s="27">
        <v>10170</v>
      </c>
      <c r="E34" s="27">
        <v>10506</v>
      </c>
      <c r="F34" s="27">
        <v>10561</v>
      </c>
      <c r="G34" s="27">
        <v>10422</v>
      </c>
      <c r="H34" s="27">
        <v>10302</v>
      </c>
      <c r="I34" s="27">
        <v>10416</v>
      </c>
      <c r="J34" s="27">
        <v>10551</v>
      </c>
      <c r="K34" s="27">
        <v>10448</v>
      </c>
      <c r="L34" s="27">
        <v>10266</v>
      </c>
      <c r="M34" s="27">
        <v>10234</v>
      </c>
      <c r="N34" s="27">
        <v>10264</v>
      </c>
      <c r="O34" s="4">
        <v>9900</v>
      </c>
      <c r="P34">
        <v>9943</v>
      </c>
      <c r="Q34" s="81"/>
      <c r="R34" s="135">
        <f t="shared" si="0"/>
        <v>-505</v>
      </c>
      <c r="S34" s="86">
        <f t="shared" si="1"/>
        <v>-4.8334609494640121E-2</v>
      </c>
      <c r="T34" s="4">
        <f>Table1[[#This Row],[2020]]-Table1[[#This Row],[2010]]</f>
        <v>-606</v>
      </c>
      <c r="U34" s="86">
        <f>T34/Table1[[#This Row],[2020]]</f>
        <v>-6.1212121212121211E-2</v>
      </c>
    </row>
    <row r="35" spans="1:21" x14ac:dyDescent="0.35">
      <c r="A35" s="23" t="s">
        <v>36</v>
      </c>
      <c r="B35" s="28">
        <v>2746</v>
      </c>
      <c r="C35" s="28">
        <v>2731</v>
      </c>
      <c r="D35" s="28">
        <v>2731</v>
      </c>
      <c r="E35" s="28">
        <v>3461</v>
      </c>
      <c r="F35" s="28">
        <v>3305</v>
      </c>
      <c r="G35" s="28">
        <v>3256</v>
      </c>
      <c r="H35" s="28">
        <v>3206</v>
      </c>
      <c r="I35" s="28">
        <v>3159</v>
      </c>
      <c r="J35" s="28">
        <v>3211</v>
      </c>
      <c r="K35" s="28">
        <v>3056</v>
      </c>
      <c r="L35" s="28">
        <v>3001</v>
      </c>
      <c r="M35" s="28">
        <v>2895</v>
      </c>
      <c r="N35" s="28">
        <v>2793</v>
      </c>
      <c r="O35" s="4">
        <v>2451</v>
      </c>
      <c r="P35">
        <v>2429</v>
      </c>
      <c r="Q35" s="81"/>
      <c r="R35" s="135">
        <f t="shared" si="0"/>
        <v>-627</v>
      </c>
      <c r="S35" s="86">
        <f t="shared" si="1"/>
        <v>-0.20517015706806283</v>
      </c>
      <c r="T35" s="4">
        <f>Table1[[#This Row],[2020]]-Table1[[#This Row],[2010]]</f>
        <v>-1010</v>
      </c>
      <c r="U35" s="86">
        <f>T35/Table1[[#This Row],[2020]]</f>
        <v>-0.41207670338637292</v>
      </c>
    </row>
    <row r="36" spans="1:21" x14ac:dyDescent="0.35">
      <c r="A36" s="23" t="s">
        <v>37</v>
      </c>
      <c r="B36" s="28">
        <v>16039</v>
      </c>
      <c r="C36" s="28">
        <v>16022</v>
      </c>
      <c r="D36" s="28">
        <v>16222</v>
      </c>
      <c r="E36" s="28">
        <v>16921</v>
      </c>
      <c r="F36" s="28">
        <v>16891</v>
      </c>
      <c r="G36" s="28">
        <v>17117</v>
      </c>
      <c r="H36" s="28">
        <v>17302</v>
      </c>
      <c r="I36" s="28">
        <v>17356</v>
      </c>
      <c r="J36" s="28">
        <v>17615</v>
      </c>
      <c r="K36" s="28">
        <v>17333</v>
      </c>
      <c r="L36" s="28">
        <v>17050</v>
      </c>
      <c r="M36" s="28">
        <v>16866</v>
      </c>
      <c r="N36" s="28">
        <v>16703</v>
      </c>
      <c r="O36" s="4">
        <v>16932</v>
      </c>
      <c r="P36">
        <v>16824</v>
      </c>
      <c r="Q36" s="81"/>
      <c r="R36" s="135">
        <f t="shared" si="0"/>
        <v>-509</v>
      </c>
      <c r="S36" s="86">
        <f t="shared" si="1"/>
        <v>-2.9365949345179714E-2</v>
      </c>
      <c r="T36" s="4">
        <f>Table1[[#This Row],[2020]]-Table1[[#This Row],[2010]]</f>
        <v>11</v>
      </c>
      <c r="U36" s="86">
        <f>T36/Table1[[#This Row],[2020]]</f>
        <v>6.496574533427829E-4</v>
      </c>
    </row>
    <row r="37" spans="1:21" x14ac:dyDescent="0.35">
      <c r="A37" s="23" t="s">
        <v>38</v>
      </c>
      <c r="B37" s="28">
        <v>1219</v>
      </c>
      <c r="C37" s="28">
        <v>1249</v>
      </c>
      <c r="D37" s="28">
        <v>1259</v>
      </c>
      <c r="E37" s="28">
        <v>1143</v>
      </c>
      <c r="F37" s="28">
        <v>1166</v>
      </c>
      <c r="G37" s="28">
        <v>1183</v>
      </c>
      <c r="H37" s="28">
        <v>1219</v>
      </c>
      <c r="I37" s="28">
        <v>1352</v>
      </c>
      <c r="J37" s="28">
        <v>1352</v>
      </c>
      <c r="K37" s="28">
        <v>1367</v>
      </c>
      <c r="L37" s="28">
        <v>1295</v>
      </c>
      <c r="M37" s="28">
        <v>1311</v>
      </c>
      <c r="N37" s="28">
        <v>1291</v>
      </c>
      <c r="O37" s="4">
        <v>1372</v>
      </c>
      <c r="P37">
        <v>1381</v>
      </c>
      <c r="Q37" s="81"/>
      <c r="R37" s="135">
        <f t="shared" si="0"/>
        <v>14</v>
      </c>
      <c r="S37" s="86">
        <f t="shared" si="1"/>
        <v>1.0241404535479151E-2</v>
      </c>
      <c r="T37" s="4">
        <f>Table1[[#This Row],[2020]]-Table1[[#This Row],[2010]]</f>
        <v>229</v>
      </c>
      <c r="U37" s="86">
        <f>T37/Table1[[#This Row],[2020]]</f>
        <v>0.16690962099125364</v>
      </c>
    </row>
    <row r="38" spans="1:21" x14ac:dyDescent="0.35">
      <c r="A38" s="22" t="s">
        <v>39</v>
      </c>
      <c r="B38" s="27">
        <v>4294</v>
      </c>
      <c r="C38" s="27">
        <v>4311</v>
      </c>
      <c r="D38" s="27">
        <v>4273</v>
      </c>
      <c r="E38" s="27">
        <v>4128</v>
      </c>
      <c r="F38" s="27">
        <v>4011</v>
      </c>
      <c r="G38" s="27">
        <v>3939</v>
      </c>
      <c r="H38" s="27">
        <v>4006</v>
      </c>
      <c r="I38" s="27">
        <v>3971</v>
      </c>
      <c r="J38" s="27">
        <v>3913</v>
      </c>
      <c r="K38" s="27">
        <v>3869</v>
      </c>
      <c r="L38" s="27">
        <v>3767</v>
      </c>
      <c r="M38" s="27">
        <v>3758</v>
      </c>
      <c r="N38" s="27">
        <v>3776</v>
      </c>
      <c r="O38" s="4">
        <v>3372</v>
      </c>
      <c r="P38">
        <v>3319</v>
      </c>
      <c r="Q38" s="81"/>
      <c r="R38" s="135">
        <f t="shared" si="0"/>
        <v>-550</v>
      </c>
      <c r="S38" s="86">
        <f t="shared" si="1"/>
        <v>-0.14215559576117859</v>
      </c>
      <c r="T38" s="4">
        <f>Table1[[#This Row],[2020]]-Table1[[#This Row],[2010]]</f>
        <v>-756</v>
      </c>
      <c r="U38" s="86">
        <f>T38/Table1[[#This Row],[2020]]</f>
        <v>-0.22419928825622776</v>
      </c>
    </row>
    <row r="39" spans="1:21" x14ac:dyDescent="0.35">
      <c r="A39" s="22" t="s">
        <v>40</v>
      </c>
      <c r="B39" s="27">
        <v>126542</v>
      </c>
      <c r="C39" s="27">
        <v>126651</v>
      </c>
      <c r="D39" s="27">
        <v>127683</v>
      </c>
      <c r="E39" s="27">
        <v>131506</v>
      </c>
      <c r="F39" s="27">
        <v>132747</v>
      </c>
      <c r="G39" s="27">
        <v>133984</v>
      </c>
      <c r="H39" s="27">
        <v>134117</v>
      </c>
      <c r="I39" s="27">
        <v>135044</v>
      </c>
      <c r="J39" s="27">
        <v>136051</v>
      </c>
      <c r="K39" s="27">
        <v>136535</v>
      </c>
      <c r="L39" s="27">
        <v>136290</v>
      </c>
      <c r="M39" s="27">
        <v>137640</v>
      </c>
      <c r="N39" s="27">
        <v>138034</v>
      </c>
      <c r="O39" s="4">
        <v>143208</v>
      </c>
      <c r="P39">
        <v>143326</v>
      </c>
      <c r="Q39" s="81"/>
      <c r="R39" s="135">
        <f t="shared" si="0"/>
        <v>6791</v>
      </c>
      <c r="S39" s="86">
        <f t="shared" si="1"/>
        <v>4.973816237594756E-2</v>
      </c>
      <c r="T39" s="4">
        <f>Table1[[#This Row],[2020]]-Table1[[#This Row],[2010]]</f>
        <v>11702</v>
      </c>
      <c r="U39" s="86">
        <f>T39/Table1[[#This Row],[2020]]</f>
        <v>8.1713312105468963E-2</v>
      </c>
    </row>
    <row r="40" spans="1:21" x14ac:dyDescent="0.35">
      <c r="A40" s="23" t="s">
        <v>41</v>
      </c>
      <c r="B40" s="28">
        <v>917</v>
      </c>
      <c r="C40" s="28">
        <v>919</v>
      </c>
      <c r="D40" s="28">
        <v>969</v>
      </c>
      <c r="E40" s="28">
        <v>984</v>
      </c>
      <c r="F40" s="28">
        <v>953</v>
      </c>
      <c r="G40" s="28">
        <v>924</v>
      </c>
      <c r="H40" s="28">
        <v>903</v>
      </c>
      <c r="I40" s="28">
        <v>893</v>
      </c>
      <c r="J40" s="28">
        <v>837</v>
      </c>
      <c r="K40" s="28">
        <v>812</v>
      </c>
      <c r="L40" s="28">
        <v>810</v>
      </c>
      <c r="M40" s="28">
        <v>823</v>
      </c>
      <c r="N40" s="28">
        <v>776</v>
      </c>
      <c r="O40" s="4">
        <v>760</v>
      </c>
      <c r="P40">
        <v>724</v>
      </c>
      <c r="Q40" s="81"/>
      <c r="R40" s="135">
        <f t="shared" si="0"/>
        <v>-88</v>
      </c>
      <c r="S40" s="86">
        <f t="shared" si="1"/>
        <v>-0.10837438423645321</v>
      </c>
      <c r="T40" s="4">
        <f>Table1[[#This Row],[2020]]-Table1[[#This Row],[2010]]</f>
        <v>-224</v>
      </c>
      <c r="U40" s="86">
        <f>T40/Table1[[#This Row],[2020]]</f>
        <v>-0.29473684210526313</v>
      </c>
    </row>
    <row r="41" spans="1:21" x14ac:dyDescent="0.35">
      <c r="A41" s="22" t="s">
        <v>42</v>
      </c>
      <c r="B41" s="27">
        <v>12141</v>
      </c>
      <c r="C41" s="27">
        <v>12083</v>
      </c>
      <c r="D41" s="27">
        <v>12142</v>
      </c>
      <c r="E41" s="27">
        <v>12651</v>
      </c>
      <c r="F41" s="27">
        <v>12648</v>
      </c>
      <c r="G41" s="27">
        <v>12614</v>
      </c>
      <c r="H41" s="27">
        <v>12743</v>
      </c>
      <c r="I41" s="27">
        <v>12773</v>
      </c>
      <c r="J41" s="27">
        <v>12739</v>
      </c>
      <c r="K41" s="27">
        <v>12799</v>
      </c>
      <c r="L41" s="27">
        <v>12715</v>
      </c>
      <c r="M41" s="27">
        <v>12287</v>
      </c>
      <c r="N41" s="27">
        <v>12337</v>
      </c>
      <c r="O41" s="4">
        <v>11831</v>
      </c>
      <c r="P41">
        <v>11754</v>
      </c>
      <c r="Q41" s="81"/>
      <c r="R41" s="135">
        <f t="shared" si="0"/>
        <v>-1045</v>
      </c>
      <c r="S41" s="86">
        <f t="shared" si="1"/>
        <v>-8.1647003672161891E-2</v>
      </c>
      <c r="T41" s="4">
        <f>Table1[[#This Row],[2020]]-Table1[[#This Row],[2010]]</f>
        <v>-820</v>
      </c>
      <c r="U41" s="86">
        <f>T41/Table1[[#This Row],[2020]]</f>
        <v>-6.9309441298284175E-2</v>
      </c>
    </row>
    <row r="42" spans="1:21" x14ac:dyDescent="0.35">
      <c r="A42" s="22" t="s">
        <v>43</v>
      </c>
      <c r="B42" s="27">
        <v>106517</v>
      </c>
      <c r="C42" s="27">
        <v>107445</v>
      </c>
      <c r="D42" s="27">
        <v>108378</v>
      </c>
      <c r="E42" s="27">
        <v>110224</v>
      </c>
      <c r="F42" s="27">
        <v>111832</v>
      </c>
      <c r="G42" s="27">
        <v>113494</v>
      </c>
      <c r="H42" s="27">
        <v>114954</v>
      </c>
      <c r="I42" s="27">
        <v>116881</v>
      </c>
      <c r="J42" s="27">
        <v>118105</v>
      </c>
      <c r="K42" s="27">
        <v>118386</v>
      </c>
      <c r="L42" s="27">
        <v>118019</v>
      </c>
      <c r="M42" s="27">
        <v>118189</v>
      </c>
      <c r="N42" s="27">
        <v>119200</v>
      </c>
      <c r="O42" s="4">
        <v>120003</v>
      </c>
      <c r="P42">
        <v>119411</v>
      </c>
      <c r="Q42" s="81"/>
      <c r="R42" s="135">
        <f t="shared" si="0"/>
        <v>1025</v>
      </c>
      <c r="S42" s="86">
        <f t="shared" si="1"/>
        <v>8.658118358589699E-3</v>
      </c>
      <c r="T42" s="4">
        <f>Table1[[#This Row],[2020]]-Table1[[#This Row],[2010]]</f>
        <v>9779</v>
      </c>
      <c r="U42" s="86">
        <f>T42/Table1[[#This Row],[2020]]</f>
        <v>8.1489629425931021E-2</v>
      </c>
    </row>
    <row r="43" spans="1:21" x14ac:dyDescent="0.35">
      <c r="A43" s="23" t="s">
        <v>44</v>
      </c>
      <c r="B43" s="28">
        <v>2976</v>
      </c>
      <c r="C43" s="28">
        <v>3067</v>
      </c>
      <c r="D43" s="28">
        <v>3130</v>
      </c>
      <c r="E43" s="28">
        <v>3355</v>
      </c>
      <c r="F43" s="28">
        <v>3294</v>
      </c>
      <c r="G43" s="28">
        <v>3271</v>
      </c>
      <c r="H43" s="28">
        <v>3372</v>
      </c>
      <c r="I43" s="28">
        <v>3465</v>
      </c>
      <c r="J43" s="28">
        <v>3651</v>
      </c>
      <c r="K43" s="28">
        <v>3673</v>
      </c>
      <c r="L43" s="28">
        <v>3663</v>
      </c>
      <c r="M43" s="28">
        <v>3671</v>
      </c>
      <c r="N43" s="28">
        <v>3657</v>
      </c>
      <c r="O43" s="4">
        <v>3308</v>
      </c>
      <c r="P43">
        <v>3265</v>
      </c>
      <c r="Q43" s="81"/>
      <c r="R43" s="135">
        <f t="shared" si="0"/>
        <v>-408</v>
      </c>
      <c r="S43" s="86">
        <f t="shared" si="1"/>
        <v>-0.11108086033215356</v>
      </c>
      <c r="T43" s="4">
        <f>Table1[[#This Row],[2020]]-Table1[[#This Row],[2010]]</f>
        <v>-47</v>
      </c>
      <c r="U43" s="86">
        <f>T43/Table1[[#This Row],[2020]]</f>
        <v>-1.4207980652962516E-2</v>
      </c>
    </row>
    <row r="44" spans="1:21" x14ac:dyDescent="0.35">
      <c r="A44" s="22" t="s">
        <v>45</v>
      </c>
      <c r="B44" s="27">
        <v>10145</v>
      </c>
      <c r="C44" s="27">
        <v>10454</v>
      </c>
      <c r="D44" s="27">
        <v>10528</v>
      </c>
      <c r="E44" s="27">
        <v>10658</v>
      </c>
      <c r="F44" s="27">
        <v>10686</v>
      </c>
      <c r="G44" s="27">
        <v>10865</v>
      </c>
      <c r="H44" s="27">
        <v>11238</v>
      </c>
      <c r="I44" s="27">
        <v>11613</v>
      </c>
      <c r="J44" s="27">
        <v>11721</v>
      </c>
      <c r="K44" s="27">
        <v>11600</v>
      </c>
      <c r="L44" s="27">
        <v>11472</v>
      </c>
      <c r="M44" s="27">
        <v>11720</v>
      </c>
      <c r="N44" s="27">
        <v>11998</v>
      </c>
      <c r="O44" s="4">
        <v>11644</v>
      </c>
      <c r="P44">
        <v>11194</v>
      </c>
      <c r="Q44" s="81"/>
      <c r="R44" s="135">
        <f t="shared" si="0"/>
        <v>-406</v>
      </c>
      <c r="S44" s="86">
        <f t="shared" si="1"/>
        <v>-3.5000000000000003E-2</v>
      </c>
      <c r="T44" s="4">
        <f>Table1[[#This Row],[2020]]-Table1[[#This Row],[2010]]</f>
        <v>986</v>
      </c>
      <c r="U44" s="86">
        <f>T44/Table1[[#This Row],[2020]]</f>
        <v>8.4678804534524213E-2</v>
      </c>
    </row>
    <row r="45" spans="1:21" x14ac:dyDescent="0.35">
      <c r="A45" s="22" t="s">
        <v>46</v>
      </c>
      <c r="B45" s="29">
        <v>6537</v>
      </c>
      <c r="C45" s="29">
        <v>6734</v>
      </c>
      <c r="D45" s="29">
        <v>6772</v>
      </c>
      <c r="E45" s="27">
        <v>7110</v>
      </c>
      <c r="F45" s="27">
        <v>7139</v>
      </c>
      <c r="G45" s="27">
        <v>7336</v>
      </c>
      <c r="H45" s="27">
        <v>7601</v>
      </c>
      <c r="I45" s="27">
        <v>7798</v>
      </c>
      <c r="J45" s="27">
        <v>8005</v>
      </c>
      <c r="K45" s="27">
        <v>7893</v>
      </c>
      <c r="L45" s="27">
        <v>7574</v>
      </c>
      <c r="M45" s="27">
        <v>7720</v>
      </c>
      <c r="N45" s="27">
        <v>8010</v>
      </c>
      <c r="O45" s="4">
        <v>7791</v>
      </c>
      <c r="P45">
        <v>7415</v>
      </c>
      <c r="Q45" s="81"/>
      <c r="R45" s="135">
        <f t="shared" si="0"/>
        <v>-478</v>
      </c>
      <c r="S45" s="86">
        <f t="shared" si="1"/>
        <v>-6.0559989864436843E-2</v>
      </c>
      <c r="T45" s="4">
        <f>Table1[[#This Row],[2020]]-Table1[[#This Row],[2010]]</f>
        <v>681</v>
      </c>
      <c r="U45" s="86">
        <f>T45/Table1[[#This Row],[2020]]</f>
        <v>8.7408548324990371E-2</v>
      </c>
    </row>
    <row r="46" spans="1:21" x14ac:dyDescent="0.35">
      <c r="A46" s="22" t="s">
        <v>47</v>
      </c>
      <c r="B46" s="29">
        <v>7427</v>
      </c>
      <c r="C46" s="29">
        <v>7590</v>
      </c>
      <c r="D46" s="29">
        <v>7698</v>
      </c>
      <c r="E46" s="27">
        <v>7845</v>
      </c>
      <c r="F46" s="27">
        <v>7986</v>
      </c>
      <c r="G46" s="27">
        <v>8038</v>
      </c>
      <c r="H46" s="27">
        <v>8168</v>
      </c>
      <c r="I46" s="27">
        <v>8326</v>
      </c>
      <c r="J46" s="27">
        <v>8546</v>
      </c>
      <c r="K46" s="27">
        <v>8488</v>
      </c>
      <c r="L46" s="27">
        <v>8568</v>
      </c>
      <c r="M46" s="27">
        <v>8591</v>
      </c>
      <c r="N46" s="27">
        <v>8713</v>
      </c>
      <c r="O46" s="4">
        <v>7694</v>
      </c>
      <c r="P46">
        <v>7607</v>
      </c>
      <c r="Q46" s="81"/>
      <c r="R46" s="135">
        <f t="shared" si="0"/>
        <v>-881</v>
      </c>
      <c r="S46" s="86">
        <f t="shared" si="1"/>
        <v>-0.10379359095193214</v>
      </c>
      <c r="T46" s="4">
        <f>Table1[[#This Row],[2020]]-Table1[[#This Row],[2010]]</f>
        <v>-151</v>
      </c>
      <c r="U46" s="86">
        <f>T46/Table1[[#This Row],[2020]]</f>
        <v>-1.9625682349883027E-2</v>
      </c>
    </row>
    <row r="47" spans="1:21" x14ac:dyDescent="0.35">
      <c r="A47" s="21" t="s">
        <v>48</v>
      </c>
      <c r="B47" s="30">
        <f>SUM(B2:B46)</f>
        <v>1037569</v>
      </c>
      <c r="C47" s="30">
        <f t="shared" ref="C47:L47" si="2">SUM(C2:C46)</f>
        <v>1048458</v>
      </c>
      <c r="D47" s="30">
        <f t="shared" si="2"/>
        <v>1064136</v>
      </c>
      <c r="E47" s="30">
        <f t="shared" si="2"/>
        <v>1100276</v>
      </c>
      <c r="F47" s="30">
        <f t="shared" si="2"/>
        <v>1114316</v>
      </c>
      <c r="G47" s="30">
        <f t="shared" si="2"/>
        <v>1133030</v>
      </c>
      <c r="H47" s="30">
        <f t="shared" si="2"/>
        <v>1151306</v>
      </c>
      <c r="I47" s="30">
        <f t="shared" si="2"/>
        <v>1172518</v>
      </c>
      <c r="J47" s="30">
        <f t="shared" si="2"/>
        <v>1193395</v>
      </c>
      <c r="K47" s="30">
        <f t="shared" si="2"/>
        <v>1194657</v>
      </c>
      <c r="L47" s="30">
        <f t="shared" si="2"/>
        <v>1195081</v>
      </c>
      <c r="M47" s="30">
        <f t="shared" ref="M47:P47" si="3">SUM(M2:M46)</f>
        <v>1212527</v>
      </c>
      <c r="N47" s="30">
        <f t="shared" si="3"/>
        <v>1226472</v>
      </c>
      <c r="O47" s="4">
        <f>SUM(O2:O46)</f>
        <v>1212163</v>
      </c>
      <c r="P47" s="30">
        <f t="shared" si="3"/>
        <v>1206939</v>
      </c>
      <c r="R47" s="135">
        <f t="shared" si="0"/>
        <v>12282</v>
      </c>
      <c r="S47" s="86">
        <f t="shared" si="1"/>
        <v>1.0280775151361436E-2</v>
      </c>
      <c r="T47" s="4">
        <f>Table1[[#This Row],[2020]]-Table1[[#This Row],[2010]]</f>
        <v>111887</v>
      </c>
      <c r="U47" s="86">
        <f>T47/Table1[[#This Row],[2020]]</f>
        <v>9.2303592833637066E-2</v>
      </c>
    </row>
    <row r="48" spans="1:21" x14ac:dyDescent="0.35"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spans="1:16" x14ac:dyDescent="0.35">
      <c r="A49" s="40" t="s">
        <v>0</v>
      </c>
      <c r="B49" s="41">
        <v>2007</v>
      </c>
      <c r="C49" s="41">
        <v>2008</v>
      </c>
      <c r="D49" s="41">
        <v>2009</v>
      </c>
      <c r="E49" s="41">
        <v>2010</v>
      </c>
      <c r="F49" s="41">
        <v>2011</v>
      </c>
      <c r="G49" s="41">
        <v>2012</v>
      </c>
      <c r="H49" s="41">
        <v>2013</v>
      </c>
      <c r="I49" s="41">
        <v>2014</v>
      </c>
      <c r="J49" s="41">
        <v>2015</v>
      </c>
      <c r="K49" s="41">
        <v>2016</v>
      </c>
      <c r="L49" s="41">
        <v>2017</v>
      </c>
      <c r="M49" s="41">
        <v>2018</v>
      </c>
      <c r="N49" s="41">
        <v>2019</v>
      </c>
      <c r="O49" s="120">
        <v>2020</v>
      </c>
      <c r="P49" s="41">
        <v>2021</v>
      </c>
    </row>
    <row r="50" spans="1:16" x14ac:dyDescent="0.35">
      <c r="A50" s="37" t="s">
        <v>3</v>
      </c>
      <c r="B50" s="42">
        <v>13144</v>
      </c>
      <c r="C50" s="42">
        <v>13662</v>
      </c>
      <c r="D50" s="42">
        <v>14057</v>
      </c>
      <c r="E50" s="42">
        <v>14786</v>
      </c>
      <c r="F50" s="42">
        <v>15397</v>
      </c>
      <c r="G50" s="42">
        <v>16137</v>
      </c>
      <c r="H50" s="42">
        <v>16799</v>
      </c>
      <c r="I50" s="42">
        <v>17457</v>
      </c>
      <c r="J50" s="42">
        <v>18105</v>
      </c>
      <c r="K50" s="42">
        <v>17760</v>
      </c>
      <c r="L50" s="42">
        <v>17722</v>
      </c>
      <c r="M50" s="42">
        <v>18128</v>
      </c>
      <c r="N50" s="42">
        <v>18705</v>
      </c>
      <c r="O50" s="121">
        <v>18610</v>
      </c>
      <c r="P50">
        <v>18440</v>
      </c>
    </row>
    <row r="51" spans="1:16" x14ac:dyDescent="0.35">
      <c r="A51" s="37" t="s">
        <v>4</v>
      </c>
      <c r="B51" s="42">
        <v>586</v>
      </c>
      <c r="C51" s="42">
        <v>599</v>
      </c>
      <c r="D51" s="42">
        <v>643</v>
      </c>
      <c r="E51" s="42">
        <v>641</v>
      </c>
      <c r="F51" s="42">
        <v>628</v>
      </c>
      <c r="G51" s="42">
        <v>613</v>
      </c>
      <c r="H51" s="42">
        <v>638</v>
      </c>
      <c r="I51" s="42">
        <v>654</v>
      </c>
      <c r="J51" s="42">
        <v>648</v>
      </c>
      <c r="K51" s="42">
        <v>633</v>
      </c>
      <c r="L51" s="42">
        <v>673</v>
      </c>
      <c r="M51" s="42">
        <v>648</v>
      </c>
      <c r="N51" s="42">
        <v>654</v>
      </c>
      <c r="O51" s="121">
        <v>631</v>
      </c>
      <c r="P51">
        <v>617</v>
      </c>
    </row>
    <row r="52" spans="1:16" x14ac:dyDescent="0.35">
      <c r="A52" s="37" t="s">
        <v>5</v>
      </c>
      <c r="B52" s="42">
        <v>3087</v>
      </c>
      <c r="C52" s="42">
        <v>2979</v>
      </c>
      <c r="D52" s="42">
        <v>2927</v>
      </c>
      <c r="E52" s="42">
        <v>3127</v>
      </c>
      <c r="F52" s="42">
        <v>3075</v>
      </c>
      <c r="G52" s="42">
        <v>3021</v>
      </c>
      <c r="H52" s="42">
        <v>3002</v>
      </c>
      <c r="I52" s="42">
        <v>2934</v>
      </c>
      <c r="J52" s="42">
        <v>2961</v>
      </c>
      <c r="K52" s="42">
        <v>2911</v>
      </c>
      <c r="L52" s="42">
        <v>2851</v>
      </c>
      <c r="M52" s="42">
        <v>2836</v>
      </c>
      <c r="N52" s="42">
        <v>2853</v>
      </c>
      <c r="O52" s="121">
        <v>2547</v>
      </c>
      <c r="P52">
        <v>2516</v>
      </c>
    </row>
    <row r="53" spans="1:16" x14ac:dyDescent="0.35">
      <c r="A53" s="37" t="s">
        <v>6</v>
      </c>
      <c r="B53" s="42">
        <v>3388</v>
      </c>
      <c r="C53" s="42">
        <v>3356</v>
      </c>
      <c r="D53" s="42">
        <v>3311</v>
      </c>
      <c r="E53" s="42">
        <v>3320</v>
      </c>
      <c r="F53" s="42">
        <v>3288</v>
      </c>
      <c r="G53" s="42">
        <v>3223</v>
      </c>
      <c r="H53" s="42">
        <v>3210</v>
      </c>
      <c r="I53" s="42">
        <v>3242</v>
      </c>
      <c r="J53" s="42">
        <v>3238</v>
      </c>
      <c r="K53" s="42">
        <v>3264</v>
      </c>
      <c r="L53" s="42">
        <v>3306</v>
      </c>
      <c r="M53" s="42">
        <v>3370</v>
      </c>
      <c r="N53" s="42">
        <v>3387</v>
      </c>
      <c r="O53" s="121">
        <v>3285</v>
      </c>
      <c r="P53">
        <v>3321</v>
      </c>
    </row>
    <row r="54" spans="1:16" x14ac:dyDescent="0.35">
      <c r="A54" s="37" t="s">
        <v>7</v>
      </c>
      <c r="B54" s="42">
        <v>3584</v>
      </c>
      <c r="C54" s="42">
        <v>3616</v>
      </c>
      <c r="D54" s="42">
        <v>3579</v>
      </c>
      <c r="E54" s="42">
        <v>4087</v>
      </c>
      <c r="F54" s="42">
        <v>4110</v>
      </c>
      <c r="G54" s="42">
        <v>4024</v>
      </c>
      <c r="H54" s="42">
        <v>4043</v>
      </c>
      <c r="I54" s="42">
        <v>4045</v>
      </c>
      <c r="J54" s="42">
        <v>4081</v>
      </c>
      <c r="K54" s="42">
        <v>4279</v>
      </c>
      <c r="L54" s="42">
        <v>3858</v>
      </c>
      <c r="M54" s="42">
        <v>4276</v>
      </c>
      <c r="N54" s="42">
        <v>2726</v>
      </c>
      <c r="O54" s="121">
        <v>3303</v>
      </c>
      <c r="P54">
        <v>3341</v>
      </c>
    </row>
    <row r="55" spans="1:16" x14ac:dyDescent="0.35">
      <c r="A55" s="37" t="s">
        <v>8</v>
      </c>
      <c r="B55" s="42">
        <v>3862</v>
      </c>
      <c r="C55" s="42">
        <v>4021</v>
      </c>
      <c r="D55" s="42">
        <v>4165</v>
      </c>
      <c r="E55" s="42">
        <v>4375</v>
      </c>
      <c r="F55" s="42">
        <v>4367</v>
      </c>
      <c r="G55" s="42">
        <v>4573</v>
      </c>
      <c r="H55" s="42">
        <v>4773</v>
      </c>
      <c r="I55" s="42">
        <v>4927</v>
      </c>
      <c r="J55" s="42">
        <v>5048</v>
      </c>
      <c r="K55" s="42">
        <v>4830</v>
      </c>
      <c r="L55" s="42">
        <v>4740</v>
      </c>
      <c r="M55" s="42">
        <v>4794</v>
      </c>
      <c r="N55" s="42">
        <v>4797</v>
      </c>
      <c r="O55" s="121">
        <v>4675</v>
      </c>
      <c r="P55">
        <v>4680</v>
      </c>
    </row>
    <row r="56" spans="1:16" x14ac:dyDescent="0.35">
      <c r="A56" s="37" t="s">
        <v>9</v>
      </c>
      <c r="B56" s="42">
        <v>3782</v>
      </c>
      <c r="C56" s="42">
        <v>3792</v>
      </c>
      <c r="D56" s="42">
        <v>3740</v>
      </c>
      <c r="E56" s="42">
        <v>3719</v>
      </c>
      <c r="F56" s="42">
        <v>3679</v>
      </c>
      <c r="G56" s="42">
        <v>3732</v>
      </c>
      <c r="H56" s="42">
        <v>3807</v>
      </c>
      <c r="I56" s="42">
        <v>3781</v>
      </c>
      <c r="J56" s="42">
        <v>3710</v>
      </c>
      <c r="K56" s="42">
        <v>3675</v>
      </c>
      <c r="L56" s="42">
        <v>3564</v>
      </c>
      <c r="M56" s="42">
        <v>3499</v>
      </c>
      <c r="N56" s="42">
        <v>3464</v>
      </c>
      <c r="O56" s="121">
        <v>3098</v>
      </c>
      <c r="P56">
        <v>3068</v>
      </c>
    </row>
    <row r="57" spans="1:16" x14ac:dyDescent="0.35">
      <c r="A57" s="37" t="s">
        <v>10</v>
      </c>
      <c r="B57" s="42">
        <v>6249</v>
      </c>
      <c r="C57" s="42">
        <v>6210</v>
      </c>
      <c r="D57" s="42">
        <v>6109</v>
      </c>
      <c r="E57" s="42">
        <v>6059</v>
      </c>
      <c r="F57" s="42">
        <v>6040</v>
      </c>
      <c r="G57" s="42">
        <v>6030</v>
      </c>
      <c r="H57" s="42">
        <v>5919</v>
      </c>
      <c r="I57" s="42">
        <v>5824</v>
      </c>
      <c r="J57" s="42">
        <v>5916</v>
      </c>
      <c r="K57" s="42">
        <v>5917</v>
      </c>
      <c r="L57" s="42">
        <v>5899</v>
      </c>
      <c r="M57" s="42">
        <v>5779</v>
      </c>
      <c r="N57" s="42">
        <v>5737</v>
      </c>
      <c r="O57" s="121">
        <v>5133</v>
      </c>
      <c r="P57">
        <v>5106</v>
      </c>
    </row>
    <row r="58" spans="1:16" x14ac:dyDescent="0.35">
      <c r="A58" s="37" t="s">
        <v>11</v>
      </c>
      <c r="B58" s="42">
        <v>2491</v>
      </c>
      <c r="C58" s="42">
        <v>2435</v>
      </c>
      <c r="D58" s="42">
        <v>2300</v>
      </c>
      <c r="E58" s="42">
        <v>2398</v>
      </c>
      <c r="F58" s="42">
        <v>2392</v>
      </c>
      <c r="G58" s="42">
        <v>2315</v>
      </c>
      <c r="H58" s="42">
        <v>2305</v>
      </c>
      <c r="I58" s="42">
        <v>2280</v>
      </c>
      <c r="J58" s="42">
        <v>2251</v>
      </c>
      <c r="K58" s="42">
        <v>2219</v>
      </c>
      <c r="L58" s="42">
        <v>2231</v>
      </c>
      <c r="M58" s="42">
        <v>2204</v>
      </c>
      <c r="N58" s="42">
        <v>2171</v>
      </c>
      <c r="O58" s="121">
        <v>2188</v>
      </c>
      <c r="P58">
        <v>2193</v>
      </c>
    </row>
    <row r="59" spans="1:16" x14ac:dyDescent="0.35">
      <c r="A59" s="37" t="s">
        <v>12</v>
      </c>
      <c r="B59" s="42">
        <v>13806</v>
      </c>
      <c r="C59" s="42">
        <v>13735</v>
      </c>
      <c r="D59" s="42">
        <v>13657</v>
      </c>
      <c r="E59" s="42">
        <v>13833</v>
      </c>
      <c r="F59" s="42">
        <v>13801</v>
      </c>
      <c r="G59" s="42">
        <v>13653</v>
      </c>
      <c r="H59" s="42">
        <v>13810</v>
      </c>
      <c r="I59" s="42">
        <v>13505</v>
      </c>
      <c r="J59" s="42">
        <v>13520</v>
      </c>
      <c r="K59" s="42">
        <v>13111</v>
      </c>
      <c r="L59" s="42">
        <v>12813</v>
      </c>
      <c r="M59" s="42">
        <v>12619</v>
      </c>
      <c r="N59" s="42">
        <v>12728</v>
      </c>
      <c r="O59" s="121">
        <v>12456</v>
      </c>
      <c r="P59">
        <v>12413</v>
      </c>
    </row>
    <row r="60" spans="1:16" x14ac:dyDescent="0.35">
      <c r="A60" s="37" t="s">
        <v>13</v>
      </c>
      <c r="B60" s="42">
        <v>2471</v>
      </c>
      <c r="C60" s="42">
        <v>2416</v>
      </c>
      <c r="D60" s="42">
        <v>2439</v>
      </c>
      <c r="E60" s="42">
        <v>2454</v>
      </c>
      <c r="F60" s="42">
        <v>2408</v>
      </c>
      <c r="G60" s="42">
        <v>2325</v>
      </c>
      <c r="H60" s="42">
        <v>2288</v>
      </c>
      <c r="I60" s="42">
        <v>2218</v>
      </c>
      <c r="J60" s="42">
        <v>2206</v>
      </c>
      <c r="K60" s="42">
        <v>2184</v>
      </c>
      <c r="L60" s="42">
        <v>2209</v>
      </c>
      <c r="M60" s="42">
        <v>2249</v>
      </c>
      <c r="N60" s="42">
        <v>2211</v>
      </c>
      <c r="O60" s="121">
        <v>1770</v>
      </c>
      <c r="P60">
        <v>1740</v>
      </c>
    </row>
    <row r="61" spans="1:16" x14ac:dyDescent="0.35">
      <c r="A61" s="37" t="s">
        <v>14</v>
      </c>
      <c r="B61" s="42">
        <v>128874</v>
      </c>
      <c r="C61" s="42">
        <v>131180</v>
      </c>
      <c r="D61" s="42">
        <v>134625</v>
      </c>
      <c r="E61" s="42">
        <v>137130</v>
      </c>
      <c r="F61" s="42">
        <v>139691</v>
      </c>
      <c r="G61" s="42">
        <v>144609</v>
      </c>
      <c r="H61" s="42">
        <v>149378</v>
      </c>
      <c r="I61" s="42">
        <v>154399</v>
      </c>
      <c r="J61" s="42">
        <v>159436</v>
      </c>
      <c r="K61" s="42">
        <v>157462</v>
      </c>
      <c r="L61" s="42">
        <v>157087</v>
      </c>
      <c r="M61" s="42">
        <v>162124</v>
      </c>
      <c r="N61" s="42">
        <v>166223</v>
      </c>
      <c r="O61" s="121">
        <v>165171</v>
      </c>
      <c r="P61">
        <v>161091</v>
      </c>
    </row>
    <row r="62" spans="1:16" x14ac:dyDescent="0.35">
      <c r="A62" s="37" t="s">
        <v>15</v>
      </c>
      <c r="B62" s="42">
        <v>3948</v>
      </c>
      <c r="C62" s="42">
        <v>3907</v>
      </c>
      <c r="D62" s="42">
        <v>3866</v>
      </c>
      <c r="E62" s="42">
        <v>3953</v>
      </c>
      <c r="F62" s="42">
        <v>3953</v>
      </c>
      <c r="G62" s="42">
        <v>3833</v>
      </c>
      <c r="H62" s="42">
        <v>3838</v>
      </c>
      <c r="I62" s="42">
        <v>3831</v>
      </c>
      <c r="J62" s="42">
        <v>3827</v>
      </c>
      <c r="K62" s="42">
        <v>3854</v>
      </c>
      <c r="L62" s="42">
        <v>3880</v>
      </c>
      <c r="M62" s="42">
        <v>3839</v>
      </c>
      <c r="N62" s="42">
        <v>3830</v>
      </c>
      <c r="O62" s="121">
        <v>3672</v>
      </c>
      <c r="P62">
        <v>3706</v>
      </c>
    </row>
    <row r="63" spans="1:16" x14ac:dyDescent="0.35">
      <c r="A63" s="37" t="s">
        <v>16</v>
      </c>
      <c r="B63" s="42">
        <v>14807</v>
      </c>
      <c r="C63" s="42">
        <v>15071</v>
      </c>
      <c r="D63" s="42">
        <v>15382</v>
      </c>
      <c r="E63" s="42">
        <v>17526</v>
      </c>
      <c r="F63" s="42">
        <v>18043</v>
      </c>
      <c r="G63" s="42">
        <v>18393</v>
      </c>
      <c r="H63" s="42">
        <v>18921</v>
      </c>
      <c r="I63" s="42">
        <v>19279</v>
      </c>
      <c r="J63" s="42">
        <v>20051</v>
      </c>
      <c r="K63" s="42">
        <v>20478</v>
      </c>
      <c r="L63" s="42">
        <v>20638</v>
      </c>
      <c r="M63" s="42">
        <v>20901</v>
      </c>
      <c r="N63" s="42">
        <v>21492</v>
      </c>
      <c r="O63" s="121">
        <v>21598</v>
      </c>
      <c r="P63">
        <v>21895</v>
      </c>
    </row>
    <row r="64" spans="1:16" x14ac:dyDescent="0.35">
      <c r="A64" s="37" t="s">
        <v>17</v>
      </c>
      <c r="B64" s="42">
        <v>4744</v>
      </c>
      <c r="C64" s="42">
        <v>4659</v>
      </c>
      <c r="D64" s="42">
        <v>4659</v>
      </c>
      <c r="E64" s="42">
        <v>6461</v>
      </c>
      <c r="F64" s="42">
        <v>6531</v>
      </c>
      <c r="G64" s="42">
        <v>6388</v>
      </c>
      <c r="H64" s="42">
        <v>6317</v>
      </c>
      <c r="I64" s="42">
        <v>6445</v>
      </c>
      <c r="J64" s="42">
        <v>6415</v>
      </c>
      <c r="K64" s="42">
        <v>6442</v>
      </c>
      <c r="L64" s="42">
        <v>6528</v>
      </c>
      <c r="M64" s="42">
        <v>6578</v>
      </c>
      <c r="N64" s="42">
        <v>6229</v>
      </c>
      <c r="O64" s="121">
        <v>5816</v>
      </c>
      <c r="P64">
        <v>5863</v>
      </c>
    </row>
    <row r="65" spans="1:16" x14ac:dyDescent="0.35">
      <c r="A65" s="37" t="s">
        <v>18</v>
      </c>
      <c r="B65" s="42">
        <v>1162</v>
      </c>
      <c r="C65" s="42">
        <v>1211</v>
      </c>
      <c r="D65" s="42">
        <v>1221</v>
      </c>
      <c r="E65" s="42">
        <v>1226</v>
      </c>
      <c r="F65" s="42">
        <v>1241</v>
      </c>
      <c r="G65" s="42">
        <v>1260</v>
      </c>
      <c r="H65" s="42">
        <v>1251</v>
      </c>
      <c r="I65" s="42">
        <v>1291</v>
      </c>
      <c r="J65" s="42">
        <v>1315</v>
      </c>
      <c r="K65" s="42">
        <v>1314</v>
      </c>
      <c r="L65" s="42">
        <v>1348</v>
      </c>
      <c r="M65" s="42">
        <v>1388</v>
      </c>
      <c r="N65" s="42">
        <v>1409</v>
      </c>
      <c r="O65" s="121">
        <v>1116</v>
      </c>
      <c r="P65">
        <v>1149</v>
      </c>
    </row>
    <row r="66" spans="1:16" x14ac:dyDescent="0.35">
      <c r="A66" s="37" t="s">
        <v>19</v>
      </c>
      <c r="B66" s="42">
        <v>22224</v>
      </c>
      <c r="C66" s="42">
        <v>22278</v>
      </c>
      <c r="D66" s="42">
        <v>22272</v>
      </c>
      <c r="E66" s="42">
        <v>22935</v>
      </c>
      <c r="F66" s="42">
        <v>22969</v>
      </c>
      <c r="G66" s="42">
        <v>23150</v>
      </c>
      <c r="H66" s="42">
        <v>23530</v>
      </c>
      <c r="I66" s="42">
        <v>23599</v>
      </c>
      <c r="J66" s="42">
        <v>23433</v>
      </c>
      <c r="K66" s="42">
        <v>23275</v>
      </c>
      <c r="L66" s="42">
        <v>23088</v>
      </c>
      <c r="M66" s="42">
        <v>22980</v>
      </c>
      <c r="N66" s="42">
        <v>23021</v>
      </c>
      <c r="O66" s="121">
        <v>21537</v>
      </c>
      <c r="P66">
        <v>21363</v>
      </c>
    </row>
    <row r="67" spans="1:16" x14ac:dyDescent="0.35">
      <c r="A67" s="37" t="s">
        <v>20</v>
      </c>
      <c r="B67" s="42">
        <v>32167</v>
      </c>
      <c r="C67" s="42">
        <v>32597</v>
      </c>
      <c r="D67" s="42">
        <v>32940</v>
      </c>
      <c r="E67" s="42">
        <v>35012</v>
      </c>
      <c r="F67" s="42">
        <v>34980</v>
      </c>
      <c r="G67" s="42">
        <v>35454</v>
      </c>
      <c r="H67" s="42">
        <v>36147</v>
      </c>
      <c r="I67" s="42">
        <v>36551</v>
      </c>
      <c r="J67" s="42">
        <v>37206</v>
      </c>
      <c r="K67" s="42">
        <v>36708</v>
      </c>
      <c r="L67" s="42">
        <v>36040</v>
      </c>
      <c r="M67" s="42">
        <v>36459</v>
      </c>
      <c r="N67" s="42">
        <v>36664</v>
      </c>
      <c r="O67" s="121">
        <v>34860</v>
      </c>
      <c r="P67">
        <v>34128</v>
      </c>
    </row>
    <row r="68" spans="1:16" x14ac:dyDescent="0.35">
      <c r="A68" s="37" t="s">
        <v>21</v>
      </c>
      <c r="B68" s="42">
        <v>1728</v>
      </c>
      <c r="C68" s="42">
        <v>1707</v>
      </c>
      <c r="D68" s="42">
        <v>1741</v>
      </c>
      <c r="E68" s="42">
        <v>1599</v>
      </c>
      <c r="F68" s="42">
        <v>1610</v>
      </c>
      <c r="G68" s="42">
        <v>1577</v>
      </c>
      <c r="H68" s="42">
        <v>1612</v>
      </c>
      <c r="I68" s="42">
        <v>1568</v>
      </c>
      <c r="J68" s="42">
        <v>1554</v>
      </c>
      <c r="K68" s="42">
        <v>1557</v>
      </c>
      <c r="L68" s="42">
        <v>1516</v>
      </c>
      <c r="M68" s="42">
        <v>1522</v>
      </c>
      <c r="N68" s="42">
        <v>1536</v>
      </c>
      <c r="O68" s="121">
        <v>1513</v>
      </c>
      <c r="P68">
        <v>1552</v>
      </c>
    </row>
    <row r="69" spans="1:16" x14ac:dyDescent="0.35">
      <c r="A69" s="37" t="s">
        <v>22</v>
      </c>
      <c r="B69" s="42">
        <v>719</v>
      </c>
      <c r="C69" s="42">
        <v>707</v>
      </c>
      <c r="D69" s="42">
        <v>703</v>
      </c>
      <c r="E69" s="42">
        <v>812</v>
      </c>
      <c r="F69" s="42">
        <v>839</v>
      </c>
      <c r="G69" s="42">
        <v>839</v>
      </c>
      <c r="H69" s="42">
        <v>801</v>
      </c>
      <c r="I69" s="42">
        <v>785</v>
      </c>
      <c r="J69" s="42">
        <v>764</v>
      </c>
      <c r="K69" s="42">
        <v>769</v>
      </c>
      <c r="L69" s="42">
        <v>763</v>
      </c>
      <c r="M69" s="42">
        <v>726</v>
      </c>
      <c r="N69" s="42">
        <v>762</v>
      </c>
      <c r="O69" s="121">
        <v>753</v>
      </c>
      <c r="P69">
        <v>749</v>
      </c>
    </row>
    <row r="70" spans="1:16" x14ac:dyDescent="0.35">
      <c r="A70" s="37" t="s">
        <v>23</v>
      </c>
      <c r="B70" s="42">
        <v>54</v>
      </c>
      <c r="C70" s="42">
        <v>40</v>
      </c>
      <c r="D70" s="42">
        <v>45</v>
      </c>
      <c r="E70" s="42">
        <v>83</v>
      </c>
      <c r="F70" s="42">
        <v>95</v>
      </c>
      <c r="G70" s="42">
        <v>83</v>
      </c>
      <c r="H70" s="42">
        <v>103</v>
      </c>
      <c r="I70" s="42">
        <v>86</v>
      </c>
      <c r="J70" s="42">
        <v>112</v>
      </c>
      <c r="K70" s="42">
        <v>113</v>
      </c>
      <c r="L70" s="42">
        <v>134</v>
      </c>
      <c r="M70" s="42">
        <v>152</v>
      </c>
      <c r="N70" s="42">
        <v>169</v>
      </c>
      <c r="O70" s="121">
        <v>64</v>
      </c>
      <c r="P70">
        <v>57</v>
      </c>
    </row>
    <row r="71" spans="1:16" x14ac:dyDescent="0.35">
      <c r="A71" s="37" t="s">
        <v>24</v>
      </c>
      <c r="B71" s="42">
        <v>262895</v>
      </c>
      <c r="C71" s="42">
        <v>265372</v>
      </c>
      <c r="D71" s="42">
        <v>270550</v>
      </c>
      <c r="E71" s="42">
        <v>278831</v>
      </c>
      <c r="F71" s="42">
        <v>283361</v>
      </c>
      <c r="G71" s="42">
        <v>285998</v>
      </c>
      <c r="H71" s="42">
        <v>289324</v>
      </c>
      <c r="I71" s="42">
        <v>295039</v>
      </c>
      <c r="J71" s="42">
        <v>299453</v>
      </c>
      <c r="K71" s="42">
        <v>303137</v>
      </c>
      <c r="L71" s="42">
        <v>305225</v>
      </c>
      <c r="M71" s="42">
        <v>307412</v>
      </c>
      <c r="N71" s="42">
        <v>310569</v>
      </c>
      <c r="O71" s="121">
        <v>310639</v>
      </c>
      <c r="P71">
        <v>314451</v>
      </c>
    </row>
    <row r="72" spans="1:16" x14ac:dyDescent="0.35">
      <c r="A72" s="37" t="s">
        <v>25</v>
      </c>
      <c r="B72" s="42">
        <v>5781</v>
      </c>
      <c r="C72" s="42">
        <v>5701</v>
      </c>
      <c r="D72" s="42">
        <v>5674</v>
      </c>
      <c r="E72" s="42">
        <v>5915</v>
      </c>
      <c r="F72" s="42">
        <v>5882</v>
      </c>
      <c r="G72" s="42">
        <v>5777</v>
      </c>
      <c r="H72" s="42">
        <v>5723</v>
      </c>
      <c r="I72" s="42">
        <v>5753</v>
      </c>
      <c r="J72" s="42">
        <v>5724</v>
      </c>
      <c r="K72" s="42">
        <v>5711</v>
      </c>
      <c r="L72" s="42">
        <v>5859</v>
      </c>
      <c r="M72" s="42">
        <v>5877</v>
      </c>
      <c r="N72" s="42">
        <v>5951</v>
      </c>
      <c r="O72" s="121">
        <v>5596</v>
      </c>
      <c r="P72">
        <v>5688</v>
      </c>
    </row>
    <row r="73" spans="1:16" x14ac:dyDescent="0.35">
      <c r="A73" s="37" t="s">
        <v>26</v>
      </c>
      <c r="B73" s="42">
        <v>4416</v>
      </c>
      <c r="C73" s="42">
        <v>4474</v>
      </c>
      <c r="D73" s="42">
        <v>4581</v>
      </c>
      <c r="E73" s="42">
        <v>4799</v>
      </c>
      <c r="F73" s="42">
        <v>4918</v>
      </c>
      <c r="G73" s="42">
        <v>5023</v>
      </c>
      <c r="H73" s="42">
        <v>5312</v>
      </c>
      <c r="I73" s="42">
        <v>5450</v>
      </c>
      <c r="J73" s="42">
        <v>5641</v>
      </c>
      <c r="K73" s="42">
        <v>5723</v>
      </c>
      <c r="L73" s="42">
        <v>5626</v>
      </c>
      <c r="M73" s="42">
        <v>5753</v>
      </c>
      <c r="N73" s="42">
        <v>5771</v>
      </c>
      <c r="O73" s="121">
        <v>5237</v>
      </c>
      <c r="P73">
        <v>5211</v>
      </c>
    </row>
    <row r="74" spans="1:16" x14ac:dyDescent="0.35">
      <c r="A74" s="37" t="s">
        <v>27</v>
      </c>
      <c r="B74" s="42">
        <v>7806</v>
      </c>
      <c r="C74" s="42">
        <v>7873</v>
      </c>
      <c r="D74" s="42">
        <v>7980</v>
      </c>
      <c r="E74" s="42">
        <v>8283</v>
      </c>
      <c r="F74" s="42">
        <v>8278</v>
      </c>
      <c r="G74" s="42">
        <v>8281</v>
      </c>
      <c r="H74" s="42">
        <v>8267</v>
      </c>
      <c r="I74" s="42">
        <v>8200</v>
      </c>
      <c r="J74" s="42">
        <v>8341</v>
      </c>
      <c r="K74" s="42">
        <v>8172</v>
      </c>
      <c r="L74" s="42">
        <v>7957</v>
      </c>
      <c r="M74" s="42">
        <v>7987</v>
      </c>
      <c r="N74" s="42">
        <v>7984</v>
      </c>
      <c r="O74" s="121">
        <v>7630</v>
      </c>
      <c r="P74">
        <v>7533</v>
      </c>
    </row>
    <row r="75" spans="1:16" x14ac:dyDescent="0.35">
      <c r="A75" s="37" t="s">
        <v>28</v>
      </c>
      <c r="B75" s="42">
        <v>2104</v>
      </c>
      <c r="C75" s="42">
        <v>2125</v>
      </c>
      <c r="D75" s="42">
        <v>2127</v>
      </c>
      <c r="E75" s="42">
        <v>2242</v>
      </c>
      <c r="F75" s="42">
        <v>2223</v>
      </c>
      <c r="G75" s="42">
        <v>2230</v>
      </c>
      <c r="H75" s="42">
        <v>2148</v>
      </c>
      <c r="I75" s="42">
        <v>2150</v>
      </c>
      <c r="J75" s="42">
        <v>2164</v>
      </c>
      <c r="K75" s="42">
        <v>2123</v>
      </c>
      <c r="L75" s="42">
        <v>2124</v>
      </c>
      <c r="M75" s="42">
        <v>2139</v>
      </c>
      <c r="N75" s="42">
        <v>2138</v>
      </c>
      <c r="O75" s="121">
        <v>1962</v>
      </c>
      <c r="P75">
        <v>1982</v>
      </c>
    </row>
    <row r="76" spans="1:16" x14ac:dyDescent="0.35">
      <c r="A76" s="37" t="s">
        <v>29</v>
      </c>
      <c r="B76" s="42">
        <v>126082</v>
      </c>
      <c r="C76" s="42">
        <v>129159</v>
      </c>
      <c r="D76" s="42">
        <v>132316</v>
      </c>
      <c r="E76" s="42">
        <v>136872</v>
      </c>
      <c r="F76" s="42">
        <v>140001</v>
      </c>
      <c r="G76" s="42">
        <v>146786</v>
      </c>
      <c r="H76" s="42">
        <v>151468</v>
      </c>
      <c r="I76" s="42">
        <v>155990</v>
      </c>
      <c r="J76" s="42">
        <v>161077</v>
      </c>
      <c r="K76" s="42">
        <v>162565</v>
      </c>
      <c r="L76" s="42">
        <v>165049</v>
      </c>
      <c r="M76" s="42">
        <v>172578</v>
      </c>
      <c r="N76" s="42">
        <v>176832</v>
      </c>
      <c r="O76" s="121">
        <v>169983</v>
      </c>
      <c r="P76">
        <v>167969</v>
      </c>
    </row>
    <row r="77" spans="1:16" x14ac:dyDescent="0.35">
      <c r="A77" s="37" t="s">
        <v>30</v>
      </c>
      <c r="B77" s="42">
        <v>9287</v>
      </c>
      <c r="C77" s="42">
        <v>9241</v>
      </c>
      <c r="D77" s="42">
        <v>9347</v>
      </c>
      <c r="E77" s="42">
        <v>9403</v>
      </c>
      <c r="F77" s="42">
        <v>9390</v>
      </c>
      <c r="G77" s="42">
        <v>9317</v>
      </c>
      <c r="H77" s="42">
        <v>8992</v>
      </c>
      <c r="I77" s="42">
        <v>9081</v>
      </c>
      <c r="J77" s="42">
        <v>9067</v>
      </c>
      <c r="K77" s="42">
        <v>8720</v>
      </c>
      <c r="L77" s="42">
        <v>8468</v>
      </c>
      <c r="M77" s="42">
        <v>8145</v>
      </c>
      <c r="N77" s="42">
        <v>8545</v>
      </c>
      <c r="O77" s="121">
        <v>8990</v>
      </c>
      <c r="P77">
        <v>9070</v>
      </c>
    </row>
    <row r="78" spans="1:16" x14ac:dyDescent="0.35">
      <c r="A78" s="37" t="s">
        <v>31</v>
      </c>
      <c r="B78" s="42">
        <v>14580</v>
      </c>
      <c r="C78" s="42">
        <v>14909</v>
      </c>
      <c r="D78" s="42">
        <v>14917</v>
      </c>
      <c r="E78" s="42">
        <v>15216</v>
      </c>
      <c r="F78" s="42">
        <v>15125</v>
      </c>
      <c r="G78" s="42">
        <v>14906</v>
      </c>
      <c r="H78" s="42">
        <v>15074</v>
      </c>
      <c r="I78" s="42">
        <v>15105</v>
      </c>
      <c r="J78" s="42">
        <v>15107</v>
      </c>
      <c r="K78" s="42">
        <v>14993</v>
      </c>
      <c r="L78" s="42">
        <v>14770</v>
      </c>
      <c r="M78" s="42">
        <v>14751</v>
      </c>
      <c r="N78" s="42">
        <v>14714</v>
      </c>
      <c r="O78" s="121">
        <v>14738</v>
      </c>
      <c r="P78">
        <v>14597</v>
      </c>
    </row>
    <row r="79" spans="1:16" x14ac:dyDescent="0.35">
      <c r="A79" s="37" t="s">
        <v>32</v>
      </c>
      <c r="B79" s="42">
        <v>15826</v>
      </c>
      <c r="C79" s="42">
        <v>15887</v>
      </c>
      <c r="D79" s="42">
        <v>16248</v>
      </c>
      <c r="E79" s="42">
        <v>15507</v>
      </c>
      <c r="F79" s="42">
        <v>15636</v>
      </c>
      <c r="G79" s="42">
        <v>15589</v>
      </c>
      <c r="H79" s="42">
        <v>15697</v>
      </c>
      <c r="I79" s="42">
        <v>15907</v>
      </c>
      <c r="J79" s="42">
        <v>16203</v>
      </c>
      <c r="K79" s="42">
        <v>15970</v>
      </c>
      <c r="L79" s="42">
        <v>15634</v>
      </c>
      <c r="M79" s="42">
        <v>15673</v>
      </c>
      <c r="N79" s="42">
        <v>15823</v>
      </c>
      <c r="O79" s="121">
        <v>15193</v>
      </c>
      <c r="P79">
        <v>15118</v>
      </c>
    </row>
    <row r="80" spans="1:16" x14ac:dyDescent="0.35">
      <c r="A80" s="37" t="s">
        <v>33</v>
      </c>
      <c r="B80" s="42">
        <v>2989</v>
      </c>
      <c r="C80" s="42">
        <v>3022</v>
      </c>
      <c r="D80" s="42">
        <v>3014</v>
      </c>
      <c r="E80" s="42">
        <v>3367</v>
      </c>
      <c r="F80" s="42">
        <v>3385</v>
      </c>
      <c r="G80" s="42">
        <v>3466</v>
      </c>
      <c r="H80" s="42">
        <v>3601</v>
      </c>
      <c r="I80" s="42">
        <v>3746</v>
      </c>
      <c r="J80" s="42">
        <v>3792</v>
      </c>
      <c r="K80" s="42">
        <v>3608</v>
      </c>
      <c r="L80" s="42">
        <v>3710</v>
      </c>
      <c r="M80" s="42">
        <v>3741</v>
      </c>
      <c r="N80" s="42">
        <v>3849</v>
      </c>
      <c r="O80" s="121">
        <v>3385</v>
      </c>
      <c r="P80">
        <v>3253</v>
      </c>
    </row>
    <row r="81" spans="1:16" x14ac:dyDescent="0.35">
      <c r="A81" s="37" t="s">
        <v>34</v>
      </c>
      <c r="B81" s="42">
        <v>11104</v>
      </c>
      <c r="C81" s="42">
        <v>11011</v>
      </c>
      <c r="D81" s="42">
        <v>11046</v>
      </c>
      <c r="E81" s="42">
        <v>13813</v>
      </c>
      <c r="F81" s="42">
        <v>13761</v>
      </c>
      <c r="G81" s="42">
        <v>13982</v>
      </c>
      <c r="H81" s="42">
        <v>14077</v>
      </c>
      <c r="I81" s="42">
        <v>14349</v>
      </c>
      <c r="J81" s="42">
        <v>14732</v>
      </c>
      <c r="K81" s="42">
        <v>14921</v>
      </c>
      <c r="L81" s="42">
        <v>15281</v>
      </c>
      <c r="M81" s="42">
        <v>15695</v>
      </c>
      <c r="N81" s="42">
        <v>15976</v>
      </c>
      <c r="O81" s="121">
        <v>14748</v>
      </c>
      <c r="P81">
        <v>14487</v>
      </c>
    </row>
    <row r="82" spans="1:16" x14ac:dyDescent="0.35">
      <c r="A82" s="37" t="s">
        <v>35</v>
      </c>
      <c r="B82" s="42">
        <v>10322</v>
      </c>
      <c r="C82" s="42">
        <v>10250</v>
      </c>
      <c r="D82" s="42">
        <v>10170</v>
      </c>
      <c r="E82" s="42">
        <v>10506</v>
      </c>
      <c r="F82" s="42">
        <v>10561</v>
      </c>
      <c r="G82" s="42">
        <v>10422</v>
      </c>
      <c r="H82" s="42">
        <v>10302</v>
      </c>
      <c r="I82" s="42">
        <v>10416</v>
      </c>
      <c r="J82" s="42">
        <v>10551</v>
      </c>
      <c r="K82" s="42">
        <v>10448</v>
      </c>
      <c r="L82" s="42">
        <v>10266</v>
      </c>
      <c r="M82" s="42">
        <v>10234</v>
      </c>
      <c r="N82" s="42">
        <v>10264</v>
      </c>
      <c r="O82" s="121">
        <v>9900</v>
      </c>
      <c r="P82">
        <v>9943</v>
      </c>
    </row>
    <row r="83" spans="1:16" x14ac:dyDescent="0.35">
      <c r="A83" s="37" t="s">
        <v>36</v>
      </c>
      <c r="B83" s="42">
        <v>2746</v>
      </c>
      <c r="C83" s="42">
        <v>2731</v>
      </c>
      <c r="D83" s="42">
        <v>2731</v>
      </c>
      <c r="E83" s="42">
        <v>3461</v>
      </c>
      <c r="F83" s="42">
        <v>3305</v>
      </c>
      <c r="G83" s="42">
        <v>3256</v>
      </c>
      <c r="H83" s="42">
        <v>3206</v>
      </c>
      <c r="I83" s="42">
        <v>3159</v>
      </c>
      <c r="J83" s="42">
        <v>3211</v>
      </c>
      <c r="K83" s="42">
        <v>3056</v>
      </c>
      <c r="L83" s="42">
        <v>3001</v>
      </c>
      <c r="M83" s="42">
        <v>2895</v>
      </c>
      <c r="N83" s="42">
        <v>2793</v>
      </c>
      <c r="O83" s="121">
        <v>2451</v>
      </c>
      <c r="P83">
        <v>2429</v>
      </c>
    </row>
    <row r="84" spans="1:16" x14ac:dyDescent="0.35">
      <c r="A84" s="37" t="s">
        <v>37</v>
      </c>
      <c r="B84" s="42">
        <v>16039</v>
      </c>
      <c r="C84" s="42">
        <v>16022</v>
      </c>
      <c r="D84" s="42">
        <v>16222</v>
      </c>
      <c r="E84" s="42">
        <v>16921</v>
      </c>
      <c r="F84" s="42">
        <v>16891</v>
      </c>
      <c r="G84" s="42">
        <v>17117</v>
      </c>
      <c r="H84" s="42">
        <v>17302</v>
      </c>
      <c r="I84" s="42">
        <v>17356</v>
      </c>
      <c r="J84" s="42">
        <v>17615</v>
      </c>
      <c r="K84" s="42">
        <v>17333</v>
      </c>
      <c r="L84" s="42">
        <v>17050</v>
      </c>
      <c r="M84" s="42">
        <v>16866</v>
      </c>
      <c r="N84" s="42">
        <v>16703</v>
      </c>
      <c r="O84" s="121">
        <v>16932</v>
      </c>
      <c r="P84">
        <v>16824</v>
      </c>
    </row>
    <row r="85" spans="1:16" x14ac:dyDescent="0.35">
      <c r="A85" s="37" t="s">
        <v>38</v>
      </c>
      <c r="B85" s="42">
        <v>1219</v>
      </c>
      <c r="C85" s="42">
        <v>1249</v>
      </c>
      <c r="D85" s="42">
        <v>1259</v>
      </c>
      <c r="E85" s="42">
        <v>1143</v>
      </c>
      <c r="F85" s="42">
        <v>1166</v>
      </c>
      <c r="G85" s="42">
        <v>1183</v>
      </c>
      <c r="H85" s="42">
        <v>1219</v>
      </c>
      <c r="I85" s="42">
        <v>1352</v>
      </c>
      <c r="J85" s="42">
        <v>1352</v>
      </c>
      <c r="K85" s="42">
        <v>1367</v>
      </c>
      <c r="L85" s="42">
        <v>1295</v>
      </c>
      <c r="M85" s="42">
        <v>1311</v>
      </c>
      <c r="N85" s="42">
        <v>1291</v>
      </c>
      <c r="O85" s="121">
        <v>1372</v>
      </c>
      <c r="P85">
        <v>1381</v>
      </c>
    </row>
    <row r="86" spans="1:16" x14ac:dyDescent="0.35">
      <c r="A86" s="37" t="s">
        <v>39</v>
      </c>
      <c r="B86" s="42">
        <v>4294</v>
      </c>
      <c r="C86" s="42">
        <v>4311</v>
      </c>
      <c r="D86" s="42">
        <v>4273</v>
      </c>
      <c r="E86" s="42">
        <v>4128</v>
      </c>
      <c r="F86" s="42">
        <v>4011</v>
      </c>
      <c r="G86" s="42">
        <v>3939</v>
      </c>
      <c r="H86" s="42">
        <v>4006</v>
      </c>
      <c r="I86" s="42">
        <v>3971</v>
      </c>
      <c r="J86" s="42">
        <v>3913</v>
      </c>
      <c r="K86" s="42">
        <v>3869</v>
      </c>
      <c r="L86" s="42">
        <v>3767</v>
      </c>
      <c r="M86" s="42">
        <v>3758</v>
      </c>
      <c r="N86" s="42">
        <v>3776</v>
      </c>
      <c r="O86" s="121">
        <v>3372</v>
      </c>
      <c r="P86">
        <v>3319</v>
      </c>
    </row>
    <row r="87" spans="1:16" x14ac:dyDescent="0.35">
      <c r="A87" s="37" t="s">
        <v>40</v>
      </c>
      <c r="B87" s="42">
        <v>126542</v>
      </c>
      <c r="C87" s="42">
        <v>126651</v>
      </c>
      <c r="D87" s="42">
        <v>127683</v>
      </c>
      <c r="E87" s="42">
        <v>131506</v>
      </c>
      <c r="F87" s="42">
        <v>132747</v>
      </c>
      <c r="G87" s="42">
        <v>133984</v>
      </c>
      <c r="H87" s="42">
        <v>134117</v>
      </c>
      <c r="I87" s="42">
        <v>135044</v>
      </c>
      <c r="J87" s="42">
        <v>136051</v>
      </c>
      <c r="K87" s="42">
        <v>136535</v>
      </c>
      <c r="L87" s="42">
        <v>136290</v>
      </c>
      <c r="M87" s="42">
        <v>137640</v>
      </c>
      <c r="N87" s="42">
        <v>138034</v>
      </c>
      <c r="O87" s="121">
        <v>143208</v>
      </c>
      <c r="P87">
        <v>143326</v>
      </c>
    </row>
    <row r="88" spans="1:16" x14ac:dyDescent="0.35">
      <c r="A88" s="37" t="s">
        <v>41</v>
      </c>
      <c r="B88" s="42">
        <v>917</v>
      </c>
      <c r="C88" s="42">
        <v>919</v>
      </c>
      <c r="D88" s="42">
        <v>969</v>
      </c>
      <c r="E88" s="42">
        <v>984</v>
      </c>
      <c r="F88" s="42">
        <v>953</v>
      </c>
      <c r="G88" s="42">
        <v>924</v>
      </c>
      <c r="H88" s="42">
        <v>903</v>
      </c>
      <c r="I88" s="42">
        <v>893</v>
      </c>
      <c r="J88" s="42">
        <v>837</v>
      </c>
      <c r="K88" s="42">
        <v>812</v>
      </c>
      <c r="L88" s="42">
        <v>810</v>
      </c>
      <c r="M88" s="42">
        <v>823</v>
      </c>
      <c r="N88" s="42">
        <v>776</v>
      </c>
      <c r="O88" s="121">
        <v>760</v>
      </c>
      <c r="P88">
        <v>724</v>
      </c>
    </row>
    <row r="89" spans="1:16" x14ac:dyDescent="0.35">
      <c r="A89" s="37" t="s">
        <v>42</v>
      </c>
      <c r="B89" s="42">
        <v>12141</v>
      </c>
      <c r="C89" s="42">
        <v>12083</v>
      </c>
      <c r="D89" s="42">
        <v>12142</v>
      </c>
      <c r="E89" s="42">
        <v>12651</v>
      </c>
      <c r="F89" s="42">
        <v>12648</v>
      </c>
      <c r="G89" s="42">
        <v>12614</v>
      </c>
      <c r="H89" s="42">
        <v>12743</v>
      </c>
      <c r="I89" s="42">
        <v>12773</v>
      </c>
      <c r="J89" s="42">
        <v>12739</v>
      </c>
      <c r="K89" s="42">
        <v>12799</v>
      </c>
      <c r="L89" s="42">
        <v>12715</v>
      </c>
      <c r="M89" s="42">
        <v>12287</v>
      </c>
      <c r="N89" s="42">
        <v>12337</v>
      </c>
      <c r="O89" s="121">
        <v>11831</v>
      </c>
      <c r="P89">
        <v>11754</v>
      </c>
    </row>
    <row r="90" spans="1:16" x14ac:dyDescent="0.35">
      <c r="A90" s="37" t="s">
        <v>43</v>
      </c>
      <c r="B90" s="42">
        <v>106517</v>
      </c>
      <c r="C90" s="42">
        <v>107445</v>
      </c>
      <c r="D90" s="42">
        <v>108378</v>
      </c>
      <c r="E90" s="42">
        <v>110224</v>
      </c>
      <c r="F90" s="42">
        <v>111832</v>
      </c>
      <c r="G90" s="42">
        <v>113494</v>
      </c>
      <c r="H90" s="42">
        <v>114954</v>
      </c>
      <c r="I90" s="42">
        <v>116881</v>
      </c>
      <c r="J90" s="42">
        <v>118105</v>
      </c>
      <c r="K90" s="42">
        <v>118386</v>
      </c>
      <c r="L90" s="42">
        <v>118019</v>
      </c>
      <c r="M90" s="42">
        <v>118189</v>
      </c>
      <c r="N90" s="42">
        <v>119200</v>
      </c>
      <c r="O90" s="121">
        <v>120003</v>
      </c>
      <c r="P90">
        <v>119411</v>
      </c>
    </row>
    <row r="91" spans="1:16" x14ac:dyDescent="0.35">
      <c r="A91" s="37" t="s">
        <v>44</v>
      </c>
      <c r="B91" s="42">
        <v>2976</v>
      </c>
      <c r="C91" s="42">
        <v>3067</v>
      </c>
      <c r="D91" s="42">
        <v>3130</v>
      </c>
      <c r="E91" s="42">
        <v>3355</v>
      </c>
      <c r="F91" s="42">
        <v>3294</v>
      </c>
      <c r="G91" s="42">
        <v>3271</v>
      </c>
      <c r="H91" s="42">
        <v>3372</v>
      </c>
      <c r="I91" s="42">
        <v>3465</v>
      </c>
      <c r="J91" s="42">
        <v>3651</v>
      </c>
      <c r="K91" s="42">
        <v>3673</v>
      </c>
      <c r="L91" s="42">
        <v>3663</v>
      </c>
      <c r="M91" s="42">
        <v>3671</v>
      </c>
      <c r="N91" s="42">
        <v>3657</v>
      </c>
      <c r="O91" s="121">
        <v>3308</v>
      </c>
      <c r="P91">
        <v>3265</v>
      </c>
    </row>
    <row r="92" spans="1:16" x14ac:dyDescent="0.35">
      <c r="A92" s="37" t="s">
        <v>45</v>
      </c>
      <c r="B92" s="42">
        <v>10145</v>
      </c>
      <c r="C92" s="42">
        <v>10454</v>
      </c>
      <c r="D92" s="42">
        <v>10528</v>
      </c>
      <c r="E92" s="42">
        <v>10658</v>
      </c>
      <c r="F92" s="42">
        <v>10686</v>
      </c>
      <c r="G92" s="42">
        <v>10865</v>
      </c>
      <c r="H92" s="42">
        <v>11238</v>
      </c>
      <c r="I92" s="42">
        <v>11613</v>
      </c>
      <c r="J92" s="42">
        <v>11721</v>
      </c>
      <c r="K92" s="42">
        <v>11600</v>
      </c>
      <c r="L92" s="42">
        <v>11472</v>
      </c>
      <c r="M92" s="42">
        <v>11720</v>
      </c>
      <c r="N92" s="42">
        <v>11998</v>
      </c>
      <c r="O92" s="121">
        <v>11644</v>
      </c>
      <c r="P92">
        <v>11194</v>
      </c>
    </row>
    <row r="93" spans="1:16" x14ac:dyDescent="0.35">
      <c r="A93" s="37" t="s">
        <v>46</v>
      </c>
      <c r="B93" s="43">
        <v>6537</v>
      </c>
      <c r="C93" s="43">
        <v>6734</v>
      </c>
      <c r="D93" s="43">
        <v>6772</v>
      </c>
      <c r="E93" s="42">
        <v>7110</v>
      </c>
      <c r="F93" s="42">
        <v>7139</v>
      </c>
      <c r="G93" s="42">
        <v>7336</v>
      </c>
      <c r="H93" s="42">
        <v>7601</v>
      </c>
      <c r="I93" s="42">
        <v>7798</v>
      </c>
      <c r="J93" s="42">
        <v>8005</v>
      </c>
      <c r="K93" s="42">
        <v>7893</v>
      </c>
      <c r="L93" s="42">
        <v>7574</v>
      </c>
      <c r="M93" s="42">
        <v>7720</v>
      </c>
      <c r="N93" s="42">
        <v>8010</v>
      </c>
      <c r="O93" s="121">
        <v>7791</v>
      </c>
      <c r="P93">
        <v>7415</v>
      </c>
    </row>
    <row r="94" spans="1:16" x14ac:dyDescent="0.35">
      <c r="A94" s="37" t="s">
        <v>47</v>
      </c>
      <c r="B94" s="43">
        <v>7427</v>
      </c>
      <c r="C94" s="43">
        <v>7590</v>
      </c>
      <c r="D94" s="43">
        <v>7698</v>
      </c>
      <c r="E94" s="42">
        <v>7845</v>
      </c>
      <c r="F94" s="42">
        <v>7986</v>
      </c>
      <c r="G94" s="42">
        <v>8038</v>
      </c>
      <c r="H94" s="42">
        <v>8168</v>
      </c>
      <c r="I94" s="42">
        <v>8326</v>
      </c>
      <c r="J94" s="42">
        <v>8546</v>
      </c>
      <c r="K94" s="42">
        <v>8488</v>
      </c>
      <c r="L94" s="42">
        <v>8568</v>
      </c>
      <c r="M94" s="42">
        <v>8591</v>
      </c>
      <c r="N94" s="42">
        <v>8713</v>
      </c>
      <c r="O94" s="121">
        <v>7694</v>
      </c>
      <c r="P94">
        <v>7607</v>
      </c>
    </row>
    <row r="95" spans="1:16" x14ac:dyDescent="0.35">
      <c r="A95" s="37"/>
      <c r="B95" s="43"/>
      <c r="C95" s="43"/>
      <c r="D95" s="43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121"/>
    </row>
    <row r="96" spans="1:16" x14ac:dyDescent="0.35">
      <c r="A96" s="37" t="s">
        <v>48</v>
      </c>
      <c r="B96" s="44">
        <f>SUM(B50:B94)</f>
        <v>1037569</v>
      </c>
      <c r="C96" s="44">
        <f t="shared" ref="C96:M96" si="4">SUM(C50:C94)</f>
        <v>1048458</v>
      </c>
      <c r="D96" s="44">
        <f t="shared" si="4"/>
        <v>1064136</v>
      </c>
      <c r="E96" s="44">
        <f t="shared" si="4"/>
        <v>1100276</v>
      </c>
      <c r="F96" s="44">
        <f t="shared" si="4"/>
        <v>1114316</v>
      </c>
      <c r="G96" s="44">
        <f t="shared" si="4"/>
        <v>1133030</v>
      </c>
      <c r="H96" s="44">
        <f t="shared" si="4"/>
        <v>1151306</v>
      </c>
      <c r="I96" s="44">
        <f t="shared" si="4"/>
        <v>1172518</v>
      </c>
      <c r="J96" s="44">
        <f t="shared" si="4"/>
        <v>1193395</v>
      </c>
      <c r="K96" s="44">
        <f t="shared" si="4"/>
        <v>1194657</v>
      </c>
      <c r="L96" s="44">
        <f t="shared" si="4"/>
        <v>1195081</v>
      </c>
      <c r="M96" s="44">
        <f t="shared" si="4"/>
        <v>1212527</v>
      </c>
      <c r="N96" s="44">
        <f t="shared" ref="N96" si="5">SUM(N50:N94)</f>
        <v>1226472</v>
      </c>
      <c r="O96" s="121">
        <f>SUM(O50:O94)</f>
        <v>1212163</v>
      </c>
      <c r="P96" s="44">
        <f>SUM(P50:P94)</f>
        <v>1206939</v>
      </c>
    </row>
    <row r="97" spans="1:16" ht="15" thickBot="1" x14ac:dyDescent="0.4">
      <c r="A97" s="37" t="s">
        <v>49</v>
      </c>
      <c r="B97" s="38">
        <f>B96/B98</f>
        <v>4.3404974318514013E-2</v>
      </c>
      <c r="C97" s="38">
        <f t="shared" ref="C97:M97" si="6">C96/C98</f>
        <v>4.309857855728378E-2</v>
      </c>
      <c r="D97" s="38">
        <f t="shared" si="6"/>
        <v>4.2939352445951144E-2</v>
      </c>
      <c r="E97" s="38">
        <f t="shared" si="6"/>
        <v>4.3587925037592089E-2</v>
      </c>
      <c r="F97" s="38">
        <f t="shared" si="6"/>
        <v>4.3449510136520278E-2</v>
      </c>
      <c r="G97" s="38">
        <f t="shared" si="6"/>
        <v>4.3428382628800263E-2</v>
      </c>
      <c r="H97" s="38">
        <f t="shared" si="6"/>
        <v>4.3462789583058381E-2</v>
      </c>
      <c r="I97" s="38">
        <f t="shared" si="6"/>
        <v>4.3463388375240046E-2</v>
      </c>
      <c r="J97" s="38">
        <f t="shared" si="6"/>
        <v>4.3416999874921841E-2</v>
      </c>
      <c r="K97" s="38">
        <f t="shared" si="6"/>
        <v>4.2761784057065683E-2</v>
      </c>
      <c r="L97" s="38">
        <f t="shared" si="6"/>
        <v>4.2195139682396993E-2</v>
      </c>
      <c r="M97" s="38">
        <f t="shared" si="6"/>
        <v>4.2245611736806465E-2</v>
      </c>
      <c r="N97" s="38">
        <f>N96/N98</f>
        <v>4.2298145726284361E-2</v>
      </c>
      <c r="O97" s="122">
        <f>O96/O98</f>
        <v>4.1285138439370726E-2</v>
      </c>
      <c r="P97" s="38">
        <f t="shared" ref="P97" si="7">P96/P98</f>
        <v>4.0874472080528745E-2</v>
      </c>
    </row>
    <row r="98" spans="1:16" ht="15" thickBot="1" x14ac:dyDescent="0.4">
      <c r="A98" s="37" t="s">
        <v>50</v>
      </c>
      <c r="B98" s="39">
        <v>23904380</v>
      </c>
      <c r="C98" s="39">
        <v>24326974</v>
      </c>
      <c r="D98" s="39">
        <v>24782302</v>
      </c>
      <c r="E98" s="39">
        <v>25242679</v>
      </c>
      <c r="F98" s="39">
        <v>25646227</v>
      </c>
      <c r="G98" s="39">
        <v>26089620</v>
      </c>
      <c r="H98" s="39">
        <v>26489464</v>
      </c>
      <c r="I98" s="39">
        <v>26977142</v>
      </c>
      <c r="J98" s="39">
        <v>27486814</v>
      </c>
      <c r="K98" s="39">
        <v>27937492</v>
      </c>
      <c r="L98" s="39">
        <v>28322717</v>
      </c>
      <c r="M98" s="39">
        <v>28701845</v>
      </c>
      <c r="N98" s="39">
        <v>28995881</v>
      </c>
      <c r="O98" s="121">
        <v>29360759</v>
      </c>
      <c r="P98" s="123">
        <v>29527941</v>
      </c>
    </row>
    <row r="99" spans="1:16" x14ac:dyDescent="0.35">
      <c r="A99" s="133" t="s">
        <v>108</v>
      </c>
      <c r="B99" s="134">
        <f>AVERAGE(B50:B94)</f>
        <v>23057.088888888888</v>
      </c>
      <c r="C99" s="134">
        <f t="shared" ref="C99:P99" si="8">AVERAGE(C50:C94)</f>
        <v>23299.066666666666</v>
      </c>
      <c r="D99" s="134">
        <f t="shared" si="8"/>
        <v>23647.466666666667</v>
      </c>
      <c r="E99" s="134">
        <f t="shared" si="8"/>
        <v>24450.577777777777</v>
      </c>
      <c r="F99" s="134">
        <f t="shared" si="8"/>
        <v>24762.577777777777</v>
      </c>
      <c r="G99" s="134">
        <f t="shared" si="8"/>
        <v>25178.444444444445</v>
      </c>
      <c r="H99" s="134">
        <f t="shared" si="8"/>
        <v>25584.577777777777</v>
      </c>
      <c r="I99" s="134">
        <f t="shared" si="8"/>
        <v>26055.955555555556</v>
      </c>
      <c r="J99" s="134">
        <f t="shared" si="8"/>
        <v>26519.888888888891</v>
      </c>
      <c r="K99" s="134">
        <f t="shared" si="8"/>
        <v>26547.933333333334</v>
      </c>
      <c r="L99" s="134">
        <f t="shared" si="8"/>
        <v>26557.355555555554</v>
      </c>
      <c r="M99" s="134">
        <f t="shared" si="8"/>
        <v>26945.044444444444</v>
      </c>
      <c r="N99" s="134">
        <f t="shared" si="8"/>
        <v>27254.933333333334</v>
      </c>
      <c r="O99" s="134">
        <f t="shared" si="8"/>
        <v>26936.955555555556</v>
      </c>
      <c r="P99" s="134">
        <f t="shared" si="8"/>
        <v>26820.866666666665</v>
      </c>
    </row>
  </sheetData>
  <conditionalFormatting sqref="R1:R4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{2A8D1FE5-E7BD-4525-AB67-DE2ABBB25EC7}</x14:id>
        </ext>
      </extLst>
    </cfRule>
  </conditionalFormatting>
  <conditionalFormatting sqref="S1:S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8D1FE5-E7BD-4525-AB67-DE2ABBB25E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R1:R47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FD2B6-10A9-493F-910C-E5F809EFF9EC}">
  <dimension ref="A1:P49"/>
  <sheetViews>
    <sheetView workbookViewId="0">
      <selection activeCell="B49" sqref="B49:P49"/>
    </sheetView>
  </sheetViews>
  <sheetFormatPr defaultRowHeight="14.5" x14ac:dyDescent="0.35"/>
  <cols>
    <col min="1" max="1" width="13.08984375" bestFit="1" customWidth="1"/>
    <col min="2" max="2" width="9.54296875" bestFit="1" customWidth="1"/>
    <col min="15" max="15" width="12.08984375" customWidth="1"/>
    <col min="16" max="16" width="9.08984375" bestFit="1" customWidth="1"/>
  </cols>
  <sheetData>
    <row r="1" spans="1:16" x14ac:dyDescent="0.35">
      <c r="A1" s="1" t="s">
        <v>88</v>
      </c>
      <c r="B1" s="6">
        <v>2007</v>
      </c>
      <c r="C1" s="6">
        <v>2008</v>
      </c>
      <c r="D1" s="6">
        <v>2009</v>
      </c>
      <c r="E1" s="6">
        <v>2010</v>
      </c>
      <c r="F1" s="6">
        <v>2011</v>
      </c>
      <c r="G1" s="6">
        <v>2012</v>
      </c>
      <c r="H1" s="6">
        <v>2013</v>
      </c>
      <c r="I1" s="6">
        <v>2014</v>
      </c>
      <c r="J1" s="6">
        <v>2015</v>
      </c>
      <c r="K1" s="6">
        <v>2016</v>
      </c>
      <c r="L1" s="6">
        <v>2017</v>
      </c>
      <c r="M1" s="6">
        <v>2018</v>
      </c>
      <c r="N1" s="35">
        <v>2019</v>
      </c>
      <c r="O1" s="6">
        <v>2020</v>
      </c>
      <c r="P1" s="6">
        <v>2021</v>
      </c>
    </row>
    <row r="2" spans="1:16" ht="15.5" x14ac:dyDescent="0.35">
      <c r="A2" s="1" t="s">
        <v>3</v>
      </c>
      <c r="B2" s="19">
        <v>0.38940000000000002</v>
      </c>
      <c r="C2" s="19">
        <v>0.35499999999999998</v>
      </c>
      <c r="D2" s="19">
        <v>0.48430000000000001</v>
      </c>
      <c r="E2" s="19">
        <v>0.44290000000000002</v>
      </c>
      <c r="F2" s="17">
        <v>0.43240000000000001</v>
      </c>
      <c r="G2" s="17">
        <v>0.36849999999999999</v>
      </c>
      <c r="H2" s="17">
        <v>0.36780000000000002</v>
      </c>
      <c r="I2" s="17">
        <v>0.34129999999999999</v>
      </c>
      <c r="J2" s="17">
        <v>0.51049999999999995</v>
      </c>
      <c r="K2" s="17">
        <v>0.5655</v>
      </c>
      <c r="L2">
        <v>0.60070000000000001</v>
      </c>
      <c r="M2">
        <v>0.60389999999999988</v>
      </c>
      <c r="N2">
        <v>0.50990000000000002</v>
      </c>
      <c r="O2" s="118">
        <v>0.50990000000000002</v>
      </c>
      <c r="P2" s="125">
        <v>0.51500000000000001</v>
      </c>
    </row>
    <row r="3" spans="1:16" ht="15.5" x14ac:dyDescent="0.35">
      <c r="A3" s="1" t="s">
        <v>4</v>
      </c>
      <c r="B3" s="19">
        <v>0.26784000000000002</v>
      </c>
      <c r="C3" s="19">
        <v>0.22397</v>
      </c>
      <c r="D3" s="19">
        <v>0.2586</v>
      </c>
      <c r="E3" s="19">
        <v>0.26800000000000002</v>
      </c>
      <c r="F3" s="17">
        <v>0.28899999999999998</v>
      </c>
      <c r="G3" s="17">
        <v>0.2636</v>
      </c>
      <c r="H3" s="17">
        <v>0.34564</v>
      </c>
      <c r="I3" s="17">
        <v>0.34564</v>
      </c>
      <c r="J3" s="17">
        <v>0.55596999999999996</v>
      </c>
      <c r="K3" s="17">
        <v>0.71750000000000003</v>
      </c>
      <c r="L3">
        <v>0.77</v>
      </c>
      <c r="M3">
        <v>0.75875000000000004</v>
      </c>
      <c r="N3">
        <v>0.65</v>
      </c>
      <c r="O3" s="118">
        <v>0.74</v>
      </c>
      <c r="P3" s="125">
        <v>0.209146</v>
      </c>
    </row>
    <row r="4" spans="1:16" ht="15.5" x14ac:dyDescent="0.35">
      <c r="A4" s="1" t="s">
        <v>5</v>
      </c>
      <c r="B4" s="19">
        <v>0.53339999999999999</v>
      </c>
      <c r="C4" s="19">
        <v>0.49340000000000001</v>
      </c>
      <c r="D4" s="19">
        <v>0.58489999999999998</v>
      </c>
      <c r="E4" s="19">
        <v>0.52</v>
      </c>
      <c r="F4" s="17">
        <v>0.47899999999999998</v>
      </c>
      <c r="G4" s="17">
        <v>0.439</v>
      </c>
      <c r="H4" s="17">
        <v>0.51600000000000001</v>
      </c>
      <c r="I4" s="17">
        <v>0.53059999999999996</v>
      </c>
      <c r="J4" s="17">
        <v>0.83530000000000004</v>
      </c>
      <c r="K4" s="20">
        <v>1.1000000000000001</v>
      </c>
      <c r="L4">
        <v>1.1000000000000001</v>
      </c>
      <c r="M4">
        <v>1.0259</v>
      </c>
      <c r="N4">
        <v>1.05</v>
      </c>
      <c r="O4" s="118">
        <v>1.0354000000000001</v>
      </c>
      <c r="P4" s="125">
        <v>0.21</v>
      </c>
    </row>
    <row r="5" spans="1:16" ht="15.5" x14ac:dyDescent="0.35">
      <c r="A5" s="1" t="s">
        <v>6</v>
      </c>
      <c r="B5" s="19">
        <v>0.56957999999999998</v>
      </c>
      <c r="C5" s="19">
        <v>0.52573999999999999</v>
      </c>
      <c r="D5" s="19">
        <v>0.52569999999999995</v>
      </c>
      <c r="E5" s="19">
        <v>0.57133</v>
      </c>
      <c r="F5" s="17">
        <v>0.53331099999999998</v>
      </c>
      <c r="G5" s="17">
        <v>0.54344700000000001</v>
      </c>
      <c r="H5" s="17">
        <v>0.50483100000000003</v>
      </c>
      <c r="I5" s="17">
        <v>0.54786000000000001</v>
      </c>
      <c r="J5" s="17">
        <v>0.64083699999999999</v>
      </c>
      <c r="K5" s="17">
        <v>0.64083699999999999</v>
      </c>
      <c r="L5">
        <v>0.67540900000000004</v>
      </c>
      <c r="M5">
        <v>0.50775100000000006</v>
      </c>
      <c r="N5">
        <v>0.490763</v>
      </c>
      <c r="O5" s="118">
        <v>0.49574700000000005</v>
      </c>
      <c r="P5" s="125">
        <v>0.81509999999999994</v>
      </c>
    </row>
    <row r="6" spans="1:16" ht="15.5" x14ac:dyDescent="0.35">
      <c r="A6" s="1" t="s">
        <v>7</v>
      </c>
      <c r="B6" s="19">
        <v>0.593777</v>
      </c>
      <c r="C6" s="19">
        <v>0.59195699999999996</v>
      </c>
      <c r="D6" s="19">
        <v>0.64100000000000001</v>
      </c>
      <c r="E6" s="19">
        <v>0.70735899999999996</v>
      </c>
      <c r="F6" s="17">
        <v>0.73282099999999994</v>
      </c>
      <c r="G6" s="17">
        <v>0.74319500000000005</v>
      </c>
      <c r="H6" s="17">
        <v>0.79964999999999997</v>
      </c>
      <c r="I6" s="17">
        <v>0.833596</v>
      </c>
      <c r="J6" s="17">
        <v>0.94708000000000003</v>
      </c>
      <c r="K6" s="17">
        <v>1.02023</v>
      </c>
      <c r="L6">
        <v>0.93479999999999996</v>
      </c>
      <c r="M6">
        <v>0.90128600000000003</v>
      </c>
      <c r="N6">
        <v>0.94705799999999996</v>
      </c>
      <c r="O6" s="118">
        <v>0.716588</v>
      </c>
      <c r="P6" s="125">
        <v>0.35998999999999998</v>
      </c>
    </row>
    <row r="7" spans="1:16" ht="15.5" x14ac:dyDescent="0.35">
      <c r="A7" s="1" t="s">
        <v>8</v>
      </c>
      <c r="B7" s="19">
        <v>0.39296999999999999</v>
      </c>
      <c r="C7" s="19">
        <v>0.31258000000000002</v>
      </c>
      <c r="D7" s="19">
        <v>0.31259999999999999</v>
      </c>
      <c r="E7" s="19">
        <v>0.28459000000000001</v>
      </c>
      <c r="F7" s="17">
        <v>0.29453000000000001</v>
      </c>
      <c r="G7" s="17">
        <v>0.266544</v>
      </c>
      <c r="H7" s="17">
        <v>0.298736</v>
      </c>
      <c r="I7" s="17">
        <v>0.35333700000000001</v>
      </c>
      <c r="J7" s="17">
        <v>0.558979</v>
      </c>
      <c r="K7" s="17">
        <v>0.83</v>
      </c>
      <c r="L7">
        <v>0.78</v>
      </c>
      <c r="M7">
        <v>0.772729</v>
      </c>
      <c r="N7">
        <v>0.68273300000000003</v>
      </c>
      <c r="O7" s="118">
        <v>0.68271999999999999</v>
      </c>
      <c r="P7" s="125">
        <v>0.36499999999999999</v>
      </c>
    </row>
    <row r="8" spans="1:16" ht="15.5" x14ac:dyDescent="0.35">
      <c r="A8" s="1" t="s">
        <v>9</v>
      </c>
      <c r="B8" s="19">
        <v>0.46484999999999999</v>
      </c>
      <c r="C8" s="19">
        <v>0.42049999999999998</v>
      </c>
      <c r="D8" s="19">
        <v>0.46179999999999999</v>
      </c>
      <c r="E8" s="19">
        <v>0.45851999999999998</v>
      </c>
      <c r="F8" s="17">
        <v>0.52983000000000002</v>
      </c>
      <c r="G8" s="17">
        <v>0.51641000000000004</v>
      </c>
      <c r="H8" s="17">
        <v>0.55076000000000003</v>
      </c>
      <c r="I8" s="17">
        <v>0.48964999999999997</v>
      </c>
      <c r="J8" s="17">
        <v>0.59811000000000003</v>
      </c>
      <c r="K8" s="17">
        <v>0.95</v>
      </c>
      <c r="L8">
        <v>0.95230999999999999</v>
      </c>
      <c r="M8">
        <v>0.95000000000000007</v>
      </c>
      <c r="N8">
        <v>0.94743699999999997</v>
      </c>
      <c r="O8" s="118">
        <v>1.035585</v>
      </c>
      <c r="P8" s="125">
        <v>0.45819999999999994</v>
      </c>
    </row>
    <row r="9" spans="1:16" ht="15.5" x14ac:dyDescent="0.35">
      <c r="A9" s="1" t="s">
        <v>10</v>
      </c>
      <c r="B9" s="19">
        <v>0.81</v>
      </c>
      <c r="C9" s="19">
        <v>0.69</v>
      </c>
      <c r="D9" s="19">
        <v>0.66930000000000001</v>
      </c>
      <c r="E9" s="19">
        <v>0.59</v>
      </c>
      <c r="F9" s="17">
        <v>0.54569999999999996</v>
      </c>
      <c r="G9" s="17">
        <v>0.54569999999999996</v>
      </c>
      <c r="H9" s="17">
        <v>0.57069999999999999</v>
      </c>
      <c r="I9" s="17">
        <v>0.52</v>
      </c>
      <c r="J9" s="17">
        <v>0.57999999999999996</v>
      </c>
      <c r="K9" s="17">
        <v>0.63</v>
      </c>
      <c r="L9">
        <v>0.63</v>
      </c>
      <c r="M9">
        <v>0.60570000000000002</v>
      </c>
      <c r="N9">
        <v>0.5413</v>
      </c>
      <c r="O9" s="118">
        <v>0.60529999999999995</v>
      </c>
      <c r="P9" s="125">
        <v>0.53610000000000002</v>
      </c>
    </row>
    <row r="10" spans="1:16" ht="15.5" x14ac:dyDescent="0.35">
      <c r="A10" s="1" t="s">
        <v>11</v>
      </c>
      <c r="B10" s="19">
        <v>0.78654999999999997</v>
      </c>
      <c r="C10" s="19">
        <v>0.70984000000000003</v>
      </c>
      <c r="D10" s="19">
        <v>0.75960000000000005</v>
      </c>
      <c r="E10" s="19">
        <v>0.81245000000000001</v>
      </c>
      <c r="F10" s="17">
        <v>0.85343999999999998</v>
      </c>
      <c r="G10" s="17">
        <v>0.72677000000000014</v>
      </c>
      <c r="H10" s="17">
        <v>0.69621</v>
      </c>
      <c r="I10" s="17">
        <v>0.56162000000000001</v>
      </c>
      <c r="J10" s="17">
        <v>0.40615000000000001</v>
      </c>
      <c r="K10" s="17">
        <v>0.39023000000000002</v>
      </c>
      <c r="L10">
        <v>0.23388</v>
      </c>
      <c r="M10">
        <v>0.18531</v>
      </c>
      <c r="N10">
        <v>0.17332900000000001</v>
      </c>
      <c r="O10" s="118">
        <v>0.161306</v>
      </c>
      <c r="P10" s="125">
        <v>0.32754499999999998</v>
      </c>
    </row>
    <row r="11" spans="1:16" ht="15.5" x14ac:dyDescent="0.35">
      <c r="A11" s="1" t="s">
        <v>12</v>
      </c>
      <c r="B11" s="19">
        <v>0.63756199999999996</v>
      </c>
      <c r="C11" s="19">
        <v>0.55000000000000004</v>
      </c>
      <c r="D11" s="19">
        <v>0.60829999999999995</v>
      </c>
      <c r="E11" s="19">
        <v>0.56657000000000002</v>
      </c>
      <c r="F11" s="17">
        <v>0.55393700000000001</v>
      </c>
      <c r="G11" s="17">
        <v>0.50952900000000001</v>
      </c>
      <c r="H11" s="17">
        <v>0.52582799999999996</v>
      </c>
      <c r="I11" s="17">
        <v>0.49410100000000001</v>
      </c>
      <c r="J11" s="17">
        <v>0.55000000000000004</v>
      </c>
      <c r="K11" s="17">
        <v>0.84</v>
      </c>
      <c r="L11">
        <v>0.89089499999999999</v>
      </c>
      <c r="M11">
        <v>0.85662099999999997</v>
      </c>
      <c r="N11">
        <v>0.85662099999999997</v>
      </c>
      <c r="O11" s="118">
        <v>0.97092000000000001</v>
      </c>
      <c r="P11" s="125">
        <v>0.37030000000000002</v>
      </c>
    </row>
    <row r="12" spans="1:16" ht="15.5" x14ac:dyDescent="0.35">
      <c r="A12" s="1" t="s">
        <v>13</v>
      </c>
      <c r="B12" s="19">
        <v>0.4</v>
      </c>
      <c r="C12" s="19">
        <v>0.4</v>
      </c>
      <c r="D12" s="19">
        <v>0.45419999999999999</v>
      </c>
      <c r="E12" s="19">
        <v>0.50141000000000002</v>
      </c>
      <c r="F12" s="17">
        <v>0.50141000000000002</v>
      </c>
      <c r="G12" s="17">
        <v>0.47765999999999997</v>
      </c>
      <c r="H12" s="17">
        <v>0.60411000000000004</v>
      </c>
      <c r="I12" s="17">
        <v>0.59250000000000003</v>
      </c>
      <c r="J12" s="17">
        <v>0.72019</v>
      </c>
      <c r="K12" s="17">
        <v>0.77842100000000003</v>
      </c>
      <c r="L12">
        <v>0.85</v>
      </c>
      <c r="M12">
        <v>0.85</v>
      </c>
      <c r="N12">
        <v>0.81667999999999996</v>
      </c>
      <c r="O12" s="118">
        <v>0.85</v>
      </c>
      <c r="P12" s="125">
        <v>0.59687999999999997</v>
      </c>
    </row>
    <row r="13" spans="1:16" ht="15.5" x14ac:dyDescent="0.35">
      <c r="A13" s="1" t="s">
        <v>14</v>
      </c>
      <c r="B13" s="19">
        <v>0.40409099999999998</v>
      </c>
      <c r="C13" s="19">
        <v>0.35799999999999998</v>
      </c>
      <c r="D13" s="19">
        <v>0.35799999999999998</v>
      </c>
      <c r="E13" s="19">
        <v>0.35637200000000002</v>
      </c>
      <c r="F13" s="17">
        <v>0.35637200000000002</v>
      </c>
      <c r="G13" s="17">
        <v>0.31827800000000001</v>
      </c>
      <c r="H13" s="17">
        <v>0.297296</v>
      </c>
      <c r="I13" s="17">
        <v>0.297296</v>
      </c>
      <c r="J13" s="17">
        <v>0.33500000000000002</v>
      </c>
      <c r="K13" s="17">
        <v>0.37</v>
      </c>
      <c r="L13">
        <v>0.38721</v>
      </c>
      <c r="M13">
        <v>0.39699999999999996</v>
      </c>
      <c r="N13">
        <v>0.36499999999999999</v>
      </c>
      <c r="O13" s="118">
        <v>0.36499999999999999</v>
      </c>
      <c r="P13" s="125">
        <v>0.61263599999999996</v>
      </c>
    </row>
    <row r="14" spans="1:16" ht="15.5" x14ac:dyDescent="0.35">
      <c r="A14" s="1" t="s">
        <v>15</v>
      </c>
      <c r="B14" s="19">
        <v>0.95</v>
      </c>
      <c r="C14" s="19">
        <v>0.82477999999999996</v>
      </c>
      <c r="D14" s="19">
        <v>0.81</v>
      </c>
      <c r="E14" s="19">
        <v>0.79</v>
      </c>
      <c r="F14" s="17">
        <v>0.8</v>
      </c>
      <c r="G14" s="17">
        <v>0.77400000000000002</v>
      </c>
      <c r="H14" s="17">
        <v>0.79679999999999995</v>
      </c>
      <c r="I14" s="17">
        <v>0.72399999999999998</v>
      </c>
      <c r="J14" s="17">
        <v>0.81550500000000004</v>
      </c>
      <c r="K14" s="17">
        <v>0.81550500000000004</v>
      </c>
      <c r="L14">
        <v>0.85607</v>
      </c>
      <c r="M14">
        <v>0.81564899999999996</v>
      </c>
      <c r="N14">
        <v>0.13394600000000001</v>
      </c>
      <c r="O14" s="118">
        <v>0.7577029999999999</v>
      </c>
      <c r="P14" s="125">
        <v>0.60592400000000002</v>
      </c>
    </row>
    <row r="15" spans="1:16" ht="15.5" x14ac:dyDescent="0.35">
      <c r="A15" s="1" t="s">
        <v>16</v>
      </c>
      <c r="B15" s="19">
        <v>0.34672599999999998</v>
      </c>
      <c r="C15" s="19">
        <v>0.34672599999999998</v>
      </c>
      <c r="D15" s="19">
        <v>0.39500000000000002</v>
      </c>
      <c r="E15" s="19">
        <v>0.36704799999999999</v>
      </c>
      <c r="F15" s="17">
        <v>0.352352</v>
      </c>
      <c r="G15" s="17">
        <v>0.30362100000000003</v>
      </c>
      <c r="H15" s="17">
        <v>0.36110199999999998</v>
      </c>
      <c r="I15" s="17">
        <v>0.36062</v>
      </c>
      <c r="J15" s="17">
        <v>0.48957099999999998</v>
      </c>
      <c r="K15" s="17">
        <v>0.60544500000000001</v>
      </c>
      <c r="L15">
        <v>0.59396700000000002</v>
      </c>
      <c r="M15">
        <v>0.57573600000000003</v>
      </c>
      <c r="N15">
        <v>0.51979500000000001</v>
      </c>
      <c r="O15" s="118">
        <v>0.54549999999999998</v>
      </c>
      <c r="P15" s="125">
        <v>0.251635</v>
      </c>
    </row>
    <row r="16" spans="1:16" ht="15.5" x14ac:dyDescent="0.35">
      <c r="A16" s="1" t="s">
        <v>17</v>
      </c>
      <c r="B16" s="19">
        <v>0.375</v>
      </c>
      <c r="C16" s="19">
        <v>0.309</v>
      </c>
      <c r="D16" s="19">
        <v>0.375</v>
      </c>
      <c r="E16" s="19">
        <v>0.36</v>
      </c>
      <c r="F16" s="17">
        <v>0.37808999999999998</v>
      </c>
      <c r="G16" s="17">
        <v>0.35499999999999998</v>
      </c>
      <c r="H16" s="17">
        <v>0.39900000000000002</v>
      </c>
      <c r="I16" s="17">
        <v>0.38962599999999997</v>
      </c>
      <c r="J16" s="17">
        <v>0.67</v>
      </c>
      <c r="K16" s="17">
        <v>0.71</v>
      </c>
      <c r="L16">
        <v>0.59460000000000002</v>
      </c>
      <c r="M16">
        <v>0.65539999999999998</v>
      </c>
      <c r="N16">
        <v>0.61409999999999998</v>
      </c>
      <c r="O16" s="118">
        <v>0.77270000000000005</v>
      </c>
      <c r="P16" s="125">
        <v>0.53763699999999992</v>
      </c>
    </row>
    <row r="17" spans="1:16" ht="15.5" x14ac:dyDescent="0.35">
      <c r="A17" s="1" t="s">
        <v>18</v>
      </c>
      <c r="B17" s="19">
        <v>0.343165</v>
      </c>
      <c r="C17" s="19">
        <v>0.26340000000000002</v>
      </c>
      <c r="D17" s="19">
        <v>0.34200000000000003</v>
      </c>
      <c r="E17" s="19">
        <v>0.308</v>
      </c>
      <c r="F17" s="17">
        <v>0.3</v>
      </c>
      <c r="G17" s="17">
        <v>0.22</v>
      </c>
      <c r="H17" s="17">
        <v>0.24</v>
      </c>
      <c r="I17" s="17">
        <v>0.27</v>
      </c>
      <c r="J17" s="17">
        <v>0.4</v>
      </c>
      <c r="K17" s="17">
        <v>0.4</v>
      </c>
      <c r="L17">
        <v>0.4</v>
      </c>
      <c r="M17">
        <v>0.3382</v>
      </c>
      <c r="N17">
        <v>0.23</v>
      </c>
      <c r="O17" s="118">
        <v>0.21</v>
      </c>
      <c r="P17" s="125">
        <v>0.74250000000000005</v>
      </c>
    </row>
    <row r="18" spans="1:16" ht="15.5" x14ac:dyDescent="0.35">
      <c r="A18" s="1" t="s">
        <v>19</v>
      </c>
      <c r="B18" s="19">
        <v>0.28949999999999998</v>
      </c>
      <c r="C18" s="19">
        <v>0.23949999999999999</v>
      </c>
      <c r="D18" s="19">
        <v>0.33979999999999999</v>
      </c>
      <c r="E18" s="19">
        <v>0.33642</v>
      </c>
      <c r="F18" s="17">
        <v>0.35649999999999998</v>
      </c>
      <c r="G18" s="17">
        <v>0.31667000000000001</v>
      </c>
      <c r="H18" s="17">
        <v>0.35045999999999999</v>
      </c>
      <c r="I18" s="17">
        <v>0.34833999999999998</v>
      </c>
      <c r="J18" s="17">
        <v>0.45733000000000001</v>
      </c>
      <c r="K18" s="17">
        <v>0.56408999999999998</v>
      </c>
      <c r="L18">
        <v>0.53388000000000002</v>
      </c>
      <c r="M18">
        <v>0.53361000000000003</v>
      </c>
      <c r="N18">
        <v>0.52866999999999997</v>
      </c>
      <c r="O18" s="118">
        <v>0.54159400000000002</v>
      </c>
      <c r="P18" s="125">
        <v>0.71446600000000005</v>
      </c>
    </row>
    <row r="19" spans="1:16" ht="15.5" x14ac:dyDescent="0.35">
      <c r="A19" s="1" t="s">
        <v>20</v>
      </c>
      <c r="B19" s="19">
        <v>0.48787000000000003</v>
      </c>
      <c r="C19">
        <v>0.53625400000000001</v>
      </c>
      <c r="D19">
        <v>0.57869999999999999</v>
      </c>
      <c r="E19">
        <v>0.52240600000000004</v>
      </c>
      <c r="F19" s="17">
        <v>0.43672</v>
      </c>
      <c r="G19" s="17">
        <v>0.33</v>
      </c>
      <c r="H19" s="17">
        <v>0.35982799999999998</v>
      </c>
      <c r="I19" s="17">
        <v>0.30068699999999998</v>
      </c>
      <c r="J19" s="17">
        <v>0.37188500000000002</v>
      </c>
      <c r="K19" s="17">
        <v>0.44</v>
      </c>
      <c r="L19">
        <v>0.44</v>
      </c>
      <c r="M19">
        <v>0.32802399999999998</v>
      </c>
      <c r="N19">
        <v>0.33124199999999998</v>
      </c>
      <c r="O19" s="118">
        <v>0.30025500000000005</v>
      </c>
      <c r="P19" s="125">
        <v>0.69286099999999995</v>
      </c>
    </row>
    <row r="20" spans="1:16" ht="15.5" x14ac:dyDescent="0.35">
      <c r="A20" s="1" t="s">
        <v>21</v>
      </c>
      <c r="B20" s="19">
        <v>0.44509100000000001</v>
      </c>
      <c r="C20" s="19">
        <v>0.41193200000000002</v>
      </c>
      <c r="D20" s="19">
        <v>0.4118</v>
      </c>
      <c r="E20" s="19">
        <v>0.41099000000000002</v>
      </c>
      <c r="F20" s="17">
        <v>0.41099000000000002</v>
      </c>
      <c r="G20" s="17">
        <v>0.380915</v>
      </c>
      <c r="H20" s="17">
        <v>0.380915</v>
      </c>
      <c r="I20" s="17">
        <v>0.380915</v>
      </c>
      <c r="J20" s="17">
        <v>0.38091399999999997</v>
      </c>
      <c r="K20" s="17">
        <v>0.52999300000000005</v>
      </c>
      <c r="L20">
        <v>0.62171799999999999</v>
      </c>
      <c r="M20">
        <v>0.56716500000000003</v>
      </c>
      <c r="N20">
        <v>0.62171699999999996</v>
      </c>
      <c r="O20" s="118">
        <v>0.58130999999999999</v>
      </c>
      <c r="P20" s="125">
        <v>0.47168700000000002</v>
      </c>
    </row>
    <row r="21" spans="1:16" ht="15.5" x14ac:dyDescent="0.35">
      <c r="A21" s="1" t="s">
        <v>22</v>
      </c>
      <c r="B21" s="19">
        <v>0.55735000000000001</v>
      </c>
      <c r="C21" s="19">
        <v>0.46715000000000001</v>
      </c>
      <c r="D21" s="19">
        <v>0.60599999999999998</v>
      </c>
      <c r="E21" s="19">
        <v>0.53242199999999995</v>
      </c>
      <c r="F21" s="17">
        <v>0.56145800000000001</v>
      </c>
      <c r="G21" s="17">
        <v>0.45663999999999999</v>
      </c>
      <c r="H21" s="17">
        <v>0.51103100000000001</v>
      </c>
      <c r="I21" s="17">
        <v>0.52693500000000004</v>
      </c>
      <c r="J21" s="17">
        <v>0.72987500000000005</v>
      </c>
      <c r="K21" s="17">
        <v>0.95</v>
      </c>
      <c r="L21">
        <v>0.86046400000000001</v>
      </c>
      <c r="M21">
        <v>0.86046400000000012</v>
      </c>
      <c r="N21">
        <v>0.75729599999999997</v>
      </c>
      <c r="O21" s="118">
        <v>0.73565000000000003</v>
      </c>
      <c r="P21" s="125">
        <v>0.16270699999999999</v>
      </c>
    </row>
    <row r="22" spans="1:16" ht="15.5" x14ac:dyDescent="0.35">
      <c r="A22" s="1" t="s">
        <v>23</v>
      </c>
      <c r="B22" s="19">
        <v>0.35549999999999998</v>
      </c>
      <c r="C22" s="19">
        <v>0.317</v>
      </c>
      <c r="D22" s="19">
        <v>0.44900000000000001</v>
      </c>
      <c r="E22" s="19">
        <v>0.4703</v>
      </c>
      <c r="F22" s="17">
        <v>0.54810000000000003</v>
      </c>
      <c r="G22" s="17">
        <v>0.60570000000000002</v>
      </c>
      <c r="H22" s="17">
        <v>1.0508</v>
      </c>
      <c r="I22" s="17">
        <v>0.92090000000000005</v>
      </c>
      <c r="J22" s="17">
        <v>0.99039999999999995</v>
      </c>
      <c r="K22" s="17">
        <v>0.89439999999999997</v>
      </c>
      <c r="L22">
        <v>0.61950000000000005</v>
      </c>
      <c r="M22">
        <v>0.49099999999999999</v>
      </c>
      <c r="N22">
        <v>0.47</v>
      </c>
      <c r="O22" s="118">
        <v>0.45819999999999994</v>
      </c>
      <c r="P22" s="125">
        <v>0.77700000000000002</v>
      </c>
    </row>
    <row r="23" spans="1:16" ht="15.5" x14ac:dyDescent="0.35">
      <c r="A23" s="1" t="s">
        <v>24</v>
      </c>
      <c r="B23" s="19">
        <v>0.30614799999999998</v>
      </c>
      <c r="C23" s="19">
        <v>0.3261</v>
      </c>
      <c r="D23" s="19">
        <v>0.32950000000000002</v>
      </c>
      <c r="E23" s="19">
        <v>0.32945799999999997</v>
      </c>
      <c r="F23" s="17">
        <v>0.32945799999999997</v>
      </c>
      <c r="G23" s="17">
        <v>0.34647699999999998</v>
      </c>
      <c r="H23" s="17">
        <v>0.34531000000000001</v>
      </c>
      <c r="I23" s="17">
        <v>0.34135799999999999</v>
      </c>
      <c r="J23" s="17">
        <v>0.35815799999999998</v>
      </c>
      <c r="K23" s="17">
        <v>0.35815799999999998</v>
      </c>
      <c r="L23">
        <v>0.35815799999999998</v>
      </c>
      <c r="M23">
        <v>0.34808600000000001</v>
      </c>
      <c r="N23">
        <v>0.339978</v>
      </c>
      <c r="O23" s="118">
        <v>0.339978</v>
      </c>
      <c r="P23" s="125">
        <v>0.77270000000000005</v>
      </c>
    </row>
    <row r="24" spans="1:16" ht="15.5" x14ac:dyDescent="0.35">
      <c r="A24" s="1" t="s">
        <v>25</v>
      </c>
      <c r="B24" s="19">
        <v>0.89780000000000004</v>
      </c>
      <c r="C24" s="19">
        <v>0.87931000000000004</v>
      </c>
      <c r="D24" s="19">
        <v>0.86109999999999998</v>
      </c>
      <c r="E24" s="19">
        <v>0.86109999999999998</v>
      </c>
      <c r="F24" s="17">
        <v>0.86109999999999998</v>
      </c>
      <c r="G24" s="17">
        <v>0.77</v>
      </c>
      <c r="H24" s="17">
        <v>0.81</v>
      </c>
      <c r="I24" s="17">
        <v>0.85</v>
      </c>
      <c r="J24" s="17">
        <v>0.91700000000000004</v>
      </c>
      <c r="K24" s="17">
        <v>0.89</v>
      </c>
      <c r="L24">
        <v>0.85</v>
      </c>
      <c r="M24">
        <v>0.77</v>
      </c>
      <c r="N24">
        <v>0.75</v>
      </c>
      <c r="O24" s="118">
        <v>0.73</v>
      </c>
      <c r="P24" s="125">
        <v>0.54880000000000007</v>
      </c>
    </row>
    <row r="25" spans="1:16" ht="15.5" x14ac:dyDescent="0.35">
      <c r="A25" s="1" t="s">
        <v>26</v>
      </c>
      <c r="B25" s="19">
        <v>0.36009999999999998</v>
      </c>
      <c r="C25" s="19">
        <v>0.34010000000000001</v>
      </c>
      <c r="D25" s="19">
        <v>0.31900000000000001</v>
      </c>
      <c r="E25" s="19">
        <v>0.87929000000000002</v>
      </c>
      <c r="F25" s="17">
        <v>0.24659</v>
      </c>
      <c r="G25" s="17">
        <v>0.21069999999999997</v>
      </c>
      <c r="H25" s="17">
        <v>0.23069999999999999</v>
      </c>
      <c r="I25" s="17">
        <v>0.24429999999999999</v>
      </c>
      <c r="J25" s="17">
        <v>0.29389999999999999</v>
      </c>
      <c r="K25" s="17">
        <v>0.37269999999999998</v>
      </c>
      <c r="L25">
        <v>0.34684199999999998</v>
      </c>
      <c r="M25">
        <v>0.38009999999999999</v>
      </c>
      <c r="N25">
        <v>0.29449999999999998</v>
      </c>
      <c r="O25" s="118">
        <v>0.56140000000000001</v>
      </c>
      <c r="P25" s="125">
        <v>0.60699999999999998</v>
      </c>
    </row>
    <row r="26" spans="1:16" ht="15.5" x14ac:dyDescent="0.35">
      <c r="A26" s="1" t="s">
        <v>27</v>
      </c>
      <c r="B26" s="19">
        <v>0.4244</v>
      </c>
      <c r="C26" s="19">
        <v>0.4244</v>
      </c>
      <c r="D26" s="19">
        <v>0.49859999999999999</v>
      </c>
      <c r="E26" s="19">
        <v>0.52361999999999997</v>
      </c>
      <c r="F26" s="17">
        <v>0.52361999999999997</v>
      </c>
      <c r="G26" s="17">
        <v>0.52361999999999997</v>
      </c>
      <c r="H26" s="17">
        <v>0.50771999999999995</v>
      </c>
      <c r="I26" s="17">
        <v>0.48312899999999998</v>
      </c>
      <c r="J26" s="17">
        <v>0.48620000000000002</v>
      </c>
      <c r="K26" s="17">
        <v>0.52300000000000002</v>
      </c>
      <c r="L26">
        <v>0.65459999999999996</v>
      </c>
      <c r="M26">
        <v>0.64979999999999993</v>
      </c>
      <c r="N26">
        <v>0.78</v>
      </c>
      <c r="O26" s="118">
        <v>0.78</v>
      </c>
      <c r="P26" s="125">
        <v>0.46477599999999997</v>
      </c>
    </row>
    <row r="27" spans="1:16" ht="15.5" x14ac:dyDescent="0.35">
      <c r="A27" s="1" t="s">
        <v>28</v>
      </c>
      <c r="B27" s="19">
        <v>0.68095000000000006</v>
      </c>
      <c r="C27" s="19">
        <v>0.66744000000000003</v>
      </c>
      <c r="D27" s="19">
        <v>0.70379999999999998</v>
      </c>
      <c r="E27" s="19">
        <v>0.62214000000000003</v>
      </c>
      <c r="F27" s="17">
        <v>0.66061999999999999</v>
      </c>
      <c r="G27" s="17">
        <v>0.65195000000000003</v>
      </c>
      <c r="H27" s="17">
        <v>0.70920000000000005</v>
      </c>
      <c r="I27" s="17">
        <v>0.69066000000000005</v>
      </c>
      <c r="J27" s="17">
        <v>0.74331000000000003</v>
      </c>
      <c r="K27" s="17">
        <v>0.76100999999999996</v>
      </c>
      <c r="L27">
        <v>0.74961999999999995</v>
      </c>
      <c r="M27">
        <v>0.75606000000000007</v>
      </c>
      <c r="N27">
        <v>0.77132999999999996</v>
      </c>
      <c r="O27" s="118">
        <v>0.80467</v>
      </c>
      <c r="P27" s="125">
        <v>0.745</v>
      </c>
    </row>
    <row r="28" spans="1:16" ht="15.5" x14ac:dyDescent="0.35">
      <c r="A28" s="1" t="s">
        <v>29</v>
      </c>
      <c r="B28" s="19">
        <v>0.23050499999999999</v>
      </c>
      <c r="C28" s="19">
        <v>0.207455</v>
      </c>
      <c r="D28" s="19">
        <v>0.21179999999999999</v>
      </c>
      <c r="E28" s="19">
        <v>0.21180499999999999</v>
      </c>
      <c r="F28" s="17">
        <v>0.19820699999999999</v>
      </c>
      <c r="G28" s="17">
        <v>0.15478900000000001</v>
      </c>
      <c r="H28" s="17">
        <v>0.140178</v>
      </c>
      <c r="I28" s="17">
        <v>0.126523</v>
      </c>
      <c r="J28" s="17">
        <v>0.14081099999999999</v>
      </c>
      <c r="K28" s="17">
        <v>0.15599199999999999</v>
      </c>
      <c r="L28">
        <v>0.153169</v>
      </c>
      <c r="M28">
        <v>0.14000000000000001</v>
      </c>
      <c r="N28">
        <v>0.128</v>
      </c>
      <c r="O28" s="118">
        <v>0.12884400000000001</v>
      </c>
      <c r="P28" s="125">
        <v>0.74</v>
      </c>
    </row>
    <row r="29" spans="1:16" ht="15.5" x14ac:dyDescent="0.35">
      <c r="A29" s="1" t="s">
        <v>30</v>
      </c>
      <c r="B29" s="19">
        <v>0.54</v>
      </c>
      <c r="C29" s="19">
        <v>0.42</v>
      </c>
      <c r="D29" s="19">
        <v>0.47699999999999998</v>
      </c>
      <c r="E29" s="19">
        <v>0.39950000000000002</v>
      </c>
      <c r="F29" s="17">
        <v>0.4</v>
      </c>
      <c r="G29" s="17">
        <v>0.41040700000000002</v>
      </c>
      <c r="H29" s="17">
        <v>0.44130000000000003</v>
      </c>
      <c r="I29" s="17">
        <v>0.48920000000000002</v>
      </c>
      <c r="J29" s="17">
        <v>0.60329999999999995</v>
      </c>
      <c r="K29" s="17">
        <v>0.64</v>
      </c>
      <c r="L29">
        <v>0.60831299999999999</v>
      </c>
      <c r="M29">
        <v>0.58750999999999998</v>
      </c>
      <c r="N29">
        <v>0.57917300000000005</v>
      </c>
      <c r="O29" s="118">
        <v>0.48853899999999995</v>
      </c>
      <c r="P29" s="125">
        <v>0.47561999999999999</v>
      </c>
    </row>
    <row r="30" spans="1:16" ht="15.5" x14ac:dyDescent="0.35">
      <c r="A30" s="1" t="s">
        <v>31</v>
      </c>
      <c r="B30" s="19">
        <v>0.40529999999999999</v>
      </c>
      <c r="C30" s="19">
        <v>0.35752</v>
      </c>
      <c r="D30" s="19">
        <v>0.34920000000000001</v>
      </c>
      <c r="E30" s="19">
        <v>0.37536000000000003</v>
      </c>
      <c r="F30" s="17">
        <v>0.42302299999999998</v>
      </c>
      <c r="G30" s="17">
        <v>0.39463499999999996</v>
      </c>
      <c r="H30" s="17">
        <v>0.507552</v>
      </c>
      <c r="I30" s="17">
        <v>0.50868500000000005</v>
      </c>
      <c r="J30" s="17">
        <v>0.53995199999999999</v>
      </c>
      <c r="K30" s="17">
        <v>0.56645599999999996</v>
      </c>
      <c r="L30">
        <v>0.56794999999999995</v>
      </c>
      <c r="M30">
        <v>0.53165600000000002</v>
      </c>
      <c r="N30">
        <v>0.53165600000000002</v>
      </c>
      <c r="O30" s="118">
        <v>0.54086400000000001</v>
      </c>
      <c r="P30" s="125">
        <v>0.66999999999999993</v>
      </c>
    </row>
    <row r="31" spans="1:16" ht="15.5" x14ac:dyDescent="0.35">
      <c r="A31" s="1" t="s">
        <v>32</v>
      </c>
      <c r="B31" s="19">
        <v>0.59350000000000003</v>
      </c>
      <c r="C31" s="19">
        <v>0.56000000000000005</v>
      </c>
      <c r="D31" s="19">
        <v>0.62</v>
      </c>
      <c r="E31" s="19">
        <v>0.61</v>
      </c>
      <c r="F31" s="17">
        <v>0.69</v>
      </c>
      <c r="G31" s="17">
        <v>0.629</v>
      </c>
      <c r="H31" s="17">
        <v>0.69989999999999997</v>
      </c>
      <c r="I31" s="17">
        <v>0.71899999999999997</v>
      </c>
      <c r="J31" s="17">
        <v>0.79900000000000004</v>
      </c>
      <c r="K31" s="17">
        <v>0.79900000000000004</v>
      </c>
      <c r="L31">
        <v>0.79900000000000004</v>
      </c>
      <c r="M31">
        <v>0.79300000000000004</v>
      </c>
      <c r="N31">
        <v>0.70899999999999996</v>
      </c>
      <c r="O31" s="118">
        <v>0.70740000000000003</v>
      </c>
      <c r="P31" s="125">
        <v>0.8</v>
      </c>
    </row>
    <row r="32" spans="1:16" ht="15.5" x14ac:dyDescent="0.35">
      <c r="A32" s="1" t="s">
        <v>33</v>
      </c>
      <c r="B32" s="19">
        <v>0.381691</v>
      </c>
      <c r="C32" s="19">
        <v>0.34367199999999998</v>
      </c>
      <c r="D32" s="19">
        <v>0.39029999999999998</v>
      </c>
      <c r="E32" s="19">
        <v>0.34842299999999998</v>
      </c>
      <c r="F32" s="17">
        <v>0.344555</v>
      </c>
      <c r="G32" s="17">
        <v>0.27776400000000001</v>
      </c>
      <c r="H32" s="17">
        <v>0.257023</v>
      </c>
      <c r="I32" s="17">
        <v>0.21083499999999999</v>
      </c>
      <c r="J32" s="17">
        <v>0.25818000000000002</v>
      </c>
      <c r="K32" s="17">
        <v>0.37183699999999997</v>
      </c>
      <c r="L32">
        <v>0.34965499999999999</v>
      </c>
      <c r="M32">
        <v>0.28577999999999998</v>
      </c>
      <c r="N32">
        <v>0.20135400000000001</v>
      </c>
      <c r="O32" s="118">
        <v>0.22002899999999997</v>
      </c>
      <c r="P32" s="125">
        <v>0.85</v>
      </c>
    </row>
    <row r="33" spans="1:16" ht="15.5" x14ac:dyDescent="0.35">
      <c r="A33" s="1" t="s">
        <v>34</v>
      </c>
      <c r="B33" s="19">
        <v>0.35325000000000001</v>
      </c>
      <c r="C33" s="19">
        <v>0.35325000000000001</v>
      </c>
      <c r="D33" s="19">
        <v>0.3962</v>
      </c>
      <c r="E33" s="19">
        <v>0.39617999999999998</v>
      </c>
      <c r="F33" s="17">
        <v>0.33516000000000001</v>
      </c>
      <c r="G33" s="17">
        <v>0.25151999999999997</v>
      </c>
      <c r="H33" s="17">
        <v>0.29949999999999999</v>
      </c>
      <c r="I33" s="17">
        <v>0.42</v>
      </c>
      <c r="J33" s="17">
        <v>0.49952000000000002</v>
      </c>
      <c r="K33" s="17">
        <v>0.49952000000000002</v>
      </c>
      <c r="L33">
        <v>0.49952000000000002</v>
      </c>
      <c r="M33">
        <v>0.49952000000000002</v>
      </c>
      <c r="N33">
        <v>0.52553499999999997</v>
      </c>
      <c r="O33" s="118">
        <v>0.52553499999999997</v>
      </c>
      <c r="P33" s="125">
        <v>0.63314399999999993</v>
      </c>
    </row>
    <row r="34" spans="1:16" ht="15.5" x14ac:dyDescent="0.35">
      <c r="A34" s="1" t="s">
        <v>35</v>
      </c>
      <c r="B34" s="19">
        <v>0.72857000000000005</v>
      </c>
      <c r="C34" s="19">
        <v>0.67320000000000002</v>
      </c>
      <c r="D34" s="19">
        <v>0.66959999999999997</v>
      </c>
      <c r="E34" s="19">
        <v>0.58342300000000002</v>
      </c>
      <c r="F34" s="17">
        <v>0.62295999999999996</v>
      </c>
      <c r="G34" s="17">
        <v>0.60541299999999998</v>
      </c>
      <c r="H34" s="17">
        <v>0.62</v>
      </c>
      <c r="I34" s="17">
        <v>0.63</v>
      </c>
      <c r="J34" s="17">
        <v>0.71</v>
      </c>
      <c r="K34" s="17">
        <v>0.73721000000000003</v>
      </c>
      <c r="L34">
        <v>0.69366000000000005</v>
      </c>
      <c r="M34">
        <v>0.61518799999999996</v>
      </c>
      <c r="N34">
        <v>0.63383400000000001</v>
      </c>
      <c r="O34" s="118">
        <v>0.65059400000000001</v>
      </c>
      <c r="P34" s="125">
        <v>0.25940600000000003</v>
      </c>
    </row>
    <row r="35" spans="1:16" ht="15.5" x14ac:dyDescent="0.35">
      <c r="A35" s="1" t="s">
        <v>36</v>
      </c>
      <c r="B35" s="19">
        <v>0.67779999999999996</v>
      </c>
      <c r="C35" s="19">
        <v>0.65</v>
      </c>
      <c r="D35" s="19">
        <v>0.81020000000000003</v>
      </c>
      <c r="E35" s="19">
        <v>0.72499999999999998</v>
      </c>
      <c r="F35" s="17">
        <v>0.79090000000000005</v>
      </c>
      <c r="G35" s="17">
        <v>0.67210000000000003</v>
      </c>
      <c r="H35" s="17">
        <v>0.76759999999999995</v>
      </c>
      <c r="I35" s="17">
        <v>0.79320000000000002</v>
      </c>
      <c r="J35" s="17">
        <v>0.92220000000000002</v>
      </c>
      <c r="K35" s="17">
        <v>0.92220000000000002</v>
      </c>
      <c r="L35">
        <v>0.89649999999999996</v>
      </c>
      <c r="M35">
        <v>0.89649999999999996</v>
      </c>
      <c r="N35">
        <v>0.69589999999999996</v>
      </c>
      <c r="O35" s="118">
        <v>0.69589999999999996</v>
      </c>
      <c r="P35" s="125">
        <v>0.8</v>
      </c>
    </row>
    <row r="36" spans="1:16" ht="15.5" x14ac:dyDescent="0.35">
      <c r="A36" s="1" t="s">
        <v>37</v>
      </c>
      <c r="B36" s="19">
        <v>0.33750000000000002</v>
      </c>
      <c r="C36" s="19">
        <v>0.247</v>
      </c>
      <c r="D36" s="19">
        <v>0.36770000000000003</v>
      </c>
      <c r="E36" s="19">
        <v>0.38100000000000001</v>
      </c>
      <c r="F36" s="17">
        <v>0.39889999999999998</v>
      </c>
      <c r="G36" s="17">
        <v>0.31360000000000005</v>
      </c>
      <c r="H36" s="17">
        <v>0.31359999999999999</v>
      </c>
      <c r="I36" s="17">
        <v>0.31274999999999997</v>
      </c>
      <c r="J36" s="17">
        <v>0.32</v>
      </c>
      <c r="K36" s="17">
        <v>0.38</v>
      </c>
      <c r="L36">
        <v>0.36909999999999998</v>
      </c>
      <c r="M36">
        <v>0.44980000000000003</v>
      </c>
      <c r="N36">
        <v>0.44979999999999998</v>
      </c>
      <c r="O36" s="118">
        <v>0.44979999999999998</v>
      </c>
      <c r="P36" s="125">
        <v>0.71749200000000002</v>
      </c>
    </row>
    <row r="37" spans="1:16" ht="15.5" x14ac:dyDescent="0.35">
      <c r="A37" s="1" t="s">
        <v>38</v>
      </c>
      <c r="B37" s="19">
        <v>0.44496000000000002</v>
      </c>
      <c r="C37" s="19">
        <v>0.32988000000000001</v>
      </c>
      <c r="D37" s="19">
        <v>0.32990000000000003</v>
      </c>
      <c r="E37" s="19">
        <v>0.32196000000000002</v>
      </c>
      <c r="F37" s="17">
        <v>0.39998</v>
      </c>
      <c r="G37" s="17">
        <v>0.37258999999999998</v>
      </c>
      <c r="H37" s="17">
        <v>0.40781000000000001</v>
      </c>
      <c r="I37" s="17">
        <v>0.36757000000000001</v>
      </c>
      <c r="J37" s="17">
        <v>0.3992</v>
      </c>
      <c r="K37" s="17">
        <v>0.52782099999999998</v>
      </c>
      <c r="L37">
        <v>0.55178400000000005</v>
      </c>
      <c r="M37">
        <v>0.52611699999999995</v>
      </c>
      <c r="N37">
        <v>0.53789299999999995</v>
      </c>
      <c r="O37" s="118">
        <v>0.45944800000000002</v>
      </c>
      <c r="P37" s="125">
        <v>0.98210000000000008</v>
      </c>
    </row>
    <row r="38" spans="1:16" ht="15.5" x14ac:dyDescent="0.35">
      <c r="A38" s="1" t="s">
        <v>39</v>
      </c>
      <c r="B38" s="19">
        <v>0.20309199999999999</v>
      </c>
      <c r="C38" s="19">
        <v>0.1797</v>
      </c>
      <c r="D38" s="19">
        <v>0.24890000000000001</v>
      </c>
      <c r="E38" s="19">
        <v>0.31342300000000001</v>
      </c>
      <c r="F38" s="17">
        <v>0.42957400000000001</v>
      </c>
      <c r="G38" s="17">
        <v>0.44523600000000002</v>
      </c>
      <c r="H38" s="17">
        <v>0.518876</v>
      </c>
      <c r="I38" s="17">
        <v>0.52980400000000005</v>
      </c>
      <c r="J38" s="17">
        <v>0.56535500000000005</v>
      </c>
      <c r="K38" s="17">
        <v>0.68012700000000004</v>
      </c>
      <c r="L38">
        <v>0.67681899999999995</v>
      </c>
      <c r="M38">
        <v>0.702094</v>
      </c>
      <c r="N38">
        <v>0.67916399999999999</v>
      </c>
      <c r="O38" s="118">
        <v>0.65435100000000002</v>
      </c>
      <c r="P38" s="125">
        <v>0.97092000000000001</v>
      </c>
    </row>
    <row r="39" spans="1:16" ht="15.5" x14ac:dyDescent="0.35">
      <c r="A39" s="1" t="s">
        <v>40</v>
      </c>
      <c r="B39" s="19">
        <v>0.71</v>
      </c>
      <c r="C39" s="19">
        <v>0.80979999999999996</v>
      </c>
      <c r="D39" s="19">
        <v>0.72140000000000004</v>
      </c>
      <c r="E39" s="19">
        <v>0.755</v>
      </c>
      <c r="F39" s="17">
        <v>0.745</v>
      </c>
      <c r="G39" s="17">
        <v>0.76500000000000001</v>
      </c>
      <c r="H39" s="17">
        <v>0.72</v>
      </c>
      <c r="I39" s="17">
        <v>0.72</v>
      </c>
      <c r="J39" s="17">
        <v>0.76800000000000002</v>
      </c>
      <c r="K39" s="17">
        <v>0.79</v>
      </c>
      <c r="L39">
        <v>0.8125</v>
      </c>
      <c r="M39">
        <v>0.60909999999999997</v>
      </c>
      <c r="N39">
        <v>0.63400000000000001</v>
      </c>
      <c r="O39" s="118">
        <v>0.61830000000000007</v>
      </c>
      <c r="P39" s="125">
        <v>0.79858999999999991</v>
      </c>
    </row>
    <row r="40" spans="1:16" ht="15.5" x14ac:dyDescent="0.35">
      <c r="A40" s="1" t="s">
        <v>41</v>
      </c>
      <c r="B40" s="19">
        <v>0.47070000000000001</v>
      </c>
      <c r="C40" s="19">
        <v>0.46820000000000001</v>
      </c>
      <c r="D40" s="19">
        <v>0.46750000000000003</v>
      </c>
      <c r="E40" s="19">
        <v>0.47220000000000001</v>
      </c>
      <c r="F40" s="17">
        <v>0.47260000000000002</v>
      </c>
      <c r="G40" s="17">
        <v>0.48259999999999997</v>
      </c>
      <c r="H40" s="17">
        <v>0.50470000000000004</v>
      </c>
      <c r="I40" s="17">
        <v>0.52</v>
      </c>
      <c r="J40" s="17">
        <v>0.52690000000000003</v>
      </c>
      <c r="K40" s="17">
        <v>0.53500000000000003</v>
      </c>
      <c r="L40">
        <v>0.60309999999999997</v>
      </c>
      <c r="M40">
        <v>0.8</v>
      </c>
      <c r="N40">
        <v>0.8</v>
      </c>
      <c r="O40" s="118">
        <v>0.8</v>
      </c>
      <c r="P40" s="125">
        <v>0.76745000000000008</v>
      </c>
    </row>
    <row r="41" spans="1:16" ht="15.5" x14ac:dyDescent="0.35">
      <c r="A41" s="1" t="s">
        <v>42</v>
      </c>
      <c r="B41" s="19">
        <v>0.27950000000000003</v>
      </c>
      <c r="C41" s="19">
        <v>0.32429999999999998</v>
      </c>
      <c r="D41" s="19">
        <v>0.37380000000000002</v>
      </c>
      <c r="E41" s="19">
        <v>0.42499999999999999</v>
      </c>
      <c r="F41" s="17">
        <v>0.57269999999999999</v>
      </c>
      <c r="G41" s="17">
        <v>0.67600000000000005</v>
      </c>
      <c r="H41" s="17">
        <v>0.6764</v>
      </c>
      <c r="I41" s="17">
        <v>0.71799999999999997</v>
      </c>
      <c r="J41" s="17">
        <v>0.8</v>
      </c>
      <c r="K41" s="17">
        <v>0.8</v>
      </c>
      <c r="L41">
        <v>0.8</v>
      </c>
      <c r="M41">
        <v>0.70281499999999997</v>
      </c>
      <c r="N41">
        <v>0.70281499999999997</v>
      </c>
      <c r="O41" s="118">
        <v>0.78693999999999997</v>
      </c>
      <c r="P41" s="125">
        <v>0.45150000000000001</v>
      </c>
    </row>
    <row r="42" spans="1:16" ht="15.5" x14ac:dyDescent="0.35">
      <c r="A42" s="1" t="s">
        <v>43</v>
      </c>
      <c r="B42" s="19">
        <v>0.58399999999999996</v>
      </c>
      <c r="C42" s="19">
        <v>0.55000000000000004</v>
      </c>
      <c r="D42" s="19">
        <v>0.55000000000000004</v>
      </c>
      <c r="E42" s="19">
        <v>0.55000000000000004</v>
      </c>
      <c r="F42" s="17">
        <v>0.55000000000000004</v>
      </c>
      <c r="G42" s="17">
        <v>0.58000000000000007</v>
      </c>
      <c r="H42" s="17">
        <v>0.625274</v>
      </c>
      <c r="I42" s="17">
        <v>0.62632699999999997</v>
      </c>
      <c r="J42" s="17">
        <v>0.8</v>
      </c>
      <c r="K42" s="17">
        <v>0.8</v>
      </c>
      <c r="L42">
        <v>0.78</v>
      </c>
      <c r="M42">
        <v>0.54500000000000004</v>
      </c>
      <c r="N42">
        <v>0.55117000000000005</v>
      </c>
      <c r="O42" s="118">
        <v>0.54979999999999996</v>
      </c>
      <c r="P42" s="125">
        <v>1.0607</v>
      </c>
    </row>
    <row r="43" spans="1:16" ht="15.5" x14ac:dyDescent="0.35">
      <c r="A43" s="1" t="s">
        <v>44</v>
      </c>
      <c r="B43" s="19">
        <v>0.52581999999999995</v>
      </c>
      <c r="C43" s="19">
        <v>0.52581999999999995</v>
      </c>
      <c r="D43" s="19">
        <v>0.52500000000000002</v>
      </c>
      <c r="E43" s="19">
        <v>0.52500000000000002</v>
      </c>
      <c r="F43" s="17">
        <v>0.52500000000000002</v>
      </c>
      <c r="G43" s="17">
        <v>0.52500000000000002</v>
      </c>
      <c r="H43" s="17">
        <v>0.52500000000000002</v>
      </c>
      <c r="I43" s="17">
        <v>0.51500000000000001</v>
      </c>
      <c r="J43" s="17">
        <v>0.51249999999999996</v>
      </c>
      <c r="K43" s="17">
        <v>0.51249999999999996</v>
      </c>
      <c r="L43">
        <v>0.53500000000000003</v>
      </c>
      <c r="M43">
        <v>0.35156999999999999</v>
      </c>
      <c r="N43">
        <v>0.29252099999999998</v>
      </c>
      <c r="O43" s="118">
        <v>0.26</v>
      </c>
      <c r="P43" s="125">
        <v>0.73190699999999997</v>
      </c>
    </row>
    <row r="44" spans="1:16" ht="15.5" x14ac:dyDescent="0.35">
      <c r="A44" s="1" t="s">
        <v>45</v>
      </c>
      <c r="B44" s="19">
        <v>0.46600000000000003</v>
      </c>
      <c r="C44" s="19">
        <v>0.4637</v>
      </c>
      <c r="D44" s="19">
        <v>0.4637</v>
      </c>
      <c r="E44" s="19">
        <v>0.4637</v>
      </c>
      <c r="F44" s="17">
        <v>0.4637</v>
      </c>
      <c r="G44" s="17">
        <v>0.46370000000000006</v>
      </c>
      <c r="H44" s="17">
        <v>0.4637</v>
      </c>
      <c r="I44" s="17">
        <v>0.49980000000000002</v>
      </c>
      <c r="J44" s="17">
        <v>0.49980000000000002</v>
      </c>
      <c r="K44" s="17">
        <v>0.51980000000000004</v>
      </c>
      <c r="L44">
        <v>0.52370000000000005</v>
      </c>
      <c r="M44">
        <v>0.72</v>
      </c>
      <c r="N44">
        <v>0.69</v>
      </c>
      <c r="O44" s="118">
        <v>0.7581</v>
      </c>
      <c r="P44" s="125">
        <v>0.69589999999999996</v>
      </c>
    </row>
    <row r="45" spans="1:16" ht="15.5" x14ac:dyDescent="0.35">
      <c r="A45" s="1" t="s">
        <v>46</v>
      </c>
      <c r="B45" s="19">
        <v>0.60397999999999996</v>
      </c>
      <c r="C45" s="19">
        <v>0.67</v>
      </c>
      <c r="D45" s="19">
        <v>0.78990000000000005</v>
      </c>
      <c r="E45" s="19">
        <v>0.76541999999999999</v>
      </c>
      <c r="F45" s="17">
        <v>0.76</v>
      </c>
      <c r="G45" s="17">
        <v>0.69</v>
      </c>
      <c r="H45" s="17">
        <v>0.69</v>
      </c>
      <c r="I45" s="17">
        <v>0.69</v>
      </c>
      <c r="J45" s="17">
        <v>0.69</v>
      </c>
      <c r="K45" s="17">
        <v>0.74</v>
      </c>
      <c r="L45">
        <v>0.72</v>
      </c>
      <c r="M45">
        <v>0.59000000000000008</v>
      </c>
      <c r="N45">
        <v>0.5</v>
      </c>
      <c r="O45" s="118">
        <v>0.5</v>
      </c>
      <c r="P45" s="125">
        <v>0.54081999999999997</v>
      </c>
    </row>
    <row r="46" spans="1:16" ht="15.5" x14ac:dyDescent="0.35">
      <c r="A46" s="1" t="s">
        <v>47</v>
      </c>
      <c r="B46" s="19">
        <v>0.67600000000000005</v>
      </c>
      <c r="C46" s="19">
        <v>0.57599999999999996</v>
      </c>
      <c r="D46" s="19">
        <v>0.66700000000000004</v>
      </c>
      <c r="E46" s="19">
        <v>0.6714</v>
      </c>
      <c r="F46" s="17">
        <v>0.73129999999999995</v>
      </c>
      <c r="G46" s="17">
        <v>0.72130000000000005</v>
      </c>
      <c r="H46" s="17">
        <v>0.8</v>
      </c>
      <c r="I46" s="17">
        <v>0.72740000000000005</v>
      </c>
      <c r="J46" s="17">
        <v>0.8</v>
      </c>
      <c r="K46" s="17">
        <v>0.8</v>
      </c>
      <c r="L46">
        <v>0.65</v>
      </c>
      <c r="M46">
        <v>0.80842000000000003</v>
      </c>
      <c r="N46">
        <v>0.80842000000000003</v>
      </c>
      <c r="O46" s="118">
        <v>0.64222899999999994</v>
      </c>
      <c r="P46" s="125">
        <v>0.7</v>
      </c>
    </row>
    <row r="47" spans="1:16" ht="15.5" x14ac:dyDescent="0.35">
      <c r="A47" s="1"/>
      <c r="B47" s="19"/>
      <c r="C47" s="19"/>
      <c r="D47" s="19"/>
      <c r="E47" s="19"/>
      <c r="F47" s="17"/>
      <c r="G47" s="17"/>
      <c r="H47" s="17"/>
      <c r="I47" s="17"/>
      <c r="J47" s="17"/>
      <c r="K47" s="17"/>
      <c r="O47" s="126"/>
      <c r="P47" s="127"/>
    </row>
    <row r="48" spans="1:16" x14ac:dyDescent="0.35">
      <c r="A48" s="5" t="s">
        <v>48</v>
      </c>
      <c r="B48" s="19">
        <f>SUM(B2:B46)</f>
        <v>22.281787999999999</v>
      </c>
      <c r="C48" s="19">
        <f t="shared" ref="C48:P48" si="0">SUM(C2:C46)</f>
        <v>20.693576</v>
      </c>
      <c r="D48" s="19">
        <f t="shared" si="0"/>
        <v>22.566699999999997</v>
      </c>
      <c r="E48" s="19">
        <f t="shared" si="0"/>
        <v>22.686488999999998</v>
      </c>
      <c r="F48" s="19">
        <f t="shared" si="0"/>
        <v>22.720908000000001</v>
      </c>
      <c r="G48" s="19">
        <f t="shared" si="0"/>
        <v>21.394579999999991</v>
      </c>
      <c r="H48" s="19">
        <f t="shared" si="0"/>
        <v>23.108840000000004</v>
      </c>
      <c r="I48" s="19">
        <f t="shared" si="0"/>
        <v>22.863064000000001</v>
      </c>
      <c r="J48" s="19">
        <f t="shared" si="0"/>
        <v>26.496882000000006</v>
      </c>
      <c r="K48" s="19">
        <f t="shared" si="0"/>
        <v>29.42448199999999</v>
      </c>
      <c r="L48" s="19">
        <f t="shared" si="0"/>
        <v>28.874392999999998</v>
      </c>
      <c r="M48" s="19">
        <f t="shared" si="0"/>
        <v>27.638311000000002</v>
      </c>
      <c r="N48" s="19">
        <f t="shared" si="0"/>
        <v>25.823630000000005</v>
      </c>
      <c r="O48" s="19">
        <f t="shared" si="0"/>
        <v>26.72409900000001</v>
      </c>
      <c r="P48" s="19">
        <f t="shared" si="0"/>
        <v>27.116138999999997</v>
      </c>
    </row>
    <row r="49" spans="1:16" x14ac:dyDescent="0.35">
      <c r="A49" s="1" t="s">
        <v>108</v>
      </c>
      <c r="B49" s="128">
        <f>AVERAGE(B2:B46)</f>
        <v>0.4951508444444444</v>
      </c>
      <c r="C49" s="128">
        <f t="shared" ref="C49:P49" si="1">AVERAGE(C2:C46)</f>
        <v>0.45985724444444442</v>
      </c>
      <c r="D49" s="128">
        <f t="shared" si="1"/>
        <v>0.50148222222222216</v>
      </c>
      <c r="E49" s="128">
        <f t="shared" si="1"/>
        <v>0.50414419999999993</v>
      </c>
      <c r="F49" s="128">
        <f t="shared" si="1"/>
        <v>0.50490906666666668</v>
      </c>
      <c r="G49" s="128">
        <f t="shared" si="1"/>
        <v>0.47543511111111092</v>
      </c>
      <c r="H49" s="128">
        <f t="shared" si="1"/>
        <v>0.51352977777777786</v>
      </c>
      <c r="I49" s="128">
        <f t="shared" si="1"/>
        <v>0.50806808888888888</v>
      </c>
      <c r="J49" s="128">
        <f t="shared" si="1"/>
        <v>0.58881960000000011</v>
      </c>
      <c r="K49" s="128">
        <f t="shared" si="1"/>
        <v>0.65387737777777755</v>
      </c>
      <c r="L49" s="128">
        <f t="shared" si="1"/>
        <v>0.64165317777777775</v>
      </c>
      <c r="M49" s="128">
        <f t="shared" si="1"/>
        <v>0.61418468888888889</v>
      </c>
      <c r="N49" s="128">
        <f t="shared" si="1"/>
        <v>0.57385844444444456</v>
      </c>
      <c r="O49" s="128">
        <f t="shared" si="1"/>
        <v>0.59386886666666683</v>
      </c>
      <c r="P49" s="128">
        <f t="shared" si="1"/>
        <v>0.60258086666666655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612F9-E462-43ED-8F34-E857CDF4E6DB}">
  <dimension ref="A1:P47"/>
  <sheetViews>
    <sheetView zoomScale="90" zoomScaleNormal="90" workbookViewId="0">
      <selection activeCell="A2" sqref="A2:A46"/>
    </sheetView>
  </sheetViews>
  <sheetFormatPr defaultRowHeight="14.5" x14ac:dyDescent="0.35"/>
  <cols>
    <col min="1" max="1" width="10.90625" bestFit="1" customWidth="1"/>
    <col min="2" max="2" width="15.1796875" customWidth="1"/>
    <col min="3" max="11" width="12.54296875" bestFit="1" customWidth="1"/>
    <col min="12" max="12" width="11.08984375" bestFit="1" customWidth="1"/>
    <col min="13" max="13" width="11.90625" bestFit="1" customWidth="1"/>
    <col min="14" max="14" width="10.90625" bestFit="1" customWidth="1"/>
    <col min="15" max="15" width="15.36328125" customWidth="1"/>
    <col min="16" max="16" width="14.81640625" customWidth="1"/>
  </cols>
  <sheetData>
    <row r="1" spans="1:16" x14ac:dyDescent="0.35">
      <c r="A1" s="1" t="s">
        <v>89</v>
      </c>
      <c r="B1" s="6">
        <v>2007</v>
      </c>
      <c r="C1" s="6">
        <v>2008</v>
      </c>
      <c r="D1" s="6">
        <v>2009</v>
      </c>
      <c r="E1" s="6">
        <v>2010</v>
      </c>
      <c r="F1" s="6">
        <v>2011</v>
      </c>
      <c r="G1" s="6">
        <v>2012</v>
      </c>
      <c r="H1" s="6">
        <v>2013</v>
      </c>
      <c r="I1" s="6">
        <v>2014</v>
      </c>
      <c r="J1" s="6">
        <v>2015</v>
      </c>
      <c r="K1" s="6">
        <v>2016</v>
      </c>
      <c r="L1" s="6">
        <v>2017</v>
      </c>
      <c r="M1" s="6">
        <v>2018</v>
      </c>
      <c r="N1" s="35">
        <v>2019</v>
      </c>
      <c r="O1" s="6">
        <v>2020</v>
      </c>
      <c r="P1" s="6">
        <v>2021</v>
      </c>
    </row>
    <row r="2" spans="1:16" ht="15.5" x14ac:dyDescent="0.35">
      <c r="A2" s="1" t="s">
        <v>3</v>
      </c>
      <c r="B2" s="4">
        <v>13908932</v>
      </c>
      <c r="C2" s="4">
        <v>15089747</v>
      </c>
      <c r="D2" s="4">
        <v>16312606</v>
      </c>
      <c r="E2" s="4">
        <v>17590783</v>
      </c>
      <c r="F2" s="4">
        <v>19022063</v>
      </c>
      <c r="G2" s="4">
        <v>18813633</v>
      </c>
      <c r="H2" s="4">
        <v>22242198</v>
      </c>
      <c r="I2" s="12">
        <v>24674153</v>
      </c>
      <c r="J2" s="4">
        <v>25422161</v>
      </c>
      <c r="K2" s="4">
        <v>20270078</v>
      </c>
      <c r="L2" s="4">
        <v>26006471</v>
      </c>
      <c r="M2" s="4">
        <v>28889823</v>
      </c>
      <c r="N2" s="4">
        <v>26741399</v>
      </c>
      <c r="O2" s="119">
        <v>26180266</v>
      </c>
      <c r="P2" s="124">
        <v>25930379</v>
      </c>
    </row>
    <row r="3" spans="1:16" ht="15.5" x14ac:dyDescent="0.35">
      <c r="A3" s="1" t="s">
        <v>4</v>
      </c>
      <c r="B3" s="4">
        <v>1619009</v>
      </c>
      <c r="C3" s="4">
        <v>1703863</v>
      </c>
      <c r="D3" s="4">
        <v>1602685</v>
      </c>
      <c r="E3" s="4">
        <v>1732336</v>
      </c>
      <c r="F3" s="4">
        <v>1862822</v>
      </c>
      <c r="G3" s="4">
        <v>2242215</v>
      </c>
      <c r="H3" s="4">
        <v>2721435</v>
      </c>
      <c r="I3" s="12">
        <v>3180382</v>
      </c>
      <c r="J3" s="4">
        <v>2832803</v>
      </c>
      <c r="K3" s="4">
        <v>2378435</v>
      </c>
      <c r="L3" s="4">
        <v>2899112</v>
      </c>
      <c r="M3" s="4">
        <v>2961870</v>
      </c>
      <c r="N3" s="4">
        <v>3766673</v>
      </c>
      <c r="O3" s="119">
        <v>4056822</v>
      </c>
      <c r="P3" s="124">
        <v>3419287</v>
      </c>
    </row>
    <row r="4" spans="1:16" ht="15.5" x14ac:dyDescent="0.35">
      <c r="A4" s="1" t="s">
        <v>5</v>
      </c>
      <c r="B4" s="4">
        <v>3040168</v>
      </c>
      <c r="C4" s="4">
        <v>3564913</v>
      </c>
      <c r="D4" s="4">
        <v>3566651</v>
      </c>
      <c r="E4" s="4">
        <v>3787701</v>
      </c>
      <c r="F4" s="4">
        <v>3752308</v>
      </c>
      <c r="G4" s="4">
        <v>4036504</v>
      </c>
      <c r="H4" s="4">
        <v>4379464</v>
      </c>
      <c r="I4" s="12">
        <v>4368942</v>
      </c>
      <c r="J4" s="4">
        <v>4364875</v>
      </c>
      <c r="K4" s="4">
        <v>3383488</v>
      </c>
      <c r="L4" s="4">
        <v>3640898</v>
      </c>
      <c r="M4" s="4">
        <v>3635581</v>
      </c>
      <c r="N4" s="4">
        <v>4144069</v>
      </c>
      <c r="O4" s="119">
        <v>4157124</v>
      </c>
      <c r="P4" s="124">
        <v>3574459</v>
      </c>
    </row>
    <row r="5" spans="1:16" ht="15.5" x14ac:dyDescent="0.35">
      <c r="A5" s="1" t="s">
        <v>6</v>
      </c>
      <c r="B5" s="4">
        <v>1501282</v>
      </c>
      <c r="C5" s="4">
        <v>1671745</v>
      </c>
      <c r="D5" s="4">
        <v>2357498</v>
      </c>
      <c r="E5" s="4">
        <v>1934526</v>
      </c>
      <c r="F5" s="4">
        <v>1877093</v>
      </c>
      <c r="G5" s="4">
        <v>1903779</v>
      </c>
      <c r="H5" s="4">
        <v>1993360</v>
      </c>
      <c r="I5" s="12">
        <v>2067196</v>
      </c>
      <c r="J5" s="4">
        <v>2071131</v>
      </c>
      <c r="K5" s="4">
        <v>1641381</v>
      </c>
      <c r="L5" s="4">
        <v>1699440</v>
      </c>
      <c r="M5" s="4">
        <v>1871370</v>
      </c>
      <c r="N5" s="4">
        <v>2038630</v>
      </c>
      <c r="O5" s="119">
        <v>2127039</v>
      </c>
      <c r="P5" s="124">
        <v>2217740</v>
      </c>
    </row>
    <row r="6" spans="1:16" ht="15.5" x14ac:dyDescent="0.35">
      <c r="A6" s="1" t="s">
        <v>7</v>
      </c>
      <c r="B6" s="4">
        <v>1343422</v>
      </c>
      <c r="C6" s="4">
        <v>7257024</v>
      </c>
      <c r="D6" s="4">
        <v>6646236</v>
      </c>
      <c r="E6" s="4">
        <v>6615629</v>
      </c>
      <c r="F6" s="4">
        <v>1972017</v>
      </c>
      <c r="G6" s="4">
        <v>2051885</v>
      </c>
      <c r="H6" s="4">
        <v>2131667</v>
      </c>
      <c r="I6" s="12">
        <v>2227971</v>
      </c>
      <c r="J6" s="4">
        <v>2321484</v>
      </c>
      <c r="K6" s="4">
        <v>2386187</v>
      </c>
      <c r="L6" s="4">
        <v>2445927</v>
      </c>
      <c r="M6" s="4">
        <v>2416605</v>
      </c>
      <c r="N6" s="4">
        <v>2582020</v>
      </c>
      <c r="O6" s="119">
        <v>2662942</v>
      </c>
      <c r="P6" s="124">
        <v>2803303</v>
      </c>
    </row>
    <row r="7" spans="1:16" ht="15.5" x14ac:dyDescent="0.35">
      <c r="A7" s="1" t="s">
        <v>8</v>
      </c>
      <c r="B7" s="4">
        <v>7620906</v>
      </c>
      <c r="C7" s="4">
        <v>7257024</v>
      </c>
      <c r="D7" s="4">
        <v>6646236</v>
      </c>
      <c r="E7" s="4">
        <v>6615629</v>
      </c>
      <c r="F7" s="4">
        <v>6610662</v>
      </c>
      <c r="G7" s="4">
        <v>7129234</v>
      </c>
      <c r="H7" s="4">
        <v>7711226</v>
      </c>
      <c r="I7" s="12">
        <v>8365088</v>
      </c>
      <c r="J7" s="4">
        <v>9040461</v>
      </c>
      <c r="K7" s="4">
        <v>7573718</v>
      </c>
      <c r="L7" s="4">
        <v>7080183</v>
      </c>
      <c r="M7" s="4">
        <v>7636285</v>
      </c>
      <c r="N7" s="4">
        <v>9015859</v>
      </c>
      <c r="O7" s="119">
        <v>10123029</v>
      </c>
      <c r="P7" s="124">
        <v>11072889</v>
      </c>
    </row>
    <row r="8" spans="1:16" ht="15.5" x14ac:dyDescent="0.35">
      <c r="A8" s="1" t="s">
        <v>9</v>
      </c>
      <c r="B8" s="4">
        <v>9474590</v>
      </c>
      <c r="C8" s="4">
        <v>10299229</v>
      </c>
      <c r="D8" s="4">
        <v>10366537</v>
      </c>
      <c r="E8" s="4">
        <v>10762293</v>
      </c>
      <c r="F8" s="4">
        <v>10891147</v>
      </c>
      <c r="G8" s="4">
        <v>11002373</v>
      </c>
      <c r="H8" s="4">
        <v>11531478</v>
      </c>
      <c r="I8" s="12">
        <v>12493196</v>
      </c>
      <c r="J8" s="4">
        <v>12780910</v>
      </c>
      <c r="K8" s="4">
        <v>13199281</v>
      </c>
      <c r="L8" s="4">
        <v>13231021</v>
      </c>
      <c r="M8" s="4">
        <v>13941871</v>
      </c>
      <c r="N8" s="4">
        <v>16475843</v>
      </c>
      <c r="O8" s="119">
        <v>20494178</v>
      </c>
      <c r="P8" s="124">
        <v>14897591</v>
      </c>
    </row>
    <row r="9" spans="1:16" ht="15.5" x14ac:dyDescent="0.35">
      <c r="A9" s="1" t="s">
        <v>10</v>
      </c>
      <c r="B9" s="4">
        <v>2073704</v>
      </c>
      <c r="C9" s="4">
        <v>2126242</v>
      </c>
      <c r="D9" s="4">
        <v>2146395</v>
      </c>
      <c r="E9" s="4">
        <v>2069676</v>
      </c>
      <c r="F9" s="4">
        <v>2146273</v>
      </c>
      <c r="G9" s="4">
        <v>2185563</v>
      </c>
      <c r="H9" s="4">
        <v>2301475</v>
      </c>
      <c r="I9" s="12">
        <v>2485628</v>
      </c>
      <c r="J9" s="4">
        <v>2413727</v>
      </c>
      <c r="K9" s="4">
        <v>2357460</v>
      </c>
      <c r="L9" s="4">
        <v>2322948</v>
      </c>
      <c r="M9" s="4">
        <v>2327122</v>
      </c>
      <c r="N9" s="4">
        <v>2444239</v>
      </c>
      <c r="O9" s="119">
        <v>2563086</v>
      </c>
      <c r="P9" s="124">
        <v>2531499</v>
      </c>
    </row>
    <row r="10" spans="1:16" ht="15.5" x14ac:dyDescent="0.35">
      <c r="A10" s="1" t="s">
        <v>11</v>
      </c>
      <c r="B10" s="4">
        <v>2082393</v>
      </c>
      <c r="C10" s="4">
        <v>2084349</v>
      </c>
      <c r="D10" s="4">
        <v>2104796</v>
      </c>
      <c r="E10" s="4">
        <v>2187170</v>
      </c>
      <c r="F10" s="4">
        <v>2247144</v>
      </c>
      <c r="G10" s="4">
        <v>2348001</v>
      </c>
      <c r="H10" s="4">
        <v>2535880</v>
      </c>
      <c r="I10" s="12">
        <v>3160547</v>
      </c>
      <c r="J10" s="4">
        <v>3414715</v>
      </c>
      <c r="K10" s="4">
        <v>3202844</v>
      </c>
      <c r="L10" s="4">
        <v>3242808</v>
      </c>
      <c r="M10" s="4">
        <v>3468927</v>
      </c>
      <c r="N10" s="4">
        <v>4211109</v>
      </c>
      <c r="O10" s="119">
        <v>5051215</v>
      </c>
      <c r="P10" s="124">
        <v>5241802</v>
      </c>
    </row>
    <row r="11" spans="1:16" ht="15.5" x14ac:dyDescent="0.35">
      <c r="A11" s="1" t="s">
        <v>12</v>
      </c>
      <c r="B11" s="4">
        <v>5690221</v>
      </c>
      <c r="C11" s="4">
        <v>1703863</v>
      </c>
      <c r="D11" s="4">
        <v>1602685</v>
      </c>
      <c r="E11" s="4">
        <v>1732336</v>
      </c>
      <c r="F11" s="4">
        <v>6028015</v>
      </c>
      <c r="G11" s="4">
        <v>6490657</v>
      </c>
      <c r="H11" s="4">
        <v>6480673</v>
      </c>
      <c r="I11" s="12">
        <v>6292278</v>
      </c>
      <c r="J11" s="4">
        <v>6215025</v>
      </c>
      <c r="K11" s="4">
        <v>6152834</v>
      </c>
      <c r="L11" s="4">
        <v>6724275</v>
      </c>
      <c r="M11" s="4">
        <v>6685600</v>
      </c>
      <c r="N11" s="4">
        <v>7769290</v>
      </c>
      <c r="O11" s="119">
        <v>7767845</v>
      </c>
      <c r="P11" s="124">
        <v>4899651</v>
      </c>
    </row>
    <row r="12" spans="1:16" ht="15.5" x14ac:dyDescent="0.35">
      <c r="A12" s="1" t="s">
        <v>13</v>
      </c>
      <c r="B12" s="4">
        <v>1077621</v>
      </c>
      <c r="C12" s="4">
        <v>1402352</v>
      </c>
      <c r="D12" s="4">
        <v>1509612</v>
      </c>
      <c r="E12" s="4">
        <v>1743708</v>
      </c>
      <c r="F12" s="4">
        <v>1546900</v>
      </c>
      <c r="G12" s="4">
        <v>1545125</v>
      </c>
      <c r="H12" s="4">
        <v>1919086</v>
      </c>
      <c r="I12" s="12">
        <v>2132660</v>
      </c>
      <c r="J12" s="4">
        <v>2082172</v>
      </c>
      <c r="K12" s="4">
        <v>2045370</v>
      </c>
      <c r="L12" s="4">
        <v>2133058</v>
      </c>
      <c r="M12" s="4">
        <v>2271858</v>
      </c>
      <c r="N12" s="4">
        <v>2281187</v>
      </c>
      <c r="O12" s="119">
        <v>2143375</v>
      </c>
      <c r="P12" s="124">
        <v>2047440</v>
      </c>
    </row>
    <row r="13" spans="1:16" ht="15.5" x14ac:dyDescent="0.35">
      <c r="A13" s="1" t="s">
        <v>14</v>
      </c>
      <c r="B13" s="4">
        <v>31367966</v>
      </c>
      <c r="C13" s="4">
        <v>34267631</v>
      </c>
      <c r="D13" s="4">
        <v>34108383</v>
      </c>
      <c r="E13" s="4">
        <v>36341200</v>
      </c>
      <c r="F13" s="4">
        <v>38697212</v>
      </c>
      <c r="G13" s="4">
        <v>39019677</v>
      </c>
      <c r="H13" s="4">
        <v>40885902</v>
      </c>
      <c r="I13" s="12">
        <v>43884690</v>
      </c>
      <c r="J13" s="4">
        <v>46746687</v>
      </c>
      <c r="K13" s="4">
        <v>46434558</v>
      </c>
      <c r="L13" s="4">
        <v>50286686</v>
      </c>
      <c r="M13" s="4">
        <v>47578712</v>
      </c>
      <c r="N13" s="4">
        <v>58126647</v>
      </c>
      <c r="O13" s="119">
        <v>56879305</v>
      </c>
      <c r="P13" s="124">
        <v>55800283</v>
      </c>
    </row>
    <row r="14" spans="1:16" ht="15.5" x14ac:dyDescent="0.35">
      <c r="A14" s="1" t="s">
        <v>15</v>
      </c>
      <c r="B14" s="4">
        <v>1784631</v>
      </c>
      <c r="C14" s="4">
        <v>1942176</v>
      </c>
      <c r="D14" s="4">
        <v>2017550</v>
      </c>
      <c r="E14" s="4">
        <v>2164361</v>
      </c>
      <c r="F14" s="4">
        <v>2273317</v>
      </c>
      <c r="G14" s="4">
        <v>2445592</v>
      </c>
      <c r="H14" s="4">
        <v>2563133</v>
      </c>
      <c r="I14" s="12">
        <v>2781699</v>
      </c>
      <c r="J14" s="4">
        <v>3141825</v>
      </c>
      <c r="K14" s="4">
        <v>2903649</v>
      </c>
      <c r="L14" s="4">
        <v>3283294</v>
      </c>
      <c r="M14" s="4">
        <v>3279154</v>
      </c>
      <c r="N14" s="4">
        <v>659647</v>
      </c>
      <c r="O14" s="119">
        <v>3857234</v>
      </c>
      <c r="P14" s="124">
        <v>3843998</v>
      </c>
    </row>
    <row r="15" spans="1:16" ht="15.5" x14ac:dyDescent="0.35">
      <c r="A15" s="1" t="s">
        <v>16</v>
      </c>
      <c r="B15" s="4">
        <v>15730879</v>
      </c>
      <c r="C15" s="4">
        <v>20421737</v>
      </c>
      <c r="D15" s="4">
        <v>18996326</v>
      </c>
      <c r="E15" s="4">
        <v>20226514</v>
      </c>
      <c r="F15" s="4">
        <v>20970596</v>
      </c>
      <c r="G15" s="4">
        <v>21169835</v>
      </c>
      <c r="H15" s="4">
        <v>22839509</v>
      </c>
      <c r="I15" s="12">
        <v>22980233</v>
      </c>
      <c r="J15" s="4">
        <v>20804497</v>
      </c>
      <c r="K15" s="4">
        <v>17667683</v>
      </c>
      <c r="L15" s="4">
        <v>19181088</v>
      </c>
      <c r="M15" s="4">
        <v>19364795</v>
      </c>
      <c r="N15" s="4">
        <v>20753771</v>
      </c>
      <c r="O15" s="119">
        <v>19852916</v>
      </c>
      <c r="P15" s="124">
        <v>19665283</v>
      </c>
    </row>
    <row r="16" spans="1:16" ht="15.5" x14ac:dyDescent="0.35">
      <c r="A16" s="1" t="s">
        <v>17</v>
      </c>
      <c r="B16" s="4">
        <v>2474216</v>
      </c>
      <c r="C16" s="4">
        <v>2872291</v>
      </c>
      <c r="D16" s="4">
        <v>3095737</v>
      </c>
      <c r="E16" s="4">
        <v>3307254</v>
      </c>
      <c r="F16" s="4">
        <v>3196313</v>
      </c>
      <c r="G16" s="4">
        <v>3424279</v>
      </c>
      <c r="H16" s="4">
        <v>3639885</v>
      </c>
      <c r="I16" s="12">
        <v>3625530</v>
      </c>
      <c r="J16" s="4">
        <v>3892809</v>
      </c>
      <c r="K16" s="4">
        <v>2803333</v>
      </c>
      <c r="L16" s="4">
        <v>2943193</v>
      </c>
      <c r="M16" s="4">
        <v>3223758</v>
      </c>
      <c r="N16" s="4">
        <v>3246866</v>
      </c>
      <c r="O16" s="119">
        <v>3798690</v>
      </c>
      <c r="P16" s="124">
        <v>3433347</v>
      </c>
    </row>
    <row r="17" spans="1:16" ht="15.5" x14ac:dyDescent="0.35">
      <c r="A17" s="1" t="s">
        <v>18</v>
      </c>
      <c r="B17" s="4">
        <v>2657312</v>
      </c>
      <c r="C17" s="4">
        <v>2872291</v>
      </c>
      <c r="D17" s="4">
        <v>3095737</v>
      </c>
      <c r="E17" s="4">
        <v>3307254</v>
      </c>
      <c r="F17" s="4">
        <v>4207989</v>
      </c>
      <c r="G17" s="4">
        <v>6852916</v>
      </c>
      <c r="H17" s="4">
        <v>7228074</v>
      </c>
      <c r="I17" s="12">
        <v>9837997</v>
      </c>
      <c r="J17" s="4">
        <v>11111653</v>
      </c>
      <c r="K17" s="4">
        <v>10173950</v>
      </c>
      <c r="L17" s="4">
        <v>10533448</v>
      </c>
      <c r="M17" s="4">
        <v>10867252</v>
      </c>
      <c r="N17" s="4">
        <v>10443323</v>
      </c>
      <c r="O17" s="119">
        <v>9508587</v>
      </c>
      <c r="P17" s="124">
        <v>8928198</v>
      </c>
    </row>
    <row r="18" spans="1:16" ht="15.5" x14ac:dyDescent="0.35">
      <c r="A18" s="1" t="s">
        <v>19</v>
      </c>
      <c r="B18" s="4">
        <v>8646565</v>
      </c>
      <c r="C18" s="4">
        <v>9179305</v>
      </c>
      <c r="D18" s="4">
        <v>11648921</v>
      </c>
      <c r="E18" s="4">
        <v>12645695</v>
      </c>
      <c r="F18" s="4">
        <v>12919914</v>
      </c>
      <c r="G18" s="4">
        <v>13641066</v>
      </c>
      <c r="H18" s="4">
        <v>14080884</v>
      </c>
      <c r="I18" s="12">
        <v>14079218</v>
      </c>
      <c r="J18" s="4">
        <v>13875161</v>
      </c>
      <c r="K18" s="4">
        <v>12049473</v>
      </c>
      <c r="L18" s="4">
        <v>12412613</v>
      </c>
      <c r="M18" s="4">
        <v>13219509</v>
      </c>
      <c r="N18" s="4">
        <v>14196749</v>
      </c>
      <c r="O18" s="119">
        <v>14153736</v>
      </c>
      <c r="P18" s="124">
        <v>13832049</v>
      </c>
    </row>
    <row r="19" spans="1:16" ht="15.5" x14ac:dyDescent="0.35">
      <c r="A19" s="1" t="s">
        <v>20</v>
      </c>
      <c r="B19" s="4">
        <v>9132548</v>
      </c>
      <c r="C19" s="4">
        <v>11663292</v>
      </c>
      <c r="D19" s="4">
        <v>11288557</v>
      </c>
      <c r="E19" s="4">
        <v>11165030</v>
      </c>
      <c r="F19" s="4">
        <v>11185948</v>
      </c>
      <c r="G19" s="4">
        <v>11793800</v>
      </c>
      <c r="H19" s="4">
        <v>11713833</v>
      </c>
      <c r="I19" s="12">
        <v>12149878</v>
      </c>
      <c r="J19" s="4">
        <v>12190025</v>
      </c>
      <c r="K19" s="4">
        <v>12307948</v>
      </c>
      <c r="L19" s="4">
        <v>12939142</v>
      </c>
      <c r="M19" s="4">
        <v>14185826</v>
      </c>
      <c r="N19" s="4">
        <v>17987750</v>
      </c>
      <c r="O19" s="119">
        <v>17247901</v>
      </c>
      <c r="P19" s="124">
        <v>18448240</v>
      </c>
    </row>
    <row r="20" spans="1:16" ht="15.5" x14ac:dyDescent="0.35">
      <c r="A20" s="1" t="s">
        <v>21</v>
      </c>
      <c r="B20" s="4">
        <v>2197143</v>
      </c>
      <c r="C20" s="4">
        <v>2707642</v>
      </c>
      <c r="D20" s="4">
        <v>2458714</v>
      </c>
      <c r="E20" s="4">
        <v>2885196</v>
      </c>
      <c r="F20" s="4">
        <v>3012172</v>
      </c>
      <c r="G20" s="4">
        <v>3420409</v>
      </c>
      <c r="H20" s="4">
        <v>3942203</v>
      </c>
      <c r="I20" s="12">
        <v>6141894</v>
      </c>
      <c r="J20" s="4">
        <v>5474635</v>
      </c>
      <c r="K20" s="4">
        <v>5496325</v>
      </c>
      <c r="L20" s="4">
        <v>5914959</v>
      </c>
      <c r="M20" s="4">
        <v>6796149</v>
      </c>
      <c r="N20" s="4">
        <v>9673370</v>
      </c>
      <c r="O20" s="119">
        <v>7831014</v>
      </c>
      <c r="P20" s="124">
        <v>8286582</v>
      </c>
    </row>
    <row r="21" spans="1:16" ht="15.5" x14ac:dyDescent="0.35">
      <c r="A21" s="1" t="s">
        <v>22</v>
      </c>
      <c r="B21" s="4">
        <v>3145596</v>
      </c>
      <c r="C21" s="4">
        <v>3570266</v>
      </c>
      <c r="D21" s="4">
        <v>3621745</v>
      </c>
      <c r="E21" s="4">
        <v>3885460</v>
      </c>
      <c r="F21" s="4">
        <v>3989151</v>
      </c>
      <c r="G21" s="4">
        <v>4314182</v>
      </c>
      <c r="H21" s="4">
        <v>4663634</v>
      </c>
      <c r="I21" s="12">
        <v>4673951</v>
      </c>
      <c r="J21" s="4">
        <v>4270709</v>
      </c>
      <c r="K21" s="4">
        <v>3564951</v>
      </c>
      <c r="L21" s="4">
        <v>3859315</v>
      </c>
      <c r="M21" s="4">
        <v>4003119</v>
      </c>
      <c r="N21" s="4">
        <v>4350483</v>
      </c>
      <c r="O21" s="119">
        <v>3620303</v>
      </c>
      <c r="P21" s="124">
        <v>3674232</v>
      </c>
    </row>
    <row r="22" spans="1:16" ht="15.5" x14ac:dyDescent="0.35">
      <c r="A22" s="1" t="s">
        <v>23</v>
      </c>
      <c r="B22" s="4">
        <v>2730689</v>
      </c>
      <c r="C22" s="4">
        <v>2948303</v>
      </c>
      <c r="D22" s="4">
        <v>3443240</v>
      </c>
      <c r="E22" s="4">
        <v>3805135</v>
      </c>
      <c r="F22" s="4">
        <v>3835144</v>
      </c>
      <c r="G22" s="4">
        <v>4018536</v>
      </c>
      <c r="H22" s="4">
        <v>6367082</v>
      </c>
      <c r="I22" s="12">
        <v>8711413</v>
      </c>
      <c r="J22" s="4">
        <v>10900258</v>
      </c>
      <c r="K22" s="4">
        <v>11669590</v>
      </c>
      <c r="L22" s="4">
        <v>12307403</v>
      </c>
      <c r="M22" s="4">
        <v>18319354</v>
      </c>
      <c r="N22" s="4">
        <v>37978763</v>
      </c>
      <c r="O22" s="119">
        <v>39691755</v>
      </c>
      <c r="P22" s="124">
        <v>34930921</v>
      </c>
    </row>
    <row r="23" spans="1:16" ht="15.5" x14ac:dyDescent="0.35">
      <c r="A23" s="1" t="s">
        <v>24</v>
      </c>
      <c r="B23" s="4">
        <v>40162541</v>
      </c>
      <c r="C23" s="4">
        <v>45864361</v>
      </c>
      <c r="D23" s="4">
        <v>48135933</v>
      </c>
      <c r="E23" s="4">
        <v>49600070</v>
      </c>
      <c r="F23" s="4">
        <v>51034289</v>
      </c>
      <c r="G23" s="4">
        <v>55766570</v>
      </c>
      <c r="H23" s="4">
        <v>57389133</v>
      </c>
      <c r="I23" s="12">
        <v>59137824</v>
      </c>
      <c r="J23" s="4">
        <v>65009515</v>
      </c>
      <c r="K23" s="4">
        <v>69058635</v>
      </c>
      <c r="L23" s="4">
        <v>73357209</v>
      </c>
      <c r="M23" s="4">
        <v>75734082</v>
      </c>
      <c r="N23" s="4">
        <v>78590504</v>
      </c>
      <c r="O23" s="119">
        <v>81459657</v>
      </c>
      <c r="P23" s="124">
        <v>92815899</v>
      </c>
    </row>
    <row r="24" spans="1:16" ht="15.5" x14ac:dyDescent="0.35">
      <c r="A24" s="1" t="s">
        <v>25</v>
      </c>
      <c r="B24" s="4">
        <v>2329138</v>
      </c>
      <c r="C24" s="4">
        <v>2574031</v>
      </c>
      <c r="D24" s="4">
        <v>2682824</v>
      </c>
      <c r="E24" s="4">
        <v>2842135</v>
      </c>
      <c r="F24" s="4">
        <v>2736631</v>
      </c>
      <c r="G24" s="4">
        <v>2853763</v>
      </c>
      <c r="H24" s="4">
        <v>3053622</v>
      </c>
      <c r="I24" s="12">
        <v>3186310</v>
      </c>
      <c r="J24" s="4">
        <v>3209600</v>
      </c>
      <c r="K24" s="4">
        <v>3092262</v>
      </c>
      <c r="L24" s="4">
        <v>3128285</v>
      </c>
      <c r="M24" s="4">
        <v>3383766</v>
      </c>
      <c r="N24" s="4">
        <v>3585288</v>
      </c>
      <c r="O24" s="119">
        <v>3576903</v>
      </c>
      <c r="P24" s="124">
        <v>3739158</v>
      </c>
    </row>
    <row r="25" spans="1:16" ht="15.5" x14ac:dyDescent="0.35">
      <c r="A25" s="1" t="s">
        <v>26</v>
      </c>
      <c r="B25" s="4">
        <v>3628379</v>
      </c>
      <c r="C25" s="4">
        <v>4809283</v>
      </c>
      <c r="D25" s="4">
        <v>5252444</v>
      </c>
      <c r="E25" s="4">
        <v>20518344</v>
      </c>
      <c r="F25" s="4">
        <v>7180285</v>
      </c>
      <c r="G25" s="4">
        <v>9752374</v>
      </c>
      <c r="H25" s="4">
        <v>12449847</v>
      </c>
      <c r="I25" s="12">
        <v>14791112</v>
      </c>
      <c r="J25" s="4">
        <v>15176069</v>
      </c>
      <c r="K25" s="4">
        <v>15144316</v>
      </c>
      <c r="L25" s="4">
        <v>15172695</v>
      </c>
      <c r="M25" s="4">
        <v>18026254</v>
      </c>
      <c r="N25" s="4">
        <v>22810679</v>
      </c>
      <c r="O25" s="119">
        <v>58208159</v>
      </c>
      <c r="P25" s="124">
        <v>33677164</v>
      </c>
    </row>
    <row r="26" spans="1:16" ht="15.5" x14ac:dyDescent="0.35">
      <c r="A26" s="1" t="s">
        <v>27</v>
      </c>
      <c r="B26" s="4">
        <v>1438016</v>
      </c>
      <c r="C26" s="4">
        <v>1553906</v>
      </c>
      <c r="D26" s="4">
        <v>1994442</v>
      </c>
      <c r="E26" s="4">
        <v>2202804</v>
      </c>
      <c r="F26" s="4">
        <v>2365979</v>
      </c>
      <c r="G26" s="4">
        <v>2479949</v>
      </c>
      <c r="H26" s="4">
        <v>2578142</v>
      </c>
      <c r="I26" s="12">
        <v>2647639</v>
      </c>
      <c r="J26" s="4">
        <v>2828945</v>
      </c>
      <c r="K26" s="4">
        <v>2943008</v>
      </c>
      <c r="L26" s="4">
        <v>3859639</v>
      </c>
      <c r="M26" s="4">
        <v>4372369</v>
      </c>
      <c r="N26" s="4">
        <v>4815548</v>
      </c>
      <c r="O26" s="119">
        <v>5260859</v>
      </c>
      <c r="P26" s="124">
        <v>5693936</v>
      </c>
    </row>
    <row r="27" spans="1:16" ht="15.5" x14ac:dyDescent="0.35">
      <c r="A27" s="1" t="s">
        <v>28</v>
      </c>
      <c r="B27" s="4">
        <v>824017</v>
      </c>
      <c r="C27" s="4">
        <v>916554</v>
      </c>
      <c r="D27" s="4">
        <v>1047103</v>
      </c>
      <c r="E27" s="4">
        <v>1127315</v>
      </c>
      <c r="F27" s="4">
        <v>1215894</v>
      </c>
      <c r="G27" s="4">
        <v>1285929</v>
      </c>
      <c r="H27" s="4">
        <v>1404260</v>
      </c>
      <c r="I27" s="12">
        <v>1415810</v>
      </c>
      <c r="J27" s="4">
        <v>1386371</v>
      </c>
      <c r="K27" s="4">
        <v>1416409</v>
      </c>
      <c r="L27" s="4">
        <v>1547381</v>
      </c>
      <c r="M27" s="4">
        <v>1570591</v>
      </c>
      <c r="N27" s="4">
        <v>1641724</v>
      </c>
      <c r="O27" s="119">
        <v>1690451</v>
      </c>
      <c r="P27" s="124">
        <v>1934211</v>
      </c>
    </row>
    <row r="28" spans="1:16" ht="15.5" x14ac:dyDescent="0.35">
      <c r="A28" s="1" t="s">
        <v>29</v>
      </c>
      <c r="B28" s="4">
        <v>21162986</v>
      </c>
      <c r="C28" s="4">
        <v>23489746</v>
      </c>
      <c r="D28" s="4">
        <v>24620026</v>
      </c>
      <c r="E28" s="4">
        <v>26301805</v>
      </c>
      <c r="F28" s="4">
        <v>26186344</v>
      </c>
      <c r="G28" s="4">
        <v>25168451</v>
      </c>
      <c r="H28" s="4">
        <v>26054494</v>
      </c>
      <c r="I28" s="12">
        <v>27050391</v>
      </c>
      <c r="J28" s="4">
        <v>31484816</v>
      </c>
      <c r="K28" s="4">
        <v>32978176</v>
      </c>
      <c r="L28" s="4">
        <v>36531689</v>
      </c>
      <c r="M28" s="4">
        <v>38148954</v>
      </c>
      <c r="N28" s="4">
        <v>48478580</v>
      </c>
      <c r="O28" s="119">
        <v>51181878</v>
      </c>
      <c r="P28" s="124">
        <v>97456284</v>
      </c>
    </row>
    <row r="29" spans="1:16" ht="15.5" x14ac:dyDescent="0.35">
      <c r="A29" s="1" t="s">
        <v>30</v>
      </c>
      <c r="B29" s="4">
        <v>3225005</v>
      </c>
      <c r="C29" s="4">
        <v>3503194</v>
      </c>
      <c r="D29" s="4">
        <v>3537602</v>
      </c>
      <c r="E29" s="4">
        <v>4201885</v>
      </c>
      <c r="F29" s="4">
        <v>4539529</v>
      </c>
      <c r="G29" s="4">
        <v>5579327</v>
      </c>
      <c r="H29" s="4">
        <v>5911010</v>
      </c>
      <c r="I29" s="12">
        <v>6331943</v>
      </c>
      <c r="J29" s="4">
        <v>6258523</v>
      </c>
      <c r="K29" s="4">
        <v>5095482</v>
      </c>
      <c r="L29" s="4">
        <v>5088691</v>
      </c>
      <c r="M29" s="4">
        <v>5094446</v>
      </c>
      <c r="N29" s="4">
        <v>5358107</v>
      </c>
      <c r="O29" s="119">
        <v>4361825</v>
      </c>
      <c r="P29" s="124">
        <v>4309202</v>
      </c>
    </row>
    <row r="30" spans="1:16" ht="15.5" x14ac:dyDescent="0.35">
      <c r="A30" s="1" t="s">
        <v>31</v>
      </c>
      <c r="B30" s="4">
        <v>4687955</v>
      </c>
      <c r="C30" s="4">
        <v>5134354</v>
      </c>
      <c r="D30" s="4">
        <v>5710036</v>
      </c>
      <c r="E30" s="4">
        <v>6224535</v>
      </c>
      <c r="F30" s="4">
        <v>6776539</v>
      </c>
      <c r="G30" s="4">
        <v>7633572</v>
      </c>
      <c r="H30" s="4">
        <v>9925361</v>
      </c>
      <c r="I30" s="12">
        <v>10701174</v>
      </c>
      <c r="J30" s="4">
        <v>10783314</v>
      </c>
      <c r="K30" s="4">
        <v>10767604</v>
      </c>
      <c r="L30" s="4">
        <v>11547514</v>
      </c>
      <c r="M30" s="4">
        <v>11554087</v>
      </c>
      <c r="N30" s="4">
        <v>11119050</v>
      </c>
      <c r="O30" s="119">
        <v>11509124</v>
      </c>
      <c r="P30" s="124">
        <v>12062112</v>
      </c>
    </row>
    <row r="31" spans="1:16" ht="15.5" x14ac:dyDescent="0.35">
      <c r="A31" s="1" t="s">
        <v>32</v>
      </c>
      <c r="B31" s="4">
        <v>19390788</v>
      </c>
      <c r="C31" s="4">
        <v>24391414</v>
      </c>
      <c r="D31" s="4">
        <v>22452175</v>
      </c>
      <c r="E31" s="4">
        <v>24449528</v>
      </c>
      <c r="F31" s="4">
        <v>24852556</v>
      </c>
      <c r="G31" s="4">
        <v>23337407</v>
      </c>
      <c r="H31" s="4">
        <v>23322759</v>
      </c>
      <c r="I31" s="12">
        <v>24185565</v>
      </c>
      <c r="J31" s="4">
        <v>19630006</v>
      </c>
      <c r="K31" s="4">
        <v>17314018</v>
      </c>
      <c r="L31" s="4">
        <v>20480981</v>
      </c>
      <c r="M31" s="4">
        <v>22542876</v>
      </c>
      <c r="N31" s="4">
        <v>27576670</v>
      </c>
      <c r="O31" s="119">
        <v>30128405</v>
      </c>
      <c r="P31" s="124">
        <v>31923954</v>
      </c>
    </row>
    <row r="32" spans="1:16" ht="15.5" x14ac:dyDescent="0.35">
      <c r="A32" s="1" t="s">
        <v>33</v>
      </c>
      <c r="B32" s="4">
        <v>5232616</v>
      </c>
      <c r="C32" s="4">
        <v>5987587</v>
      </c>
      <c r="D32" s="4">
        <v>6108254</v>
      </c>
      <c r="E32" s="4">
        <v>6516972</v>
      </c>
      <c r="F32" s="4">
        <v>7056085</v>
      </c>
      <c r="G32" s="4">
        <v>7051425</v>
      </c>
      <c r="H32" s="4">
        <v>6676901</v>
      </c>
      <c r="I32" s="12">
        <v>6829744</v>
      </c>
      <c r="J32" s="4">
        <v>7146675</v>
      </c>
      <c r="K32" s="4">
        <v>7349123</v>
      </c>
      <c r="L32" s="4">
        <v>8091688</v>
      </c>
      <c r="M32" s="4">
        <v>9033241</v>
      </c>
      <c r="N32" s="4">
        <v>10134039</v>
      </c>
      <c r="O32" s="119">
        <v>10785066</v>
      </c>
      <c r="P32" s="124">
        <v>10176014</v>
      </c>
    </row>
    <row r="33" spans="1:16" ht="15.5" x14ac:dyDescent="0.35">
      <c r="A33" s="1" t="s">
        <v>34</v>
      </c>
      <c r="B33" s="4">
        <v>2575347</v>
      </c>
      <c r="C33" s="4">
        <v>2828154</v>
      </c>
      <c r="D33" s="4">
        <v>2803187</v>
      </c>
      <c r="E33" s="4">
        <v>2858283</v>
      </c>
      <c r="F33" s="4">
        <v>2819833</v>
      </c>
      <c r="G33" s="4">
        <v>3278263</v>
      </c>
      <c r="H33" s="4">
        <v>4577040</v>
      </c>
      <c r="I33" s="12">
        <v>10483508</v>
      </c>
      <c r="J33" s="4">
        <v>14768126</v>
      </c>
      <c r="K33" s="4">
        <v>15242684</v>
      </c>
      <c r="L33" s="4">
        <v>22120013</v>
      </c>
      <c r="M33" s="4">
        <v>59158281</v>
      </c>
      <c r="N33" s="4">
        <v>88342288</v>
      </c>
      <c r="O33" s="119">
        <v>70365131</v>
      </c>
      <c r="P33" s="124">
        <v>66881475</v>
      </c>
    </row>
    <row r="34" spans="1:16" ht="15.5" x14ac:dyDescent="0.35">
      <c r="A34" s="1" t="s">
        <v>35</v>
      </c>
      <c r="B34" s="4">
        <v>3460219</v>
      </c>
      <c r="C34" s="4">
        <v>3742069</v>
      </c>
      <c r="D34" s="4">
        <v>3659075</v>
      </c>
      <c r="E34" s="4">
        <v>3589614</v>
      </c>
      <c r="F34" s="4">
        <v>3639403</v>
      </c>
      <c r="G34" s="4">
        <v>3644413</v>
      </c>
      <c r="H34" s="4">
        <v>3848901</v>
      </c>
      <c r="I34" s="12">
        <v>4191103</v>
      </c>
      <c r="J34" s="4">
        <v>4357507</v>
      </c>
      <c r="K34" s="4">
        <v>4388503</v>
      </c>
      <c r="L34" s="4">
        <v>4427084</v>
      </c>
      <c r="M34" s="4">
        <v>4540481</v>
      </c>
      <c r="N34" s="4">
        <v>5130060</v>
      </c>
      <c r="O34" s="119">
        <v>5372785</v>
      </c>
      <c r="P34" s="124">
        <v>5671462</v>
      </c>
    </row>
    <row r="35" spans="1:16" ht="15.5" x14ac:dyDescent="0.35">
      <c r="A35" s="1" t="s">
        <v>36</v>
      </c>
      <c r="B35" s="4">
        <v>2505375</v>
      </c>
      <c r="C35" s="4">
        <v>3078890</v>
      </c>
      <c r="D35" s="4">
        <v>2799923</v>
      </c>
      <c r="E35" s="4">
        <v>2842088</v>
      </c>
      <c r="F35" s="4">
        <v>3005057</v>
      </c>
      <c r="G35" s="4">
        <v>3086641</v>
      </c>
      <c r="H35" s="4">
        <v>3435775</v>
      </c>
      <c r="I35" s="12">
        <v>3440048</v>
      </c>
      <c r="J35" s="4">
        <v>3362904</v>
      </c>
      <c r="K35" s="4">
        <v>2805489</v>
      </c>
      <c r="L35" s="4">
        <v>2700935</v>
      </c>
      <c r="M35" s="4">
        <v>2654833</v>
      </c>
      <c r="N35" s="4">
        <v>3536299</v>
      </c>
      <c r="O35" s="119">
        <v>3413110</v>
      </c>
      <c r="P35" s="124">
        <v>3821945</v>
      </c>
    </row>
    <row r="36" spans="1:16" ht="15.5" x14ac:dyDescent="0.35">
      <c r="A36" s="1" t="s">
        <v>37</v>
      </c>
      <c r="B36" s="4">
        <v>8513322</v>
      </c>
      <c r="C36" s="4">
        <v>7358371</v>
      </c>
      <c r="D36" s="4">
        <v>9068384</v>
      </c>
      <c r="E36" s="4">
        <v>10105748</v>
      </c>
      <c r="F36" s="4">
        <v>10707029</v>
      </c>
      <c r="G36" s="4">
        <v>10445075</v>
      </c>
      <c r="H36" s="4">
        <v>10725674</v>
      </c>
      <c r="I36" s="12">
        <v>11496813</v>
      </c>
      <c r="J36" s="4">
        <v>9543819</v>
      </c>
      <c r="K36" s="4">
        <v>9183342</v>
      </c>
      <c r="L36" s="4">
        <v>8848483</v>
      </c>
      <c r="M36" s="4">
        <v>11467078</v>
      </c>
      <c r="N36" s="4">
        <v>14256584</v>
      </c>
      <c r="O36" s="119">
        <v>12632526</v>
      </c>
      <c r="P36" s="124">
        <v>12899867</v>
      </c>
    </row>
    <row r="37" spans="1:16" ht="15.5" x14ac:dyDescent="0.35">
      <c r="A37" s="1" t="s">
        <v>38</v>
      </c>
      <c r="B37" s="4">
        <v>2285447</v>
      </c>
      <c r="C37" s="4">
        <v>2847663</v>
      </c>
      <c r="D37" s="4">
        <v>2810895</v>
      </c>
      <c r="E37" s="4">
        <v>2911554</v>
      </c>
      <c r="F37" s="4">
        <v>2925422</v>
      </c>
      <c r="G37" s="4">
        <v>2910333</v>
      </c>
      <c r="H37" s="4">
        <v>2967066</v>
      </c>
      <c r="I37" s="12">
        <v>3181757</v>
      </c>
      <c r="J37" s="4">
        <v>3259188</v>
      </c>
      <c r="K37" s="4">
        <v>3408504</v>
      </c>
      <c r="L37" s="4">
        <v>3558876</v>
      </c>
      <c r="M37" s="4">
        <v>4489108</v>
      </c>
      <c r="N37" s="4">
        <v>4620402</v>
      </c>
      <c r="O37" s="119">
        <v>3687262</v>
      </c>
      <c r="P37" s="124">
        <v>4628648</v>
      </c>
    </row>
    <row r="38" spans="1:16" ht="15.5" x14ac:dyDescent="0.35">
      <c r="A38" s="1" t="s">
        <v>39</v>
      </c>
      <c r="B38" s="4">
        <v>2912517</v>
      </c>
      <c r="C38" s="4">
        <v>3141083</v>
      </c>
      <c r="D38" s="4">
        <v>3414305</v>
      </c>
      <c r="E38" s="4">
        <v>3431679</v>
      </c>
      <c r="F38" s="4">
        <v>3465812</v>
      </c>
      <c r="G38" s="4">
        <v>3488822</v>
      </c>
      <c r="H38" s="4">
        <v>3473939</v>
      </c>
      <c r="I38" s="12">
        <v>3451048</v>
      </c>
      <c r="J38" s="4">
        <v>3581425</v>
      </c>
      <c r="K38" s="4">
        <v>3868436</v>
      </c>
      <c r="L38" s="4">
        <v>3921022</v>
      </c>
      <c r="M38" s="4">
        <v>4006815</v>
      </c>
      <c r="N38" s="4">
        <v>4329147</v>
      </c>
      <c r="O38" s="119">
        <v>4526379</v>
      </c>
      <c r="P38" s="124">
        <v>4683561</v>
      </c>
    </row>
    <row r="39" spans="1:16" ht="15.5" x14ac:dyDescent="0.35">
      <c r="A39" s="1" t="s">
        <v>40</v>
      </c>
      <c r="B39" s="4">
        <v>27126607</v>
      </c>
      <c r="C39" s="4">
        <v>29273799</v>
      </c>
      <c r="D39" s="4">
        <v>30017862</v>
      </c>
      <c r="E39" s="4">
        <v>30679601</v>
      </c>
      <c r="F39" s="4">
        <v>31032569</v>
      </c>
      <c r="G39" s="4">
        <v>32627523</v>
      </c>
      <c r="H39" s="4">
        <v>35004869</v>
      </c>
      <c r="I39" s="12">
        <v>37359785</v>
      </c>
      <c r="J39" s="4">
        <v>40007718</v>
      </c>
      <c r="K39" s="4">
        <v>42361555</v>
      </c>
      <c r="L39" s="4">
        <v>49942080</v>
      </c>
      <c r="M39" s="4">
        <v>53652590</v>
      </c>
      <c r="N39" s="4">
        <v>58079999</v>
      </c>
      <c r="O39" s="119">
        <v>59060323</v>
      </c>
      <c r="P39" s="124">
        <v>61359052</v>
      </c>
    </row>
    <row r="40" spans="1:16" ht="15.5" x14ac:dyDescent="0.35">
      <c r="A40" s="1" t="s">
        <v>41</v>
      </c>
      <c r="B40" s="4">
        <v>2615488</v>
      </c>
      <c r="C40" s="4">
        <v>2874713</v>
      </c>
      <c r="D40" s="4">
        <v>2918973</v>
      </c>
      <c r="E40" s="4">
        <v>2791173</v>
      </c>
      <c r="F40" s="4">
        <v>3106409</v>
      </c>
      <c r="G40" s="4">
        <v>3106601</v>
      </c>
      <c r="H40" s="4">
        <v>2758875</v>
      </c>
      <c r="I40" s="12">
        <v>2753516</v>
      </c>
      <c r="J40" s="4">
        <v>2718029</v>
      </c>
      <c r="K40" s="4">
        <v>2033292</v>
      </c>
      <c r="L40" s="4">
        <v>2059134</v>
      </c>
      <c r="M40" s="4">
        <v>2025877</v>
      </c>
      <c r="N40" s="4">
        <v>1876187</v>
      </c>
      <c r="O40" s="119">
        <v>1612190</v>
      </c>
      <c r="P40" s="124">
        <v>1671394</v>
      </c>
    </row>
    <row r="41" spans="1:16" ht="15.5" x14ac:dyDescent="0.35">
      <c r="A41" s="1" t="s">
        <v>42</v>
      </c>
      <c r="B41" s="4">
        <v>4992899</v>
      </c>
      <c r="C41" s="4">
        <v>5354300</v>
      </c>
      <c r="D41" s="4">
        <v>5324781</v>
      </c>
      <c r="E41" s="4">
        <v>6199447</v>
      </c>
      <c r="F41" s="4">
        <v>6599378</v>
      </c>
      <c r="G41" s="4">
        <v>8011370</v>
      </c>
      <c r="H41" s="4">
        <v>8284972</v>
      </c>
      <c r="I41" s="12">
        <v>8562952</v>
      </c>
      <c r="J41" s="4">
        <v>7786711</v>
      </c>
      <c r="K41" s="4">
        <v>6255115</v>
      </c>
      <c r="L41" s="4">
        <v>6734131</v>
      </c>
      <c r="M41" s="4">
        <v>6722741</v>
      </c>
      <c r="N41" s="4">
        <v>7261689</v>
      </c>
      <c r="O41" s="119">
        <v>7176154</v>
      </c>
      <c r="P41" s="124">
        <v>6020012</v>
      </c>
    </row>
    <row r="42" spans="1:16" ht="15.5" x14ac:dyDescent="0.35">
      <c r="A42" s="1" t="s">
        <v>43</v>
      </c>
      <c r="B42" s="4">
        <v>19209837</v>
      </c>
      <c r="C42" s="4">
        <v>20719737</v>
      </c>
      <c r="D42" s="4">
        <v>21947326</v>
      </c>
      <c r="E42" s="4">
        <v>23334854</v>
      </c>
      <c r="F42" s="4">
        <v>24118818</v>
      </c>
      <c r="G42" s="4">
        <v>24701577</v>
      </c>
      <c r="H42" s="4">
        <v>25860397</v>
      </c>
      <c r="I42" s="12">
        <v>27954326</v>
      </c>
      <c r="J42" s="4">
        <v>30535966</v>
      </c>
      <c r="K42" s="4">
        <v>31777714</v>
      </c>
      <c r="L42" s="4">
        <v>34837620</v>
      </c>
      <c r="M42" s="4">
        <v>36431532</v>
      </c>
      <c r="N42" s="4">
        <v>39472621</v>
      </c>
      <c r="O42" s="119">
        <v>40538856</v>
      </c>
      <c r="P42" s="124">
        <v>41856478</v>
      </c>
    </row>
    <row r="43" spans="1:16" ht="15.5" x14ac:dyDescent="0.35">
      <c r="A43" s="1" t="s">
        <v>44</v>
      </c>
      <c r="B43" s="4">
        <v>6927166</v>
      </c>
      <c r="C43" s="4">
        <v>7559385</v>
      </c>
      <c r="D43" s="4">
        <v>8131545</v>
      </c>
      <c r="E43" s="4">
        <v>8750370</v>
      </c>
      <c r="F43" s="4">
        <v>9059994</v>
      </c>
      <c r="G43" s="4">
        <v>9736385</v>
      </c>
      <c r="H43" s="4">
        <v>10926322</v>
      </c>
      <c r="I43" s="12">
        <v>12909627</v>
      </c>
      <c r="J43" s="4">
        <v>14049549</v>
      </c>
      <c r="K43" s="4">
        <v>22086963</v>
      </c>
      <c r="L43" s="4">
        <v>13544582</v>
      </c>
      <c r="M43" s="4">
        <v>15710604</v>
      </c>
      <c r="N43" s="4">
        <v>16780762</v>
      </c>
      <c r="O43" s="119">
        <v>18151721</v>
      </c>
      <c r="P43" s="124">
        <v>19035740</v>
      </c>
    </row>
    <row r="44" spans="1:16" ht="15.5" x14ac:dyDescent="0.35">
      <c r="A44" s="1" t="s">
        <v>45</v>
      </c>
      <c r="B44" s="4">
        <v>9750364</v>
      </c>
      <c r="C44" s="4">
        <v>12609334</v>
      </c>
      <c r="D44" s="4">
        <v>13618287</v>
      </c>
      <c r="E44" s="4">
        <v>14316154</v>
      </c>
      <c r="F44" s="4">
        <v>14027285</v>
      </c>
      <c r="G44" s="4">
        <v>18032757</v>
      </c>
      <c r="H44" s="4">
        <v>19731705</v>
      </c>
      <c r="I44" s="12">
        <v>27223414</v>
      </c>
      <c r="J44" s="4">
        <v>24070801</v>
      </c>
      <c r="K44" s="4">
        <v>17776354</v>
      </c>
      <c r="L44" s="4">
        <v>18971739</v>
      </c>
      <c r="M44" s="4">
        <v>23588325</v>
      </c>
      <c r="N44" s="4">
        <v>34217967</v>
      </c>
      <c r="O44" s="119">
        <v>39051219</v>
      </c>
      <c r="P44" s="124">
        <v>36199185</v>
      </c>
    </row>
    <row r="45" spans="1:16" ht="15.5" x14ac:dyDescent="0.35">
      <c r="A45" s="1" t="s">
        <v>46</v>
      </c>
      <c r="B45" s="4">
        <v>7553110</v>
      </c>
      <c r="C45" s="4">
        <v>9550114</v>
      </c>
      <c r="D45" s="4">
        <v>10494279</v>
      </c>
      <c r="E45" s="4">
        <v>10522546</v>
      </c>
      <c r="F45" s="4">
        <v>10456730</v>
      </c>
      <c r="G45" s="4">
        <v>11312184</v>
      </c>
      <c r="H45" s="4">
        <v>11132152</v>
      </c>
      <c r="I45" s="12">
        <v>11830509</v>
      </c>
      <c r="J45" s="4">
        <v>9595888</v>
      </c>
      <c r="K45" s="4">
        <v>7845306</v>
      </c>
      <c r="L45" s="4">
        <v>8562973</v>
      </c>
      <c r="M45" s="4">
        <v>9519636</v>
      </c>
      <c r="N45" s="4">
        <v>13770111</v>
      </c>
      <c r="O45" s="119">
        <v>16336482</v>
      </c>
      <c r="P45" s="124">
        <v>13016976</v>
      </c>
    </row>
    <row r="46" spans="1:16" ht="15.5" x14ac:dyDescent="0.35">
      <c r="A46" s="1" t="s">
        <v>47</v>
      </c>
      <c r="B46" s="14">
        <v>12267919</v>
      </c>
      <c r="C46" s="14">
        <v>13934616</v>
      </c>
      <c r="D46" s="14">
        <v>13916147</v>
      </c>
      <c r="E46" s="14">
        <v>14597675</v>
      </c>
      <c r="F46" s="14">
        <v>15700734</v>
      </c>
      <c r="G46" s="14">
        <v>20270245</v>
      </c>
      <c r="H46" s="14">
        <v>17510654</v>
      </c>
      <c r="I46" s="14">
        <v>18867608</v>
      </c>
      <c r="J46" s="14">
        <v>18547681</v>
      </c>
      <c r="K46" s="14">
        <v>15925901</v>
      </c>
      <c r="L46" s="4">
        <v>17570064</v>
      </c>
      <c r="M46" s="14">
        <v>17645362</v>
      </c>
      <c r="N46" s="4">
        <v>22697800</v>
      </c>
      <c r="O46" s="119">
        <v>16250784</v>
      </c>
      <c r="P46" s="124">
        <v>14457786</v>
      </c>
    </row>
    <row r="47" spans="1:16" x14ac:dyDescent="0.35">
      <c r="A47" s="5" t="s">
        <v>48</v>
      </c>
      <c r="B47" s="3">
        <f t="shared" ref="B47:K47" si="0">SUM(B2:B46)</f>
        <v>344076851</v>
      </c>
      <c r="C47" s="3">
        <f t="shared" si="0"/>
        <v>389701943</v>
      </c>
      <c r="D47" s="3">
        <f t="shared" si="0"/>
        <v>401102655</v>
      </c>
      <c r="E47" s="3">
        <f t="shared" si="0"/>
        <v>437421065</v>
      </c>
      <c r="F47" s="3">
        <f t="shared" si="0"/>
        <v>436852804</v>
      </c>
      <c r="G47" s="3">
        <f t="shared" si="0"/>
        <v>465410217</v>
      </c>
      <c r="H47" s="3">
        <f t="shared" si="0"/>
        <v>492875951</v>
      </c>
      <c r="I47" s="3">
        <f t="shared" si="0"/>
        <v>540298070</v>
      </c>
      <c r="J47" s="3">
        <f t="shared" si="0"/>
        <v>554466869</v>
      </c>
      <c r="K47" s="3">
        <f t="shared" si="0"/>
        <v>539780727</v>
      </c>
      <c r="L47" s="4">
        <f>SUM(L2:L46)</f>
        <v>581691790</v>
      </c>
      <c r="M47" s="4">
        <f>SUM(M2:M46)</f>
        <v>658018469</v>
      </c>
      <c r="N47" s="4">
        <f>SUM(N2:N46)</f>
        <v>787369792</v>
      </c>
      <c r="O47" s="4">
        <f>SUM(O2:O46)</f>
        <v>820105611</v>
      </c>
      <c r="P47" s="4">
        <f>SUM(P2:P46)</f>
        <v>835470688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14F1E-86A6-48BA-91D9-6ABA84C4FC64}">
  <dimension ref="A1:S54"/>
  <sheetViews>
    <sheetView tabSelected="1" topLeftCell="D13" zoomScale="70" zoomScaleNormal="70" workbookViewId="0">
      <selection activeCell="L36" sqref="L36"/>
    </sheetView>
  </sheetViews>
  <sheetFormatPr defaultRowHeight="14.5" x14ac:dyDescent="0.35"/>
  <cols>
    <col min="1" max="1" width="10.90625" bestFit="1" customWidth="1"/>
    <col min="2" max="2" width="16.453125" bestFit="1" customWidth="1"/>
    <col min="3" max="8" width="15.36328125" bestFit="1" customWidth="1"/>
    <col min="9" max="9" width="18" bestFit="1" customWidth="1"/>
    <col min="10" max="10" width="21.54296875" customWidth="1"/>
    <col min="11" max="11" width="20.6328125" customWidth="1"/>
    <col min="12" max="14" width="18.08984375" customWidth="1"/>
    <col min="15" max="15" width="15" style="1" bestFit="1" customWidth="1"/>
    <col min="16" max="16" width="15.36328125" bestFit="1" customWidth="1"/>
  </cols>
  <sheetData>
    <row r="1" spans="1:19" x14ac:dyDescent="0.35">
      <c r="A1" s="37" t="s">
        <v>90</v>
      </c>
      <c r="B1" s="40">
        <v>2011</v>
      </c>
      <c r="C1" s="40">
        <v>2012</v>
      </c>
      <c r="D1" s="40">
        <v>2013</v>
      </c>
      <c r="E1" s="40">
        <v>2014</v>
      </c>
      <c r="F1" s="40">
        <v>2015</v>
      </c>
      <c r="G1" s="40">
        <v>2016</v>
      </c>
      <c r="H1" s="40">
        <v>2017</v>
      </c>
      <c r="I1" s="40">
        <v>2018</v>
      </c>
      <c r="J1" s="40">
        <v>2019</v>
      </c>
      <c r="K1" s="98">
        <v>2020</v>
      </c>
      <c r="L1" s="35">
        <v>2021</v>
      </c>
      <c r="M1" s="40">
        <v>2022</v>
      </c>
      <c r="N1" s="35"/>
      <c r="O1" s="1" t="s">
        <v>1</v>
      </c>
      <c r="P1" s="1" t="s">
        <v>2</v>
      </c>
      <c r="R1" t="s">
        <v>134</v>
      </c>
    </row>
    <row r="2" spans="1:19" x14ac:dyDescent="0.35">
      <c r="A2" s="37" t="s">
        <v>3</v>
      </c>
      <c r="B2" s="57">
        <v>115232199.94</v>
      </c>
      <c r="C2" s="57">
        <v>142947661.20000002</v>
      </c>
      <c r="D2" s="57">
        <v>141300464.2256225</v>
      </c>
      <c r="E2" s="57">
        <v>168645438.94565251</v>
      </c>
      <c r="F2" s="57">
        <v>110127931.80133</v>
      </c>
      <c r="G2" s="57">
        <v>67141750.541219994</v>
      </c>
      <c r="H2" s="57">
        <v>80585875.828119993</v>
      </c>
      <c r="I2" s="57">
        <v>110992843.04082996</v>
      </c>
      <c r="J2" s="57">
        <v>103767700.97818503</v>
      </c>
      <c r="K2" s="151">
        <v>101494383.440635</v>
      </c>
      <c r="L2" s="148">
        <v>101494383.440635</v>
      </c>
      <c r="M2" s="148">
        <v>221794343.86998254</v>
      </c>
      <c r="N2" s="148"/>
      <c r="O2" s="71">
        <f>J2-I2</f>
        <v>-7225142.0626449287</v>
      </c>
      <c r="P2" s="36">
        <f>O2/I2*100</f>
        <v>-6.5095567107755592</v>
      </c>
      <c r="R2">
        <f>COUNTIF(S2:S46,A2)</f>
        <v>1</v>
      </c>
      <c r="S2" s="37" t="s">
        <v>3</v>
      </c>
    </row>
    <row r="3" spans="1:19" x14ac:dyDescent="0.35">
      <c r="A3" s="37" t="s">
        <v>4</v>
      </c>
      <c r="B3" s="57">
        <v>14534917.76</v>
      </c>
      <c r="C3" s="57">
        <v>15295521.459999999</v>
      </c>
      <c r="D3" s="57">
        <v>16067002.58178</v>
      </c>
      <c r="E3" s="57">
        <v>17089636.83089</v>
      </c>
      <c r="F3" s="57">
        <v>9797893.8071100004</v>
      </c>
      <c r="G3" s="57">
        <v>5947523.2993200002</v>
      </c>
      <c r="H3" s="57">
        <v>6469699.7964199996</v>
      </c>
      <c r="I3" s="57">
        <v>10653608.6899</v>
      </c>
      <c r="J3" s="57">
        <v>16803485.647009999</v>
      </c>
      <c r="K3" s="151">
        <v>12997574.319599999</v>
      </c>
      <c r="L3" s="148">
        <v>12997574.319599999</v>
      </c>
      <c r="M3" s="148">
        <v>27035101.418620005</v>
      </c>
      <c r="N3" s="148"/>
      <c r="O3" s="71">
        <f t="shared" ref="O3:O47" si="0">J3-I3</f>
        <v>6149876.9571099989</v>
      </c>
      <c r="P3" s="36">
        <f t="shared" ref="P3:P47" si="1">O3/I3*100</f>
        <v>57.725763505283432</v>
      </c>
      <c r="R3">
        <f t="shared" ref="R3:R47" si="2">COUNTIF(S3:S47,A3)</f>
        <v>1</v>
      </c>
      <c r="S3" s="37" t="s">
        <v>4</v>
      </c>
    </row>
    <row r="4" spans="1:19" x14ac:dyDescent="0.35">
      <c r="A4" s="37" t="s">
        <v>5</v>
      </c>
      <c r="B4" s="57"/>
      <c r="C4" s="57">
        <v>14073621.159999998</v>
      </c>
      <c r="D4" s="57">
        <v>12930943.82251</v>
      </c>
      <c r="E4" s="57">
        <v>14550554.04439</v>
      </c>
      <c r="F4" s="57">
        <v>9537936</v>
      </c>
      <c r="G4" s="57">
        <v>5579377.4354699999</v>
      </c>
      <c r="H4" s="57">
        <v>6499367.2930700006</v>
      </c>
      <c r="I4" s="57">
        <v>8145182.8408900006</v>
      </c>
      <c r="J4" s="57">
        <v>9318264.5029349998</v>
      </c>
      <c r="K4" s="151">
        <v>6052478.7906050002</v>
      </c>
      <c r="L4" s="148">
        <v>6052478.7906050002</v>
      </c>
      <c r="M4" s="148">
        <v>10790967.3906275</v>
      </c>
      <c r="N4" s="148"/>
      <c r="O4" s="71">
        <f t="shared" si="0"/>
        <v>1173081.6620449992</v>
      </c>
      <c r="P4" s="36">
        <f t="shared" si="1"/>
        <v>14.402152596943054</v>
      </c>
      <c r="R4">
        <f t="shared" si="2"/>
        <v>1</v>
      </c>
      <c r="S4" s="37" t="s">
        <v>5</v>
      </c>
    </row>
    <row r="5" spans="1:19" x14ac:dyDescent="0.35">
      <c r="A5" s="37" t="s">
        <v>6</v>
      </c>
      <c r="B5" s="57">
        <v>5230880.74</v>
      </c>
      <c r="C5" s="57">
        <v>4952229.0600000005</v>
      </c>
      <c r="D5" s="57">
        <v>4533872.1274900008</v>
      </c>
      <c r="E5" s="57">
        <v>4601912.7411949998</v>
      </c>
      <c r="F5" s="57">
        <v>2776075.3577099997</v>
      </c>
      <c r="G5" s="57">
        <v>1193074.9225299999</v>
      </c>
      <c r="H5" s="57">
        <v>1269460.5819699999</v>
      </c>
      <c r="I5" s="57">
        <v>1392802.1035599997</v>
      </c>
      <c r="J5" s="57">
        <v>1108042.9914350002</v>
      </c>
      <c r="K5" s="151">
        <v>820011.48385500023</v>
      </c>
      <c r="L5" s="148">
        <v>820011.48385500023</v>
      </c>
      <c r="M5" s="148">
        <v>1482144.8396475008</v>
      </c>
      <c r="N5" s="148"/>
      <c r="O5" s="71">
        <f t="shared" si="0"/>
        <v>-284759.11212499952</v>
      </c>
      <c r="P5" s="36">
        <f t="shared" si="1"/>
        <v>-20.445051841690624</v>
      </c>
      <c r="R5">
        <f t="shared" si="2"/>
        <v>1</v>
      </c>
      <c r="S5" s="37" t="s">
        <v>6</v>
      </c>
    </row>
    <row r="6" spans="1:19" x14ac:dyDescent="0.35">
      <c r="A6" s="37" t="s">
        <v>7</v>
      </c>
      <c r="B6" s="57">
        <v>1656436.44</v>
      </c>
      <c r="C6" s="57">
        <v>1507315.48</v>
      </c>
      <c r="D6" s="57">
        <v>1276168.5589675</v>
      </c>
      <c r="E6" s="57">
        <v>1483130.7411475</v>
      </c>
      <c r="F6" s="57">
        <v>796243.58107999992</v>
      </c>
      <c r="G6" s="57">
        <v>456731.61569000001</v>
      </c>
      <c r="H6" s="57">
        <v>613765.74631999992</v>
      </c>
      <c r="I6" s="57">
        <v>746427.12170999998</v>
      </c>
      <c r="J6" s="57">
        <v>578547.93523000006</v>
      </c>
      <c r="K6" s="151">
        <v>491283.67617499997</v>
      </c>
      <c r="L6" s="148">
        <v>491283.67617499997</v>
      </c>
      <c r="M6" s="148">
        <v>773417.57549000008</v>
      </c>
      <c r="N6" s="148"/>
      <c r="O6" s="71">
        <f t="shared" si="0"/>
        <v>-167879.18647999992</v>
      </c>
      <c r="P6" s="36">
        <f t="shared" si="1"/>
        <v>-22.491035172382702</v>
      </c>
      <c r="R6">
        <f t="shared" si="2"/>
        <v>1</v>
      </c>
      <c r="S6" s="37" t="s">
        <v>7</v>
      </c>
    </row>
    <row r="7" spans="1:19" x14ac:dyDescent="0.35">
      <c r="A7" s="37" t="s">
        <v>8</v>
      </c>
      <c r="B7" s="57">
        <v>46405557.730000004</v>
      </c>
      <c r="C7" s="57">
        <v>49890460.489999995</v>
      </c>
      <c r="D7" s="57">
        <v>51310791.2507625</v>
      </c>
      <c r="E7" s="57">
        <v>61799945.917379998</v>
      </c>
      <c r="F7" s="57">
        <v>38093149.676909998</v>
      </c>
      <c r="G7" s="57">
        <v>20755574.667070001</v>
      </c>
      <c r="H7" s="57">
        <v>21684303.43093</v>
      </c>
      <c r="I7" s="57">
        <v>23483035.178239979</v>
      </c>
      <c r="J7" s="57">
        <v>20593032.518280007</v>
      </c>
      <c r="K7" s="151">
        <v>20676224.024319991</v>
      </c>
      <c r="L7" s="148">
        <v>20676224.024319991</v>
      </c>
      <c r="M7" s="148">
        <v>53193689.260360062</v>
      </c>
      <c r="N7" s="148"/>
      <c r="O7" s="71">
        <f t="shared" si="0"/>
        <v>-2890002.6599599719</v>
      </c>
      <c r="P7" s="36">
        <f t="shared" si="1"/>
        <v>-12.306768005176465</v>
      </c>
      <c r="R7">
        <f t="shared" si="2"/>
        <v>1</v>
      </c>
      <c r="S7" s="37" t="s">
        <v>8</v>
      </c>
    </row>
    <row r="8" spans="1:19" x14ac:dyDescent="0.35">
      <c r="A8" s="37" t="s">
        <v>9</v>
      </c>
      <c r="B8" s="57">
        <v>44021202.219999969</v>
      </c>
      <c r="C8" s="57">
        <v>40903839.920000017</v>
      </c>
      <c r="D8" s="57">
        <v>39005873.825147599</v>
      </c>
      <c r="E8" s="57">
        <v>64188048.793137506</v>
      </c>
      <c r="F8" s="57">
        <v>47158366.865929998</v>
      </c>
      <c r="G8" s="57">
        <v>21809382.788729999</v>
      </c>
      <c r="H8" s="57">
        <v>31506103.040240001</v>
      </c>
      <c r="I8" s="57">
        <v>35072116.016459934</v>
      </c>
      <c r="J8" s="57">
        <v>24398077.581050068</v>
      </c>
      <c r="K8" s="151">
        <v>20042402.008275025</v>
      </c>
      <c r="L8" s="148">
        <v>20042402.008275025</v>
      </c>
      <c r="M8" s="148">
        <v>44907819.023095056</v>
      </c>
      <c r="N8" s="148"/>
      <c r="O8" s="71">
        <f t="shared" si="0"/>
        <v>-10674038.435409866</v>
      </c>
      <c r="P8" s="36">
        <f t="shared" si="1"/>
        <v>-30.434543585566264</v>
      </c>
      <c r="R8">
        <f t="shared" si="2"/>
        <v>1</v>
      </c>
      <c r="S8" s="37" t="s">
        <v>9</v>
      </c>
    </row>
    <row r="9" spans="1:19" x14ac:dyDescent="0.35">
      <c r="A9" s="37" t="s">
        <v>10</v>
      </c>
      <c r="B9" s="57"/>
      <c r="C9" s="57">
        <v>3295421.4999999995</v>
      </c>
      <c r="D9" s="57">
        <v>3413020.0696099997</v>
      </c>
      <c r="E9" s="57">
        <v>5637357.5057399999</v>
      </c>
      <c r="F9" s="57">
        <v>3680387</v>
      </c>
      <c r="G9" s="57">
        <v>1757826.9469900001</v>
      </c>
      <c r="H9" s="57">
        <v>2039729.87332</v>
      </c>
      <c r="I9" s="57">
        <v>2181456.5106700002</v>
      </c>
      <c r="J9" s="57">
        <v>1860750.8885700002</v>
      </c>
      <c r="K9" s="151">
        <v>974662.88974000001</v>
      </c>
      <c r="L9" s="148">
        <v>974662.88974000001</v>
      </c>
      <c r="M9" s="148">
        <v>1806813.42218</v>
      </c>
      <c r="N9" s="148"/>
      <c r="O9" s="71">
        <f t="shared" si="0"/>
        <v>-320705.62210000004</v>
      </c>
      <c r="P9" s="36">
        <f t="shared" si="1"/>
        <v>-14.701444678422689</v>
      </c>
      <c r="R9">
        <f t="shared" si="2"/>
        <v>1</v>
      </c>
      <c r="S9" s="37" t="s">
        <v>10</v>
      </c>
    </row>
    <row r="10" spans="1:19" x14ac:dyDescent="0.35">
      <c r="A10" s="37" t="s">
        <v>11</v>
      </c>
      <c r="B10" s="57"/>
      <c r="C10" s="57">
        <v>5721199.2600000007</v>
      </c>
      <c r="D10" s="57">
        <v>13548704.281750001</v>
      </c>
      <c r="E10" s="57">
        <v>37894961.252467506</v>
      </c>
      <c r="F10" s="57">
        <v>43793212</v>
      </c>
      <c r="G10" s="57">
        <v>32246862.313000001</v>
      </c>
      <c r="H10" s="57">
        <v>48215347.843380004</v>
      </c>
      <c r="I10" s="57">
        <v>75948090.723499849</v>
      </c>
      <c r="J10" s="57">
        <v>93380777.027874947</v>
      </c>
      <c r="K10" s="151">
        <v>111100795.89101982</v>
      </c>
      <c r="L10" s="148">
        <v>111100795.89101982</v>
      </c>
      <c r="M10" s="148">
        <v>248347062.07255217</v>
      </c>
      <c r="N10" s="148"/>
      <c r="O10" s="71">
        <f t="shared" si="0"/>
        <v>17432686.304375097</v>
      </c>
      <c r="P10" s="36">
        <f t="shared" si="1"/>
        <v>22.953422710573918</v>
      </c>
      <c r="R10">
        <f t="shared" si="2"/>
        <v>1</v>
      </c>
      <c r="S10" s="37" t="s">
        <v>11</v>
      </c>
    </row>
    <row r="11" spans="1:19" x14ac:dyDescent="0.35">
      <c r="A11" s="37" t="s">
        <v>12</v>
      </c>
      <c r="B11" s="57">
        <v>15342116.619999997</v>
      </c>
      <c r="C11" s="57">
        <v>15556702.209999999</v>
      </c>
      <c r="D11" s="57">
        <v>17065660.347740002</v>
      </c>
      <c r="E11" s="57">
        <v>19338555.19839</v>
      </c>
      <c r="F11" s="57">
        <v>11731947.18512</v>
      </c>
      <c r="G11" s="57">
        <v>6360771.6590099996</v>
      </c>
      <c r="H11" s="57">
        <v>7259538.3763999995</v>
      </c>
      <c r="I11" s="57">
        <v>9297539.5307800006</v>
      </c>
      <c r="J11" s="57">
        <v>7413030.2300800001</v>
      </c>
      <c r="K11" s="151">
        <v>8412095.8249899987</v>
      </c>
      <c r="L11" s="148">
        <v>8412095.8249899987</v>
      </c>
      <c r="M11" s="148">
        <v>20975456.996399999</v>
      </c>
      <c r="N11" s="148"/>
      <c r="O11" s="71">
        <f t="shared" si="0"/>
        <v>-1884509.3007000005</v>
      </c>
      <c r="P11" s="36">
        <f t="shared" si="1"/>
        <v>-20.268903342236211</v>
      </c>
      <c r="R11">
        <f t="shared" si="2"/>
        <v>1</v>
      </c>
      <c r="S11" s="37" t="s">
        <v>12</v>
      </c>
    </row>
    <row r="12" spans="1:19" x14ac:dyDescent="0.35">
      <c r="A12" s="37" t="s">
        <v>13</v>
      </c>
      <c r="B12" s="57">
        <v>3714901.17</v>
      </c>
      <c r="C12" s="57">
        <v>3290701.3</v>
      </c>
      <c r="D12" s="57">
        <v>2973931.6657600002</v>
      </c>
      <c r="E12" s="57">
        <v>2930846.4253199999</v>
      </c>
      <c r="F12" s="57">
        <v>1629429.96768</v>
      </c>
      <c r="G12" s="57">
        <v>877571.23602000007</v>
      </c>
      <c r="H12" s="57">
        <v>968354.76446999994</v>
      </c>
      <c r="I12" s="57">
        <v>1324762.2943000002</v>
      </c>
      <c r="J12" s="57">
        <v>1089248.2855</v>
      </c>
      <c r="K12" s="151">
        <v>733770.12549999997</v>
      </c>
      <c r="L12" s="148">
        <v>733770.12549999997</v>
      </c>
      <c r="M12" s="148">
        <v>1378680.18796</v>
      </c>
      <c r="N12" s="148"/>
      <c r="O12" s="71">
        <f t="shared" si="0"/>
        <v>-235514.00880000019</v>
      </c>
      <c r="P12" s="36">
        <f t="shared" si="1"/>
        <v>-17.777831525952735</v>
      </c>
      <c r="R12">
        <f t="shared" si="2"/>
        <v>1</v>
      </c>
      <c r="S12" s="37" t="s">
        <v>13</v>
      </c>
    </row>
    <row r="13" spans="1:19" x14ac:dyDescent="0.35">
      <c r="A13" s="37" t="s">
        <v>14</v>
      </c>
      <c r="B13" s="57">
        <v>117668619.40000004</v>
      </c>
      <c r="C13" s="57">
        <v>130267825.88999999</v>
      </c>
      <c r="D13" s="57">
        <v>137882967.636235</v>
      </c>
      <c r="E13" s="57">
        <v>161452714.28847</v>
      </c>
      <c r="F13" s="57">
        <v>97731828.655510008</v>
      </c>
      <c r="G13" s="57">
        <v>50997170.09866</v>
      </c>
      <c r="H13" s="57">
        <v>52899406.168029994</v>
      </c>
      <c r="I13" s="57">
        <v>61540334.230930038</v>
      </c>
      <c r="J13" s="57">
        <v>53594587.928409941</v>
      </c>
      <c r="K13" s="151">
        <v>43736438.183155015</v>
      </c>
      <c r="L13" s="148">
        <v>43736438.183155015</v>
      </c>
      <c r="M13" s="148">
        <v>87615681.497502461</v>
      </c>
      <c r="N13" s="148"/>
      <c r="O13" s="71">
        <f t="shared" si="0"/>
        <v>-7945746.3025200963</v>
      </c>
      <c r="P13" s="36">
        <f t="shared" si="1"/>
        <v>-12.911444830155929</v>
      </c>
      <c r="R13">
        <f t="shared" si="2"/>
        <v>1</v>
      </c>
      <c r="S13" s="37" t="s">
        <v>14</v>
      </c>
    </row>
    <row r="14" spans="1:19" x14ac:dyDescent="0.35">
      <c r="A14" s="37" t="s">
        <v>15</v>
      </c>
      <c r="B14" s="57">
        <v>4226349.7699999996</v>
      </c>
      <c r="C14" s="57">
        <v>4413731.2999999989</v>
      </c>
      <c r="D14" s="57">
        <v>4172563.7047099997</v>
      </c>
      <c r="E14" s="57">
        <v>5307272.3311874997</v>
      </c>
      <c r="F14" s="57">
        <v>3265511.58244</v>
      </c>
      <c r="G14" s="57">
        <v>1797404.4136700002</v>
      </c>
      <c r="H14" s="57">
        <v>1838800.16927</v>
      </c>
      <c r="I14" s="57">
        <v>2484269.8792800005</v>
      </c>
      <c r="J14" s="57">
        <v>3100774.60678</v>
      </c>
      <c r="K14" s="151">
        <v>5204518.1311599994</v>
      </c>
      <c r="L14" s="148">
        <v>5204518.1311599994</v>
      </c>
      <c r="M14" s="148">
        <v>17128597.842379998</v>
      </c>
      <c r="N14" s="148"/>
      <c r="O14" s="71">
        <f t="shared" si="0"/>
        <v>616504.72749999957</v>
      </c>
      <c r="P14" s="36">
        <f t="shared" si="1"/>
        <v>24.816334676113254</v>
      </c>
      <c r="R14">
        <f t="shared" si="2"/>
        <v>1</v>
      </c>
      <c r="S14" s="37" t="s">
        <v>15</v>
      </c>
    </row>
    <row r="15" spans="1:19" x14ac:dyDescent="0.35">
      <c r="A15" s="37" t="s">
        <v>16</v>
      </c>
      <c r="B15" s="57">
        <v>109594193.57000002</v>
      </c>
      <c r="C15" s="57">
        <v>115176665.37</v>
      </c>
      <c r="D15" s="57">
        <v>103963845.50248751</v>
      </c>
      <c r="E15" s="57">
        <v>113997978.6894175</v>
      </c>
      <c r="F15" s="57">
        <v>71444294.01929</v>
      </c>
      <c r="G15" s="57">
        <v>45209224.883679993</v>
      </c>
      <c r="H15" s="57">
        <v>49281535.912730001</v>
      </c>
      <c r="I15" s="57">
        <v>60154692.235410012</v>
      </c>
      <c r="J15" s="57">
        <v>55085679.12613</v>
      </c>
      <c r="K15" s="151">
        <v>47883041.894194998</v>
      </c>
      <c r="L15" s="148">
        <v>47883041.894194998</v>
      </c>
      <c r="M15" s="148">
        <v>83568970.280220002</v>
      </c>
      <c r="N15" s="148"/>
      <c r="O15" s="71">
        <f t="shared" si="0"/>
        <v>-5069013.1092800125</v>
      </c>
      <c r="P15" s="36">
        <f t="shared" si="1"/>
        <v>-8.4266296126042555</v>
      </c>
      <c r="R15">
        <f t="shared" si="2"/>
        <v>1</v>
      </c>
      <c r="S15" s="37" t="s">
        <v>16</v>
      </c>
    </row>
    <row r="16" spans="1:19" x14ac:dyDescent="0.35">
      <c r="A16" s="37" t="s">
        <v>17</v>
      </c>
      <c r="B16" s="57">
        <v>11801588.000000002</v>
      </c>
      <c r="C16" s="57">
        <v>11837231.840000004</v>
      </c>
      <c r="D16" s="57">
        <v>11372717.757959999</v>
      </c>
      <c r="E16" s="57">
        <v>12422012.99707</v>
      </c>
      <c r="F16" s="57">
        <v>7059862.2853300003</v>
      </c>
      <c r="G16" s="57">
        <v>4254669.8700999999</v>
      </c>
      <c r="H16" s="57">
        <v>4823253.42851</v>
      </c>
      <c r="I16" s="57">
        <v>5831489.5965999998</v>
      </c>
      <c r="J16" s="57">
        <v>5209354.4655200001</v>
      </c>
      <c r="K16" s="151">
        <v>4482199.7224900005</v>
      </c>
      <c r="L16" s="148">
        <v>4482199.7224900005</v>
      </c>
      <c r="M16" s="148">
        <v>7508717.3878000006</v>
      </c>
      <c r="N16" s="148"/>
      <c r="O16" s="71">
        <f t="shared" si="0"/>
        <v>-622135.13107999973</v>
      </c>
      <c r="P16" s="36">
        <f t="shared" si="1"/>
        <v>-10.668545673865735</v>
      </c>
      <c r="R16">
        <f t="shared" si="2"/>
        <v>1</v>
      </c>
      <c r="S16" s="37" t="s">
        <v>17</v>
      </c>
    </row>
    <row r="17" spans="1:19" x14ac:dyDescent="0.35">
      <c r="A17" s="37" t="s">
        <v>18</v>
      </c>
      <c r="B17" s="57">
        <v>38480743.230000004</v>
      </c>
      <c r="C17" s="57">
        <v>69228941.839999974</v>
      </c>
      <c r="D17" s="57">
        <v>94161832.538059995</v>
      </c>
      <c r="E17" s="57">
        <v>138528988.18580249</v>
      </c>
      <c r="F17" s="57">
        <v>111324275.06572999</v>
      </c>
      <c r="G17" s="57">
        <v>64626930.504749998</v>
      </c>
      <c r="H17" s="57">
        <v>81146917.472829998</v>
      </c>
      <c r="I17" s="57">
        <v>132648288.75976972</v>
      </c>
      <c r="J17" s="57">
        <v>145881242.45525002</v>
      </c>
      <c r="K17" s="151">
        <v>141802161.83551511</v>
      </c>
      <c r="L17" s="148">
        <v>141802161.83551511</v>
      </c>
      <c r="M17" s="148">
        <v>305035979.81209493</v>
      </c>
      <c r="N17" s="148"/>
      <c r="O17" s="71">
        <f t="shared" si="0"/>
        <v>13232953.695480302</v>
      </c>
      <c r="P17" s="36">
        <f t="shared" si="1"/>
        <v>9.9759701532566343</v>
      </c>
      <c r="R17">
        <f t="shared" si="2"/>
        <v>1</v>
      </c>
      <c r="S17" s="37" t="s">
        <v>18</v>
      </c>
    </row>
    <row r="18" spans="1:19" x14ac:dyDescent="0.35">
      <c r="A18" s="37" t="s">
        <v>19</v>
      </c>
      <c r="B18" s="57">
        <v>57417649.620000005</v>
      </c>
      <c r="C18" s="57">
        <v>58808416.169999994</v>
      </c>
      <c r="D18" s="57">
        <v>55291863.927450001</v>
      </c>
      <c r="E18" s="57">
        <v>59319984.65315</v>
      </c>
      <c r="F18" s="57">
        <v>36330998.30579</v>
      </c>
      <c r="G18" s="57">
        <v>22072356.416540001</v>
      </c>
      <c r="H18" s="57">
        <v>24989499.162020002</v>
      </c>
      <c r="I18" s="57">
        <v>30394515.067139998</v>
      </c>
      <c r="J18" s="57">
        <v>27546097.274800003</v>
      </c>
      <c r="K18" s="151">
        <v>24717752.948350005</v>
      </c>
      <c r="L18" s="148">
        <v>24717752.948350005</v>
      </c>
      <c r="M18" s="148">
        <v>41769496.205722488</v>
      </c>
      <c r="N18" s="148"/>
      <c r="O18" s="71">
        <f t="shared" si="0"/>
        <v>-2848417.7923399955</v>
      </c>
      <c r="P18" s="36">
        <f t="shared" si="1"/>
        <v>-9.3714862239057943</v>
      </c>
      <c r="R18">
        <f t="shared" si="2"/>
        <v>1</v>
      </c>
      <c r="S18" s="37" t="s">
        <v>19</v>
      </c>
    </row>
    <row r="19" spans="1:19" x14ac:dyDescent="0.35">
      <c r="A19" s="37" t="s">
        <v>20</v>
      </c>
      <c r="B19" s="57">
        <v>30466617.18</v>
      </c>
      <c r="C19" s="57">
        <v>31354773.559999995</v>
      </c>
      <c r="D19" s="57">
        <v>39880415.052939996</v>
      </c>
      <c r="E19" s="57">
        <v>74226268.355517492</v>
      </c>
      <c r="F19" s="57">
        <v>54987144.197330005</v>
      </c>
      <c r="G19" s="57">
        <v>44395146.453649998</v>
      </c>
      <c r="H19" s="58">
        <v>78787254.121160001</v>
      </c>
      <c r="I19" s="58">
        <v>166980820.88431993</v>
      </c>
      <c r="J19" s="58">
        <v>209712380.65412998</v>
      </c>
      <c r="K19" s="151">
        <v>294926650.85382015</v>
      </c>
      <c r="L19" s="148">
        <v>294926650.85382015</v>
      </c>
      <c r="M19" s="148">
        <v>633387905.54167259</v>
      </c>
      <c r="N19" s="148"/>
      <c r="O19" s="71">
        <f t="shared" si="0"/>
        <v>42731559.769810051</v>
      </c>
      <c r="P19" s="36">
        <f t="shared" si="1"/>
        <v>25.59069930516954</v>
      </c>
      <c r="R19">
        <f t="shared" si="2"/>
        <v>1</v>
      </c>
      <c r="S19" s="37" t="s">
        <v>20</v>
      </c>
    </row>
    <row r="20" spans="1:19" x14ac:dyDescent="0.35">
      <c r="A20" s="37" t="s">
        <v>21</v>
      </c>
      <c r="B20" s="57">
        <v>20074511.02</v>
      </c>
      <c r="C20" s="57">
        <v>29995762.469999999</v>
      </c>
      <c r="D20" s="57">
        <v>48113397.670414999</v>
      </c>
      <c r="E20" s="57">
        <v>89575731.425390005</v>
      </c>
      <c r="F20" s="57">
        <v>70289772.212679997</v>
      </c>
      <c r="G20" s="57">
        <v>36582835.52093</v>
      </c>
      <c r="H20" s="57">
        <v>42086545.716409996</v>
      </c>
      <c r="I20" s="57">
        <v>51348775.413810022</v>
      </c>
      <c r="J20" s="57">
        <v>44303395.263284981</v>
      </c>
      <c r="K20" s="151">
        <v>41609361.078669906</v>
      </c>
      <c r="L20" s="148">
        <v>41609361.078669906</v>
      </c>
      <c r="M20" s="148">
        <v>86078462.937514827</v>
      </c>
      <c r="N20" s="148"/>
      <c r="O20" s="71">
        <f t="shared" si="0"/>
        <v>-7045380.1505250409</v>
      </c>
      <c r="P20" s="36">
        <f t="shared" si="1"/>
        <v>-13.720639087782837</v>
      </c>
      <c r="R20">
        <f t="shared" si="2"/>
        <v>1</v>
      </c>
      <c r="S20" s="37" t="s">
        <v>21</v>
      </c>
    </row>
    <row r="21" spans="1:19" x14ac:dyDescent="0.35">
      <c r="A21" s="37" t="s">
        <v>22</v>
      </c>
      <c r="B21" s="57">
        <v>17756219.449999999</v>
      </c>
      <c r="C21" s="57">
        <v>20812420.719999999</v>
      </c>
      <c r="D21" s="57">
        <v>19305358.930520002</v>
      </c>
      <c r="E21" s="57">
        <v>17410193.807700001</v>
      </c>
      <c r="F21" s="57">
        <v>10039602.085929999</v>
      </c>
      <c r="G21" s="57">
        <v>6191043.5534900008</v>
      </c>
      <c r="H21" s="57">
        <v>6809084.84033</v>
      </c>
      <c r="I21" s="57">
        <v>8900085.9879200011</v>
      </c>
      <c r="J21" s="57">
        <v>7646403.0114699993</v>
      </c>
      <c r="K21" s="151">
        <v>5980046.7473199992</v>
      </c>
      <c r="L21" s="148">
        <v>5980046.7473199992</v>
      </c>
      <c r="M21" s="148">
        <v>10156654.838209998</v>
      </c>
      <c r="N21" s="148"/>
      <c r="O21" s="71">
        <f t="shared" si="0"/>
        <v>-1253682.9764500018</v>
      </c>
      <c r="P21" s="36">
        <f t="shared" si="1"/>
        <v>-14.086189483468061</v>
      </c>
      <c r="R21">
        <f t="shared" si="2"/>
        <v>1</v>
      </c>
      <c r="S21" s="37" t="s">
        <v>22</v>
      </c>
    </row>
    <row r="22" spans="1:19" x14ac:dyDescent="0.35">
      <c r="A22" s="37" t="s">
        <v>23</v>
      </c>
      <c r="B22" s="57">
        <v>15342603.659999998</v>
      </c>
      <c r="C22" s="57">
        <v>19676699.829999998</v>
      </c>
      <c r="D22" s="57">
        <v>34572763.241767496</v>
      </c>
      <c r="E22" s="57">
        <v>67471609.705662504</v>
      </c>
      <c r="F22" s="57">
        <v>63469039.934789993</v>
      </c>
      <c r="G22" s="57">
        <v>67352794.401729986</v>
      </c>
      <c r="H22" s="57">
        <v>120666701.83813</v>
      </c>
      <c r="I22" s="57">
        <v>259266469.04833975</v>
      </c>
      <c r="J22" s="57">
        <v>335680513.33955532</v>
      </c>
      <c r="K22" s="151">
        <v>357803502.82994032</v>
      </c>
      <c r="L22" s="148">
        <v>357803502.82994032</v>
      </c>
      <c r="M22" s="2">
        <v>764649548.80456519</v>
      </c>
      <c r="N22" s="148"/>
      <c r="O22" s="71">
        <f t="shared" si="0"/>
        <v>76414044.291215569</v>
      </c>
      <c r="P22" s="36">
        <f t="shared" si="1"/>
        <v>29.473168887477041</v>
      </c>
      <c r="R22">
        <f t="shared" si="2"/>
        <v>1</v>
      </c>
      <c r="S22" s="37" t="s">
        <v>23</v>
      </c>
    </row>
    <row r="23" spans="1:19" x14ac:dyDescent="0.35">
      <c r="A23" s="37" t="s">
        <v>24</v>
      </c>
      <c r="B23" s="57">
        <v>4539469.2700000005</v>
      </c>
      <c r="C23" s="57">
        <v>4571485.6099999994</v>
      </c>
      <c r="D23" s="57">
        <v>4318741.2307700003</v>
      </c>
      <c r="E23" s="57">
        <v>4546733.4525100002</v>
      </c>
      <c r="F23" s="57">
        <v>2601900.7405300001</v>
      </c>
      <c r="G23" s="57">
        <v>1492582.90613</v>
      </c>
      <c r="H23" s="57">
        <v>1541032.1834199999</v>
      </c>
      <c r="I23" s="57">
        <v>1825736.3987499999</v>
      </c>
      <c r="J23" s="57">
        <v>1778906.0328200001</v>
      </c>
      <c r="K23" s="151">
        <v>1822433.61696</v>
      </c>
      <c r="L23" s="148">
        <v>1822433.61696</v>
      </c>
      <c r="M23" s="148">
        <v>2976628.7756699999</v>
      </c>
      <c r="N23" s="148"/>
      <c r="O23" s="71">
        <f t="shared" si="0"/>
        <v>-46830.365929999854</v>
      </c>
      <c r="P23" s="36">
        <f t="shared" si="1"/>
        <v>-2.5650124498839211</v>
      </c>
      <c r="R23">
        <f t="shared" si="2"/>
        <v>1</v>
      </c>
      <c r="S23" s="37" t="s">
        <v>24</v>
      </c>
    </row>
    <row r="24" spans="1:19" x14ac:dyDescent="0.35">
      <c r="A24" s="37" t="s">
        <v>25</v>
      </c>
      <c r="B24" s="57">
        <v>1239252.1400000001</v>
      </c>
      <c r="C24" s="57">
        <v>2268129.39</v>
      </c>
      <c r="D24" s="57">
        <v>2720051.37518</v>
      </c>
      <c r="E24" s="57">
        <v>2541061.0933500002</v>
      </c>
      <c r="F24" s="57">
        <v>1288207.66148</v>
      </c>
      <c r="G24" s="57">
        <v>652536.61588000006</v>
      </c>
      <c r="H24" s="57">
        <v>814977.84383999999</v>
      </c>
      <c r="I24" s="57">
        <v>915484.52578000003</v>
      </c>
      <c r="J24" s="57">
        <v>713782.86867</v>
      </c>
      <c r="K24" s="151">
        <v>473444.61192999996</v>
      </c>
      <c r="L24" s="148">
        <v>473444.61192999996</v>
      </c>
      <c r="M24" s="148">
        <v>740994.97366999998</v>
      </c>
      <c r="N24" s="148"/>
      <c r="O24" s="71">
        <f t="shared" si="0"/>
        <v>-201701.65711000003</v>
      </c>
      <c r="P24" s="36">
        <f t="shared" si="1"/>
        <v>-22.032230084735581</v>
      </c>
      <c r="R24">
        <f t="shared" si="2"/>
        <v>1</v>
      </c>
      <c r="S24" s="37" t="s">
        <v>25</v>
      </c>
    </row>
    <row r="25" spans="1:19" x14ac:dyDescent="0.35">
      <c r="A25" s="37" t="s">
        <v>26</v>
      </c>
      <c r="B25" s="57">
        <v>74706791.270000011</v>
      </c>
      <c r="C25" s="57">
        <v>96828368.110000014</v>
      </c>
      <c r="D25" s="57">
        <v>108343161.35119</v>
      </c>
      <c r="E25" s="57">
        <v>157017600.5059225</v>
      </c>
      <c r="F25" s="57">
        <v>121594402.15784</v>
      </c>
      <c r="G25" s="57">
        <v>95213594.139169991</v>
      </c>
      <c r="H25" s="57">
        <v>126213145.29383001</v>
      </c>
      <c r="I25" s="57">
        <v>246915126.26396003</v>
      </c>
      <c r="J25" s="57">
        <v>308899964.3818804</v>
      </c>
      <c r="K25" s="151">
        <v>418131129.01848042</v>
      </c>
      <c r="L25" s="148">
        <v>418131129.01848042</v>
      </c>
      <c r="M25" s="148">
        <v>947171538.75974953</v>
      </c>
      <c r="N25" s="148"/>
      <c r="O25" s="71">
        <f t="shared" si="0"/>
        <v>61984838.117920369</v>
      </c>
      <c r="P25" s="36">
        <f t="shared" si="1"/>
        <v>25.103702254213712</v>
      </c>
      <c r="R25">
        <f t="shared" si="2"/>
        <v>1</v>
      </c>
      <c r="S25" s="37" t="s">
        <v>26</v>
      </c>
    </row>
    <row r="26" spans="1:19" x14ac:dyDescent="0.35">
      <c r="A26" s="37" t="s">
        <v>27</v>
      </c>
      <c r="B26" s="57">
        <v>217732.56000000003</v>
      </c>
      <c r="C26" s="57">
        <v>200897.09</v>
      </c>
      <c r="D26" s="57">
        <v>185688.50334</v>
      </c>
      <c r="E26" s="57">
        <v>207210.02726</v>
      </c>
      <c r="F26" s="57">
        <v>140433.72659999999</v>
      </c>
      <c r="G26" s="57">
        <v>82556.64344</v>
      </c>
      <c r="H26" s="57">
        <v>90438.995060000001</v>
      </c>
      <c r="I26" s="57">
        <v>104371.93919999999</v>
      </c>
      <c r="J26" s="57">
        <v>179959.22154</v>
      </c>
      <c r="K26" s="151">
        <v>88795.861720000001</v>
      </c>
      <c r="L26" s="148">
        <v>88795.861720000001</v>
      </c>
      <c r="M26" s="148">
        <v>137773.6685</v>
      </c>
      <c r="N26" s="148"/>
      <c r="O26" s="71">
        <f t="shared" si="0"/>
        <v>75587.282340000005</v>
      </c>
      <c r="P26" s="36">
        <f t="shared" si="1"/>
        <v>72.421076890367871</v>
      </c>
      <c r="R26">
        <f t="shared" si="2"/>
        <v>1</v>
      </c>
      <c r="S26" s="37" t="s">
        <v>27</v>
      </c>
    </row>
    <row r="27" spans="1:19" x14ac:dyDescent="0.35">
      <c r="A27" s="37" t="s">
        <v>28</v>
      </c>
      <c r="B27" s="57">
        <v>655953.18999999994</v>
      </c>
      <c r="C27" s="57">
        <v>927906.61</v>
      </c>
      <c r="D27" s="57">
        <v>827414.55194999999</v>
      </c>
      <c r="E27" s="57">
        <v>690399.31371000002</v>
      </c>
      <c r="F27" s="57">
        <v>414570.97586000001</v>
      </c>
      <c r="G27" s="57">
        <v>209420.75459999999</v>
      </c>
      <c r="H27" s="57">
        <v>205771.44563</v>
      </c>
      <c r="I27" s="57">
        <v>368514.65893999999</v>
      </c>
      <c r="J27" s="57">
        <v>215615.219705</v>
      </c>
      <c r="K27" s="151">
        <v>261536.06313000002</v>
      </c>
      <c r="L27" s="148">
        <v>261536.06313000002</v>
      </c>
      <c r="M27" s="148">
        <v>333715.548885</v>
      </c>
      <c r="N27" s="148"/>
      <c r="O27" s="71">
        <f t="shared" si="0"/>
        <v>-152899.439235</v>
      </c>
      <c r="P27" s="36">
        <f t="shared" si="1"/>
        <v>-41.490734635849165</v>
      </c>
      <c r="R27">
        <f t="shared" si="2"/>
        <v>1</v>
      </c>
      <c r="S27" s="37" t="s">
        <v>28</v>
      </c>
    </row>
    <row r="28" spans="1:19" x14ac:dyDescent="0.35">
      <c r="A28" s="37" t="s">
        <v>29</v>
      </c>
      <c r="B28" s="57">
        <v>101596818.68999995</v>
      </c>
      <c r="C28" s="57">
        <v>127495579.02999999</v>
      </c>
      <c r="D28" s="57">
        <v>133847497.40634</v>
      </c>
      <c r="E28" s="57">
        <v>173066249.114115</v>
      </c>
      <c r="F28" s="57">
        <v>153539713.39563999</v>
      </c>
      <c r="G28" s="57">
        <v>137955247.66001001</v>
      </c>
      <c r="H28" s="57">
        <v>254603025.00757998</v>
      </c>
      <c r="I28" s="57">
        <v>441878151.41233945</v>
      </c>
      <c r="J28" s="57">
        <v>533154387.14027524</v>
      </c>
      <c r="K28" s="151">
        <v>606436022.54483867</v>
      </c>
      <c r="L28" s="148">
        <v>606436022.54483867</v>
      </c>
      <c r="M28" s="148">
        <v>1242246932.2608249</v>
      </c>
      <c r="N28" s="148"/>
      <c r="O28" s="71">
        <f t="shared" si="0"/>
        <v>91276235.727935791</v>
      </c>
      <c r="P28" s="36">
        <f t="shared" si="1"/>
        <v>20.656426536636157</v>
      </c>
      <c r="R28">
        <f t="shared" si="2"/>
        <v>1</v>
      </c>
      <c r="S28" s="37" t="s">
        <v>29</v>
      </c>
    </row>
    <row r="29" spans="1:19" x14ac:dyDescent="0.35">
      <c r="A29" s="37" t="s">
        <v>30</v>
      </c>
      <c r="B29" s="57">
        <v>11656242.979999997</v>
      </c>
      <c r="C29" s="57">
        <v>13003368.690000003</v>
      </c>
      <c r="D29" s="57">
        <v>13130206.041180002</v>
      </c>
      <c r="E29" s="57">
        <v>14350657.69988</v>
      </c>
      <c r="F29" s="57">
        <v>8268303.4436299996</v>
      </c>
      <c r="G29" s="57">
        <v>4445525.52563</v>
      </c>
      <c r="H29" s="57">
        <v>4888536.4850399997</v>
      </c>
      <c r="I29" s="57">
        <v>5952091.1259200005</v>
      </c>
      <c r="J29" s="57">
        <v>4741835.0512199998</v>
      </c>
      <c r="K29" s="151">
        <v>3867522.1381299999</v>
      </c>
      <c r="L29" s="148">
        <v>3867522.1381299999</v>
      </c>
      <c r="M29" s="148">
        <v>6670253.5610400001</v>
      </c>
      <c r="N29" s="148"/>
      <c r="O29" s="71">
        <f t="shared" si="0"/>
        <v>-1210256.0747000007</v>
      </c>
      <c r="P29" s="36">
        <f t="shared" si="1"/>
        <v>-20.333292100142945</v>
      </c>
      <c r="R29">
        <f t="shared" si="2"/>
        <v>1</v>
      </c>
      <c r="S29" s="37" t="s">
        <v>30</v>
      </c>
    </row>
    <row r="30" spans="1:19" x14ac:dyDescent="0.35">
      <c r="A30" s="37" t="s">
        <v>31</v>
      </c>
      <c r="B30" s="57">
        <v>6568167.330000001</v>
      </c>
      <c r="C30" s="57">
        <v>8190268.7900000019</v>
      </c>
      <c r="D30" s="57">
        <v>7781039.5677100001</v>
      </c>
      <c r="E30" s="57">
        <v>9740493.3500075005</v>
      </c>
      <c r="F30" s="57">
        <v>5979557.5784799997</v>
      </c>
      <c r="G30" s="57">
        <v>3445539.6974499999</v>
      </c>
      <c r="H30" s="57">
        <v>3733590.9513099999</v>
      </c>
      <c r="I30" s="57">
        <v>3732998.4065899993</v>
      </c>
      <c r="J30" s="57">
        <v>2902285.9282249999</v>
      </c>
      <c r="K30" s="151">
        <v>2652352.5295500001</v>
      </c>
      <c r="L30" s="148">
        <v>2652352.5295500001</v>
      </c>
      <c r="M30" s="148">
        <v>5153487.4161024978</v>
      </c>
      <c r="N30" s="148"/>
      <c r="O30" s="71">
        <f t="shared" si="0"/>
        <v>-830712.47836499941</v>
      </c>
      <c r="P30" s="36">
        <f t="shared" si="1"/>
        <v>-22.253223491831985</v>
      </c>
      <c r="R30">
        <f t="shared" si="2"/>
        <v>1</v>
      </c>
      <c r="S30" s="37" t="s">
        <v>31</v>
      </c>
    </row>
    <row r="31" spans="1:19" x14ac:dyDescent="0.35">
      <c r="A31" s="37" t="s">
        <v>32</v>
      </c>
      <c r="B31" s="57">
        <v>30601284.11999999</v>
      </c>
      <c r="C31" s="57">
        <v>25661157.27</v>
      </c>
      <c r="D31" s="57">
        <v>23554871.819339998</v>
      </c>
      <c r="E31" s="57">
        <v>27663036.080345001</v>
      </c>
      <c r="F31" s="57">
        <v>22363498.49464</v>
      </c>
      <c r="G31" s="57">
        <v>18960569.203269999</v>
      </c>
      <c r="H31" s="57">
        <v>28458467.593169998</v>
      </c>
      <c r="I31" s="57">
        <v>54247930.838089965</v>
      </c>
      <c r="J31" s="57">
        <v>77548974.843319982</v>
      </c>
      <c r="K31" s="151">
        <v>104154444.79550001</v>
      </c>
      <c r="L31" s="148">
        <v>104154444.79550001</v>
      </c>
      <c r="M31" s="148">
        <v>151757236.33454478</v>
      </c>
      <c r="N31" s="148"/>
      <c r="O31" s="71">
        <f t="shared" si="0"/>
        <v>23301044.005230017</v>
      </c>
      <c r="P31" s="36">
        <f t="shared" si="1"/>
        <v>42.952871464858312</v>
      </c>
      <c r="R31">
        <f t="shared" si="2"/>
        <v>1</v>
      </c>
      <c r="S31" s="37" t="s">
        <v>32</v>
      </c>
    </row>
    <row r="32" spans="1:19" x14ac:dyDescent="0.35">
      <c r="A32" s="37" t="s">
        <v>33</v>
      </c>
      <c r="B32" s="57">
        <v>54466398.98999998</v>
      </c>
      <c r="C32" s="57">
        <v>60906420.260000005</v>
      </c>
      <c r="D32" s="57">
        <v>72588151.023625001</v>
      </c>
      <c r="E32" s="57">
        <v>104673324.03454749</v>
      </c>
      <c r="F32" s="57">
        <v>94474199.444989994</v>
      </c>
      <c r="G32" s="57">
        <v>73160564.649289995</v>
      </c>
      <c r="H32" s="57">
        <v>97149965.0141</v>
      </c>
      <c r="I32" s="57">
        <v>154722465.27754983</v>
      </c>
      <c r="J32" s="57">
        <v>159771290.63120514</v>
      </c>
      <c r="K32" s="151">
        <v>155385055.38989955</v>
      </c>
      <c r="L32" s="148">
        <v>155385055.38989955</v>
      </c>
      <c r="M32" s="148">
        <v>339199733.22535503</v>
      </c>
      <c r="N32" s="2"/>
      <c r="O32" s="71">
        <f t="shared" si="0"/>
        <v>5048825.3536553085</v>
      </c>
      <c r="P32" s="36">
        <f t="shared" si="1"/>
        <v>3.2631495010103686</v>
      </c>
      <c r="R32">
        <f t="shared" si="2"/>
        <v>1</v>
      </c>
      <c r="S32" s="37" t="s">
        <v>33</v>
      </c>
    </row>
    <row r="33" spans="1:19" x14ac:dyDescent="0.35">
      <c r="A33" s="37" t="s">
        <v>34</v>
      </c>
      <c r="B33" s="57">
        <v>15582689.029999997</v>
      </c>
      <c r="C33" s="57">
        <v>31319893.360000003</v>
      </c>
      <c r="D33" s="57">
        <v>47257377.854880005</v>
      </c>
      <c r="E33" s="57">
        <v>106245076.0032275</v>
      </c>
      <c r="F33" s="57">
        <v>121704373.80964001</v>
      </c>
      <c r="G33" s="57">
        <v>98035172.839279994</v>
      </c>
      <c r="H33" s="57">
        <v>177145999.86228001</v>
      </c>
      <c r="I33" s="57">
        <v>396865927.9155699</v>
      </c>
      <c r="J33" s="57">
        <v>520217573.61217529</v>
      </c>
      <c r="K33" s="151">
        <v>494110991.04327518</v>
      </c>
      <c r="L33" s="148">
        <v>494110991.04327518</v>
      </c>
      <c r="M33" s="148">
        <v>977378319.16687298</v>
      </c>
      <c r="N33" s="148"/>
      <c r="O33" s="71">
        <f t="shared" si="0"/>
        <v>123351645.69660538</v>
      </c>
      <c r="P33" s="36">
        <f t="shared" si="1"/>
        <v>31.081440108622143</v>
      </c>
      <c r="R33">
        <f t="shared" si="2"/>
        <v>1</v>
      </c>
      <c r="S33" s="37" t="s">
        <v>34</v>
      </c>
    </row>
    <row r="34" spans="1:19" x14ac:dyDescent="0.35">
      <c r="A34" s="37" t="s">
        <v>35</v>
      </c>
      <c r="B34" s="57">
        <v>2482330.89</v>
      </c>
      <c r="C34" s="57">
        <v>3389130.3</v>
      </c>
      <c r="D34" s="57">
        <v>3166805.3248550002</v>
      </c>
      <c r="E34" s="57">
        <v>3291538.8363774996</v>
      </c>
      <c r="F34" s="57">
        <v>1629561.9028999999</v>
      </c>
      <c r="G34" s="57">
        <v>864613.46341999993</v>
      </c>
      <c r="H34" s="57">
        <v>950754.20344999991</v>
      </c>
      <c r="I34" s="57">
        <v>1118061.0031300001</v>
      </c>
      <c r="J34" s="57">
        <v>828313.15312000003</v>
      </c>
      <c r="K34" s="151">
        <v>676579.43043000007</v>
      </c>
      <c r="L34" s="148">
        <v>676579.43043000007</v>
      </c>
      <c r="M34" s="148">
        <v>1115032.0165600001</v>
      </c>
      <c r="N34" s="148"/>
      <c r="O34" s="71">
        <f t="shared" si="0"/>
        <v>-289747.85001000005</v>
      </c>
      <c r="P34" s="36">
        <f t="shared" si="1"/>
        <v>-25.915209384716398</v>
      </c>
      <c r="R34">
        <f t="shared" si="2"/>
        <v>1</v>
      </c>
      <c r="S34" s="37" t="s">
        <v>35</v>
      </c>
    </row>
    <row r="35" spans="1:19" x14ac:dyDescent="0.35">
      <c r="A35" s="37" t="s">
        <v>36</v>
      </c>
      <c r="B35" s="57">
        <v>7510192.8199999984</v>
      </c>
      <c r="C35" s="57">
        <v>6839869.7500000028</v>
      </c>
      <c r="D35" s="57">
        <v>4320276.6048675003</v>
      </c>
      <c r="E35" s="57">
        <v>6124751.7071425002</v>
      </c>
      <c r="F35" s="57">
        <v>3322624.2503200001</v>
      </c>
      <c r="G35" s="57">
        <v>1616693.5268700002</v>
      </c>
      <c r="H35" s="57">
        <v>1861806.8063300001</v>
      </c>
      <c r="I35" s="57">
        <v>1846712.8502099994</v>
      </c>
      <c r="J35" s="57">
        <v>1362910.7409050004</v>
      </c>
      <c r="K35" s="151">
        <v>1103464.9834450004</v>
      </c>
      <c r="L35" s="148">
        <v>1103464.9834450004</v>
      </c>
      <c r="M35" s="148">
        <v>2575552.9038650012</v>
      </c>
      <c r="N35" s="148"/>
      <c r="O35" s="71">
        <f t="shared" si="0"/>
        <v>-483802.109304999</v>
      </c>
      <c r="P35" s="36">
        <f t="shared" si="1"/>
        <v>-26.198014989172968</v>
      </c>
      <c r="R35">
        <f t="shared" si="2"/>
        <v>1</v>
      </c>
      <c r="S35" s="37" t="s">
        <v>36</v>
      </c>
    </row>
    <row r="36" spans="1:19" x14ac:dyDescent="0.35">
      <c r="A36" s="37" t="s">
        <v>37</v>
      </c>
      <c r="B36" s="57">
        <v>26347382.77</v>
      </c>
      <c r="C36" s="57">
        <v>30980439.48</v>
      </c>
      <c r="D36" s="57">
        <v>35369756.153280005</v>
      </c>
      <c r="E36" s="57">
        <v>46727756.754990004</v>
      </c>
      <c r="F36" s="57">
        <v>32131202.365000002</v>
      </c>
      <c r="G36" s="57">
        <v>19413223.621569999</v>
      </c>
      <c r="H36" s="57">
        <v>24122099.153829999</v>
      </c>
      <c r="I36" s="57">
        <v>31343207.403509997</v>
      </c>
      <c r="J36" s="57">
        <v>24614308.560910001</v>
      </c>
      <c r="K36" s="151">
        <v>31092881.84688</v>
      </c>
      <c r="L36" s="148">
        <v>31092881.84688</v>
      </c>
      <c r="M36" s="148">
        <v>66232190.195270009</v>
      </c>
      <c r="N36" s="148"/>
      <c r="O36" s="71">
        <f t="shared" si="0"/>
        <v>-6728898.8425999954</v>
      </c>
      <c r="P36" s="36">
        <f t="shared" si="1"/>
        <v>-21.468443723619853</v>
      </c>
      <c r="R36">
        <f t="shared" si="2"/>
        <v>1</v>
      </c>
      <c r="S36" s="37" t="s">
        <v>37</v>
      </c>
    </row>
    <row r="37" spans="1:19" x14ac:dyDescent="0.35">
      <c r="A37" s="37" t="s">
        <v>38</v>
      </c>
      <c r="B37" s="57">
        <v>9600245.6600000039</v>
      </c>
      <c r="C37" s="57">
        <v>8624383.1999999993</v>
      </c>
      <c r="D37" s="57">
        <v>8497537.7161675002</v>
      </c>
      <c r="E37" s="57">
        <v>10550978.441380002</v>
      </c>
      <c r="F37" s="57">
        <v>6890767.6640300006</v>
      </c>
      <c r="G37" s="57">
        <v>2874477.34405</v>
      </c>
      <c r="H37" s="57">
        <v>3881914.2701099999</v>
      </c>
      <c r="I37" s="57">
        <v>3726654.3041900052</v>
      </c>
      <c r="J37" s="57">
        <v>2251325.370015</v>
      </c>
      <c r="K37" s="151">
        <v>2188528.5402499973</v>
      </c>
      <c r="L37" s="148">
        <v>2188528.5402499973</v>
      </c>
      <c r="M37" s="148">
        <v>4025779.2746474976</v>
      </c>
      <c r="N37" s="148"/>
      <c r="O37" s="71">
        <f t="shared" si="0"/>
        <v>-1475328.9341750052</v>
      </c>
      <c r="P37" s="36">
        <f t="shared" si="1"/>
        <v>-39.588564265707241</v>
      </c>
      <c r="R37">
        <f t="shared" si="2"/>
        <v>1</v>
      </c>
      <c r="S37" s="37" t="s">
        <v>38</v>
      </c>
    </row>
    <row r="38" spans="1:19" x14ac:dyDescent="0.35">
      <c r="A38" s="37" t="s">
        <v>39</v>
      </c>
      <c r="B38" s="57">
        <v>14888410.730000002</v>
      </c>
      <c r="C38" s="57">
        <v>8281530.1299999999</v>
      </c>
      <c r="D38" s="57">
        <v>4545951.2409449993</v>
      </c>
      <c r="E38" s="57">
        <v>7740917.6470500091</v>
      </c>
      <c r="F38" s="57">
        <v>3557164.9289799999</v>
      </c>
      <c r="G38" s="57">
        <v>613558.72355999995</v>
      </c>
      <c r="H38" s="57">
        <v>2235132.78963</v>
      </c>
      <c r="I38" s="57">
        <v>398793.26026000024</v>
      </c>
      <c r="J38" s="57">
        <v>1195256.8059650012</v>
      </c>
      <c r="K38" s="151">
        <v>309123.19880500052</v>
      </c>
      <c r="L38" s="148">
        <v>309123.19880500052</v>
      </c>
      <c r="M38" s="148">
        <v>4233993.6765024541</v>
      </c>
      <c r="N38" s="148"/>
      <c r="O38" s="71">
        <f t="shared" si="0"/>
        <v>796463.54570500099</v>
      </c>
      <c r="P38" s="36">
        <f t="shared" si="1"/>
        <v>199.71840677190298</v>
      </c>
      <c r="R38">
        <f t="shared" si="2"/>
        <v>1</v>
      </c>
      <c r="S38" s="37" t="s">
        <v>39</v>
      </c>
    </row>
    <row r="39" spans="1:19" x14ac:dyDescent="0.35">
      <c r="A39" s="37" t="s">
        <v>40</v>
      </c>
      <c r="B39" s="57">
        <v>1727208.0000000002</v>
      </c>
      <c r="C39" s="57">
        <v>1719910.52</v>
      </c>
      <c r="D39" s="57">
        <v>1668455.6807800001</v>
      </c>
      <c r="E39" s="57">
        <v>1910133.5589300001</v>
      </c>
      <c r="F39" s="57">
        <v>1117127.71896</v>
      </c>
      <c r="G39" s="57">
        <v>685471.90667000005</v>
      </c>
      <c r="H39" s="57">
        <v>837307.42245000007</v>
      </c>
      <c r="I39" s="57">
        <v>1132273.0210199999</v>
      </c>
      <c r="J39" s="57">
        <v>864276.89644000004</v>
      </c>
      <c r="K39" s="151">
        <v>858251.51479000004</v>
      </c>
      <c r="L39" s="148">
        <v>858251.51479000004</v>
      </c>
      <c r="M39" s="148">
        <v>1368466.6642399998</v>
      </c>
      <c r="N39" s="148"/>
      <c r="O39" s="71">
        <f t="shared" si="0"/>
        <v>-267996.12457999983</v>
      </c>
      <c r="P39" s="36">
        <f t="shared" si="1"/>
        <v>-23.668860743372431</v>
      </c>
      <c r="R39">
        <f t="shared" si="2"/>
        <v>1</v>
      </c>
      <c r="S39" s="37" t="s">
        <v>40</v>
      </c>
    </row>
    <row r="40" spans="1:19" x14ac:dyDescent="0.35">
      <c r="A40" s="37" t="s">
        <v>41</v>
      </c>
      <c r="B40" s="57">
        <v>6969536.7099999972</v>
      </c>
      <c r="C40" s="57">
        <v>5192493.9299999988</v>
      </c>
      <c r="D40" s="57">
        <v>4222956.6387299998</v>
      </c>
      <c r="E40" s="57">
        <v>5086618.0817824993</v>
      </c>
      <c r="F40" s="57">
        <v>3553479.40747</v>
      </c>
      <c r="G40" s="57">
        <v>1701257.82586</v>
      </c>
      <c r="H40" s="57">
        <v>2718402.0621500001</v>
      </c>
      <c r="I40" s="57">
        <v>1884400.763400008</v>
      </c>
      <c r="J40" s="57">
        <v>1379790.8737049992</v>
      </c>
      <c r="K40" s="151">
        <v>1243066.655520001</v>
      </c>
      <c r="L40" s="148">
        <v>1243066.655520001</v>
      </c>
      <c r="M40" s="148">
        <v>3436548.1008675015</v>
      </c>
      <c r="N40" s="148"/>
      <c r="O40" s="71">
        <f t="shared" si="0"/>
        <v>-504609.88969500875</v>
      </c>
      <c r="P40" s="36">
        <f t="shared" si="1"/>
        <v>-26.778268163325592</v>
      </c>
      <c r="R40">
        <f t="shared" si="2"/>
        <v>1</v>
      </c>
      <c r="S40" s="37" t="s">
        <v>41</v>
      </c>
    </row>
    <row r="41" spans="1:19" x14ac:dyDescent="0.35">
      <c r="A41" s="37" t="s">
        <v>42</v>
      </c>
      <c r="B41" s="57">
        <v>16956114.550000001</v>
      </c>
      <c r="C41" s="57">
        <v>16673685.4</v>
      </c>
      <c r="D41" s="57">
        <v>15631187.53692</v>
      </c>
      <c r="E41" s="57">
        <v>17292054.065389998</v>
      </c>
      <c r="F41" s="57">
        <v>10404586.671630001</v>
      </c>
      <c r="G41" s="57">
        <v>5198086.3873399999</v>
      </c>
      <c r="H41" s="57">
        <v>6046993.1674600001</v>
      </c>
      <c r="I41" s="57">
        <v>7742412.5795800006</v>
      </c>
      <c r="J41" s="57">
        <v>6493273.6274199998</v>
      </c>
      <c r="K41" s="151">
        <v>5136379.8940000003</v>
      </c>
      <c r="L41" s="148">
        <v>5136379.8940000003</v>
      </c>
      <c r="M41" s="148">
        <v>8803977.1696499996</v>
      </c>
      <c r="N41" s="148"/>
      <c r="O41" s="71">
        <f t="shared" si="0"/>
        <v>-1249138.9521600008</v>
      </c>
      <c r="P41" s="36">
        <f t="shared" si="1"/>
        <v>-16.133717227295609</v>
      </c>
      <c r="R41">
        <f t="shared" si="2"/>
        <v>1</v>
      </c>
      <c r="S41" s="37" t="s">
        <v>42</v>
      </c>
    </row>
    <row r="42" spans="1:19" x14ac:dyDescent="0.35">
      <c r="A42" s="37" t="s">
        <v>43</v>
      </c>
      <c r="B42" s="57">
        <v>3094573.9400000004</v>
      </c>
      <c r="C42" s="57">
        <v>2807568.9299999997</v>
      </c>
      <c r="D42" s="57">
        <v>2572795.0132774999</v>
      </c>
      <c r="E42" s="57">
        <v>2785894.6221849998</v>
      </c>
      <c r="F42" s="57">
        <v>1663754.8104299998</v>
      </c>
      <c r="G42" s="57">
        <v>1087806.54755</v>
      </c>
      <c r="H42" s="57">
        <v>1267622.88708</v>
      </c>
      <c r="I42" s="57">
        <v>1655738.79036</v>
      </c>
      <c r="J42" s="57">
        <v>1593406.5618950003</v>
      </c>
      <c r="K42" s="151">
        <v>1206643.79379</v>
      </c>
      <c r="L42" s="148">
        <v>1206643.79379</v>
      </c>
      <c r="M42" s="148">
        <v>2178198.2057624995</v>
      </c>
      <c r="N42" s="148"/>
      <c r="O42" s="71">
        <f t="shared" si="0"/>
        <v>-62332.228464999702</v>
      </c>
      <c r="P42" s="36">
        <f t="shared" si="1"/>
        <v>-3.7646172710278218</v>
      </c>
      <c r="R42">
        <f t="shared" si="2"/>
        <v>1</v>
      </c>
      <c r="S42" s="37" t="s">
        <v>43</v>
      </c>
    </row>
    <row r="43" spans="1:19" x14ac:dyDescent="0.35">
      <c r="A43" s="37" t="s">
        <v>44</v>
      </c>
      <c r="B43" s="57">
        <v>107988378.13000003</v>
      </c>
      <c r="C43" s="57">
        <v>124592925.91999999</v>
      </c>
      <c r="D43" s="57">
        <v>133231796.12186</v>
      </c>
      <c r="E43" s="57">
        <v>172497930.12026</v>
      </c>
      <c r="F43" s="57">
        <v>136824996.75366002</v>
      </c>
      <c r="G43" s="57">
        <v>95316331.248809993</v>
      </c>
      <c r="H43" s="57">
        <v>138635240.88301998</v>
      </c>
      <c r="I43" s="57">
        <v>191616109.9658297</v>
      </c>
      <c r="J43" s="57">
        <v>204004939.57931486</v>
      </c>
      <c r="K43" s="151">
        <v>236028426.38144466</v>
      </c>
      <c r="L43" s="148">
        <v>236028426.38144466</v>
      </c>
      <c r="M43" s="148">
        <v>517260223.04705858</v>
      </c>
      <c r="N43" s="148"/>
      <c r="O43" s="71">
        <f t="shared" si="0"/>
        <v>12388829.613485157</v>
      </c>
      <c r="P43" s="36">
        <f t="shared" si="1"/>
        <v>6.465442605892803</v>
      </c>
      <c r="R43">
        <f t="shared" si="2"/>
        <v>1</v>
      </c>
      <c r="S43" s="37" t="s">
        <v>44</v>
      </c>
    </row>
    <row r="44" spans="1:19" x14ac:dyDescent="0.35">
      <c r="A44" s="37" t="s">
        <v>45</v>
      </c>
      <c r="B44" s="57">
        <v>56413427.100000009</v>
      </c>
      <c r="C44" s="57">
        <v>84866247.319999993</v>
      </c>
      <c r="D44" s="57">
        <v>101688512.5666825</v>
      </c>
      <c r="E44" s="57">
        <v>120843177.48593751</v>
      </c>
      <c r="F44" s="57">
        <v>75829195.863069996</v>
      </c>
      <c r="G44" s="57">
        <v>42503909.431160003</v>
      </c>
      <c r="H44" s="57">
        <v>54716734.292489998</v>
      </c>
      <c r="I44" s="57">
        <v>85467513.156669959</v>
      </c>
      <c r="J44" s="57">
        <v>113652428.01005992</v>
      </c>
      <c r="K44" s="151">
        <v>132178642.9776599</v>
      </c>
      <c r="L44" s="148">
        <v>132178642.9776599</v>
      </c>
      <c r="M44" s="148">
        <v>258619246.04572996</v>
      </c>
      <c r="N44" s="148"/>
      <c r="O44" s="71">
        <f t="shared" si="0"/>
        <v>28184914.853389964</v>
      </c>
      <c r="P44" s="36">
        <f t="shared" si="1"/>
        <v>32.977342866785385</v>
      </c>
      <c r="R44">
        <f t="shared" si="2"/>
        <v>1</v>
      </c>
      <c r="S44" s="37" t="s">
        <v>45</v>
      </c>
    </row>
    <row r="45" spans="1:19" x14ac:dyDescent="0.35">
      <c r="A45" s="37" t="s">
        <v>46</v>
      </c>
      <c r="B45" s="57">
        <v>18951118.009999998</v>
      </c>
      <c r="C45" s="57">
        <v>18951534.049999997</v>
      </c>
      <c r="D45" s="57">
        <v>21310799.296210002</v>
      </c>
      <c r="E45" s="57">
        <v>28404267.529395003</v>
      </c>
      <c r="F45" s="57">
        <v>19922754.591779999</v>
      </c>
      <c r="G45" s="57">
        <v>11329184.647669999</v>
      </c>
      <c r="H45" s="57">
        <v>17658603.569430001</v>
      </c>
      <c r="I45" s="57">
        <v>36598413.281990014</v>
      </c>
      <c r="J45" s="57">
        <v>56078906.652574994</v>
      </c>
      <c r="K45" s="151">
        <v>54713680.65572501</v>
      </c>
      <c r="L45" s="148">
        <v>54713680.65572501</v>
      </c>
      <c r="M45" s="148">
        <v>103358104.99280755</v>
      </c>
      <c r="N45" s="148"/>
      <c r="O45" s="71">
        <f t="shared" si="0"/>
        <v>19480493.37058498</v>
      </c>
      <c r="P45" s="36">
        <f t="shared" si="1"/>
        <v>53.227699300754324</v>
      </c>
      <c r="R45">
        <f t="shared" si="2"/>
        <v>1</v>
      </c>
      <c r="S45" s="37" t="s">
        <v>46</v>
      </c>
    </row>
    <row r="46" spans="1:19" x14ac:dyDescent="0.35">
      <c r="A46" s="37" t="s">
        <v>47</v>
      </c>
      <c r="B46" s="57"/>
      <c r="C46" s="57"/>
      <c r="D46" s="57">
        <v>76555717.47028999</v>
      </c>
      <c r="E46" s="57">
        <v>81938918.698009998</v>
      </c>
      <c r="F46" s="57">
        <v>53123024.524889998</v>
      </c>
      <c r="G46" s="57">
        <v>36497344.837170005</v>
      </c>
      <c r="H46" s="57">
        <v>46379357.320239991</v>
      </c>
      <c r="I46" s="57">
        <v>66605230.819720015</v>
      </c>
      <c r="J46" s="57">
        <v>68983591.397919998</v>
      </c>
      <c r="K46" s="151">
        <v>64144455.127330005</v>
      </c>
      <c r="L46" s="148">
        <v>64144455.127330005</v>
      </c>
      <c r="M46" s="148">
        <v>108155347.99236998</v>
      </c>
      <c r="N46" s="148"/>
      <c r="O46" s="71">
        <f t="shared" si="0"/>
        <v>2378360.5781999826</v>
      </c>
      <c r="P46" s="36">
        <f t="shared" si="1"/>
        <v>3.5708315231839332</v>
      </c>
      <c r="R46">
        <f t="shared" si="2"/>
        <v>1</v>
      </c>
      <c r="S46" s="37" t="s">
        <v>47</v>
      </c>
    </row>
    <row r="47" spans="1:19" x14ac:dyDescent="0.35">
      <c r="A47" s="72" t="s">
        <v>48</v>
      </c>
      <c r="B47" s="73">
        <f>SUM(B2:B46)</f>
        <v>1243727026.3999999</v>
      </c>
      <c r="C47" s="73">
        <f t="shared" ref="C47:H47" si="3">SUM(C2:C46)</f>
        <v>1473300335.1700003</v>
      </c>
      <c r="D47" s="74">
        <f t="shared" si="3"/>
        <v>1679480906.8100553</v>
      </c>
      <c r="E47" s="74">
        <f t="shared" si="3"/>
        <v>2243809921.0587826</v>
      </c>
      <c r="F47" s="74">
        <f t="shared" si="3"/>
        <v>1687404304.47014</v>
      </c>
      <c r="G47" s="74">
        <f t="shared" si="3"/>
        <v>1160961293.6880999</v>
      </c>
      <c r="H47" s="74">
        <f t="shared" si="3"/>
        <v>1666597464.9069898</v>
      </c>
      <c r="I47" s="74">
        <f t="shared" ref="I47:M47" si="4">SUM(I2:I46)</f>
        <v>2797451925.1169186</v>
      </c>
      <c r="J47" s="74">
        <f t="shared" si="4"/>
        <v>3261498689.8727612</v>
      </c>
      <c r="K47" s="74">
        <f t="shared" si="4"/>
        <v>3570205209.3128133</v>
      </c>
      <c r="L47" s="74">
        <f t="shared" si="4"/>
        <v>3570205209.3128133</v>
      </c>
      <c r="M47" s="74">
        <f t="shared" si="4"/>
        <v>7424514785.1811409</v>
      </c>
      <c r="N47" s="148"/>
      <c r="O47" s="71">
        <f t="shared" si="0"/>
        <v>464046764.75584269</v>
      </c>
      <c r="P47" s="36">
        <f t="shared" si="1"/>
        <v>16.588194441856157</v>
      </c>
      <c r="R47">
        <f t="shared" si="2"/>
        <v>0</v>
      </c>
    </row>
    <row r="48" spans="1:19" x14ac:dyDescent="0.35">
      <c r="A48" s="59" t="s">
        <v>49</v>
      </c>
      <c r="B48" s="75"/>
      <c r="C48" s="76"/>
      <c r="D48" s="79">
        <f>D47/D49</f>
        <v>0.35423093799581645</v>
      </c>
      <c r="E48" s="79">
        <f t="shared" ref="E48:M48" si="5">E47/E49</f>
        <v>0.37155143851962874</v>
      </c>
      <c r="F48" s="79">
        <f t="shared" si="5"/>
        <v>0.36702352518253661</v>
      </c>
      <c r="G48" s="79">
        <f t="shared" si="5"/>
        <v>0.44539185501953188</v>
      </c>
      <c r="H48" s="79">
        <f t="shared" si="5"/>
        <v>0.49986071013378125</v>
      </c>
      <c r="I48" s="79">
        <f t="shared" si="5"/>
        <v>0.55940658737105264</v>
      </c>
      <c r="J48" s="79">
        <f t="shared" si="5"/>
        <v>0.5941706707741935</v>
      </c>
      <c r="K48" s="79">
        <f>K47/K49</f>
        <v>0.66</v>
      </c>
      <c r="L48" s="79">
        <f t="shared" si="5"/>
        <v>0.68378343831764177</v>
      </c>
      <c r="M48" s="79">
        <f t="shared" si="5"/>
        <v>0.68368893006985032</v>
      </c>
      <c r="N48" s="116"/>
    </row>
    <row r="49" spans="1:15" x14ac:dyDescent="0.35">
      <c r="A49" s="59" t="s">
        <v>50</v>
      </c>
      <c r="B49" s="75"/>
      <c r="C49" s="78"/>
      <c r="D49" s="76">
        <v>4741203341.2787066</v>
      </c>
      <c r="E49" s="76">
        <v>6039029023.8110437</v>
      </c>
      <c r="F49" s="76">
        <v>4597537184.1108036</v>
      </c>
      <c r="G49" s="77">
        <v>2606606476.0820289</v>
      </c>
      <c r="H49" s="76">
        <v>3334123749.115922</v>
      </c>
      <c r="I49" s="76">
        <v>5000748987</v>
      </c>
      <c r="J49" s="76">
        <v>5489161364.3990345</v>
      </c>
      <c r="K49" s="150">
        <v>5409401832.292141</v>
      </c>
      <c r="L49" s="13">
        <v>5221251363</v>
      </c>
      <c r="M49" s="4">
        <v>10859492466</v>
      </c>
      <c r="N49" s="4"/>
    </row>
    <row r="50" spans="1:15" x14ac:dyDescent="0.35">
      <c r="A50" s="1"/>
      <c r="B50" s="15" t="s">
        <v>91</v>
      </c>
    </row>
    <row r="51" spans="1:15" x14ac:dyDescent="0.35">
      <c r="K51" s="1"/>
      <c r="L51" s="1"/>
      <c r="M51" s="1"/>
      <c r="N51" s="1"/>
      <c r="O51"/>
    </row>
    <row r="52" spans="1:15" x14ac:dyDescent="0.35">
      <c r="K52" s="149"/>
    </row>
    <row r="53" spans="1:15" x14ac:dyDescent="0.35">
      <c r="J53" s="149"/>
    </row>
    <row r="54" spans="1:15" x14ac:dyDescent="0.35">
      <c r="I54" s="149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69A2B-0879-4BE7-9562-9DB2C7D312CC}">
  <dimension ref="A1:T52"/>
  <sheetViews>
    <sheetView topLeftCell="A36" zoomScale="70" zoomScaleNormal="70" workbookViewId="0">
      <selection activeCell="T47" sqref="T47"/>
    </sheetView>
  </sheetViews>
  <sheetFormatPr defaultRowHeight="14.5" x14ac:dyDescent="0.35"/>
  <cols>
    <col min="1" max="1" width="10.90625" bestFit="1" customWidth="1"/>
    <col min="2" max="13" width="12.54296875" bestFit="1" customWidth="1"/>
    <col min="14" max="14" width="13.90625" bestFit="1" customWidth="1"/>
    <col min="15" max="15" width="15.08984375" bestFit="1" customWidth="1"/>
    <col min="16" max="16" width="18.90625" customWidth="1"/>
    <col min="17" max="17" width="15.6328125" customWidth="1"/>
    <col min="18" max="19" width="22.1796875" customWidth="1"/>
  </cols>
  <sheetData>
    <row r="1" spans="1:19" x14ac:dyDescent="0.35">
      <c r="A1" t="s">
        <v>92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R1" s="1" t="s">
        <v>129</v>
      </c>
      <c r="S1" s="1" t="s">
        <v>132</v>
      </c>
    </row>
    <row r="2" spans="1:19" x14ac:dyDescent="0.35">
      <c r="A2" t="s">
        <v>3</v>
      </c>
      <c r="B2">
        <v>24178761</v>
      </c>
      <c r="C2">
        <v>24369428</v>
      </c>
      <c r="D2">
        <v>23628385</v>
      </c>
      <c r="E2">
        <v>25823955</v>
      </c>
      <c r="F2">
        <v>28935029</v>
      </c>
      <c r="G2">
        <v>33338688</v>
      </c>
      <c r="H2">
        <v>34520630</v>
      </c>
      <c r="I2">
        <v>37555611</v>
      </c>
      <c r="J2">
        <v>37981847</v>
      </c>
      <c r="K2">
        <v>37048485</v>
      </c>
      <c r="L2">
        <v>37325061</v>
      </c>
      <c r="M2">
        <v>40488459</v>
      </c>
      <c r="N2">
        <v>36909973</v>
      </c>
      <c r="O2">
        <v>39071677</v>
      </c>
      <c r="P2">
        <v>45308665</v>
      </c>
      <c r="Q2" s="70"/>
      <c r="R2" s="3">
        <f>O2-E2</f>
        <v>13247722</v>
      </c>
      <c r="S2" s="86">
        <f>R2/O2</f>
        <v>0.33906202695113391</v>
      </c>
    </row>
    <row r="3" spans="1:19" x14ac:dyDescent="0.35">
      <c r="A3" t="s">
        <v>4</v>
      </c>
      <c r="B3">
        <v>3676903</v>
      </c>
      <c r="C3">
        <v>3662527</v>
      </c>
      <c r="D3">
        <v>3526909</v>
      </c>
      <c r="E3">
        <v>3382773</v>
      </c>
      <c r="F3">
        <v>3523872</v>
      </c>
      <c r="G3">
        <v>3584759</v>
      </c>
      <c r="H3">
        <v>3780939</v>
      </c>
      <c r="I3">
        <v>3623825</v>
      </c>
      <c r="J3">
        <v>3036932</v>
      </c>
      <c r="K3">
        <v>2921485</v>
      </c>
      <c r="L3">
        <v>2585613</v>
      </c>
      <c r="M3">
        <v>3853946</v>
      </c>
      <c r="N3">
        <v>7522134</v>
      </c>
      <c r="O3">
        <v>7398544</v>
      </c>
      <c r="P3">
        <v>5081080</v>
      </c>
      <c r="Q3" s="4"/>
      <c r="R3" s="3">
        <f t="shared" ref="R3:R49" si="0">O3-E3</f>
        <v>4015771</v>
      </c>
      <c r="S3" s="86">
        <f t="shared" ref="S3:S49" si="1">R3/O3</f>
        <v>0.54277855210430592</v>
      </c>
    </row>
    <row r="4" spans="1:19" x14ac:dyDescent="0.35">
      <c r="A4" t="s">
        <v>5</v>
      </c>
      <c r="B4">
        <v>3876594</v>
      </c>
      <c r="C4">
        <v>3808588</v>
      </c>
      <c r="D4">
        <v>3704182</v>
      </c>
      <c r="E4">
        <v>3625221</v>
      </c>
      <c r="F4">
        <v>3687345</v>
      </c>
      <c r="G4">
        <v>3617243</v>
      </c>
      <c r="H4">
        <v>3337469</v>
      </c>
      <c r="I4">
        <v>3310322</v>
      </c>
      <c r="J4">
        <v>3075747</v>
      </c>
      <c r="K4">
        <v>2824017</v>
      </c>
      <c r="L4">
        <v>2595736</v>
      </c>
      <c r="M4">
        <v>2650692</v>
      </c>
      <c r="N4">
        <v>2650480</v>
      </c>
      <c r="O4">
        <v>2623646</v>
      </c>
      <c r="P4">
        <v>2333799</v>
      </c>
      <c r="Q4" s="70"/>
      <c r="R4" s="3">
        <f t="shared" si="0"/>
        <v>-1001575</v>
      </c>
      <c r="S4" s="86">
        <f t="shared" si="1"/>
        <v>-0.3817492908723204</v>
      </c>
    </row>
    <row r="5" spans="1:19" x14ac:dyDescent="0.35">
      <c r="A5" t="s">
        <v>6</v>
      </c>
      <c r="B5">
        <v>476870</v>
      </c>
      <c r="C5">
        <v>564093</v>
      </c>
      <c r="D5">
        <v>664869</v>
      </c>
      <c r="E5">
        <v>802697</v>
      </c>
      <c r="F5">
        <v>705139</v>
      </c>
      <c r="G5">
        <v>785602</v>
      </c>
      <c r="H5">
        <v>723748</v>
      </c>
      <c r="I5">
        <v>710406</v>
      </c>
      <c r="J5">
        <v>604456</v>
      </c>
      <c r="K5">
        <v>452845</v>
      </c>
      <c r="L5">
        <v>399295</v>
      </c>
      <c r="M5">
        <v>362133</v>
      </c>
      <c r="N5">
        <v>311991</v>
      </c>
      <c r="O5">
        <v>234616</v>
      </c>
      <c r="P5">
        <v>237681</v>
      </c>
      <c r="Q5" s="70"/>
      <c r="R5" s="3">
        <f t="shared" si="0"/>
        <v>-568081</v>
      </c>
      <c r="S5" s="86">
        <f t="shared" si="1"/>
        <v>-2.4213225014491764</v>
      </c>
    </row>
    <row r="6" spans="1:19" x14ac:dyDescent="0.35">
      <c r="A6" t="s">
        <v>7</v>
      </c>
      <c r="B6">
        <v>438460</v>
      </c>
      <c r="C6">
        <v>406402</v>
      </c>
      <c r="D6">
        <v>374199</v>
      </c>
      <c r="E6">
        <v>390665</v>
      </c>
      <c r="F6">
        <v>350806</v>
      </c>
      <c r="G6">
        <v>323077</v>
      </c>
      <c r="H6">
        <v>309835</v>
      </c>
      <c r="I6">
        <v>312455</v>
      </c>
      <c r="J6">
        <v>254946</v>
      </c>
      <c r="K6">
        <v>264282</v>
      </c>
      <c r="L6">
        <v>272827</v>
      </c>
      <c r="M6">
        <v>282410</v>
      </c>
      <c r="N6">
        <v>270317</v>
      </c>
      <c r="O6">
        <f>215582+398</f>
        <v>215980</v>
      </c>
      <c r="P6">
        <v>183290</v>
      </c>
      <c r="Q6" s="70"/>
      <c r="R6" s="3">
        <f t="shared" si="0"/>
        <v>-174685</v>
      </c>
      <c r="S6" s="86">
        <f t="shared" si="1"/>
        <v>-0.80880174090193535</v>
      </c>
    </row>
    <row r="7" spans="1:19" x14ac:dyDescent="0.35">
      <c r="A7" t="s">
        <v>8</v>
      </c>
      <c r="B7">
        <v>9436359</v>
      </c>
      <c r="C7">
        <v>9547561</v>
      </c>
      <c r="D7">
        <v>8994806</v>
      </c>
      <c r="E7">
        <v>8947763</v>
      </c>
      <c r="F7">
        <v>8846265</v>
      </c>
      <c r="G7">
        <v>9169600</v>
      </c>
      <c r="H7">
        <v>10518698</v>
      </c>
      <c r="I7">
        <v>10693449</v>
      </c>
      <c r="J7">
        <v>10169394</v>
      </c>
      <c r="K7">
        <v>8302860</v>
      </c>
      <c r="L7">
        <v>7169461</v>
      </c>
      <c r="M7">
        <v>6758679</v>
      </c>
      <c r="N7">
        <v>7410122</v>
      </c>
      <c r="O7">
        <v>7052533</v>
      </c>
      <c r="P7">
        <v>6628063</v>
      </c>
      <c r="Q7" s="70"/>
      <c r="R7" s="3">
        <f t="shared" si="0"/>
        <v>-1895230</v>
      </c>
      <c r="S7" s="86">
        <f t="shared" si="1"/>
        <v>-0.2687303980002646</v>
      </c>
    </row>
    <row r="8" spans="1:19" x14ac:dyDescent="0.35">
      <c r="A8" t="s">
        <v>9</v>
      </c>
      <c r="B8">
        <v>5667970</v>
      </c>
      <c r="C8">
        <v>5886628</v>
      </c>
      <c r="D8">
        <v>5441780</v>
      </c>
      <c r="E8">
        <v>5272946</v>
      </c>
      <c r="F8">
        <v>5407776</v>
      </c>
      <c r="G8">
        <v>6417573</v>
      </c>
      <c r="H8">
        <v>8904868</v>
      </c>
      <c r="I8">
        <v>11657724</v>
      </c>
      <c r="J8">
        <v>10617318</v>
      </c>
      <c r="K8">
        <v>9046487</v>
      </c>
      <c r="L8">
        <v>8882430</v>
      </c>
      <c r="M8">
        <v>7597896</v>
      </c>
      <c r="N8">
        <v>6293540</v>
      </c>
      <c r="O8">
        <v>5357097</v>
      </c>
      <c r="P8">
        <v>4881071</v>
      </c>
      <c r="Q8" s="70"/>
      <c r="R8" s="3">
        <f t="shared" si="0"/>
        <v>84151</v>
      </c>
      <c r="S8" s="86">
        <f t="shared" si="1"/>
        <v>1.570832112989554E-2</v>
      </c>
    </row>
    <row r="9" spans="1:19" x14ac:dyDescent="0.35">
      <c r="A9" t="s">
        <v>10</v>
      </c>
      <c r="B9">
        <v>516913</v>
      </c>
      <c r="C9">
        <v>560738</v>
      </c>
      <c r="D9">
        <v>611395</v>
      </c>
      <c r="E9">
        <v>642897</v>
      </c>
      <c r="F9">
        <v>744818</v>
      </c>
      <c r="G9">
        <v>837709</v>
      </c>
      <c r="H9">
        <v>1102030</v>
      </c>
      <c r="I9">
        <v>1566717</v>
      </c>
      <c r="J9">
        <v>1555765</v>
      </c>
      <c r="K9">
        <v>1245728</v>
      </c>
      <c r="L9">
        <v>1165242</v>
      </c>
      <c r="M9">
        <v>1005018</v>
      </c>
      <c r="N9">
        <v>922783</v>
      </c>
      <c r="O9">
        <v>663179</v>
      </c>
      <c r="P9" t="s">
        <v>109</v>
      </c>
      <c r="Q9" s="4"/>
      <c r="R9" s="3">
        <f t="shared" si="0"/>
        <v>20282</v>
      </c>
      <c r="S9" s="86">
        <f t="shared" si="1"/>
        <v>3.0582994938018242E-2</v>
      </c>
    </row>
    <row r="10" spans="1:19" x14ac:dyDescent="0.35">
      <c r="A10" t="s">
        <v>11</v>
      </c>
      <c r="B10">
        <v>103613</v>
      </c>
      <c r="C10">
        <v>98679</v>
      </c>
      <c r="D10">
        <v>96030</v>
      </c>
      <c r="E10">
        <v>168560</v>
      </c>
      <c r="F10">
        <v>443943</v>
      </c>
      <c r="G10">
        <v>1546223</v>
      </c>
      <c r="H10">
        <v>3551459</v>
      </c>
      <c r="I10">
        <v>7745236</v>
      </c>
      <c r="J10">
        <v>11210309</v>
      </c>
      <c r="K10">
        <v>13666616</v>
      </c>
      <c r="L10">
        <v>15804248</v>
      </c>
      <c r="M10">
        <v>23296476</v>
      </c>
      <c r="N10">
        <v>31592706</v>
      </c>
      <c r="O10">
        <v>38193947</v>
      </c>
      <c r="P10">
        <v>35960169</v>
      </c>
      <c r="Q10" s="70"/>
      <c r="R10" s="3">
        <f t="shared" si="0"/>
        <v>38025387</v>
      </c>
      <c r="S10" s="86">
        <f t="shared" si="1"/>
        <v>0.99558673524891261</v>
      </c>
    </row>
    <row r="11" spans="1:19" x14ac:dyDescent="0.35">
      <c r="A11" t="s">
        <v>12</v>
      </c>
      <c r="B11">
        <v>4439336</v>
      </c>
      <c r="C11">
        <v>4218149</v>
      </c>
      <c r="D11">
        <v>3923610</v>
      </c>
      <c r="E11">
        <v>3754905</v>
      </c>
      <c r="F11">
        <v>3712837</v>
      </c>
      <c r="G11">
        <v>3855435</v>
      </c>
      <c r="H11">
        <v>4174390</v>
      </c>
      <c r="I11">
        <v>4139367</v>
      </c>
      <c r="J11">
        <v>3758687</v>
      </c>
      <c r="K11">
        <v>3459916</v>
      </c>
      <c r="L11">
        <v>3416086</v>
      </c>
      <c r="M11">
        <v>3434564</v>
      </c>
      <c r="N11">
        <v>3090742</v>
      </c>
      <c r="O11">
        <v>2941647</v>
      </c>
      <c r="P11">
        <v>3366382</v>
      </c>
      <c r="Q11" s="70"/>
      <c r="R11" s="3">
        <f t="shared" si="0"/>
        <v>-813258</v>
      </c>
      <c r="S11" s="86">
        <f t="shared" si="1"/>
        <v>-0.27646349137065052</v>
      </c>
    </row>
    <row r="12" spans="1:19" x14ac:dyDescent="0.35">
      <c r="A12" t="s">
        <v>13</v>
      </c>
      <c r="B12">
        <v>1340338</v>
      </c>
      <c r="C12">
        <v>1286611</v>
      </c>
      <c r="D12">
        <v>1111893</v>
      </c>
      <c r="E12">
        <v>1010743</v>
      </c>
      <c r="F12">
        <v>860696</v>
      </c>
      <c r="G12">
        <v>782826</v>
      </c>
      <c r="H12">
        <v>679360</v>
      </c>
      <c r="I12">
        <v>650233</v>
      </c>
      <c r="J12">
        <v>542538</v>
      </c>
      <c r="K12">
        <v>466154</v>
      </c>
      <c r="L12">
        <v>491175</v>
      </c>
      <c r="M12">
        <v>480503</v>
      </c>
      <c r="N12">
        <v>427317</v>
      </c>
      <c r="O12">
        <v>356114</v>
      </c>
      <c r="P12">
        <v>321339</v>
      </c>
      <c r="Q12" s="4"/>
      <c r="R12" s="3">
        <f t="shared" si="0"/>
        <v>-654629</v>
      </c>
      <c r="S12" s="86">
        <f t="shared" si="1"/>
        <v>-1.8382568503344434</v>
      </c>
    </row>
    <row r="13" spans="1:19" x14ac:dyDescent="0.35">
      <c r="A13" t="s">
        <v>14</v>
      </c>
      <c r="B13">
        <v>17913776</v>
      </c>
      <c r="C13">
        <v>19923332</v>
      </c>
      <c r="D13">
        <v>20338059</v>
      </c>
      <c r="E13">
        <v>22280878</v>
      </c>
      <c r="F13">
        <v>23899143</v>
      </c>
      <c r="G13">
        <v>25926191</v>
      </c>
      <c r="H13">
        <v>28903553</v>
      </c>
      <c r="I13">
        <v>30457356</v>
      </c>
      <c r="J13">
        <v>26639290</v>
      </c>
      <c r="K13">
        <v>22200109</v>
      </c>
      <c r="L13">
        <v>19610121</v>
      </c>
      <c r="M13">
        <v>19056344</v>
      </c>
      <c r="N13">
        <v>19436088</v>
      </c>
      <c r="O13">
        <v>16297199</v>
      </c>
      <c r="P13">
        <v>14792931</v>
      </c>
      <c r="Q13" s="70"/>
      <c r="R13" s="3">
        <f t="shared" si="0"/>
        <v>-5983679</v>
      </c>
      <c r="S13" s="86">
        <f t="shared" si="1"/>
        <v>-0.36715996411407875</v>
      </c>
    </row>
    <row r="14" spans="1:19" x14ac:dyDescent="0.35">
      <c r="A14" t="s">
        <v>15</v>
      </c>
      <c r="B14">
        <v>595167</v>
      </c>
      <c r="C14">
        <v>807152</v>
      </c>
      <c r="D14">
        <v>778952</v>
      </c>
      <c r="E14">
        <v>795237</v>
      </c>
      <c r="F14">
        <v>813817</v>
      </c>
      <c r="G14">
        <v>827073</v>
      </c>
      <c r="H14">
        <v>932577</v>
      </c>
      <c r="I14">
        <v>1060679</v>
      </c>
      <c r="J14">
        <v>1007498</v>
      </c>
      <c r="K14">
        <v>843296</v>
      </c>
      <c r="L14">
        <v>841332</v>
      </c>
      <c r="M14">
        <v>982116</v>
      </c>
      <c r="N14">
        <v>1319486</v>
      </c>
      <c r="O14">
        <v>1824375</v>
      </c>
      <c r="P14">
        <v>2142822</v>
      </c>
      <c r="Q14" s="70"/>
      <c r="R14" s="3">
        <f t="shared" si="0"/>
        <v>1029138</v>
      </c>
      <c r="S14" s="86">
        <f t="shared" si="1"/>
        <v>0.56410441932168554</v>
      </c>
    </row>
    <row r="15" spans="1:19" x14ac:dyDescent="0.35">
      <c r="A15" t="s">
        <v>16</v>
      </c>
      <c r="B15">
        <v>26929577</v>
      </c>
      <c r="C15">
        <v>25503512</v>
      </c>
      <c r="D15">
        <v>24640825</v>
      </c>
      <c r="E15">
        <v>24664762</v>
      </c>
      <c r="F15">
        <v>24790879</v>
      </c>
      <c r="G15">
        <v>24907255</v>
      </c>
      <c r="H15">
        <v>23721290</v>
      </c>
      <c r="I15">
        <v>24075658</v>
      </c>
      <c r="J15">
        <v>23984246</v>
      </c>
      <c r="K15">
        <v>22525286</v>
      </c>
      <c r="L15">
        <v>23637152</v>
      </c>
      <c r="M15">
        <v>21712881</v>
      </c>
      <c r="N15">
        <v>22073030</v>
      </c>
      <c r="O15">
        <v>21648240</v>
      </c>
      <c r="P15">
        <v>20228483</v>
      </c>
      <c r="Q15" s="70"/>
      <c r="R15" s="3">
        <f t="shared" si="0"/>
        <v>-3016522</v>
      </c>
      <c r="S15" s="86">
        <f t="shared" si="1"/>
        <v>-0.13934259782781419</v>
      </c>
    </row>
    <row r="16" spans="1:19" x14ac:dyDescent="0.35">
      <c r="A16" t="s">
        <v>17</v>
      </c>
      <c r="B16">
        <v>3657677</v>
      </c>
      <c r="C16">
        <v>3668041</v>
      </c>
      <c r="D16">
        <v>3457187</v>
      </c>
      <c r="E16">
        <v>3182271</v>
      </c>
      <c r="F16">
        <v>3089979</v>
      </c>
      <c r="G16">
        <v>3004754</v>
      </c>
      <c r="H16">
        <v>2893139</v>
      </c>
      <c r="I16">
        <v>2822861</v>
      </c>
      <c r="J16">
        <v>2649412</v>
      </c>
      <c r="K16">
        <v>2505245</v>
      </c>
      <c r="L16">
        <v>2355039</v>
      </c>
      <c r="M16">
        <v>2291151</v>
      </c>
      <c r="N16">
        <v>2140096</v>
      </c>
      <c r="O16">
        <v>1900854</v>
      </c>
      <c r="P16">
        <v>1766877</v>
      </c>
      <c r="Q16" s="4"/>
      <c r="R16" s="3">
        <f t="shared" si="0"/>
        <v>-1281417</v>
      </c>
      <c r="S16" s="86">
        <f t="shared" si="1"/>
        <v>-0.67412699765473838</v>
      </c>
    </row>
    <row r="17" spans="1:19" x14ac:dyDescent="0.35">
      <c r="A17" t="s">
        <v>18</v>
      </c>
      <c r="B17">
        <v>3773878</v>
      </c>
      <c r="C17">
        <v>3692944</v>
      </c>
      <c r="D17">
        <v>3957257</v>
      </c>
      <c r="E17">
        <v>5051416</v>
      </c>
      <c r="F17">
        <v>9191341</v>
      </c>
      <c r="G17">
        <v>15537934</v>
      </c>
      <c r="H17">
        <v>19644399</v>
      </c>
      <c r="I17">
        <v>24648420</v>
      </c>
      <c r="J17">
        <v>27249425</v>
      </c>
      <c r="K17">
        <v>25410877</v>
      </c>
      <c r="L17">
        <v>30402261</v>
      </c>
      <c r="M17">
        <v>40829580</v>
      </c>
      <c r="N17">
        <v>45198415</v>
      </c>
      <c r="O17">
        <v>49016957</v>
      </c>
      <c r="P17">
        <v>40820635</v>
      </c>
      <c r="Q17" s="70"/>
      <c r="R17" s="3">
        <f t="shared" si="0"/>
        <v>43965541</v>
      </c>
      <c r="S17" s="86">
        <f t="shared" si="1"/>
        <v>0.89694554070339372</v>
      </c>
    </row>
    <row r="18" spans="1:19" x14ac:dyDescent="0.35">
      <c r="A18" t="s">
        <v>19</v>
      </c>
      <c r="B18">
        <v>18993115</v>
      </c>
      <c r="C18">
        <v>18420266</v>
      </c>
      <c r="D18">
        <v>17475699</v>
      </c>
      <c r="E18">
        <v>16501063</v>
      </c>
      <c r="F18">
        <v>15875589</v>
      </c>
      <c r="G18">
        <v>15436200</v>
      </c>
      <c r="H18">
        <v>14910695</v>
      </c>
      <c r="I18">
        <v>14454955</v>
      </c>
      <c r="J18">
        <v>13739057</v>
      </c>
      <c r="K18">
        <v>12930128</v>
      </c>
      <c r="L18">
        <v>12651143</v>
      </c>
      <c r="M18">
        <v>11157373</v>
      </c>
      <c r="N18">
        <v>11918668</v>
      </c>
      <c r="O18">
        <v>10797196</v>
      </c>
      <c r="P18">
        <v>10512402</v>
      </c>
      <c r="Q18" s="70"/>
      <c r="R18" s="3">
        <f t="shared" si="0"/>
        <v>-5703867</v>
      </c>
      <c r="S18" s="86">
        <f t="shared" si="1"/>
        <v>-0.52827298865372085</v>
      </c>
    </row>
    <row r="19" spans="1:19" x14ac:dyDescent="0.35">
      <c r="A19" t="s">
        <v>20</v>
      </c>
      <c r="B19">
        <v>5543747</v>
      </c>
      <c r="C19">
        <v>5513381</v>
      </c>
      <c r="D19">
        <v>5513794</v>
      </c>
      <c r="E19">
        <v>6134105</v>
      </c>
      <c r="F19">
        <v>7756679</v>
      </c>
      <c r="G19">
        <v>9879214</v>
      </c>
      <c r="H19">
        <v>11910315</v>
      </c>
      <c r="I19">
        <v>14650271</v>
      </c>
      <c r="J19">
        <v>17726558</v>
      </c>
      <c r="K19">
        <v>20647268</v>
      </c>
      <c r="L19">
        <v>29290226</v>
      </c>
      <c r="M19">
        <v>57682771</v>
      </c>
      <c r="N19">
        <v>75973008</v>
      </c>
      <c r="O19">
        <v>93866494</v>
      </c>
      <c r="P19">
        <v>109359495</v>
      </c>
      <c r="Q19" s="70"/>
      <c r="R19" s="3">
        <f t="shared" si="0"/>
        <v>87732389</v>
      </c>
      <c r="S19" s="86">
        <f t="shared" si="1"/>
        <v>0.93465074981920604</v>
      </c>
    </row>
    <row r="20" spans="1:19" x14ac:dyDescent="0.35">
      <c r="A20" t="s">
        <v>21</v>
      </c>
      <c r="B20">
        <v>2028157</v>
      </c>
      <c r="C20">
        <v>2552928</v>
      </c>
      <c r="D20">
        <v>2421804</v>
      </c>
      <c r="E20">
        <v>2465549</v>
      </c>
      <c r="F20">
        <v>3523608</v>
      </c>
      <c r="G20">
        <v>6368300</v>
      </c>
      <c r="H20">
        <v>11015115</v>
      </c>
      <c r="I20">
        <v>16017681</v>
      </c>
      <c r="J20">
        <v>14823207</v>
      </c>
      <c r="K20">
        <v>10743113</v>
      </c>
      <c r="L20">
        <v>9743112</v>
      </c>
      <c r="M20">
        <v>10192094</v>
      </c>
      <c r="N20">
        <v>12064117</v>
      </c>
      <c r="O20">
        <v>9891871</v>
      </c>
      <c r="P20">
        <v>7635474</v>
      </c>
      <c r="Q20" s="70"/>
      <c r="R20" s="3">
        <f t="shared" si="0"/>
        <v>7426322</v>
      </c>
      <c r="S20" s="86">
        <f t="shared" si="1"/>
        <v>0.75074998450748098</v>
      </c>
    </row>
    <row r="21" spans="1:19" x14ac:dyDescent="0.35">
      <c r="A21" t="s">
        <v>22</v>
      </c>
      <c r="B21">
        <v>4377012</v>
      </c>
      <c r="C21">
        <v>4017331</v>
      </c>
      <c r="D21">
        <v>3989926</v>
      </c>
      <c r="E21">
        <v>4287308</v>
      </c>
      <c r="F21">
        <v>4396536</v>
      </c>
      <c r="G21">
        <v>4134134</v>
      </c>
      <c r="H21">
        <v>3946119</v>
      </c>
      <c r="I21">
        <v>3777871</v>
      </c>
      <c r="J21">
        <v>3734822</v>
      </c>
      <c r="K21">
        <v>3557325</v>
      </c>
      <c r="L21">
        <v>3278711</v>
      </c>
      <c r="M21">
        <v>2931336</v>
      </c>
      <c r="N21">
        <v>3222073</v>
      </c>
      <c r="O21">
        <v>2636870</v>
      </c>
      <c r="P21">
        <v>2447859</v>
      </c>
      <c r="Q21" s="4"/>
      <c r="R21" s="3">
        <f t="shared" si="0"/>
        <v>-1650438</v>
      </c>
      <c r="S21" s="86">
        <f t="shared" si="1"/>
        <v>-0.62590798939651937</v>
      </c>
    </row>
    <row r="22" spans="1:19" x14ac:dyDescent="0.35">
      <c r="A22" t="s">
        <v>23</v>
      </c>
      <c r="B22">
        <v>1393446</v>
      </c>
      <c r="C22">
        <v>1614319</v>
      </c>
      <c r="D22">
        <v>1602744</v>
      </c>
      <c r="E22">
        <v>1881276</v>
      </c>
      <c r="F22">
        <v>2852630</v>
      </c>
      <c r="G22">
        <v>5241236</v>
      </c>
      <c r="H22">
        <v>8050250</v>
      </c>
      <c r="I22">
        <v>15966357</v>
      </c>
      <c r="J22">
        <v>24984552</v>
      </c>
      <c r="K22">
        <v>34359889</v>
      </c>
      <c r="L22">
        <v>52766334</v>
      </c>
      <c r="M22">
        <v>92938864</v>
      </c>
      <c r="N22">
        <v>107008202</v>
      </c>
      <c r="O22">
        <v>129287579</v>
      </c>
      <c r="P22">
        <v>127855866</v>
      </c>
      <c r="Q22" s="70"/>
      <c r="R22" s="3">
        <f t="shared" si="0"/>
        <v>127406303</v>
      </c>
      <c r="S22" s="86">
        <f t="shared" si="1"/>
        <v>0.98544890379608696</v>
      </c>
    </row>
    <row r="23" spans="1:19" x14ac:dyDescent="0.35">
      <c r="A23" t="s">
        <v>24</v>
      </c>
      <c r="B23">
        <v>1458502</v>
      </c>
      <c r="C23">
        <v>1414422</v>
      </c>
      <c r="D23">
        <v>1449474</v>
      </c>
      <c r="E23">
        <v>1505116</v>
      </c>
      <c r="F23">
        <v>1478917</v>
      </c>
      <c r="G23">
        <v>1433530</v>
      </c>
      <c r="H23">
        <v>1379997</v>
      </c>
      <c r="I23">
        <v>1302534</v>
      </c>
      <c r="J23">
        <v>1204768</v>
      </c>
      <c r="K23">
        <v>1117839</v>
      </c>
      <c r="L23">
        <v>1036225</v>
      </c>
      <c r="M23">
        <v>970911</v>
      </c>
      <c r="N23">
        <v>943277</v>
      </c>
      <c r="O23">
        <v>817808</v>
      </c>
      <c r="P23">
        <v>846575</v>
      </c>
      <c r="Q23" s="4"/>
      <c r="R23" s="3">
        <f t="shared" si="0"/>
        <v>-687308</v>
      </c>
      <c r="S23" s="86">
        <f t="shared" si="1"/>
        <v>-0.84042709291178375</v>
      </c>
    </row>
    <row r="24" spans="1:19" x14ac:dyDescent="0.35">
      <c r="A24" t="s">
        <v>25</v>
      </c>
      <c r="B24">
        <v>263430</v>
      </c>
      <c r="C24">
        <v>268476</v>
      </c>
      <c r="D24">
        <v>266713</v>
      </c>
      <c r="E24">
        <v>253245</v>
      </c>
      <c r="F24">
        <v>366381</v>
      </c>
      <c r="G24">
        <v>604625</v>
      </c>
      <c r="H24">
        <v>710625</v>
      </c>
      <c r="I24">
        <v>514727</v>
      </c>
      <c r="J24">
        <v>394163</v>
      </c>
      <c r="K24">
        <v>387804</v>
      </c>
      <c r="L24">
        <v>359795</v>
      </c>
      <c r="M24">
        <v>318545</v>
      </c>
      <c r="N24">
        <v>271452</v>
      </c>
      <c r="O24">
        <v>174964</v>
      </c>
      <c r="P24">
        <v>187251</v>
      </c>
      <c r="Q24" s="4"/>
      <c r="R24" s="3">
        <f t="shared" si="0"/>
        <v>-78281</v>
      </c>
      <c r="S24" s="86">
        <f t="shared" si="1"/>
        <v>-0.44741203904803273</v>
      </c>
    </row>
    <row r="25" spans="1:19" x14ac:dyDescent="0.35">
      <c r="A25" t="s">
        <v>26</v>
      </c>
      <c r="B25">
        <v>6431079</v>
      </c>
      <c r="C25">
        <v>9192926</v>
      </c>
      <c r="D25">
        <v>10524140</v>
      </c>
      <c r="E25">
        <v>12544652</v>
      </c>
      <c r="F25">
        <v>17399407</v>
      </c>
      <c r="G25">
        <v>23115773</v>
      </c>
      <c r="H25">
        <v>27884823</v>
      </c>
      <c r="I25">
        <v>33368944</v>
      </c>
      <c r="J25">
        <v>42351540</v>
      </c>
      <c r="K25">
        <v>47468892</v>
      </c>
      <c r="L25">
        <v>54488365</v>
      </c>
      <c r="M25">
        <v>79785571</v>
      </c>
      <c r="N25">
        <v>114814996</v>
      </c>
      <c r="O25">
        <v>138979715</v>
      </c>
      <c r="P25">
        <v>160502572</v>
      </c>
      <c r="Q25" s="70"/>
      <c r="R25" s="3">
        <f t="shared" si="0"/>
        <v>126435063</v>
      </c>
      <c r="S25" s="86">
        <f t="shared" si="1"/>
        <v>0.9097375325600574</v>
      </c>
    </row>
    <row r="26" spans="1:19" x14ac:dyDescent="0.35">
      <c r="A26" t="s">
        <v>27</v>
      </c>
      <c r="B26">
        <v>67747</v>
      </c>
      <c r="C26">
        <v>61602</v>
      </c>
      <c r="D26">
        <v>67259</v>
      </c>
      <c r="E26">
        <v>59891</v>
      </c>
      <c r="F26">
        <v>53449</v>
      </c>
      <c r="G26">
        <v>48838</v>
      </c>
      <c r="H26">
        <v>47440</v>
      </c>
      <c r="I26">
        <v>52832</v>
      </c>
      <c r="J26">
        <v>54034</v>
      </c>
      <c r="K26">
        <v>48857</v>
      </c>
      <c r="L26">
        <v>43594</v>
      </c>
      <c r="M26">
        <v>41511</v>
      </c>
      <c r="N26">
        <v>42810</v>
      </c>
      <c r="O26">
        <v>34238</v>
      </c>
      <c r="P26">
        <v>37936</v>
      </c>
      <c r="Q26" s="70"/>
      <c r="R26" s="3">
        <f t="shared" si="0"/>
        <v>-25653</v>
      </c>
      <c r="S26" s="86">
        <f t="shared" si="1"/>
        <v>-0.74925521350546176</v>
      </c>
    </row>
    <row r="27" spans="1:19" x14ac:dyDescent="0.35">
      <c r="A27" t="s">
        <v>28</v>
      </c>
      <c r="B27">
        <v>115059</v>
      </c>
      <c r="C27">
        <v>147853</v>
      </c>
      <c r="D27">
        <v>143708</v>
      </c>
      <c r="E27">
        <v>143566</v>
      </c>
      <c r="F27">
        <v>197731</v>
      </c>
      <c r="G27">
        <v>231796</v>
      </c>
      <c r="H27">
        <v>192349</v>
      </c>
      <c r="I27">
        <v>156089</v>
      </c>
      <c r="J27">
        <v>158606</v>
      </c>
      <c r="K27">
        <v>112265</v>
      </c>
      <c r="L27">
        <v>104428</v>
      </c>
      <c r="M27">
        <v>91009</v>
      </c>
      <c r="N27">
        <v>92809</v>
      </c>
      <c r="O27">
        <f>84042+248</f>
        <v>84290</v>
      </c>
      <c r="P27">
        <v>76354</v>
      </c>
      <c r="Q27" s="70"/>
      <c r="R27" s="3">
        <f t="shared" si="0"/>
        <v>-59276</v>
      </c>
      <c r="S27" s="86">
        <f t="shared" si="1"/>
        <v>-0.70323881836516788</v>
      </c>
    </row>
    <row r="28" spans="1:19" x14ac:dyDescent="0.35">
      <c r="A28" t="s">
        <v>29</v>
      </c>
      <c r="B28">
        <v>11115499</v>
      </c>
      <c r="C28">
        <v>11423665</v>
      </c>
      <c r="D28">
        <v>13148479</v>
      </c>
      <c r="E28">
        <v>14797950</v>
      </c>
      <c r="F28">
        <v>18605131</v>
      </c>
      <c r="G28">
        <v>22809453</v>
      </c>
      <c r="H28">
        <v>24676655</v>
      </c>
      <c r="I28">
        <v>33801872</v>
      </c>
      <c r="J28">
        <v>47544327</v>
      </c>
      <c r="K28">
        <v>71154992</v>
      </c>
      <c r="L28">
        <v>102823812</v>
      </c>
      <c r="M28">
        <v>140030437</v>
      </c>
      <c r="N28">
        <v>172974361</v>
      </c>
      <c r="O28">
        <v>186546832</v>
      </c>
      <c r="P28">
        <v>197018460</v>
      </c>
      <c r="Q28" s="70"/>
      <c r="R28" s="3">
        <f t="shared" si="0"/>
        <v>171748882</v>
      </c>
      <c r="S28" s="86">
        <f t="shared" si="1"/>
        <v>0.92067434305182949</v>
      </c>
    </row>
    <row r="29" spans="1:19" x14ac:dyDescent="0.35">
      <c r="A29" t="s">
        <v>30</v>
      </c>
      <c r="B29">
        <v>3367605</v>
      </c>
      <c r="C29">
        <v>3754752</v>
      </c>
      <c r="D29">
        <v>3865721</v>
      </c>
      <c r="E29">
        <v>3947609</v>
      </c>
      <c r="F29">
        <v>4015566</v>
      </c>
      <c r="G29">
        <v>4167305</v>
      </c>
      <c r="H29">
        <v>4198445</v>
      </c>
      <c r="I29">
        <v>3824164</v>
      </c>
      <c r="J29">
        <v>3329614</v>
      </c>
      <c r="K29">
        <v>3013136</v>
      </c>
      <c r="L29">
        <v>2890987</v>
      </c>
      <c r="M29">
        <v>2631369</v>
      </c>
      <c r="N29">
        <v>2394431</v>
      </c>
      <c r="O29">
        <v>2085821</v>
      </c>
      <c r="P29">
        <v>1920756</v>
      </c>
      <c r="Q29" s="4"/>
      <c r="R29" s="3">
        <f t="shared" si="0"/>
        <v>-1861788</v>
      </c>
      <c r="S29" s="86">
        <f t="shared" si="1"/>
        <v>-0.89259241325118499</v>
      </c>
    </row>
    <row r="30" spans="1:19" x14ac:dyDescent="0.35">
      <c r="A30" t="s">
        <v>31</v>
      </c>
      <c r="B30">
        <v>1164555</v>
      </c>
      <c r="C30">
        <v>1306044</v>
      </c>
      <c r="D30">
        <v>1147747</v>
      </c>
      <c r="E30">
        <v>1172825</v>
      </c>
      <c r="F30">
        <v>1534317</v>
      </c>
      <c r="G30">
        <v>1717963</v>
      </c>
      <c r="H30">
        <v>1804289</v>
      </c>
      <c r="I30">
        <v>1886115</v>
      </c>
      <c r="J30">
        <v>1806137</v>
      </c>
      <c r="K30">
        <v>1635673</v>
      </c>
      <c r="L30">
        <v>1422356</v>
      </c>
      <c r="M30">
        <v>1153028</v>
      </c>
      <c r="N30">
        <v>1016736</v>
      </c>
      <c r="O30">
        <v>993754</v>
      </c>
      <c r="P30">
        <v>1071434</v>
      </c>
      <c r="Q30" s="70"/>
      <c r="R30" s="3">
        <f t="shared" si="0"/>
        <v>-179071</v>
      </c>
      <c r="S30" s="86">
        <f t="shared" si="1"/>
        <v>-0.18019650738512752</v>
      </c>
    </row>
    <row r="31" spans="1:19" x14ac:dyDescent="0.35">
      <c r="A31" t="s">
        <v>32</v>
      </c>
      <c r="B31">
        <v>12127648</v>
      </c>
      <c r="C31">
        <v>12484223</v>
      </c>
      <c r="D31">
        <v>11977606</v>
      </c>
      <c r="E31">
        <v>10989078</v>
      </c>
      <c r="F31">
        <v>10049371</v>
      </c>
      <c r="G31">
        <v>9792854</v>
      </c>
      <c r="H31">
        <v>9753684</v>
      </c>
      <c r="I31">
        <v>9869914</v>
      </c>
      <c r="J31">
        <v>11172967</v>
      </c>
      <c r="K31">
        <v>11933733</v>
      </c>
      <c r="L31">
        <v>14735548</v>
      </c>
      <c r="M31">
        <v>20379780</v>
      </c>
      <c r="N31">
        <v>30009133</v>
      </c>
      <c r="O31">
        <v>38129075</v>
      </c>
      <c r="P31">
        <v>34041142</v>
      </c>
      <c r="Q31" s="70"/>
      <c r="R31" s="3">
        <f t="shared" si="0"/>
        <v>27139997</v>
      </c>
      <c r="S31" s="86">
        <f t="shared" si="1"/>
        <v>0.71179269363340181</v>
      </c>
    </row>
    <row r="32" spans="1:19" x14ac:dyDescent="0.35">
      <c r="A32" t="s">
        <v>33</v>
      </c>
      <c r="B32">
        <v>5667305</v>
      </c>
      <c r="C32">
        <v>6036071</v>
      </c>
      <c r="D32">
        <v>6350970</v>
      </c>
      <c r="E32">
        <v>7993321</v>
      </c>
      <c r="F32">
        <v>9186540</v>
      </c>
      <c r="G32">
        <v>11396233</v>
      </c>
      <c r="H32">
        <v>15475410</v>
      </c>
      <c r="I32">
        <v>23831025</v>
      </c>
      <c r="J32">
        <v>31293250</v>
      </c>
      <c r="K32">
        <v>33524198</v>
      </c>
      <c r="L32">
        <v>38075186</v>
      </c>
      <c r="M32">
        <v>44751304</v>
      </c>
      <c r="N32">
        <v>49004827</v>
      </c>
      <c r="O32">
        <v>46466184</v>
      </c>
      <c r="P32">
        <v>46105973</v>
      </c>
      <c r="Q32" s="70"/>
      <c r="R32" s="3">
        <f t="shared" si="0"/>
        <v>38472863</v>
      </c>
      <c r="S32" s="86">
        <f t="shared" si="1"/>
        <v>0.82797552301691058</v>
      </c>
    </row>
    <row r="33" spans="1:20" x14ac:dyDescent="0.35">
      <c r="A33" t="s">
        <v>34</v>
      </c>
      <c r="B33">
        <v>896938</v>
      </c>
      <c r="C33">
        <v>1019351</v>
      </c>
      <c r="D33">
        <v>1146151</v>
      </c>
      <c r="E33">
        <v>1614407</v>
      </c>
      <c r="F33">
        <v>3876366</v>
      </c>
      <c r="G33">
        <v>8040225</v>
      </c>
      <c r="H33">
        <v>11617420</v>
      </c>
      <c r="I33">
        <v>26406941</v>
      </c>
      <c r="J33">
        <v>45495250</v>
      </c>
      <c r="K33">
        <v>47694882</v>
      </c>
      <c r="L33">
        <v>75003564</v>
      </c>
      <c r="M33">
        <v>125565147</v>
      </c>
      <c r="N33">
        <v>179592175</v>
      </c>
      <c r="O33">
        <v>183978564</v>
      </c>
      <c r="P33">
        <v>164495265</v>
      </c>
      <c r="Q33" s="70"/>
      <c r="R33" s="3">
        <f t="shared" si="0"/>
        <v>182364157</v>
      </c>
      <c r="S33" s="86">
        <f t="shared" si="1"/>
        <v>0.99122502662864576</v>
      </c>
    </row>
    <row r="34" spans="1:20" x14ac:dyDescent="0.35">
      <c r="A34" t="s">
        <v>35</v>
      </c>
      <c r="B34">
        <v>681360</v>
      </c>
      <c r="C34">
        <v>676214</v>
      </c>
      <c r="D34">
        <v>571634</v>
      </c>
      <c r="E34">
        <v>526525</v>
      </c>
      <c r="F34">
        <v>492390</v>
      </c>
      <c r="G34">
        <v>519495</v>
      </c>
      <c r="H34">
        <v>543275</v>
      </c>
      <c r="I34">
        <v>493365</v>
      </c>
      <c r="J34">
        <v>445248</v>
      </c>
      <c r="K34">
        <v>366619</v>
      </c>
      <c r="L34">
        <v>363921</v>
      </c>
      <c r="M34">
        <v>341598</v>
      </c>
      <c r="N34">
        <v>321165</v>
      </c>
      <c r="O34">
        <f>84042+248</f>
        <v>84290</v>
      </c>
      <c r="P34">
        <v>262161</v>
      </c>
      <c r="Q34" s="70"/>
      <c r="R34" s="3">
        <f t="shared" si="0"/>
        <v>-442235</v>
      </c>
      <c r="S34" s="86">
        <f t="shared" si="1"/>
        <v>-5.2465891564835685</v>
      </c>
    </row>
    <row r="35" spans="1:20" x14ac:dyDescent="0.35">
      <c r="A35" t="s">
        <v>36</v>
      </c>
      <c r="B35">
        <v>475551</v>
      </c>
      <c r="C35">
        <v>474258</v>
      </c>
      <c r="D35">
        <v>455887</v>
      </c>
      <c r="E35">
        <v>453742</v>
      </c>
      <c r="F35">
        <v>490522</v>
      </c>
      <c r="G35">
        <v>503130</v>
      </c>
      <c r="H35">
        <v>493324</v>
      </c>
      <c r="I35">
        <v>498056</v>
      </c>
      <c r="J35">
        <v>491692</v>
      </c>
      <c r="K35">
        <v>466969</v>
      </c>
      <c r="L35">
        <v>398509</v>
      </c>
      <c r="M35">
        <v>329728</v>
      </c>
      <c r="N35">
        <v>294596</v>
      </c>
      <c r="O35">
        <v>248287</v>
      </c>
      <c r="P35">
        <v>253604</v>
      </c>
      <c r="Q35" s="70"/>
      <c r="R35" s="3">
        <f t="shared" si="0"/>
        <v>-205455</v>
      </c>
      <c r="S35" s="86">
        <f t="shared" si="1"/>
        <v>-0.82748996121424001</v>
      </c>
    </row>
    <row r="36" spans="1:20" x14ac:dyDescent="0.35">
      <c r="A36" t="s">
        <v>37</v>
      </c>
      <c r="B36">
        <v>14768550</v>
      </c>
      <c r="C36">
        <v>14910753</v>
      </c>
      <c r="D36">
        <v>15413547</v>
      </c>
      <c r="E36">
        <v>14704305</v>
      </c>
      <c r="F36">
        <v>14536995</v>
      </c>
      <c r="G36">
        <v>15051110</v>
      </c>
      <c r="H36">
        <v>15575676</v>
      </c>
      <c r="I36">
        <v>16926623</v>
      </c>
      <c r="J36">
        <v>17020804</v>
      </c>
      <c r="K36">
        <v>15084983</v>
      </c>
      <c r="L36">
        <v>14483953</v>
      </c>
      <c r="M36">
        <v>14548797</v>
      </c>
      <c r="N36">
        <v>15214294</v>
      </c>
      <c r="O36">
        <v>14592565</v>
      </c>
      <c r="P36">
        <v>15035848</v>
      </c>
      <c r="Q36" s="4"/>
      <c r="R36" s="3">
        <f t="shared" si="0"/>
        <v>-111740</v>
      </c>
      <c r="S36" s="86">
        <f t="shared" si="1"/>
        <v>-7.6573241236204872E-3</v>
      </c>
    </row>
    <row r="37" spans="1:20" x14ac:dyDescent="0.35">
      <c r="A37" t="s">
        <v>38</v>
      </c>
      <c r="B37">
        <v>1220566</v>
      </c>
      <c r="C37">
        <v>1087525</v>
      </c>
      <c r="D37">
        <v>1180994</v>
      </c>
      <c r="E37">
        <v>1085065</v>
      </c>
      <c r="F37">
        <v>1073918</v>
      </c>
      <c r="G37">
        <v>1211114</v>
      </c>
      <c r="H37">
        <v>1325615</v>
      </c>
      <c r="I37">
        <v>1553524</v>
      </c>
      <c r="J37">
        <v>1173494</v>
      </c>
      <c r="K37">
        <v>945034</v>
      </c>
      <c r="L37">
        <v>832391</v>
      </c>
      <c r="M37">
        <v>743435</v>
      </c>
      <c r="N37">
        <v>686765</v>
      </c>
      <c r="O37">
        <v>569104</v>
      </c>
      <c r="P37">
        <v>517969</v>
      </c>
      <c r="Q37" s="70"/>
      <c r="R37" s="3">
        <f t="shared" si="0"/>
        <v>-515961</v>
      </c>
      <c r="S37" s="86">
        <f t="shared" si="1"/>
        <v>-0.90661987967049962</v>
      </c>
    </row>
    <row r="38" spans="1:20" x14ac:dyDescent="0.35">
      <c r="A38" t="s">
        <v>39</v>
      </c>
      <c r="B38">
        <v>93524</v>
      </c>
      <c r="C38">
        <v>100080</v>
      </c>
      <c r="D38">
        <v>104277</v>
      </c>
      <c r="E38">
        <v>111464</v>
      </c>
      <c r="F38">
        <v>101869</v>
      </c>
      <c r="G38">
        <v>187629</v>
      </c>
      <c r="H38">
        <v>148383</v>
      </c>
      <c r="I38">
        <v>107642</v>
      </c>
      <c r="J38">
        <v>98577</v>
      </c>
      <c r="K38">
        <v>82344</v>
      </c>
      <c r="L38">
        <v>83582</v>
      </c>
      <c r="M38">
        <v>65271</v>
      </c>
      <c r="N38">
        <v>66531</v>
      </c>
      <c r="O38">
        <v>49746</v>
      </c>
      <c r="P38">
        <v>50841</v>
      </c>
      <c r="Q38" s="70"/>
      <c r="R38" s="3">
        <f t="shared" si="0"/>
        <v>-61718</v>
      </c>
      <c r="S38" s="86">
        <f t="shared" si="1"/>
        <v>-1.240662565834439</v>
      </c>
    </row>
    <row r="39" spans="1:20" x14ac:dyDescent="0.35">
      <c r="A39" t="s">
        <v>40</v>
      </c>
      <c r="B39">
        <v>479961</v>
      </c>
      <c r="C39">
        <v>456968</v>
      </c>
      <c r="D39">
        <v>393980</v>
      </c>
      <c r="E39">
        <v>409263</v>
      </c>
      <c r="F39">
        <v>413100</v>
      </c>
      <c r="G39">
        <v>393825</v>
      </c>
      <c r="H39">
        <v>417478</v>
      </c>
      <c r="I39">
        <v>424695</v>
      </c>
      <c r="J39">
        <v>385551</v>
      </c>
      <c r="K39">
        <v>382662</v>
      </c>
      <c r="L39">
        <v>418736</v>
      </c>
      <c r="M39">
        <v>396735</v>
      </c>
      <c r="N39">
        <v>332411</v>
      </c>
      <c r="O39">
        <f>348049</f>
        <v>348049</v>
      </c>
      <c r="P39">
        <v>331986</v>
      </c>
      <c r="Q39" s="70"/>
      <c r="R39" s="3">
        <f t="shared" si="0"/>
        <v>-61214</v>
      </c>
      <c r="S39" s="86">
        <f t="shared" si="1"/>
        <v>-0.17587753448508686</v>
      </c>
    </row>
    <row r="40" spans="1:20" x14ac:dyDescent="0.35">
      <c r="A40" t="s">
        <v>41</v>
      </c>
      <c r="B40">
        <v>218364</v>
      </c>
      <c r="C40">
        <v>190928</v>
      </c>
      <c r="D40">
        <v>151979</v>
      </c>
      <c r="E40">
        <v>118542</v>
      </c>
      <c r="F40">
        <v>86407</v>
      </c>
      <c r="G40">
        <v>73646</v>
      </c>
      <c r="H40">
        <v>61029</v>
      </c>
      <c r="I40">
        <v>73227</v>
      </c>
      <c r="J40">
        <v>108831</v>
      </c>
      <c r="K40">
        <v>125895</v>
      </c>
      <c r="L40">
        <v>91337</v>
      </c>
      <c r="M40">
        <v>91224</v>
      </c>
      <c r="N40">
        <v>97599</v>
      </c>
      <c r="O40">
        <v>80782</v>
      </c>
      <c r="P40">
        <v>78296</v>
      </c>
      <c r="Q40" s="70"/>
      <c r="R40" s="3">
        <f t="shared" si="0"/>
        <v>-37760</v>
      </c>
      <c r="S40" s="86">
        <f t="shared" si="1"/>
        <v>-0.46743086331113365</v>
      </c>
    </row>
    <row r="41" spans="1:20" x14ac:dyDescent="0.35">
      <c r="A41" t="s">
        <v>42</v>
      </c>
      <c r="B41">
        <v>4009524</v>
      </c>
      <c r="C41">
        <v>4275362</v>
      </c>
      <c r="D41">
        <v>4298014</v>
      </c>
      <c r="E41">
        <v>4470402</v>
      </c>
      <c r="F41">
        <v>4273689</v>
      </c>
      <c r="G41">
        <v>4197689</v>
      </c>
      <c r="H41">
        <v>4386713</v>
      </c>
      <c r="I41">
        <v>4214323</v>
      </c>
      <c r="J41">
        <v>4052322</v>
      </c>
      <c r="K41">
        <v>3975101</v>
      </c>
      <c r="L41">
        <v>3653398</v>
      </c>
      <c r="M41">
        <v>3327839</v>
      </c>
      <c r="N41">
        <v>2996693</v>
      </c>
      <c r="O41">
        <v>2481189</v>
      </c>
      <c r="P41">
        <v>2340164</v>
      </c>
      <c r="Q41" s="4"/>
      <c r="R41" s="3">
        <f t="shared" si="0"/>
        <v>-1989213</v>
      </c>
      <c r="S41" s="86">
        <f t="shared" si="1"/>
        <v>-0.80171764424233705</v>
      </c>
    </row>
    <row r="42" spans="1:20" x14ac:dyDescent="0.35">
      <c r="A42" t="s">
        <v>43</v>
      </c>
      <c r="B42">
        <v>630897</v>
      </c>
      <c r="C42">
        <v>653503</v>
      </c>
      <c r="D42">
        <v>688731</v>
      </c>
      <c r="E42">
        <v>542285</v>
      </c>
      <c r="F42">
        <v>461991</v>
      </c>
      <c r="G42">
        <v>466887</v>
      </c>
      <c r="H42">
        <v>465201</v>
      </c>
      <c r="I42">
        <v>422784</v>
      </c>
      <c r="J42">
        <v>467721</v>
      </c>
      <c r="K42">
        <v>416982</v>
      </c>
      <c r="L42">
        <v>412777</v>
      </c>
      <c r="M42">
        <v>476197</v>
      </c>
      <c r="N42">
        <v>485605</v>
      </c>
      <c r="O42">
        <v>340804</v>
      </c>
      <c r="P42">
        <v>337418</v>
      </c>
      <c r="Q42" s="70"/>
      <c r="R42" s="3">
        <f t="shared" si="0"/>
        <v>-201481</v>
      </c>
      <c r="S42" s="86">
        <f t="shared" si="1"/>
        <v>-0.59119317848382058</v>
      </c>
    </row>
    <row r="43" spans="1:20" x14ac:dyDescent="0.35">
      <c r="A43" t="s">
        <v>44</v>
      </c>
      <c r="B43">
        <v>12661907</v>
      </c>
      <c r="C43">
        <v>15103883</v>
      </c>
      <c r="D43">
        <v>15839244</v>
      </c>
      <c r="E43">
        <v>17131126</v>
      </c>
      <c r="F43">
        <v>19642240</v>
      </c>
      <c r="G43">
        <v>23837454</v>
      </c>
      <c r="H43">
        <v>26590779</v>
      </c>
      <c r="I43">
        <v>34242458</v>
      </c>
      <c r="J43">
        <v>41907790</v>
      </c>
      <c r="K43">
        <v>45256018</v>
      </c>
      <c r="L43">
        <v>52608417</v>
      </c>
      <c r="M43">
        <v>59942869</v>
      </c>
      <c r="N43">
        <v>69441256</v>
      </c>
      <c r="O43">
        <v>77632608</v>
      </c>
      <c r="P43">
        <v>77778009</v>
      </c>
      <c r="Q43" s="70"/>
      <c r="R43" s="3">
        <f t="shared" si="0"/>
        <v>60501482</v>
      </c>
      <c r="S43" s="86">
        <f t="shared" si="1"/>
        <v>0.77933079357581292</v>
      </c>
    </row>
    <row r="44" spans="1:20" x14ac:dyDescent="0.35">
      <c r="A44" t="s">
        <v>45</v>
      </c>
      <c r="B44">
        <v>5940880</v>
      </c>
      <c r="C44">
        <v>7686618</v>
      </c>
      <c r="D44">
        <v>8879706</v>
      </c>
      <c r="E44">
        <v>10588179</v>
      </c>
      <c r="F44">
        <v>14003762</v>
      </c>
      <c r="G44">
        <v>19419600</v>
      </c>
      <c r="H44">
        <v>22591440</v>
      </c>
      <c r="I44">
        <v>24520000</v>
      </c>
      <c r="J44">
        <v>24179411</v>
      </c>
      <c r="K44">
        <v>21953949</v>
      </c>
      <c r="L44">
        <v>23481674</v>
      </c>
      <c r="M44">
        <v>34435501</v>
      </c>
      <c r="N44">
        <v>47401009</v>
      </c>
      <c r="O44">
        <v>51353951</v>
      </c>
      <c r="P44">
        <v>51020318</v>
      </c>
      <c r="Q44" s="70"/>
      <c r="R44" s="3">
        <f t="shared" si="0"/>
        <v>40765772</v>
      </c>
      <c r="S44" s="86">
        <f t="shared" si="1"/>
        <v>0.79381958361879501</v>
      </c>
    </row>
    <row r="45" spans="1:20" x14ac:dyDescent="0.35">
      <c r="A45" t="s">
        <v>46</v>
      </c>
      <c r="B45">
        <v>3965894</v>
      </c>
      <c r="C45">
        <v>3757176</v>
      </c>
      <c r="D45">
        <v>3603794</v>
      </c>
      <c r="E45">
        <v>3290763</v>
      </c>
      <c r="F45">
        <v>3296731</v>
      </c>
      <c r="G45">
        <v>3731930</v>
      </c>
      <c r="H45">
        <v>4478904</v>
      </c>
      <c r="I45">
        <v>5000686</v>
      </c>
      <c r="J45">
        <v>5526433</v>
      </c>
      <c r="K45">
        <v>5546352</v>
      </c>
      <c r="L45">
        <v>8337787</v>
      </c>
      <c r="M45">
        <v>13975997</v>
      </c>
      <c r="N45">
        <v>20759726</v>
      </c>
      <c r="O45">
        <v>22054191</v>
      </c>
      <c r="P45">
        <v>21577025</v>
      </c>
      <c r="Q45" s="70"/>
      <c r="R45" s="3">
        <f t="shared" si="0"/>
        <v>18763428</v>
      </c>
      <c r="S45" s="86">
        <f t="shared" si="1"/>
        <v>0.85078740816201326</v>
      </c>
    </row>
    <row r="46" spans="1:20" x14ac:dyDescent="0.35">
      <c r="A46" t="s">
        <v>47</v>
      </c>
      <c r="B46">
        <v>23730647</v>
      </c>
      <c r="C46">
        <v>23555424</v>
      </c>
      <c r="D46">
        <v>22502895</v>
      </c>
      <c r="E46">
        <v>22282461</v>
      </c>
      <c r="F46">
        <v>21329010</v>
      </c>
      <c r="G46">
        <v>21342245</v>
      </c>
      <c r="H46">
        <v>21808866</v>
      </c>
      <c r="I46">
        <v>21864647</v>
      </c>
      <c r="J46">
        <v>23000192</v>
      </c>
      <c r="K46">
        <v>23350278</v>
      </c>
      <c r="L46">
        <v>23810372</v>
      </c>
      <c r="M46">
        <v>23968505</v>
      </c>
      <c r="N46">
        <v>26243260</v>
      </c>
      <c r="O46">
        <v>26098217</v>
      </c>
      <c r="P46">
        <v>25631903</v>
      </c>
      <c r="Q46" s="70"/>
      <c r="R46" s="3">
        <f t="shared" si="0"/>
        <v>3815756</v>
      </c>
      <c r="S46" s="86">
        <f t="shared" si="1"/>
        <v>0.14620753594009889</v>
      </c>
    </row>
    <row r="47" spans="1:20" x14ac:dyDescent="0.35">
      <c r="A47" t="s">
        <v>52</v>
      </c>
      <c r="B47">
        <f t="shared" ref="B47:P47" si="2">SUM(B2:B46)</f>
        <v>250910661</v>
      </c>
      <c r="C47">
        <f t="shared" si="2"/>
        <v>260160687</v>
      </c>
      <c r="D47">
        <f t="shared" si="2"/>
        <v>260426955</v>
      </c>
      <c r="E47">
        <f t="shared" si="2"/>
        <v>271802772</v>
      </c>
      <c r="F47">
        <f t="shared" si="2"/>
        <v>300374527</v>
      </c>
      <c r="G47">
        <f t="shared" si="2"/>
        <v>349815375</v>
      </c>
      <c r="H47">
        <f t="shared" si="2"/>
        <v>394158698</v>
      </c>
      <c r="I47">
        <f t="shared" si="2"/>
        <v>475254641</v>
      </c>
      <c r="J47">
        <f t="shared" si="2"/>
        <v>543008728</v>
      </c>
      <c r="K47">
        <f t="shared" si="2"/>
        <v>571466868</v>
      </c>
      <c r="L47">
        <f t="shared" si="2"/>
        <v>684643319</v>
      </c>
      <c r="M47">
        <f t="shared" si="2"/>
        <v>918347594</v>
      </c>
      <c r="N47">
        <f t="shared" si="2"/>
        <v>1133253205</v>
      </c>
      <c r="O47">
        <f t="shared" si="2"/>
        <v>1235501643</v>
      </c>
      <c r="P47">
        <f t="shared" si="2"/>
        <v>1243383643</v>
      </c>
      <c r="R47" s="3">
        <f t="shared" si="0"/>
        <v>963698871</v>
      </c>
      <c r="S47" s="86">
        <f t="shared" si="1"/>
        <v>0.78000614281659841</v>
      </c>
      <c r="T47" s="86">
        <f>(O47-N47)/O47</f>
        <v>8.2758641867706526E-2</v>
      </c>
    </row>
    <row r="48" spans="1:20" x14ac:dyDescent="0.35">
      <c r="A48" t="s">
        <v>49</v>
      </c>
      <c r="B48" s="86">
        <f>B47/B49</f>
        <v>0.64129923257992516</v>
      </c>
      <c r="C48" s="86">
        <f t="shared" ref="C48:M48" si="3">C47/C49</f>
        <v>0.64091266422022586</v>
      </c>
      <c r="D48" s="86">
        <f t="shared" si="3"/>
        <v>0.65216232565422227</v>
      </c>
      <c r="E48" s="86">
        <f t="shared" si="3"/>
        <v>0.63690440546431881</v>
      </c>
      <c r="F48" s="86">
        <f t="shared" si="3"/>
        <v>0.56723158041921851</v>
      </c>
      <c r="G48" s="86">
        <f t="shared" si="3"/>
        <v>0.48266205165258397</v>
      </c>
      <c r="H48" s="86">
        <f t="shared" si="3"/>
        <v>0.42473913001869462</v>
      </c>
      <c r="I48" s="86">
        <f t="shared" si="3"/>
        <v>0.41019667970983564</v>
      </c>
      <c r="J48" s="86">
        <f t="shared" si="3"/>
        <v>0.43145539774981512</v>
      </c>
      <c r="K48" s="86">
        <f t="shared" si="3"/>
        <v>0.49014590635270755</v>
      </c>
      <c r="L48" s="86">
        <f t="shared" si="3"/>
        <v>0.53902407270594543</v>
      </c>
      <c r="M48" s="86">
        <f t="shared" si="3"/>
        <v>0.6019299309107492</v>
      </c>
      <c r="N48" s="86">
        <f>N47/N49</f>
        <v>0.67339577259949768</v>
      </c>
      <c r="O48" s="86">
        <f>O47/O49</f>
        <v>0.711194305224083</v>
      </c>
      <c r="P48" s="86"/>
      <c r="Q48" s="4"/>
      <c r="R48" s="3">
        <f t="shared" si="0"/>
        <v>7.4289899759764189E-2</v>
      </c>
      <c r="S48" s="86">
        <f t="shared" si="1"/>
        <v>0.10445795082169132</v>
      </c>
    </row>
    <row r="49" spans="1:19" x14ac:dyDescent="0.35">
      <c r="A49" t="s">
        <v>50</v>
      </c>
      <c r="B49">
        <v>391253643</v>
      </c>
      <c r="C49">
        <v>405922213</v>
      </c>
      <c r="D49">
        <v>399328426</v>
      </c>
      <c r="E49">
        <v>426755993</v>
      </c>
      <c r="F49">
        <v>529544788</v>
      </c>
      <c r="G49">
        <v>724762541</v>
      </c>
      <c r="H49">
        <v>928001849</v>
      </c>
      <c r="I49">
        <v>1158601872</v>
      </c>
      <c r="J49">
        <v>1258551245</v>
      </c>
      <c r="K49">
        <v>1165911743</v>
      </c>
      <c r="L49">
        <v>1270153512</v>
      </c>
      <c r="M49">
        <v>1525671921</v>
      </c>
      <c r="N49">
        <v>1682893257</v>
      </c>
      <c r="O49">
        <v>1737220945</v>
      </c>
      <c r="R49" s="3">
        <f t="shared" si="0"/>
        <v>1310464952</v>
      </c>
      <c r="S49" s="86">
        <f t="shared" si="1"/>
        <v>0.75434558613383518</v>
      </c>
    </row>
    <row r="52" spans="1:19" x14ac:dyDescent="0.35">
      <c r="Q52" s="4"/>
    </row>
  </sheetData>
  <sortState xmlns:xlrd2="http://schemas.microsoft.com/office/spreadsheetml/2017/richdata2" ref="A2:O46">
    <sortCondition ref="A2:A46"/>
  </sortState>
  <pageMargins left="0.7" right="0.7" top="0.75" bottom="0.75" header="0.3" footer="0.3"/>
  <drawing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41953-817D-4756-AD61-030AE8E877CE}">
  <dimension ref="A1:T49"/>
  <sheetViews>
    <sheetView topLeftCell="A41" zoomScale="70" zoomScaleNormal="70" workbookViewId="0">
      <selection activeCell="T47" sqref="T47"/>
    </sheetView>
  </sheetViews>
  <sheetFormatPr defaultRowHeight="14.5" x14ac:dyDescent="0.35"/>
  <cols>
    <col min="1" max="1" width="10.90625" bestFit="1" customWidth="1"/>
    <col min="2" max="2" width="24" style="26" customWidth="1"/>
    <col min="3" max="3" width="18.90625" style="26" customWidth="1"/>
    <col min="4" max="4" width="23.08984375" style="26" customWidth="1"/>
    <col min="5" max="5" width="30.36328125" style="26" customWidth="1"/>
    <col min="6" max="6" width="20.36328125" style="26" customWidth="1"/>
    <col min="7" max="7" width="18.90625" style="26" customWidth="1"/>
    <col min="8" max="8" width="22.6328125" style="26" customWidth="1"/>
    <col min="9" max="10" width="19.08984375" style="26" customWidth="1"/>
    <col min="11" max="11" width="18.08984375" style="26" customWidth="1"/>
    <col min="12" max="12" width="21.453125" style="26" customWidth="1"/>
    <col min="13" max="13" width="23.36328125" style="26" customWidth="1"/>
    <col min="14" max="15" width="16.54296875" customWidth="1"/>
    <col min="16" max="16" width="22.36328125" customWidth="1"/>
    <col min="17" max="17" width="19.54296875" customWidth="1"/>
    <col min="18" max="19" width="22.1796875" customWidth="1"/>
    <col min="20" max="20" width="39.54296875" customWidth="1"/>
  </cols>
  <sheetData>
    <row r="1" spans="1:19" s="1" customFormat="1" x14ac:dyDescent="0.35">
      <c r="A1" s="1" t="s">
        <v>94</v>
      </c>
      <c r="B1" s="35">
        <v>2007</v>
      </c>
      <c r="C1" s="35">
        <v>2008</v>
      </c>
      <c r="D1" s="35">
        <v>2009</v>
      </c>
      <c r="E1" s="35">
        <v>2010</v>
      </c>
      <c r="F1" s="35">
        <v>2011</v>
      </c>
      <c r="G1" s="35">
        <v>2012</v>
      </c>
      <c r="H1" s="35">
        <v>2013</v>
      </c>
      <c r="I1" s="35">
        <v>2014</v>
      </c>
      <c r="J1" s="35">
        <v>2015</v>
      </c>
      <c r="K1" s="35">
        <v>2016</v>
      </c>
      <c r="L1" s="35">
        <v>2017</v>
      </c>
      <c r="M1" s="35">
        <v>2018</v>
      </c>
      <c r="N1" s="35">
        <v>2019</v>
      </c>
      <c r="O1" s="35">
        <v>2020</v>
      </c>
      <c r="P1" s="35">
        <v>2021</v>
      </c>
      <c r="R1" s="1" t="s">
        <v>129</v>
      </c>
      <c r="S1" s="1" t="s">
        <v>132</v>
      </c>
    </row>
    <row r="2" spans="1:19" x14ac:dyDescent="0.35">
      <c r="A2" s="37" t="s">
        <v>3</v>
      </c>
      <c r="B2" s="54">
        <v>29312208</v>
      </c>
      <c r="C2" s="54">
        <v>28964421</v>
      </c>
      <c r="D2" s="54">
        <v>30527651</v>
      </c>
      <c r="E2" s="54">
        <v>35735385</v>
      </c>
      <c r="F2" s="54">
        <v>40232698</v>
      </c>
      <c r="G2" s="54">
        <v>47969623</v>
      </c>
      <c r="H2" s="54">
        <v>52134943</v>
      </c>
      <c r="I2" s="54">
        <v>59852836</v>
      </c>
      <c r="J2" s="54">
        <v>62358619</v>
      </c>
      <c r="K2" s="54">
        <v>65850803</v>
      </c>
      <c r="L2" s="54">
        <v>64882777</v>
      </c>
      <c r="M2" s="54">
        <v>69209265</v>
      </c>
      <c r="N2" s="54">
        <v>65486779</v>
      </c>
      <c r="O2" s="107">
        <v>68995864</v>
      </c>
      <c r="P2" s="4">
        <v>75798547</v>
      </c>
      <c r="R2" s="3">
        <f>O2-E2</f>
        <v>33260479</v>
      </c>
      <c r="S2" s="86">
        <f>R2/O2</f>
        <v>0.4820648234798538</v>
      </c>
    </row>
    <row r="3" spans="1:19" x14ac:dyDescent="0.35">
      <c r="A3" s="37" t="s">
        <v>4</v>
      </c>
      <c r="B3" s="54">
        <v>3527673</v>
      </c>
      <c r="C3" s="54">
        <v>3609462</v>
      </c>
      <c r="D3" s="54">
        <v>3620881</v>
      </c>
      <c r="E3" s="54">
        <v>3448278</v>
      </c>
      <c r="F3" s="54">
        <v>3800321</v>
      </c>
      <c r="G3" s="54">
        <v>4070641</v>
      </c>
      <c r="H3" s="54">
        <v>2613926</v>
      </c>
      <c r="I3" s="54">
        <v>2003091</v>
      </c>
      <c r="J3" s="54">
        <v>2291477</v>
      </c>
      <c r="K3" s="54">
        <v>3314542</v>
      </c>
      <c r="L3" s="54">
        <v>2830140</v>
      </c>
      <c r="M3" s="54">
        <v>3435980</v>
      </c>
      <c r="N3" s="54">
        <v>6462464</v>
      </c>
      <c r="O3" s="107">
        <v>7398544</v>
      </c>
      <c r="P3" s="4">
        <v>6264033</v>
      </c>
      <c r="R3" s="3">
        <f t="shared" ref="R3:R49" si="0">O3-E3</f>
        <v>3950266</v>
      </c>
      <c r="S3" s="86">
        <f t="shared" ref="S3:S49" si="1">R3/O3</f>
        <v>0.53392478303839241</v>
      </c>
    </row>
    <row r="4" spans="1:19" x14ac:dyDescent="0.35">
      <c r="A4" s="37" t="s">
        <v>5</v>
      </c>
      <c r="B4" s="54">
        <v>2618695</v>
      </c>
      <c r="C4" s="54">
        <v>2543979</v>
      </c>
      <c r="D4" s="54">
        <v>2390873</v>
      </c>
      <c r="E4" s="54">
        <v>2353207</v>
      </c>
      <c r="F4" s="54">
        <v>2391933</v>
      </c>
      <c r="G4" s="54">
        <v>2247986</v>
      </c>
      <c r="H4" s="54">
        <v>2346539</v>
      </c>
      <c r="I4" s="54">
        <v>2160077</v>
      </c>
      <c r="J4" s="54">
        <v>2011405</v>
      </c>
      <c r="K4" s="54">
        <v>1618634</v>
      </c>
      <c r="L4" s="54">
        <v>1545601</v>
      </c>
      <c r="M4" s="54">
        <v>1819793</v>
      </c>
      <c r="N4" s="54">
        <v>2587848</v>
      </c>
      <c r="O4" s="107">
        <f>1800576+57290</f>
        <v>1857866</v>
      </c>
      <c r="P4" s="4">
        <v>1459895</v>
      </c>
      <c r="R4" s="3">
        <f t="shared" si="0"/>
        <v>-495341</v>
      </c>
      <c r="S4" s="86">
        <f t="shared" si="1"/>
        <v>-0.26661825987450116</v>
      </c>
    </row>
    <row r="5" spans="1:19" x14ac:dyDescent="0.35">
      <c r="A5" s="37" t="s">
        <v>6</v>
      </c>
      <c r="B5" s="54">
        <v>3647235</v>
      </c>
      <c r="C5" s="54">
        <v>3921789</v>
      </c>
      <c r="D5" s="54">
        <v>4256706</v>
      </c>
      <c r="E5" s="54">
        <v>4425005</v>
      </c>
      <c r="F5" s="54">
        <v>3715691</v>
      </c>
      <c r="G5" s="54">
        <v>4071776</v>
      </c>
      <c r="H5" s="54">
        <v>3996929</v>
      </c>
      <c r="I5" s="54">
        <v>3312643</v>
      </c>
      <c r="J5" s="54">
        <v>3550322</v>
      </c>
      <c r="K5" s="54">
        <v>3307373</v>
      </c>
      <c r="L5" s="54">
        <v>2695424</v>
      </c>
      <c r="M5" s="54">
        <v>2512012</v>
      </c>
      <c r="N5" s="54">
        <v>2318496</v>
      </c>
      <c r="O5" s="107">
        <f>1233727+242724</f>
        <v>1476451</v>
      </c>
      <c r="P5" s="4">
        <v>1461672</v>
      </c>
      <c r="R5" s="3">
        <f t="shared" si="0"/>
        <v>-2948554</v>
      </c>
      <c r="S5" s="86">
        <f t="shared" si="1"/>
        <v>-1.9970551003724473</v>
      </c>
    </row>
    <row r="6" spans="1:19" x14ac:dyDescent="0.35">
      <c r="A6" s="37" t="s">
        <v>7</v>
      </c>
      <c r="B6" s="54">
        <v>1652728</v>
      </c>
      <c r="C6" s="54">
        <v>1366375</v>
      </c>
      <c r="D6" s="54">
        <v>1067776</v>
      </c>
      <c r="E6" s="54">
        <v>865484</v>
      </c>
      <c r="F6" s="54">
        <v>661597</v>
      </c>
      <c r="G6" s="54">
        <v>571515</v>
      </c>
      <c r="H6" s="54">
        <v>532667</v>
      </c>
      <c r="I6" s="54">
        <v>485556</v>
      </c>
      <c r="J6" s="54">
        <v>398314</v>
      </c>
      <c r="K6" s="54">
        <v>334626</v>
      </c>
      <c r="L6" s="54">
        <v>293950</v>
      </c>
      <c r="M6" s="54">
        <v>238993</v>
      </c>
      <c r="N6" s="54">
        <v>406125</v>
      </c>
      <c r="O6" s="109">
        <f>128709+185589</f>
        <v>314298</v>
      </c>
      <c r="P6" s="4">
        <v>230488</v>
      </c>
      <c r="R6" s="3">
        <f t="shared" si="0"/>
        <v>-551186</v>
      </c>
      <c r="S6" s="86">
        <f t="shared" si="1"/>
        <v>-1.7537050824376865</v>
      </c>
    </row>
    <row r="7" spans="1:19" x14ac:dyDescent="0.35">
      <c r="A7" s="37" t="s">
        <v>8</v>
      </c>
      <c r="B7" s="54">
        <v>65809541</v>
      </c>
      <c r="C7" s="54">
        <v>65567650</v>
      </c>
      <c r="D7" s="54">
        <v>60017641</v>
      </c>
      <c r="E7" s="54">
        <v>56911827</v>
      </c>
      <c r="F7" s="54">
        <v>52802726</v>
      </c>
      <c r="G7" s="54">
        <v>52783926</v>
      </c>
      <c r="H7" s="54">
        <v>51245053</v>
      </c>
      <c r="I7" s="54">
        <v>50398948</v>
      </c>
      <c r="J7" s="54">
        <v>53675817</v>
      </c>
      <c r="K7" s="54">
        <v>48842180</v>
      </c>
      <c r="L7" s="54">
        <v>43603317</v>
      </c>
      <c r="M7" s="54">
        <v>39194508</v>
      </c>
      <c r="N7" s="54">
        <v>39081000</v>
      </c>
      <c r="O7" s="107">
        <v>41408485</v>
      </c>
      <c r="P7" s="4">
        <v>37416845</v>
      </c>
      <c r="R7" s="3">
        <f t="shared" si="0"/>
        <v>-15503342</v>
      </c>
      <c r="S7" s="86">
        <f t="shared" si="1"/>
        <v>-0.37440012596452155</v>
      </c>
    </row>
    <row r="8" spans="1:19" x14ac:dyDescent="0.35">
      <c r="A8" s="37" t="s">
        <v>9</v>
      </c>
      <c r="B8" s="54">
        <v>108240795</v>
      </c>
      <c r="C8" s="54">
        <v>108945466</v>
      </c>
      <c r="D8" s="54">
        <v>102631846</v>
      </c>
      <c r="E8" s="54">
        <v>94493202</v>
      </c>
      <c r="F8" s="54">
        <v>85805325</v>
      </c>
      <c r="G8" s="54">
        <v>81203269</v>
      </c>
      <c r="H8" s="54">
        <v>84159886</v>
      </c>
      <c r="I8" s="54">
        <v>103556888</v>
      </c>
      <c r="J8" s="54">
        <v>105759081</v>
      </c>
      <c r="K8" s="54">
        <v>100478871</v>
      </c>
      <c r="L8" s="54">
        <v>104603391</v>
      </c>
      <c r="M8" s="54">
        <v>104835040</v>
      </c>
      <c r="N8" s="54">
        <v>100262366</v>
      </c>
      <c r="O8" s="107">
        <f>55890331+36371636</f>
        <v>92261967</v>
      </c>
      <c r="P8" s="4">
        <v>84428026</v>
      </c>
      <c r="R8" s="3">
        <f t="shared" si="0"/>
        <v>-2231235</v>
      </c>
      <c r="S8" s="86">
        <f t="shared" si="1"/>
        <v>-2.4183692073246173E-2</v>
      </c>
    </row>
    <row r="9" spans="1:19" x14ac:dyDescent="0.35">
      <c r="A9" s="37" t="s">
        <v>10</v>
      </c>
      <c r="B9" s="54">
        <v>58388</v>
      </c>
      <c r="C9" s="54">
        <v>49519</v>
      </c>
      <c r="D9" s="54">
        <v>45031</v>
      </c>
      <c r="E9" s="54">
        <v>39323</v>
      </c>
      <c r="F9" s="54">
        <v>89654</v>
      </c>
      <c r="G9" s="54">
        <v>127858</v>
      </c>
      <c r="H9" s="54">
        <v>122640</v>
      </c>
      <c r="I9" s="54">
        <v>93317</v>
      </c>
      <c r="J9" s="54">
        <v>82439</v>
      </c>
      <c r="K9" s="54">
        <v>86692</v>
      </c>
      <c r="L9" s="54">
        <v>113042</v>
      </c>
      <c r="M9" s="54">
        <v>69897</v>
      </c>
      <c r="N9" s="54">
        <v>62652</v>
      </c>
      <c r="O9" s="107">
        <v>6149</v>
      </c>
      <c r="P9" s="4">
        <v>0</v>
      </c>
      <c r="R9" s="3">
        <f t="shared" si="0"/>
        <v>-33174</v>
      </c>
      <c r="S9" s="86">
        <f t="shared" si="1"/>
        <v>-5.3950235810700926</v>
      </c>
    </row>
    <row r="10" spans="1:19" x14ac:dyDescent="0.35">
      <c r="A10" s="37" t="s">
        <v>11</v>
      </c>
      <c r="B10" s="54">
        <v>1480705</v>
      </c>
      <c r="C10" s="54">
        <v>4374497</v>
      </c>
      <c r="D10" s="54">
        <v>5703520</v>
      </c>
      <c r="E10" s="54">
        <v>4421872</v>
      </c>
      <c r="F10" s="54">
        <v>5085292</v>
      </c>
      <c r="G10" s="54">
        <v>12595347</v>
      </c>
      <c r="H10" s="54">
        <v>31836040</v>
      </c>
      <c r="I10" s="54">
        <v>70320645</v>
      </c>
      <c r="J10" s="54">
        <v>114697275</v>
      </c>
      <c r="K10" s="54">
        <v>140846532</v>
      </c>
      <c r="L10" s="54">
        <v>177224204</v>
      </c>
      <c r="M10" s="54">
        <v>242998033</v>
      </c>
      <c r="N10" s="54">
        <v>347623344</v>
      </c>
      <c r="O10" s="107">
        <f>2133976+402566199</f>
        <v>404700175</v>
      </c>
      <c r="P10" s="4">
        <v>427134157</v>
      </c>
      <c r="R10" s="3">
        <f t="shared" si="0"/>
        <v>400278303</v>
      </c>
      <c r="S10" s="86">
        <f t="shared" si="1"/>
        <v>0.98907370870299227</v>
      </c>
    </row>
    <row r="11" spans="1:19" x14ac:dyDescent="0.35">
      <c r="A11" s="37" t="s">
        <v>12</v>
      </c>
      <c r="B11" s="54">
        <v>2474609</v>
      </c>
      <c r="C11" s="54">
        <v>2456769</v>
      </c>
      <c r="D11" s="54">
        <v>2333132</v>
      </c>
      <c r="E11" s="54">
        <v>2217234</v>
      </c>
      <c r="F11" s="54">
        <v>2080229</v>
      </c>
      <c r="G11" s="54">
        <v>2067441</v>
      </c>
      <c r="H11" s="54">
        <v>2210789</v>
      </c>
      <c r="I11" s="54">
        <v>2269299</v>
      </c>
      <c r="J11" s="54">
        <v>1998030</v>
      </c>
      <c r="K11" s="54">
        <v>1779621</v>
      </c>
      <c r="L11" s="54">
        <v>1666176</v>
      </c>
      <c r="M11" s="54">
        <v>1448629</v>
      </c>
      <c r="N11" s="54">
        <v>1222436</v>
      </c>
      <c r="O11" s="107">
        <v>1301633</v>
      </c>
      <c r="P11" s="129" t="s">
        <v>110</v>
      </c>
      <c r="R11" s="3">
        <f t="shared" si="0"/>
        <v>-915601</v>
      </c>
      <c r="S11" s="86">
        <f t="shared" si="1"/>
        <v>-0.7034248517055115</v>
      </c>
    </row>
    <row r="12" spans="1:19" x14ac:dyDescent="0.35">
      <c r="A12" s="37" t="s">
        <v>13</v>
      </c>
      <c r="B12" s="54">
        <v>119902</v>
      </c>
      <c r="C12" s="54">
        <v>119104</v>
      </c>
      <c r="D12" s="54">
        <v>69855</v>
      </c>
      <c r="E12" s="54">
        <v>63118</v>
      </c>
      <c r="F12" s="54">
        <v>18632</v>
      </c>
      <c r="G12" s="54">
        <v>4346</v>
      </c>
      <c r="H12" s="54">
        <v>4580</v>
      </c>
      <c r="I12" s="54">
        <v>7600</v>
      </c>
      <c r="J12" s="54">
        <v>19213</v>
      </c>
      <c r="K12" s="54">
        <v>18976</v>
      </c>
      <c r="L12" s="54">
        <v>18743</v>
      </c>
      <c r="M12" s="54">
        <v>18261</v>
      </c>
      <c r="N12" s="54">
        <v>16347</v>
      </c>
      <c r="O12" s="107">
        <v>21246</v>
      </c>
      <c r="P12" s="4">
        <v>20903</v>
      </c>
      <c r="R12" s="3">
        <f t="shared" si="0"/>
        <v>-41872</v>
      </c>
      <c r="S12" s="86">
        <f t="shared" si="1"/>
        <v>-1.9708180363362515</v>
      </c>
    </row>
    <row r="13" spans="1:19" x14ac:dyDescent="0.35">
      <c r="A13" s="37" t="s">
        <v>14</v>
      </c>
      <c r="B13" s="54">
        <v>39368125</v>
      </c>
      <c r="C13" s="54">
        <v>42472580</v>
      </c>
      <c r="D13" s="54">
        <v>45182794</v>
      </c>
      <c r="E13" s="54">
        <v>49435434</v>
      </c>
      <c r="F13" s="54">
        <v>53829983</v>
      </c>
      <c r="G13" s="54">
        <v>56125456</v>
      </c>
      <c r="H13" s="54">
        <v>63154282</v>
      </c>
      <c r="I13" s="54">
        <v>71821089</v>
      </c>
      <c r="J13" s="54">
        <v>69847751</v>
      </c>
      <c r="K13" s="54">
        <v>63668686</v>
      </c>
      <c r="L13" s="54">
        <v>58797049</v>
      </c>
      <c r="M13" s="54">
        <v>51936548</v>
      </c>
      <c r="N13" s="54">
        <v>50098535</v>
      </c>
      <c r="O13" s="107">
        <v>41009436</v>
      </c>
      <c r="P13" s="4">
        <v>36168928</v>
      </c>
      <c r="R13" s="3">
        <f t="shared" si="0"/>
        <v>-8425998</v>
      </c>
      <c r="S13" s="86">
        <f t="shared" si="1"/>
        <v>-0.20546485935578337</v>
      </c>
    </row>
    <row r="14" spans="1:19" x14ac:dyDescent="0.35">
      <c r="A14" s="37" t="s">
        <v>15</v>
      </c>
      <c r="B14" s="54">
        <v>1025049</v>
      </c>
      <c r="C14" s="54">
        <v>1501848</v>
      </c>
      <c r="D14" s="54">
        <v>1979977</v>
      </c>
      <c r="E14" s="54">
        <v>2194759</v>
      </c>
      <c r="F14" s="54">
        <v>2203058</v>
      </c>
      <c r="G14" s="54">
        <v>1812720</v>
      </c>
      <c r="H14" s="54">
        <v>1746376</v>
      </c>
      <c r="I14" s="54">
        <v>1640282</v>
      </c>
      <c r="J14" s="54">
        <v>1630824</v>
      </c>
      <c r="K14" s="54">
        <v>1212733</v>
      </c>
      <c r="L14" s="54">
        <v>945716</v>
      </c>
      <c r="M14" s="54">
        <v>987495</v>
      </c>
      <c r="N14" s="54">
        <v>1029037</v>
      </c>
      <c r="O14" s="107">
        <f>2394271+7511</f>
        <v>2401782</v>
      </c>
      <c r="P14" s="4">
        <v>3213591</v>
      </c>
      <c r="R14" s="3">
        <f t="shared" si="0"/>
        <v>207023</v>
      </c>
      <c r="S14" s="86">
        <f t="shared" si="1"/>
        <v>8.6195583112872023E-2</v>
      </c>
    </row>
    <row r="15" spans="1:19" x14ac:dyDescent="0.35">
      <c r="A15" s="37" t="s">
        <v>16</v>
      </c>
      <c r="B15" s="54">
        <v>36250108</v>
      </c>
      <c r="C15" s="54">
        <v>35424638</v>
      </c>
      <c r="D15" s="54">
        <v>34146378</v>
      </c>
      <c r="E15" s="54">
        <v>32307556</v>
      </c>
      <c r="F15" s="54">
        <v>29935323</v>
      </c>
      <c r="G15" s="54">
        <v>28974785</v>
      </c>
      <c r="H15" s="54">
        <v>26943260</v>
      </c>
      <c r="I15" s="54">
        <v>27359609</v>
      </c>
      <c r="J15" s="54">
        <v>26836805</v>
      </c>
      <c r="K15" s="54">
        <v>23885919</v>
      </c>
      <c r="L15" s="54">
        <v>22545965</v>
      </c>
      <c r="M15" s="54">
        <v>20817968</v>
      </c>
      <c r="N15" s="54">
        <v>21412928</v>
      </c>
      <c r="O15" s="107">
        <f>20336369+234767</f>
        <v>20571136</v>
      </c>
      <c r="P15" s="4">
        <v>16441513</v>
      </c>
      <c r="R15" s="3">
        <f t="shared" si="0"/>
        <v>-11736420</v>
      </c>
      <c r="S15" s="86">
        <f t="shared" si="1"/>
        <v>-0.57052853085021649</v>
      </c>
    </row>
    <row r="16" spans="1:19" x14ac:dyDescent="0.35">
      <c r="A16" s="37" t="s">
        <v>17</v>
      </c>
      <c r="B16" s="54">
        <v>754561</v>
      </c>
      <c r="C16" s="54">
        <v>759697</v>
      </c>
      <c r="D16" s="54">
        <v>686909</v>
      </c>
      <c r="E16" s="54">
        <v>581077</v>
      </c>
      <c r="F16" s="54">
        <v>571530</v>
      </c>
      <c r="G16" s="54">
        <v>492386</v>
      </c>
      <c r="H16" s="54">
        <v>514426</v>
      </c>
      <c r="I16" s="54">
        <v>486137</v>
      </c>
      <c r="J16" s="54">
        <v>433863</v>
      </c>
      <c r="K16" s="54">
        <v>567784</v>
      </c>
      <c r="L16" s="54">
        <v>546330</v>
      </c>
      <c r="M16" s="54">
        <v>518121</v>
      </c>
      <c r="N16" s="54">
        <v>445483</v>
      </c>
      <c r="O16" s="107">
        <v>249423</v>
      </c>
      <c r="P16" s="4">
        <v>2766447</v>
      </c>
      <c r="R16" s="3">
        <f t="shared" si="0"/>
        <v>-331654</v>
      </c>
      <c r="S16" s="86">
        <f t="shared" si="1"/>
        <v>-1.3296849127786932</v>
      </c>
    </row>
    <row r="17" spans="1:19" x14ac:dyDescent="0.35">
      <c r="A17" s="37" t="s">
        <v>18</v>
      </c>
      <c r="B17" s="54">
        <v>13124494</v>
      </c>
      <c r="C17" s="54">
        <v>12830994</v>
      </c>
      <c r="D17" s="54">
        <v>13374871</v>
      </c>
      <c r="E17" s="54">
        <v>16379854</v>
      </c>
      <c r="F17" s="54">
        <v>28885902</v>
      </c>
      <c r="G17" s="54">
        <v>52471762</v>
      </c>
      <c r="H17" s="54">
        <v>74427874</v>
      </c>
      <c r="I17" s="54">
        <v>94137601</v>
      </c>
      <c r="J17" s="54">
        <v>107979262</v>
      </c>
      <c r="K17" s="54">
        <v>107746933</v>
      </c>
      <c r="L17" s="54">
        <v>114611735</v>
      </c>
      <c r="M17" s="54">
        <v>135146628</v>
      </c>
      <c r="N17" s="54">
        <v>170876163</v>
      </c>
      <c r="O17" s="107">
        <f>208548450+431718</f>
        <v>208980168</v>
      </c>
      <c r="P17" s="4">
        <v>205517403</v>
      </c>
      <c r="R17" s="3">
        <f t="shared" si="0"/>
        <v>192600314</v>
      </c>
      <c r="S17" s="86">
        <f t="shared" si="1"/>
        <v>0.92162005535376923</v>
      </c>
    </row>
    <row r="18" spans="1:19" x14ac:dyDescent="0.35">
      <c r="A18" s="37" t="s">
        <v>19</v>
      </c>
      <c r="B18" s="54">
        <v>9611295</v>
      </c>
      <c r="C18" s="54">
        <v>9203749</v>
      </c>
      <c r="D18" s="54">
        <v>8378771</v>
      </c>
      <c r="E18" s="54">
        <v>10599540</v>
      </c>
      <c r="F18" s="54">
        <v>11238191</v>
      </c>
      <c r="G18" s="54">
        <v>9066017</v>
      </c>
      <c r="H18" s="54">
        <v>9120945</v>
      </c>
      <c r="I18" s="54">
        <v>8056859</v>
      </c>
      <c r="J18" s="54">
        <v>8404029</v>
      </c>
      <c r="K18" s="54">
        <v>7783444</v>
      </c>
      <c r="L18" s="54">
        <v>8098434</v>
      </c>
      <c r="M18" s="54">
        <v>6817738</v>
      </c>
      <c r="N18" s="54">
        <v>11477886</v>
      </c>
      <c r="O18" s="107">
        <f>5801537+17014</f>
        <v>5818551</v>
      </c>
      <c r="P18" s="4">
        <v>5643341</v>
      </c>
      <c r="R18" s="3">
        <f t="shared" si="0"/>
        <v>-4780989</v>
      </c>
      <c r="S18" s="86">
        <f t="shared" si="1"/>
        <v>-0.82168034618928321</v>
      </c>
    </row>
    <row r="19" spans="1:19" x14ac:dyDescent="0.35">
      <c r="A19" s="37" t="s">
        <v>20</v>
      </c>
      <c r="B19" s="54">
        <v>6633243</v>
      </c>
      <c r="C19" s="54">
        <v>6752985</v>
      </c>
      <c r="D19" s="54">
        <v>6569156</v>
      </c>
      <c r="E19" s="54">
        <v>8238961</v>
      </c>
      <c r="F19" s="54">
        <v>12823581</v>
      </c>
      <c r="G19" s="54">
        <v>21344085</v>
      </c>
      <c r="H19" s="54">
        <v>28300503</v>
      </c>
      <c r="I19" s="54">
        <v>38298056</v>
      </c>
      <c r="J19" s="54">
        <v>42220731</v>
      </c>
      <c r="K19" s="54">
        <v>43141425</v>
      </c>
      <c r="L19" s="54">
        <v>50353285</v>
      </c>
      <c r="M19" s="54">
        <v>84325563</v>
      </c>
      <c r="N19" s="54">
        <v>124463257</v>
      </c>
      <c r="O19" s="107">
        <f>182156274+152093</f>
        <v>182308367</v>
      </c>
      <c r="P19" s="4">
        <v>230419157</v>
      </c>
      <c r="R19" s="3">
        <f t="shared" si="0"/>
        <v>174069406</v>
      </c>
      <c r="S19" s="86">
        <f t="shared" si="1"/>
        <v>0.95480755417001784</v>
      </c>
    </row>
    <row r="20" spans="1:19" x14ac:dyDescent="0.35">
      <c r="A20" s="37" t="s">
        <v>21</v>
      </c>
      <c r="B20" s="54">
        <v>14917595</v>
      </c>
      <c r="C20" s="54">
        <v>15328672</v>
      </c>
      <c r="D20" s="54">
        <v>15368734</v>
      </c>
      <c r="E20" s="54">
        <v>15093883</v>
      </c>
      <c r="F20" s="54">
        <v>17637114</v>
      </c>
      <c r="G20" s="54">
        <v>27434442</v>
      </c>
      <c r="H20" s="54">
        <v>46433114</v>
      </c>
      <c r="I20" s="54">
        <v>80115290</v>
      </c>
      <c r="J20" s="54">
        <v>108177201</v>
      </c>
      <c r="K20" s="54">
        <v>107796264</v>
      </c>
      <c r="L20" s="54">
        <v>111564393</v>
      </c>
      <c r="M20" s="54">
        <v>110550561</v>
      </c>
      <c r="N20" s="54">
        <v>126553332</v>
      </c>
      <c r="O20" s="107">
        <f>138901371</f>
        <v>138901371</v>
      </c>
      <c r="P20" s="4">
        <v>127895420</v>
      </c>
      <c r="R20" s="3">
        <f t="shared" si="0"/>
        <v>123807488</v>
      </c>
      <c r="S20" s="86">
        <f t="shared" si="1"/>
        <v>0.89133380836104203</v>
      </c>
    </row>
    <row r="21" spans="1:19" x14ac:dyDescent="0.35">
      <c r="A21" s="37" t="s">
        <v>22</v>
      </c>
      <c r="B21" s="54">
        <v>7704897</v>
      </c>
      <c r="C21" s="54">
        <v>7239253</v>
      </c>
      <c r="D21" s="54">
        <v>6222853</v>
      </c>
      <c r="E21" s="54">
        <v>7116105</v>
      </c>
      <c r="F21" s="54">
        <v>10027642</v>
      </c>
      <c r="G21" s="54">
        <v>6938831</v>
      </c>
      <c r="H21" s="54">
        <v>6691040</v>
      </c>
      <c r="I21" s="54">
        <v>6943222</v>
      </c>
      <c r="J21" s="54">
        <v>6645001</v>
      </c>
      <c r="K21" s="54">
        <v>5232472</v>
      </c>
      <c r="L21" s="54">
        <v>6373952</v>
      </c>
      <c r="M21" s="54">
        <v>5633715</v>
      </c>
      <c r="N21" s="54">
        <v>6751008</v>
      </c>
      <c r="O21" s="107">
        <v>5791853</v>
      </c>
      <c r="P21" s="4">
        <v>4951625</v>
      </c>
      <c r="R21" s="3">
        <f t="shared" si="0"/>
        <v>-1324252</v>
      </c>
      <c r="S21" s="86">
        <f t="shared" si="1"/>
        <v>-0.22864047136555435</v>
      </c>
    </row>
    <row r="22" spans="1:19" x14ac:dyDescent="0.35">
      <c r="A22" s="37" t="s">
        <v>23</v>
      </c>
      <c r="B22" s="54">
        <v>125458906</v>
      </c>
      <c r="C22" s="54">
        <v>108904455</v>
      </c>
      <c r="D22" s="54">
        <v>106395162</v>
      </c>
      <c r="E22" s="54">
        <v>81368201</v>
      </c>
      <c r="F22" s="54">
        <v>60461577</v>
      </c>
      <c r="G22" s="54">
        <v>54988651</v>
      </c>
      <c r="H22" s="54">
        <v>68498377</v>
      </c>
      <c r="I22" s="54">
        <v>92809163</v>
      </c>
      <c r="J22" s="54">
        <v>121199226</v>
      </c>
      <c r="K22" s="54">
        <v>141797954</v>
      </c>
      <c r="L22" s="54">
        <v>196968022</v>
      </c>
      <c r="M22" s="54">
        <v>304544835</v>
      </c>
      <c r="N22" s="54">
        <v>365906339</v>
      </c>
      <c r="O22" s="107">
        <v>452990550</v>
      </c>
      <c r="P22" s="4">
        <v>481686518</v>
      </c>
      <c r="R22" s="3">
        <f t="shared" si="0"/>
        <v>371622349</v>
      </c>
      <c r="S22" s="86">
        <f t="shared" si="1"/>
        <v>0.8203755001070111</v>
      </c>
    </row>
    <row r="23" spans="1:19" x14ac:dyDescent="0.35">
      <c r="A23" s="37" t="s">
        <v>24</v>
      </c>
      <c r="B23" s="54">
        <v>77794</v>
      </c>
      <c r="C23" s="54">
        <v>88858</v>
      </c>
      <c r="D23" s="54">
        <v>102751</v>
      </c>
      <c r="E23" s="54">
        <v>81609</v>
      </c>
      <c r="F23" s="54">
        <v>95241</v>
      </c>
      <c r="G23" s="54">
        <v>85288</v>
      </c>
      <c r="H23" s="54">
        <v>62388</v>
      </c>
      <c r="I23" s="54">
        <v>90290</v>
      </c>
      <c r="J23" s="54">
        <v>95570</v>
      </c>
      <c r="K23" s="54">
        <v>79801</v>
      </c>
      <c r="L23" s="54">
        <v>65181</v>
      </c>
      <c r="M23" s="54">
        <v>83013</v>
      </c>
      <c r="N23" s="54">
        <v>69103</v>
      </c>
      <c r="O23" s="107">
        <v>70477</v>
      </c>
      <c r="P23" s="4">
        <v>122430</v>
      </c>
      <c r="R23" s="3">
        <f t="shared" si="0"/>
        <v>-11132</v>
      </c>
      <c r="S23" s="86">
        <f t="shared" si="1"/>
        <v>-0.1579522397377868</v>
      </c>
    </row>
    <row r="24" spans="1:19" x14ac:dyDescent="0.35">
      <c r="A24" s="37" t="s">
        <v>25</v>
      </c>
      <c r="B24" s="54">
        <v>85034</v>
      </c>
      <c r="C24" s="54">
        <v>103606</v>
      </c>
      <c r="D24" s="54">
        <v>97970</v>
      </c>
      <c r="E24" s="54">
        <v>80599</v>
      </c>
      <c r="F24" s="54">
        <v>121393</v>
      </c>
      <c r="G24" s="54">
        <v>222959</v>
      </c>
      <c r="H24" s="54">
        <v>288618</v>
      </c>
      <c r="I24" s="54">
        <v>196164</v>
      </c>
      <c r="J24" s="54">
        <v>137820</v>
      </c>
      <c r="K24" s="54">
        <v>118737</v>
      </c>
      <c r="L24" s="54">
        <v>107037</v>
      </c>
      <c r="M24" s="54">
        <v>113534</v>
      </c>
      <c r="N24" s="54">
        <v>110182</v>
      </c>
      <c r="O24" s="107">
        <v>55944</v>
      </c>
      <c r="P24" s="4">
        <v>48403</v>
      </c>
      <c r="R24" s="3">
        <f t="shared" si="0"/>
        <v>-24655</v>
      </c>
      <c r="S24" s="86">
        <f t="shared" si="1"/>
        <v>-0.4407085657085657</v>
      </c>
    </row>
    <row r="25" spans="1:19" x14ac:dyDescent="0.35">
      <c r="A25" s="37" t="s">
        <v>26</v>
      </c>
      <c r="B25" s="54">
        <v>11169923</v>
      </c>
      <c r="C25" s="54">
        <v>13635785</v>
      </c>
      <c r="D25" s="54">
        <v>18290528</v>
      </c>
      <c r="E25" s="54">
        <v>22069697</v>
      </c>
      <c r="F25" s="54">
        <v>29235144</v>
      </c>
      <c r="G25" s="54">
        <v>40251496</v>
      </c>
      <c r="H25" s="54">
        <v>52640880</v>
      </c>
      <c r="I25" s="54">
        <v>66998509</v>
      </c>
      <c r="J25" s="54">
        <v>82765174</v>
      </c>
      <c r="K25" s="54">
        <v>90187019</v>
      </c>
      <c r="L25" s="54">
        <v>99057835</v>
      </c>
      <c r="M25" s="54">
        <v>130098727</v>
      </c>
      <c r="N25" s="54">
        <v>205390692</v>
      </c>
      <c r="O25" s="107">
        <v>286365470</v>
      </c>
      <c r="P25" s="4">
        <v>338648079</v>
      </c>
      <c r="R25" s="3">
        <f t="shared" si="0"/>
        <v>264295773</v>
      </c>
      <c r="S25" s="86">
        <f t="shared" si="1"/>
        <v>0.92293171030711207</v>
      </c>
    </row>
    <row r="26" spans="1:19" x14ac:dyDescent="0.35">
      <c r="A26" s="37" t="s">
        <v>27</v>
      </c>
      <c r="B26" s="54">
        <v>12184</v>
      </c>
      <c r="C26" s="54">
        <v>9484</v>
      </c>
      <c r="D26" s="54">
        <v>5505</v>
      </c>
      <c r="E26" s="54">
        <v>4612</v>
      </c>
      <c r="F26" s="54">
        <v>1479</v>
      </c>
      <c r="G26" s="54">
        <v>48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75">
        <v>0.1</v>
      </c>
      <c r="P26" s="4">
        <v>0</v>
      </c>
      <c r="R26" s="3">
        <f t="shared" si="0"/>
        <v>-4611.8999999999996</v>
      </c>
      <c r="S26" s="86">
        <f t="shared" si="1"/>
        <v>-46118.999999999993</v>
      </c>
    </row>
    <row r="27" spans="1:19" x14ac:dyDescent="0.35">
      <c r="A27" s="37" t="s">
        <v>28</v>
      </c>
      <c r="B27" s="54">
        <v>68141</v>
      </c>
      <c r="C27" s="54">
        <v>48461</v>
      </c>
      <c r="D27" s="54">
        <v>27989</v>
      </c>
      <c r="E27" s="54">
        <v>22571</v>
      </c>
      <c r="F27" s="54">
        <v>155226</v>
      </c>
      <c r="G27" s="54">
        <v>129950</v>
      </c>
      <c r="H27" s="54">
        <v>152623</v>
      </c>
      <c r="I27" s="54">
        <v>55518</v>
      </c>
      <c r="J27" s="54">
        <v>21103</v>
      </c>
      <c r="K27" s="54">
        <v>15622</v>
      </c>
      <c r="L27" s="54">
        <v>45098</v>
      </c>
      <c r="M27" s="54">
        <v>25281</v>
      </c>
      <c r="N27" s="54">
        <v>14529</v>
      </c>
      <c r="O27" s="109">
        <f>2304+19489</f>
        <v>21793</v>
      </c>
      <c r="P27" s="4">
        <v>13752</v>
      </c>
      <c r="R27" s="3">
        <f t="shared" si="0"/>
        <v>-778</v>
      </c>
      <c r="S27" s="86">
        <f t="shared" si="1"/>
        <v>-3.5699536548432984E-2</v>
      </c>
    </row>
    <row r="28" spans="1:19" x14ac:dyDescent="0.35">
      <c r="A28" s="37" t="s">
        <v>29</v>
      </c>
      <c r="B28" s="54">
        <v>50902446</v>
      </c>
      <c r="C28" s="54">
        <v>46736161</v>
      </c>
      <c r="D28" s="54">
        <v>47786579</v>
      </c>
      <c r="E28" s="54">
        <v>47923059</v>
      </c>
      <c r="F28" s="54">
        <v>56022755</v>
      </c>
      <c r="G28" s="54">
        <v>65252726</v>
      </c>
      <c r="H28" s="54">
        <v>73323906</v>
      </c>
      <c r="I28" s="54">
        <v>93682453</v>
      </c>
      <c r="J28" s="54">
        <v>116134681</v>
      </c>
      <c r="K28" s="54">
        <v>152168975</v>
      </c>
      <c r="L28" s="54">
        <v>231778719</v>
      </c>
      <c r="M28" s="54">
        <v>308752250</v>
      </c>
      <c r="N28" s="54">
        <v>419112417</v>
      </c>
      <c r="O28" s="107">
        <v>546435622</v>
      </c>
      <c r="P28" s="4">
        <v>630056852</v>
      </c>
      <c r="R28" s="3">
        <f t="shared" si="0"/>
        <v>498512563</v>
      </c>
      <c r="S28" s="86">
        <f t="shared" si="1"/>
        <v>0.91229880141306019</v>
      </c>
    </row>
    <row r="29" spans="1:19" x14ac:dyDescent="0.35">
      <c r="A29" s="37" t="s">
        <v>30</v>
      </c>
      <c r="B29" s="54">
        <v>451471</v>
      </c>
      <c r="C29" s="54">
        <v>375479</v>
      </c>
      <c r="D29" s="54">
        <v>454369</v>
      </c>
      <c r="E29" s="54">
        <v>479105</v>
      </c>
      <c r="F29" s="54">
        <v>436591</v>
      </c>
      <c r="G29" s="54">
        <v>323237</v>
      </c>
      <c r="H29" s="54">
        <v>633296</v>
      </c>
      <c r="I29" s="54">
        <v>982655</v>
      </c>
      <c r="J29" s="54">
        <v>791487</v>
      </c>
      <c r="K29" s="54">
        <v>545208</v>
      </c>
      <c r="L29" s="54">
        <v>660779</v>
      </c>
      <c r="M29" s="54">
        <v>679966</v>
      </c>
      <c r="N29" s="54">
        <v>746183</v>
      </c>
      <c r="O29" s="107">
        <v>703042</v>
      </c>
      <c r="P29" s="4">
        <v>636071</v>
      </c>
      <c r="R29" s="3">
        <f t="shared" si="0"/>
        <v>223937</v>
      </c>
      <c r="S29" s="86">
        <f t="shared" si="1"/>
        <v>0.31852577797628023</v>
      </c>
    </row>
    <row r="30" spans="1:19" x14ac:dyDescent="0.35">
      <c r="A30" s="37" t="s">
        <v>31</v>
      </c>
      <c r="B30" s="54">
        <v>2106292</v>
      </c>
      <c r="C30" s="54">
        <v>2477040</v>
      </c>
      <c r="D30" s="54">
        <v>2242075</v>
      </c>
      <c r="E30" s="54">
        <v>2118856</v>
      </c>
      <c r="F30" s="54">
        <v>2463502</v>
      </c>
      <c r="G30" s="54">
        <v>2624360</v>
      </c>
      <c r="H30" s="54">
        <v>3291881</v>
      </c>
      <c r="I30" s="54">
        <v>3167795</v>
      </c>
      <c r="J30" s="54">
        <v>3462488</v>
      </c>
      <c r="K30" s="54">
        <v>3120873</v>
      </c>
      <c r="L30" s="54">
        <v>2520322</v>
      </c>
      <c r="M30" s="54">
        <v>2078073</v>
      </c>
      <c r="N30" s="54">
        <v>1901628</v>
      </c>
      <c r="O30" s="107">
        <f>1477257+175557</f>
        <v>1652814</v>
      </c>
      <c r="P30" s="4">
        <v>2021674</v>
      </c>
      <c r="R30" s="3">
        <f t="shared" si="0"/>
        <v>-466042</v>
      </c>
      <c r="S30" s="86">
        <f t="shared" si="1"/>
        <v>-0.28196881197763329</v>
      </c>
    </row>
    <row r="31" spans="1:19" x14ac:dyDescent="0.35">
      <c r="A31" s="37" t="s">
        <v>32</v>
      </c>
      <c r="B31" s="54">
        <v>178581076</v>
      </c>
      <c r="C31" s="54">
        <v>223634920</v>
      </c>
      <c r="D31" s="54">
        <v>240869982</v>
      </c>
      <c r="E31" s="54">
        <v>220220466</v>
      </c>
      <c r="F31" s="54">
        <v>180168798</v>
      </c>
      <c r="G31" s="54">
        <v>146078695</v>
      </c>
      <c r="H31" s="54">
        <v>127355415</v>
      </c>
      <c r="I31" s="54">
        <v>115447896</v>
      </c>
      <c r="J31" s="54">
        <v>106016274</v>
      </c>
      <c r="K31" s="54">
        <v>95085139</v>
      </c>
      <c r="L31" s="54">
        <v>97320809</v>
      </c>
      <c r="M31" s="54">
        <v>97364802</v>
      </c>
      <c r="N31" s="54">
        <v>105671843</v>
      </c>
      <c r="O31" s="107">
        <v>123659937</v>
      </c>
      <c r="P31" s="4">
        <v>134361077</v>
      </c>
      <c r="R31" s="3">
        <f t="shared" si="0"/>
        <v>-96560529</v>
      </c>
      <c r="S31" s="86">
        <f t="shared" si="1"/>
        <v>-0.78085539538969684</v>
      </c>
    </row>
    <row r="32" spans="1:19" x14ac:dyDescent="0.35">
      <c r="A32" s="37" t="s">
        <v>33</v>
      </c>
      <c r="B32" s="54">
        <v>28974813</v>
      </c>
      <c r="C32" s="54">
        <v>28771954</v>
      </c>
      <c r="D32" s="54">
        <v>31681860</v>
      </c>
      <c r="E32" s="54">
        <v>38440753</v>
      </c>
      <c r="F32" s="54">
        <v>44873129</v>
      </c>
      <c r="G32" s="54">
        <v>51531682</v>
      </c>
      <c r="H32" s="54">
        <v>61358532</v>
      </c>
      <c r="I32" s="54">
        <v>81094345</v>
      </c>
      <c r="J32" s="54">
        <v>115099407</v>
      </c>
      <c r="K32" s="54">
        <v>136486262</v>
      </c>
      <c r="L32" s="54">
        <v>159770397</v>
      </c>
      <c r="M32" s="54">
        <v>210247572</v>
      </c>
      <c r="N32" s="54">
        <v>264463408</v>
      </c>
      <c r="O32" s="107">
        <f>305644643+847350</f>
        <v>306491993</v>
      </c>
      <c r="P32" s="4">
        <v>325980290</v>
      </c>
      <c r="R32" s="3">
        <f t="shared" si="0"/>
        <v>268051240</v>
      </c>
      <c r="S32" s="86">
        <f t="shared" si="1"/>
        <v>0.87457827976602309</v>
      </c>
    </row>
    <row r="33" spans="1:20" x14ac:dyDescent="0.35">
      <c r="A33" s="37" t="s">
        <v>34</v>
      </c>
      <c r="B33" s="54">
        <v>27137529</v>
      </c>
      <c r="C33" s="54">
        <v>30365272</v>
      </c>
      <c r="D33" s="54">
        <v>31606415</v>
      </c>
      <c r="E33" s="54">
        <v>32091982</v>
      </c>
      <c r="F33" s="54">
        <v>31493828</v>
      </c>
      <c r="G33" s="54">
        <v>37179131</v>
      </c>
      <c r="H33" s="54">
        <v>49380763</v>
      </c>
      <c r="I33" s="54">
        <v>92522161</v>
      </c>
      <c r="J33" s="54">
        <v>152492467</v>
      </c>
      <c r="K33" s="54">
        <v>182859195</v>
      </c>
      <c r="L33" s="54">
        <v>306213633</v>
      </c>
      <c r="M33" s="54">
        <v>605276283</v>
      </c>
      <c r="N33" s="54">
        <v>1010685565</v>
      </c>
      <c r="O33" s="107">
        <v>1127818522</v>
      </c>
      <c r="P33" s="4">
        <v>1103822172</v>
      </c>
      <c r="R33" s="3">
        <f t="shared" si="0"/>
        <v>1095726540</v>
      </c>
      <c r="S33" s="86">
        <f t="shared" si="1"/>
        <v>0.97154508338532142</v>
      </c>
    </row>
    <row r="34" spans="1:20" x14ac:dyDescent="0.35">
      <c r="A34" s="37" t="s">
        <v>35</v>
      </c>
      <c r="B34" s="54">
        <v>2841661</v>
      </c>
      <c r="C34" s="54">
        <v>2666187</v>
      </c>
      <c r="D34" s="54">
        <v>2738562</v>
      </c>
      <c r="E34" s="54">
        <v>2547246</v>
      </c>
      <c r="F34" s="54">
        <v>2388471</v>
      </c>
      <c r="G34" s="54">
        <v>1991325</v>
      </c>
      <c r="H34" s="54">
        <v>1849862</v>
      </c>
      <c r="I34" s="54">
        <v>1517910</v>
      </c>
      <c r="J34" s="54">
        <v>1242281</v>
      </c>
      <c r="K34" s="54">
        <v>996680</v>
      </c>
      <c r="L34" s="54">
        <v>906496</v>
      </c>
      <c r="M34" s="54">
        <v>870001</v>
      </c>
      <c r="N34" s="54">
        <v>827250</v>
      </c>
      <c r="O34" s="109">
        <f>457464+57298</f>
        <v>514762</v>
      </c>
      <c r="P34" s="4">
        <v>546546</v>
      </c>
      <c r="R34" s="3">
        <f t="shared" si="0"/>
        <v>-2032484</v>
      </c>
      <c r="S34" s="86">
        <f t="shared" si="1"/>
        <v>-3.9483955692145107</v>
      </c>
    </row>
    <row r="35" spans="1:20" x14ac:dyDescent="0.35">
      <c r="A35" s="37" t="s">
        <v>36</v>
      </c>
      <c r="B35" s="54">
        <v>14652405</v>
      </c>
      <c r="C35" s="54">
        <v>13362338</v>
      </c>
      <c r="D35" s="54">
        <v>13092931</v>
      </c>
      <c r="E35" s="54">
        <v>13809805</v>
      </c>
      <c r="F35" s="54">
        <v>15141242</v>
      </c>
      <c r="G35" s="54">
        <v>13463095</v>
      </c>
      <c r="H35" s="54">
        <v>10923414</v>
      </c>
      <c r="I35" s="54">
        <v>10812253</v>
      </c>
      <c r="J35" s="54">
        <v>10100283</v>
      </c>
      <c r="K35" s="54">
        <v>9239143</v>
      </c>
      <c r="L35" s="54">
        <v>8188158</v>
      </c>
      <c r="M35" s="54">
        <v>7544357</v>
      </c>
      <c r="N35" s="54">
        <v>6598351</v>
      </c>
      <c r="O35" s="107">
        <f>1759124+4102660</f>
        <v>5861784</v>
      </c>
      <c r="P35" s="4">
        <v>5484111</v>
      </c>
      <c r="R35" s="3">
        <f t="shared" si="0"/>
        <v>-7948021</v>
      </c>
      <c r="S35" s="86">
        <f t="shared" si="1"/>
        <v>-1.3559047893951739</v>
      </c>
    </row>
    <row r="36" spans="1:20" x14ac:dyDescent="0.35">
      <c r="A36" s="37" t="s">
        <v>37</v>
      </c>
      <c r="B36" s="54">
        <v>27864161</v>
      </c>
      <c r="C36" s="54">
        <v>31621490</v>
      </c>
      <c r="D36" s="54">
        <v>36014374</v>
      </c>
      <c r="E36" s="54">
        <v>32880834</v>
      </c>
      <c r="F36" s="54">
        <v>34811661</v>
      </c>
      <c r="G36" s="54">
        <v>35122867</v>
      </c>
      <c r="H36" s="54">
        <v>34396843</v>
      </c>
      <c r="I36" s="54">
        <v>36723923</v>
      </c>
      <c r="J36" s="54">
        <v>39054692</v>
      </c>
      <c r="K36" s="54">
        <v>41821388</v>
      </c>
      <c r="L36" s="54">
        <v>39174680</v>
      </c>
      <c r="M36" s="54">
        <v>38775322</v>
      </c>
      <c r="N36" s="54">
        <v>40416187</v>
      </c>
      <c r="O36" s="107">
        <f>40900658</f>
        <v>40900658</v>
      </c>
      <c r="P36" s="4">
        <v>42111734</v>
      </c>
      <c r="R36" s="3">
        <f t="shared" si="0"/>
        <v>8019824</v>
      </c>
      <c r="S36" s="86">
        <f t="shared" si="1"/>
        <v>0.196080561833504</v>
      </c>
    </row>
    <row r="37" spans="1:20" x14ac:dyDescent="0.35">
      <c r="A37" s="37" t="s">
        <v>38</v>
      </c>
      <c r="B37" s="54">
        <v>14168976</v>
      </c>
      <c r="C37" s="54">
        <v>13411211</v>
      </c>
      <c r="D37" s="54">
        <v>12684816</v>
      </c>
      <c r="E37" s="54">
        <v>11658478</v>
      </c>
      <c r="F37" s="54">
        <v>10707142</v>
      </c>
      <c r="G37" s="54">
        <v>10953015</v>
      </c>
      <c r="H37" s="54">
        <v>10937185</v>
      </c>
      <c r="I37" s="54">
        <v>11442252</v>
      </c>
      <c r="J37" s="54">
        <v>10284137</v>
      </c>
      <c r="K37" s="54">
        <v>9326141</v>
      </c>
      <c r="L37" s="54">
        <v>9068978</v>
      </c>
      <c r="M37" s="54">
        <v>8302079</v>
      </c>
      <c r="N37" s="54">
        <v>7396163</v>
      </c>
      <c r="O37" s="107">
        <f>4238547+2079950</f>
        <v>6318497</v>
      </c>
      <c r="P37" s="4">
        <v>6340153</v>
      </c>
      <c r="R37" s="3">
        <f t="shared" si="0"/>
        <v>-5339981</v>
      </c>
      <c r="S37" s="86">
        <f t="shared" si="1"/>
        <v>-0.84513468946808079</v>
      </c>
    </row>
    <row r="38" spans="1:20" x14ac:dyDescent="0.35">
      <c r="A38" s="37" t="s">
        <v>39</v>
      </c>
      <c r="B38" s="54">
        <v>89140230</v>
      </c>
      <c r="C38" s="54">
        <v>83386609</v>
      </c>
      <c r="D38" s="54">
        <v>69721851</v>
      </c>
      <c r="E38" s="54">
        <v>60057058</v>
      </c>
      <c r="F38" s="54">
        <v>52073651</v>
      </c>
      <c r="G38" s="54">
        <v>45505174</v>
      </c>
      <c r="H38" s="54">
        <v>38361330</v>
      </c>
      <c r="I38" s="54">
        <v>34060137</v>
      </c>
      <c r="J38" s="54">
        <v>31450697</v>
      </c>
      <c r="K38" s="54">
        <v>26736618</v>
      </c>
      <c r="L38" s="54">
        <v>26017406</v>
      </c>
      <c r="M38" s="54">
        <v>23905179</v>
      </c>
      <c r="N38" s="54">
        <v>21062806</v>
      </c>
      <c r="O38" s="107">
        <f>33452+19166374</f>
        <v>19199826</v>
      </c>
      <c r="P38" s="4">
        <v>18188182</v>
      </c>
      <c r="R38" s="3">
        <f t="shared" si="0"/>
        <v>-40857232</v>
      </c>
      <c r="S38" s="86">
        <f t="shared" si="1"/>
        <v>-2.1280001183344059</v>
      </c>
    </row>
    <row r="39" spans="1:20" x14ac:dyDescent="0.35">
      <c r="A39" s="37" t="s">
        <v>40</v>
      </c>
      <c r="B39" s="54">
        <v>178095</v>
      </c>
      <c r="C39" s="54">
        <v>183056</v>
      </c>
      <c r="D39" s="54">
        <v>252532</v>
      </c>
      <c r="E39" s="54">
        <v>284732</v>
      </c>
      <c r="F39" s="54">
        <v>223398</v>
      </c>
      <c r="G39" s="54">
        <v>211278</v>
      </c>
      <c r="H39" s="54">
        <v>155791</v>
      </c>
      <c r="I39" s="54">
        <v>164049</v>
      </c>
      <c r="J39" s="54">
        <v>162747</v>
      </c>
      <c r="K39" s="54">
        <v>110276</v>
      </c>
      <c r="L39" s="54">
        <v>142858</v>
      </c>
      <c r="M39" s="54">
        <v>219142</v>
      </c>
      <c r="N39" s="54">
        <v>160196</v>
      </c>
      <c r="O39" s="109">
        <f>163017+13676</f>
        <v>176693</v>
      </c>
      <c r="P39" s="4">
        <v>158617</v>
      </c>
      <c r="R39" s="3">
        <f t="shared" si="0"/>
        <v>-108039</v>
      </c>
      <c r="S39" s="86">
        <f t="shared" si="1"/>
        <v>-0.61145036871862501</v>
      </c>
    </row>
    <row r="40" spans="1:20" x14ac:dyDescent="0.35">
      <c r="A40" s="37" t="s">
        <v>41</v>
      </c>
      <c r="B40" s="54">
        <v>74388865</v>
      </c>
      <c r="C40" s="54">
        <v>65305104</v>
      </c>
      <c r="D40" s="54">
        <v>57494256</v>
      </c>
      <c r="E40" s="54">
        <v>50666645</v>
      </c>
      <c r="F40" s="54">
        <v>43457973</v>
      </c>
      <c r="G40" s="54">
        <v>38388454</v>
      </c>
      <c r="H40" s="54">
        <v>34448632</v>
      </c>
      <c r="I40" s="54">
        <v>30834351</v>
      </c>
      <c r="J40" s="54">
        <v>28919964</v>
      </c>
      <c r="K40" s="54">
        <v>25528396</v>
      </c>
      <c r="L40" s="54">
        <v>23644133</v>
      </c>
      <c r="M40" s="54">
        <v>19737501</v>
      </c>
      <c r="N40" s="54">
        <v>19623868</v>
      </c>
      <c r="O40" s="107">
        <v>11437444</v>
      </c>
      <c r="P40" s="4">
        <v>14923846</v>
      </c>
      <c r="R40" s="3">
        <f t="shared" si="0"/>
        <v>-39229201</v>
      </c>
      <c r="S40" s="86">
        <f t="shared" si="1"/>
        <v>-3.429892290620177</v>
      </c>
    </row>
    <row r="41" spans="1:20" x14ac:dyDescent="0.35">
      <c r="A41" s="37" t="s">
        <v>42</v>
      </c>
      <c r="B41" s="54">
        <v>1118381</v>
      </c>
      <c r="C41" s="54">
        <v>1154036</v>
      </c>
      <c r="D41" s="54">
        <v>1044742</v>
      </c>
      <c r="E41" s="54">
        <v>954207</v>
      </c>
      <c r="F41" s="54">
        <v>955978</v>
      </c>
      <c r="G41" s="54">
        <v>901693</v>
      </c>
      <c r="H41" s="54">
        <v>1014177</v>
      </c>
      <c r="I41" s="54">
        <v>960258</v>
      </c>
      <c r="J41" s="54">
        <v>2039789</v>
      </c>
      <c r="K41" s="54">
        <v>2155640</v>
      </c>
      <c r="L41" s="54">
        <v>1950620</v>
      </c>
      <c r="M41" s="54">
        <v>1632620</v>
      </c>
      <c r="N41" s="54">
        <v>1651350</v>
      </c>
      <c r="O41" s="107">
        <v>391160</v>
      </c>
      <c r="P41" s="129" t="s">
        <v>111</v>
      </c>
      <c r="R41" s="3">
        <f t="shared" si="0"/>
        <v>-563047</v>
      </c>
      <c r="S41" s="86">
        <f t="shared" si="1"/>
        <v>-1.4394288782084057</v>
      </c>
    </row>
    <row r="42" spans="1:20" x14ac:dyDescent="0.35">
      <c r="A42" s="37" t="s">
        <v>43</v>
      </c>
      <c r="B42" s="54">
        <v>3192553</v>
      </c>
      <c r="C42" s="54">
        <v>3084063</v>
      </c>
      <c r="D42" s="54">
        <v>3016892</v>
      </c>
      <c r="E42" s="54">
        <v>2795111</v>
      </c>
      <c r="F42" s="54">
        <v>2572895</v>
      </c>
      <c r="G42" s="54">
        <v>1822564</v>
      </c>
      <c r="H42" s="54">
        <v>2480955</v>
      </c>
      <c r="I42" s="54">
        <v>2696167</v>
      </c>
      <c r="J42" s="54">
        <v>2632543</v>
      </c>
      <c r="K42" s="54">
        <v>2215578</v>
      </c>
      <c r="L42" s="54">
        <v>2294287</v>
      </c>
      <c r="M42" s="54">
        <v>2437908</v>
      </c>
      <c r="N42" s="54">
        <v>2810233</v>
      </c>
      <c r="O42" s="107">
        <f>2251556+307076</f>
        <v>2558632</v>
      </c>
      <c r="P42" s="4">
        <v>2547881</v>
      </c>
      <c r="R42" s="3">
        <f t="shared" si="0"/>
        <v>-236479</v>
      </c>
      <c r="S42" s="86">
        <f t="shared" si="1"/>
        <v>-9.2423998449171277E-2</v>
      </c>
    </row>
    <row r="43" spans="1:20" x14ac:dyDescent="0.35">
      <c r="A43" s="37" t="s">
        <v>44</v>
      </c>
      <c r="B43" s="54">
        <v>72905911</v>
      </c>
      <c r="C43" s="54">
        <v>76618016</v>
      </c>
      <c r="D43" s="54">
        <v>82657281</v>
      </c>
      <c r="E43" s="54">
        <v>84028810</v>
      </c>
      <c r="F43" s="54">
        <v>85478028</v>
      </c>
      <c r="G43" s="54">
        <v>95881423</v>
      </c>
      <c r="H43" s="54">
        <v>105732952</v>
      </c>
      <c r="I43" s="54">
        <v>127187943</v>
      </c>
      <c r="J43" s="54">
        <v>138840818</v>
      </c>
      <c r="K43" s="54">
        <v>139635434</v>
      </c>
      <c r="L43" s="54">
        <v>155266930</v>
      </c>
      <c r="M43" s="54">
        <v>185656317</v>
      </c>
      <c r="N43" s="54">
        <v>238937395</v>
      </c>
      <c r="O43" s="107">
        <v>271335257</v>
      </c>
      <c r="P43" s="4">
        <v>297409318</v>
      </c>
      <c r="R43" s="3">
        <f t="shared" si="0"/>
        <v>187306447</v>
      </c>
      <c r="S43" s="86">
        <f t="shared" si="1"/>
        <v>0.69031370663341407</v>
      </c>
    </row>
    <row r="44" spans="1:20" x14ac:dyDescent="0.35">
      <c r="A44" s="37" t="s">
        <v>45</v>
      </c>
      <c r="B44" s="54">
        <v>47135279</v>
      </c>
      <c r="C44" s="54">
        <v>48728955</v>
      </c>
      <c r="D44" s="54">
        <v>47110183</v>
      </c>
      <c r="E44" s="54">
        <v>47705845</v>
      </c>
      <c r="F44" s="54">
        <v>51421436</v>
      </c>
      <c r="G44" s="54">
        <v>59540614</v>
      </c>
      <c r="H44" s="54">
        <v>60255862</v>
      </c>
      <c r="I44" s="54">
        <v>65899716</v>
      </c>
      <c r="J44" s="54">
        <v>65544419</v>
      </c>
      <c r="K44" s="54">
        <v>64394430</v>
      </c>
      <c r="L44" s="54">
        <v>66165423</v>
      </c>
      <c r="M44" s="54">
        <v>85231717</v>
      </c>
      <c r="N44" s="54">
        <v>122146793</v>
      </c>
      <c r="O44" s="107">
        <v>150269709</v>
      </c>
      <c r="P44" s="4">
        <v>161846763</v>
      </c>
      <c r="R44" s="3">
        <f t="shared" si="0"/>
        <v>102563864</v>
      </c>
      <c r="S44" s="86">
        <f t="shared" si="1"/>
        <v>0.68253186009696742</v>
      </c>
    </row>
    <row r="45" spans="1:20" x14ac:dyDescent="0.35">
      <c r="A45" s="37" t="s">
        <v>46</v>
      </c>
      <c r="B45" s="54">
        <v>39850214</v>
      </c>
      <c r="C45" s="54">
        <v>38959668</v>
      </c>
      <c r="D45" s="54">
        <v>34308800</v>
      </c>
      <c r="E45" s="54">
        <v>31947763</v>
      </c>
      <c r="F45" s="54">
        <v>28293556</v>
      </c>
      <c r="G45" s="54">
        <v>26852881</v>
      </c>
      <c r="H45" s="54">
        <v>27372598</v>
      </c>
      <c r="I45" s="54">
        <v>28186232</v>
      </c>
      <c r="J45" s="54">
        <v>25821517</v>
      </c>
      <c r="K45" s="54">
        <v>20668150</v>
      </c>
      <c r="L45" s="54">
        <v>22434113</v>
      </c>
      <c r="M45" s="54">
        <v>35806294</v>
      </c>
      <c r="N45" s="54">
        <v>48142792</v>
      </c>
      <c r="O45" s="107">
        <v>53514164</v>
      </c>
      <c r="P45" s="4">
        <v>46786756</v>
      </c>
      <c r="R45" s="3">
        <f t="shared" si="0"/>
        <v>21566401</v>
      </c>
      <c r="S45" s="86">
        <f t="shared" si="1"/>
        <v>0.40300360480264624</v>
      </c>
    </row>
    <row r="46" spans="1:20" x14ac:dyDescent="0.35">
      <c r="A46" s="37" t="s">
        <v>47</v>
      </c>
      <c r="B46" s="54">
        <v>25868573</v>
      </c>
      <c r="C46" s="54">
        <v>27620699</v>
      </c>
      <c r="D46" s="54">
        <v>26024446</v>
      </c>
      <c r="E46" s="54">
        <v>24014934</v>
      </c>
      <c r="F46" s="54">
        <v>24795102</v>
      </c>
      <c r="G46" s="54">
        <v>25339979</v>
      </c>
      <c r="H46" s="54">
        <v>25532021</v>
      </c>
      <c r="I46" s="54">
        <v>26479018</v>
      </c>
      <c r="J46" s="54">
        <v>26753988</v>
      </c>
      <c r="K46" s="54">
        <v>27746373</v>
      </c>
      <c r="L46" s="45">
        <v>31667782</v>
      </c>
      <c r="M46" s="45">
        <v>35123642</v>
      </c>
      <c r="N46" s="45">
        <v>37216270</v>
      </c>
      <c r="O46" s="107">
        <f>38690997+40642</f>
        <v>38731639</v>
      </c>
      <c r="P46" s="4">
        <v>40524489</v>
      </c>
      <c r="R46" s="3">
        <f t="shared" si="0"/>
        <v>14716705</v>
      </c>
      <c r="S46" s="86">
        <f t="shared" si="1"/>
        <v>0.37996597562008672</v>
      </c>
    </row>
    <row r="47" spans="1:20" x14ac:dyDescent="0.35">
      <c r="A47" s="37" t="s">
        <v>52</v>
      </c>
      <c r="B47" s="56">
        <f t="shared" ref="B47:P47" si="2">SUM(B2:B46)</f>
        <v>1186662759</v>
      </c>
      <c r="C47" s="56">
        <f t="shared" si="2"/>
        <v>1214686354</v>
      </c>
      <c r="D47" s="56">
        <f t="shared" si="2"/>
        <v>1210298206</v>
      </c>
      <c r="E47" s="56">
        <f t="shared" si="2"/>
        <v>1155174082</v>
      </c>
      <c r="F47" s="56">
        <f t="shared" si="2"/>
        <v>1121685618</v>
      </c>
      <c r="G47" s="56">
        <f t="shared" si="2"/>
        <v>1167016797</v>
      </c>
      <c r="H47" s="56">
        <f t="shared" si="2"/>
        <v>1278984113</v>
      </c>
      <c r="I47" s="56">
        <f t="shared" si="2"/>
        <v>1547330203</v>
      </c>
      <c r="J47" s="56">
        <f t="shared" si="2"/>
        <v>1800081031</v>
      </c>
      <c r="K47" s="56">
        <f t="shared" si="2"/>
        <v>1900553542</v>
      </c>
      <c r="L47" s="56">
        <f t="shared" si="2"/>
        <v>2254743320</v>
      </c>
      <c r="M47" s="56">
        <f t="shared" si="2"/>
        <v>2987021163</v>
      </c>
      <c r="N47" s="56">
        <f t="shared" si="2"/>
        <v>3999699029</v>
      </c>
      <c r="O47" s="110">
        <f>SUM(O2:O46)</f>
        <v>4673251154.1000004</v>
      </c>
      <c r="P47" s="56">
        <f t="shared" si="2"/>
        <v>4921497705</v>
      </c>
      <c r="R47" s="3">
        <f t="shared" si="0"/>
        <v>3518077072.1000004</v>
      </c>
      <c r="S47" s="86">
        <f t="shared" si="1"/>
        <v>0.75281147023597761</v>
      </c>
      <c r="T47" s="86">
        <f>(O47-N47)/O47</f>
        <v>0.14412923741731073</v>
      </c>
    </row>
    <row r="48" spans="1:20" x14ac:dyDescent="0.35">
      <c r="A48" s="37" t="s">
        <v>49</v>
      </c>
      <c r="B48" s="38">
        <f>B47/B49</f>
        <v>0.17144472549226838</v>
      </c>
      <c r="C48" s="38">
        <f t="shared" ref="C48:M48" si="3">C47/C49</f>
        <v>0.15669586169676286</v>
      </c>
      <c r="D48" s="38">
        <f t="shared" si="3"/>
        <v>0.15872362686902297</v>
      </c>
      <c r="E48" s="38">
        <f t="shared" si="3"/>
        <v>0.15361834662650248</v>
      </c>
      <c r="F48" s="38">
        <f t="shared" si="3"/>
        <v>0.14190984482324118</v>
      </c>
      <c r="G48" s="38">
        <f t="shared" si="3"/>
        <v>0.14275330564261529</v>
      </c>
      <c r="H48" s="38">
        <f t="shared" si="3"/>
        <v>0.15314760623888102</v>
      </c>
      <c r="I48" s="38">
        <f t="shared" si="3"/>
        <v>0.17710879721695241</v>
      </c>
      <c r="J48" s="38">
        <f t="shared" si="3"/>
        <v>0.20308953554027814</v>
      </c>
      <c r="K48" s="38">
        <f t="shared" si="3"/>
        <v>0.23130239801992636</v>
      </c>
      <c r="L48" s="38">
        <f t="shared" si="3"/>
        <v>0.27771705920778444</v>
      </c>
      <c r="M48" s="38">
        <f t="shared" si="3"/>
        <v>0.33738726424781545</v>
      </c>
      <c r="N48" s="38">
        <f t="shared" ref="N48" si="4">N47/N49</f>
        <v>0.40954128867167411</v>
      </c>
      <c r="O48" s="106">
        <f>O47/O49</f>
        <v>0.45260620414426933</v>
      </c>
      <c r="R48" s="3">
        <f t="shared" si="0"/>
        <v>0.29898785751776685</v>
      </c>
      <c r="S48" s="86">
        <f t="shared" si="1"/>
        <v>0.66059160210376555</v>
      </c>
    </row>
    <row r="49" spans="1:19" x14ac:dyDescent="0.35">
      <c r="A49" s="37" t="s">
        <v>50</v>
      </c>
      <c r="B49" s="39">
        <v>6921547196</v>
      </c>
      <c r="C49" s="39">
        <v>7751872582</v>
      </c>
      <c r="D49" s="39">
        <v>7625192480</v>
      </c>
      <c r="E49" s="39">
        <v>7519766404</v>
      </c>
      <c r="F49" s="39">
        <v>7904212843</v>
      </c>
      <c r="G49" s="39">
        <v>8175059707</v>
      </c>
      <c r="H49" s="39">
        <v>8351316383</v>
      </c>
      <c r="I49" s="39">
        <v>8736608386</v>
      </c>
      <c r="J49" s="39">
        <v>8863484897</v>
      </c>
      <c r="K49" s="39">
        <v>8216748111</v>
      </c>
      <c r="L49" s="39">
        <v>8118850626</v>
      </c>
      <c r="M49" s="39">
        <v>8853390390</v>
      </c>
      <c r="N49" s="39">
        <v>9766290090</v>
      </c>
      <c r="O49" s="108">
        <v>10325203480</v>
      </c>
      <c r="R49" s="3">
        <f t="shared" si="0"/>
        <v>2805437076</v>
      </c>
      <c r="S49" s="86">
        <f t="shared" si="1"/>
        <v>0.27170767931442258</v>
      </c>
    </row>
  </sheetData>
  <sortState xmlns:xlrd2="http://schemas.microsoft.com/office/spreadsheetml/2017/richdata2" ref="A2:O46">
    <sortCondition ref="A2:A46"/>
  </sortState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0F55-1905-47F7-A470-C7B1D533F942}">
  <dimension ref="A1:BA54"/>
  <sheetViews>
    <sheetView topLeftCell="A40" zoomScaleNormal="100" workbookViewId="0">
      <selection activeCell="O54" sqref="O54"/>
    </sheetView>
  </sheetViews>
  <sheetFormatPr defaultRowHeight="14.5" x14ac:dyDescent="0.35"/>
  <cols>
    <col min="5" max="5" width="12.6328125" customWidth="1"/>
    <col min="6" max="6" width="15.81640625" customWidth="1"/>
    <col min="15" max="15" width="15.6328125" customWidth="1"/>
    <col min="16" max="16" width="14" customWidth="1"/>
    <col min="17" max="17" width="8.90625" style="137"/>
    <col min="34" max="34" width="8.90625" style="137"/>
    <col min="35" max="35" width="9.36328125" customWidth="1"/>
    <col min="36" max="36" width="12.36328125" bestFit="1" customWidth="1"/>
    <col min="37" max="37" width="13.36328125" customWidth="1"/>
    <col min="38" max="38" width="20.08984375" customWidth="1"/>
    <col min="39" max="39" width="18.1796875" customWidth="1"/>
    <col min="49" max="49" width="13.81640625" customWidth="1"/>
    <col min="50" max="50" width="19.6328125" customWidth="1"/>
    <col min="52" max="52" width="17.54296875" customWidth="1"/>
  </cols>
  <sheetData>
    <row r="1" spans="1:53" x14ac:dyDescent="0.35">
      <c r="A1" s="1" t="s">
        <v>94</v>
      </c>
      <c r="B1" s="35">
        <v>2007</v>
      </c>
      <c r="C1" s="35">
        <v>2008</v>
      </c>
      <c r="D1" s="35">
        <v>2009</v>
      </c>
      <c r="E1" s="35">
        <v>2010</v>
      </c>
      <c r="F1" s="35">
        <v>2011</v>
      </c>
      <c r="G1" s="35">
        <v>2012</v>
      </c>
      <c r="H1" s="35">
        <v>2013</v>
      </c>
      <c r="I1" s="35">
        <v>2014</v>
      </c>
      <c r="J1" s="35">
        <v>2015</v>
      </c>
      <c r="K1" s="35">
        <v>2016</v>
      </c>
      <c r="L1" s="35">
        <v>2017</v>
      </c>
      <c r="M1" s="35">
        <v>2018</v>
      </c>
      <c r="N1" s="35">
        <v>2019</v>
      </c>
      <c r="O1" s="35">
        <v>2020</v>
      </c>
      <c r="P1" s="35">
        <v>2021</v>
      </c>
      <c r="R1" t="s">
        <v>92</v>
      </c>
      <c r="S1" t="s">
        <v>114</v>
      </c>
      <c r="T1" t="s">
        <v>115</v>
      </c>
      <c r="U1" t="s">
        <v>116</v>
      </c>
      <c r="V1" t="s">
        <v>117</v>
      </c>
      <c r="W1" t="s">
        <v>118</v>
      </c>
      <c r="X1" t="s">
        <v>119</v>
      </c>
      <c r="Y1" t="s">
        <v>120</v>
      </c>
      <c r="Z1" t="s">
        <v>121</v>
      </c>
      <c r="AA1" t="s">
        <v>122</v>
      </c>
      <c r="AB1" t="s">
        <v>123</v>
      </c>
      <c r="AC1" t="s">
        <v>124</v>
      </c>
      <c r="AD1" t="s">
        <v>125</v>
      </c>
      <c r="AE1" t="s">
        <v>126</v>
      </c>
      <c r="AF1" t="s">
        <v>127</v>
      </c>
      <c r="AG1" t="s">
        <v>128</v>
      </c>
      <c r="AI1" s="1" t="s">
        <v>131</v>
      </c>
      <c r="AJ1" s="35" t="s">
        <v>114</v>
      </c>
      <c r="AK1" s="35" t="s">
        <v>115</v>
      </c>
      <c r="AL1" s="35" t="s">
        <v>116</v>
      </c>
      <c r="AM1" s="35" t="s">
        <v>117</v>
      </c>
      <c r="AN1" s="35" t="s">
        <v>118</v>
      </c>
      <c r="AO1" s="35" t="s">
        <v>119</v>
      </c>
      <c r="AP1" s="35" t="s">
        <v>120</v>
      </c>
      <c r="AQ1" s="35" t="s">
        <v>121</v>
      </c>
      <c r="AR1" s="35" t="s">
        <v>122</v>
      </c>
      <c r="AS1" s="35" t="s">
        <v>123</v>
      </c>
      <c r="AT1" s="35" t="s">
        <v>124</v>
      </c>
      <c r="AU1" s="35" t="s">
        <v>125</v>
      </c>
      <c r="AV1" s="35" t="s">
        <v>126</v>
      </c>
      <c r="AW1" s="35" t="s">
        <v>127</v>
      </c>
      <c r="AX1" s="35" t="s">
        <v>128</v>
      </c>
      <c r="AZ1" s="141" t="s">
        <v>129</v>
      </c>
      <c r="BA1" s="141" t="s">
        <v>132</v>
      </c>
    </row>
    <row r="2" spans="1:53" x14ac:dyDescent="0.35">
      <c r="A2" s="37" t="s">
        <v>3</v>
      </c>
      <c r="B2" s="54">
        <v>29312208</v>
      </c>
      <c r="C2" s="54">
        <v>28964421</v>
      </c>
      <c r="D2" s="54">
        <v>30527651</v>
      </c>
      <c r="E2" s="54">
        <v>35735385</v>
      </c>
      <c r="F2" s="54">
        <v>40232698</v>
      </c>
      <c r="G2" s="54">
        <v>47969623</v>
      </c>
      <c r="H2" s="54">
        <v>52134943</v>
      </c>
      <c r="I2" s="54">
        <v>59852836</v>
      </c>
      <c r="J2" s="54">
        <v>62358619</v>
      </c>
      <c r="K2" s="54">
        <v>65850803</v>
      </c>
      <c r="L2" s="54">
        <v>64882777</v>
      </c>
      <c r="M2" s="54">
        <v>69209265</v>
      </c>
      <c r="N2" s="54">
        <v>65486779</v>
      </c>
      <c r="O2" s="107">
        <v>68995864</v>
      </c>
      <c r="P2" s="4">
        <v>75798547</v>
      </c>
      <c r="R2" t="s">
        <v>3</v>
      </c>
      <c r="S2">
        <v>24178761</v>
      </c>
      <c r="T2">
        <v>24369428</v>
      </c>
      <c r="U2">
        <v>23628385</v>
      </c>
      <c r="V2">
        <v>25823955</v>
      </c>
      <c r="W2">
        <v>28935029</v>
      </c>
      <c r="X2">
        <v>33338688</v>
      </c>
      <c r="Y2">
        <v>34520630</v>
      </c>
      <c r="Z2">
        <v>37555611</v>
      </c>
      <c r="AA2">
        <v>37981847</v>
      </c>
      <c r="AB2">
        <v>37048485</v>
      </c>
      <c r="AC2">
        <v>37325061</v>
      </c>
      <c r="AD2">
        <v>40488459</v>
      </c>
      <c r="AE2">
        <v>36909973</v>
      </c>
      <c r="AF2">
        <v>39071677</v>
      </c>
      <c r="AG2">
        <v>45308665</v>
      </c>
      <c r="AI2" s="37" t="s">
        <v>3</v>
      </c>
      <c r="AJ2" s="4">
        <f>SUM(B2,S2)</f>
        <v>53490969</v>
      </c>
      <c r="AK2" s="4">
        <f>SUM(C2,T2)</f>
        <v>53333849</v>
      </c>
      <c r="AL2" s="4">
        <f t="shared" ref="AK2:AX17" si="0">SUM(D2,U2)</f>
        <v>54156036</v>
      </c>
      <c r="AM2" s="4">
        <f t="shared" si="0"/>
        <v>61559340</v>
      </c>
      <c r="AN2" s="4">
        <f t="shared" si="0"/>
        <v>69167727</v>
      </c>
      <c r="AO2" s="4">
        <f t="shared" si="0"/>
        <v>81308311</v>
      </c>
      <c r="AP2" s="4">
        <f t="shared" si="0"/>
        <v>86655573</v>
      </c>
      <c r="AQ2" s="4">
        <f t="shared" si="0"/>
        <v>97408447</v>
      </c>
      <c r="AR2" s="4">
        <f t="shared" si="0"/>
        <v>100340466</v>
      </c>
      <c r="AS2" s="4">
        <f t="shared" si="0"/>
        <v>102899288</v>
      </c>
      <c r="AT2" s="4">
        <f t="shared" si="0"/>
        <v>102207838</v>
      </c>
      <c r="AU2" s="4">
        <f t="shared" si="0"/>
        <v>109697724</v>
      </c>
      <c r="AV2" s="4">
        <f t="shared" si="0"/>
        <v>102396752</v>
      </c>
      <c r="AW2" s="4">
        <f t="shared" si="0"/>
        <v>108067541</v>
      </c>
      <c r="AX2" s="4">
        <f>SUM(P2,AG2)</f>
        <v>121107212</v>
      </c>
      <c r="AZ2" s="142">
        <f>Table5[[#This Row],[2020]]-Table5[[#This Row],[2010]]</f>
        <v>46508201</v>
      </c>
      <c r="BA2" s="89">
        <f>AZ2/Table5[[#This Row],[2020]]</f>
        <v>0.43036235089313268</v>
      </c>
    </row>
    <row r="3" spans="1:53" x14ac:dyDescent="0.35">
      <c r="A3" s="37" t="s">
        <v>4</v>
      </c>
      <c r="B3" s="54">
        <v>3527673</v>
      </c>
      <c r="C3" s="54">
        <v>3609462</v>
      </c>
      <c r="D3" s="54">
        <v>3620881</v>
      </c>
      <c r="E3" s="54">
        <v>3448278</v>
      </c>
      <c r="F3" s="54">
        <v>3800321</v>
      </c>
      <c r="G3" s="54">
        <v>4070641</v>
      </c>
      <c r="H3" s="54">
        <v>2613926</v>
      </c>
      <c r="I3" s="54">
        <v>2003091</v>
      </c>
      <c r="J3" s="54">
        <v>2291477</v>
      </c>
      <c r="K3" s="54">
        <v>3314542</v>
      </c>
      <c r="L3" s="54">
        <v>2830140</v>
      </c>
      <c r="M3" s="54">
        <v>3435980</v>
      </c>
      <c r="N3" s="54">
        <v>6462464</v>
      </c>
      <c r="O3" s="107">
        <v>7398544</v>
      </c>
      <c r="P3" s="4">
        <v>6264033</v>
      </c>
      <c r="R3" t="s">
        <v>4</v>
      </c>
      <c r="S3">
        <v>3676903</v>
      </c>
      <c r="T3">
        <v>3662527</v>
      </c>
      <c r="U3">
        <v>3526909</v>
      </c>
      <c r="V3">
        <v>3382773</v>
      </c>
      <c r="W3">
        <v>3523872</v>
      </c>
      <c r="X3">
        <v>3584759</v>
      </c>
      <c r="Y3">
        <v>3780939</v>
      </c>
      <c r="Z3">
        <v>3623825</v>
      </c>
      <c r="AA3">
        <v>3036932</v>
      </c>
      <c r="AB3">
        <v>2921485</v>
      </c>
      <c r="AC3">
        <v>2585613</v>
      </c>
      <c r="AD3">
        <v>3853946</v>
      </c>
      <c r="AE3">
        <v>7522134</v>
      </c>
      <c r="AF3">
        <v>7398544</v>
      </c>
      <c r="AG3">
        <v>5081080</v>
      </c>
      <c r="AI3" s="37" t="s">
        <v>4</v>
      </c>
      <c r="AJ3" s="4">
        <f t="shared" ref="AJ3:AJ46" si="1">SUM(B3,S3)</f>
        <v>7204576</v>
      </c>
      <c r="AK3" s="4">
        <f t="shared" si="0"/>
        <v>7271989</v>
      </c>
      <c r="AL3" s="4">
        <f t="shared" si="0"/>
        <v>7147790</v>
      </c>
      <c r="AM3" s="4">
        <f t="shared" si="0"/>
        <v>6831051</v>
      </c>
      <c r="AN3" s="4">
        <f t="shared" si="0"/>
        <v>7324193</v>
      </c>
      <c r="AO3" s="4">
        <f t="shared" si="0"/>
        <v>7655400</v>
      </c>
      <c r="AP3" s="4">
        <f t="shared" si="0"/>
        <v>6394865</v>
      </c>
      <c r="AQ3" s="4">
        <f t="shared" si="0"/>
        <v>5626916</v>
      </c>
      <c r="AR3" s="4">
        <f t="shared" si="0"/>
        <v>5328409</v>
      </c>
      <c r="AS3" s="4">
        <f t="shared" si="0"/>
        <v>6236027</v>
      </c>
      <c r="AT3" s="4">
        <f t="shared" si="0"/>
        <v>5415753</v>
      </c>
      <c r="AU3" s="4">
        <f t="shared" si="0"/>
        <v>7289926</v>
      </c>
      <c r="AV3" s="4">
        <f t="shared" si="0"/>
        <v>13984598</v>
      </c>
      <c r="AW3" s="4">
        <f t="shared" si="0"/>
        <v>14797088</v>
      </c>
      <c r="AX3" s="4">
        <f t="shared" si="0"/>
        <v>11345113</v>
      </c>
      <c r="AZ3" s="142">
        <f>Table5[[#This Row],[2020]]-Table5[[#This Row],[2010]]</f>
        <v>7966037</v>
      </c>
      <c r="BA3" s="89">
        <f>AZ3/Table5[[#This Row],[2020]]</f>
        <v>0.53835166757134922</v>
      </c>
    </row>
    <row r="4" spans="1:53" x14ac:dyDescent="0.35">
      <c r="A4" s="37" t="s">
        <v>5</v>
      </c>
      <c r="B4" s="54">
        <v>2618695</v>
      </c>
      <c r="C4" s="54">
        <v>2543979</v>
      </c>
      <c r="D4" s="54">
        <v>2390873</v>
      </c>
      <c r="E4" s="54">
        <v>2353207</v>
      </c>
      <c r="F4" s="54">
        <v>2391933</v>
      </c>
      <c r="G4" s="54">
        <v>2247986</v>
      </c>
      <c r="H4" s="54">
        <v>2346539</v>
      </c>
      <c r="I4" s="54">
        <v>2160077</v>
      </c>
      <c r="J4" s="54">
        <v>2011405</v>
      </c>
      <c r="K4" s="54">
        <v>1618634</v>
      </c>
      <c r="L4" s="54">
        <v>1545601</v>
      </c>
      <c r="M4" s="54">
        <v>1819793</v>
      </c>
      <c r="N4" s="54">
        <v>2587848</v>
      </c>
      <c r="O4" s="107">
        <f>1800576+57290</f>
        <v>1857866</v>
      </c>
      <c r="P4" s="4">
        <v>1459895</v>
      </c>
      <c r="R4" t="s">
        <v>5</v>
      </c>
      <c r="S4">
        <v>3876594</v>
      </c>
      <c r="T4">
        <v>3808588</v>
      </c>
      <c r="U4">
        <v>3704182</v>
      </c>
      <c r="V4">
        <v>3625221</v>
      </c>
      <c r="W4">
        <v>3687345</v>
      </c>
      <c r="X4">
        <v>3617243</v>
      </c>
      <c r="Y4">
        <v>3337469</v>
      </c>
      <c r="Z4">
        <v>3310322</v>
      </c>
      <c r="AA4">
        <v>3075747</v>
      </c>
      <c r="AB4">
        <v>2824017</v>
      </c>
      <c r="AC4">
        <v>2595736</v>
      </c>
      <c r="AD4">
        <v>2650692</v>
      </c>
      <c r="AE4">
        <v>2650480</v>
      </c>
      <c r="AF4">
        <v>2623646</v>
      </c>
      <c r="AG4">
        <v>2333799</v>
      </c>
      <c r="AI4" s="37" t="s">
        <v>5</v>
      </c>
      <c r="AJ4" s="4">
        <f t="shared" si="1"/>
        <v>6495289</v>
      </c>
      <c r="AK4" s="4">
        <f t="shared" si="0"/>
        <v>6352567</v>
      </c>
      <c r="AL4" s="4">
        <f t="shared" si="0"/>
        <v>6095055</v>
      </c>
      <c r="AM4" s="4">
        <f t="shared" si="0"/>
        <v>5978428</v>
      </c>
      <c r="AN4" s="4">
        <f t="shared" si="0"/>
        <v>6079278</v>
      </c>
      <c r="AO4" s="4">
        <f t="shared" si="0"/>
        <v>5865229</v>
      </c>
      <c r="AP4" s="4">
        <f t="shared" si="0"/>
        <v>5684008</v>
      </c>
      <c r="AQ4" s="4">
        <f t="shared" si="0"/>
        <v>5470399</v>
      </c>
      <c r="AR4" s="4">
        <f t="shared" si="0"/>
        <v>5087152</v>
      </c>
      <c r="AS4" s="4">
        <f t="shared" si="0"/>
        <v>4442651</v>
      </c>
      <c r="AT4" s="4">
        <f t="shared" si="0"/>
        <v>4141337</v>
      </c>
      <c r="AU4" s="4">
        <f t="shared" si="0"/>
        <v>4470485</v>
      </c>
      <c r="AV4" s="4">
        <f t="shared" si="0"/>
        <v>5238328</v>
      </c>
      <c r="AW4" s="4">
        <f t="shared" si="0"/>
        <v>4481512</v>
      </c>
      <c r="AX4" s="4">
        <f t="shared" si="0"/>
        <v>3793694</v>
      </c>
      <c r="AZ4" s="142">
        <f>Table5[[#This Row],[2020]]-Table5[[#This Row],[2010]]</f>
        <v>-1496916</v>
      </c>
      <c r="BA4" s="89">
        <f>AZ4/Table5[[#This Row],[2020]]</f>
        <v>-0.33402030386173237</v>
      </c>
    </row>
    <row r="5" spans="1:53" x14ac:dyDescent="0.35">
      <c r="A5" s="37" t="s">
        <v>6</v>
      </c>
      <c r="B5" s="54">
        <v>3647235</v>
      </c>
      <c r="C5" s="54">
        <v>3921789</v>
      </c>
      <c r="D5" s="54">
        <v>4256706</v>
      </c>
      <c r="E5" s="54">
        <v>4425005</v>
      </c>
      <c r="F5" s="54">
        <v>3715691</v>
      </c>
      <c r="G5" s="54">
        <v>4071776</v>
      </c>
      <c r="H5" s="54">
        <v>3996929</v>
      </c>
      <c r="I5" s="54">
        <v>3312643</v>
      </c>
      <c r="J5" s="54">
        <v>3550322</v>
      </c>
      <c r="K5" s="54">
        <v>3307373</v>
      </c>
      <c r="L5" s="54">
        <v>2695424</v>
      </c>
      <c r="M5" s="54">
        <v>2512012</v>
      </c>
      <c r="N5" s="54">
        <v>2318496</v>
      </c>
      <c r="O5" s="107">
        <f>1233727+242724</f>
        <v>1476451</v>
      </c>
      <c r="P5" s="4">
        <v>1461672</v>
      </c>
      <c r="R5" t="s">
        <v>6</v>
      </c>
      <c r="S5">
        <v>476870</v>
      </c>
      <c r="T5">
        <v>564093</v>
      </c>
      <c r="U5">
        <v>664869</v>
      </c>
      <c r="V5">
        <v>802697</v>
      </c>
      <c r="W5">
        <v>705139</v>
      </c>
      <c r="X5">
        <v>785602</v>
      </c>
      <c r="Y5">
        <v>723748</v>
      </c>
      <c r="Z5">
        <v>710406</v>
      </c>
      <c r="AA5">
        <v>604456</v>
      </c>
      <c r="AB5">
        <v>452845</v>
      </c>
      <c r="AC5">
        <v>399295</v>
      </c>
      <c r="AD5">
        <v>362133</v>
      </c>
      <c r="AE5">
        <v>311991</v>
      </c>
      <c r="AF5">
        <v>234616</v>
      </c>
      <c r="AG5">
        <v>237681</v>
      </c>
      <c r="AI5" s="37" t="s">
        <v>6</v>
      </c>
      <c r="AJ5" s="4">
        <f t="shared" si="1"/>
        <v>4124105</v>
      </c>
      <c r="AK5" s="4">
        <f t="shared" si="0"/>
        <v>4485882</v>
      </c>
      <c r="AL5" s="4">
        <f t="shared" si="0"/>
        <v>4921575</v>
      </c>
      <c r="AM5" s="4">
        <f t="shared" si="0"/>
        <v>5227702</v>
      </c>
      <c r="AN5" s="4">
        <f t="shared" si="0"/>
        <v>4420830</v>
      </c>
      <c r="AO5" s="4">
        <f t="shared" si="0"/>
        <v>4857378</v>
      </c>
      <c r="AP5" s="4">
        <f t="shared" si="0"/>
        <v>4720677</v>
      </c>
      <c r="AQ5" s="4">
        <f t="shared" si="0"/>
        <v>4023049</v>
      </c>
      <c r="AR5" s="4">
        <f t="shared" si="0"/>
        <v>4154778</v>
      </c>
      <c r="AS5" s="4">
        <f t="shared" si="0"/>
        <v>3760218</v>
      </c>
      <c r="AT5" s="4">
        <f t="shared" si="0"/>
        <v>3094719</v>
      </c>
      <c r="AU5" s="4">
        <f t="shared" si="0"/>
        <v>2874145</v>
      </c>
      <c r="AV5" s="4">
        <f t="shared" si="0"/>
        <v>2630487</v>
      </c>
      <c r="AW5" s="4">
        <f t="shared" si="0"/>
        <v>1711067</v>
      </c>
      <c r="AX5" s="4">
        <f t="shared" si="0"/>
        <v>1699353</v>
      </c>
      <c r="AZ5" s="142">
        <f>Table5[[#This Row],[2020]]-Table5[[#This Row],[2010]]</f>
        <v>-3516635</v>
      </c>
      <c r="BA5" s="89">
        <f>AZ5/Table5[[#This Row],[2020]]</f>
        <v>-2.0552292809106834</v>
      </c>
    </row>
    <row r="6" spans="1:53" x14ac:dyDescent="0.35">
      <c r="A6" s="37" t="s">
        <v>7</v>
      </c>
      <c r="B6" s="54">
        <v>1652728</v>
      </c>
      <c r="C6" s="54">
        <v>1366375</v>
      </c>
      <c r="D6" s="54">
        <v>1067776</v>
      </c>
      <c r="E6" s="54">
        <v>865484</v>
      </c>
      <c r="F6" s="54">
        <v>661597</v>
      </c>
      <c r="G6" s="54">
        <v>571515</v>
      </c>
      <c r="H6" s="54">
        <v>532667</v>
      </c>
      <c r="I6" s="54">
        <v>485556</v>
      </c>
      <c r="J6" s="54">
        <v>398314</v>
      </c>
      <c r="K6" s="54">
        <v>334626</v>
      </c>
      <c r="L6" s="54">
        <v>293950</v>
      </c>
      <c r="M6" s="54">
        <v>238993</v>
      </c>
      <c r="N6" s="54">
        <v>406125</v>
      </c>
      <c r="O6" s="109">
        <f>128709+185589</f>
        <v>314298</v>
      </c>
      <c r="P6" s="4">
        <v>230488</v>
      </c>
      <c r="R6" t="s">
        <v>7</v>
      </c>
      <c r="S6">
        <v>438460</v>
      </c>
      <c r="T6">
        <v>406402</v>
      </c>
      <c r="U6">
        <v>374199</v>
      </c>
      <c r="V6">
        <v>390665</v>
      </c>
      <c r="W6">
        <v>350806</v>
      </c>
      <c r="X6">
        <v>323077</v>
      </c>
      <c r="Y6">
        <v>309835</v>
      </c>
      <c r="Z6">
        <v>312455</v>
      </c>
      <c r="AA6">
        <v>254946</v>
      </c>
      <c r="AB6">
        <v>264282</v>
      </c>
      <c r="AC6">
        <v>272827</v>
      </c>
      <c r="AD6">
        <v>282410</v>
      </c>
      <c r="AE6">
        <v>270317</v>
      </c>
      <c r="AF6">
        <f>215582+398</f>
        <v>215980</v>
      </c>
      <c r="AG6">
        <v>183290</v>
      </c>
      <c r="AI6" s="37" t="s">
        <v>7</v>
      </c>
      <c r="AJ6" s="4">
        <f t="shared" si="1"/>
        <v>2091188</v>
      </c>
      <c r="AK6" s="4">
        <f t="shared" si="0"/>
        <v>1772777</v>
      </c>
      <c r="AL6" s="4">
        <f t="shared" si="0"/>
        <v>1441975</v>
      </c>
      <c r="AM6" s="4">
        <f t="shared" si="0"/>
        <v>1256149</v>
      </c>
      <c r="AN6" s="4">
        <f t="shared" si="0"/>
        <v>1012403</v>
      </c>
      <c r="AO6" s="4">
        <f t="shared" si="0"/>
        <v>894592</v>
      </c>
      <c r="AP6" s="4">
        <f t="shared" si="0"/>
        <v>842502</v>
      </c>
      <c r="AQ6" s="4">
        <f t="shared" si="0"/>
        <v>798011</v>
      </c>
      <c r="AR6" s="4">
        <f t="shared" si="0"/>
        <v>653260</v>
      </c>
      <c r="AS6" s="4">
        <f t="shared" si="0"/>
        <v>598908</v>
      </c>
      <c r="AT6" s="4">
        <f t="shared" si="0"/>
        <v>566777</v>
      </c>
      <c r="AU6" s="4">
        <f t="shared" si="0"/>
        <v>521403</v>
      </c>
      <c r="AV6" s="4">
        <f t="shared" si="0"/>
        <v>676442</v>
      </c>
      <c r="AW6" s="4">
        <f t="shared" si="0"/>
        <v>530278</v>
      </c>
      <c r="AX6" s="4">
        <f t="shared" si="0"/>
        <v>413778</v>
      </c>
      <c r="AZ6" s="142">
        <f>Table5[[#This Row],[2020]]-Table5[[#This Row],[2010]]</f>
        <v>-725871</v>
      </c>
      <c r="BA6" s="89">
        <f>AZ6/Table5[[#This Row],[2020]]</f>
        <v>-1.3688499240021272</v>
      </c>
    </row>
    <row r="7" spans="1:53" x14ac:dyDescent="0.35">
      <c r="A7" s="37" t="s">
        <v>8</v>
      </c>
      <c r="B7" s="54">
        <v>65809541</v>
      </c>
      <c r="C7" s="54">
        <v>65567650</v>
      </c>
      <c r="D7" s="54">
        <v>60017641</v>
      </c>
      <c r="E7" s="54">
        <v>56911827</v>
      </c>
      <c r="F7" s="54">
        <v>52802726</v>
      </c>
      <c r="G7" s="54">
        <v>52783926</v>
      </c>
      <c r="H7" s="54">
        <v>51245053</v>
      </c>
      <c r="I7" s="54">
        <v>50398948</v>
      </c>
      <c r="J7" s="54">
        <v>53675817</v>
      </c>
      <c r="K7" s="54">
        <v>48842180</v>
      </c>
      <c r="L7" s="54">
        <v>43603317</v>
      </c>
      <c r="M7" s="54">
        <v>39194508</v>
      </c>
      <c r="N7" s="54">
        <v>39081000</v>
      </c>
      <c r="O7" s="107">
        <v>41408485</v>
      </c>
      <c r="P7" s="4">
        <v>37416845</v>
      </c>
      <c r="R7" t="s">
        <v>8</v>
      </c>
      <c r="S7">
        <v>9436359</v>
      </c>
      <c r="T7">
        <v>9547561</v>
      </c>
      <c r="U7">
        <v>8994806</v>
      </c>
      <c r="V7">
        <v>8947763</v>
      </c>
      <c r="W7">
        <v>8846265</v>
      </c>
      <c r="X7">
        <v>9169600</v>
      </c>
      <c r="Y7">
        <v>10518698</v>
      </c>
      <c r="Z7">
        <v>10693449</v>
      </c>
      <c r="AA7">
        <v>10169394</v>
      </c>
      <c r="AB7">
        <v>8302860</v>
      </c>
      <c r="AC7">
        <v>7169461</v>
      </c>
      <c r="AD7">
        <v>6758679</v>
      </c>
      <c r="AE7">
        <v>7410122</v>
      </c>
      <c r="AF7">
        <v>7052533</v>
      </c>
      <c r="AG7">
        <v>6628063</v>
      </c>
      <c r="AI7" s="37" t="s">
        <v>8</v>
      </c>
      <c r="AJ7" s="4">
        <f t="shared" si="1"/>
        <v>75245900</v>
      </c>
      <c r="AK7" s="4">
        <f t="shared" si="0"/>
        <v>75115211</v>
      </c>
      <c r="AL7" s="4">
        <f t="shared" si="0"/>
        <v>69012447</v>
      </c>
      <c r="AM7" s="4">
        <f t="shared" si="0"/>
        <v>65859590</v>
      </c>
      <c r="AN7" s="4">
        <f t="shared" si="0"/>
        <v>61648991</v>
      </c>
      <c r="AO7" s="4">
        <f t="shared" si="0"/>
        <v>61953526</v>
      </c>
      <c r="AP7" s="4">
        <f t="shared" si="0"/>
        <v>61763751</v>
      </c>
      <c r="AQ7" s="4">
        <f t="shared" si="0"/>
        <v>61092397</v>
      </c>
      <c r="AR7" s="4">
        <f t="shared" si="0"/>
        <v>63845211</v>
      </c>
      <c r="AS7" s="4">
        <f t="shared" si="0"/>
        <v>57145040</v>
      </c>
      <c r="AT7" s="4">
        <f t="shared" si="0"/>
        <v>50772778</v>
      </c>
      <c r="AU7" s="4">
        <f t="shared" si="0"/>
        <v>45953187</v>
      </c>
      <c r="AV7" s="4">
        <f t="shared" si="0"/>
        <v>46491122</v>
      </c>
      <c r="AW7" s="4">
        <f t="shared" si="0"/>
        <v>48461018</v>
      </c>
      <c r="AX7" s="4">
        <f t="shared" si="0"/>
        <v>44044908</v>
      </c>
      <c r="AZ7" s="142">
        <f>Table5[[#This Row],[2020]]-Table5[[#This Row],[2010]]</f>
        <v>-17398572</v>
      </c>
      <c r="BA7" s="89">
        <f>AZ7/Table5[[#This Row],[2020]]</f>
        <v>-0.35902200816334484</v>
      </c>
    </row>
    <row r="8" spans="1:53" x14ac:dyDescent="0.35">
      <c r="A8" s="37" t="s">
        <v>9</v>
      </c>
      <c r="B8" s="54">
        <v>108240795</v>
      </c>
      <c r="C8" s="54">
        <v>108945466</v>
      </c>
      <c r="D8" s="54">
        <v>102631846</v>
      </c>
      <c r="E8" s="54">
        <v>94493202</v>
      </c>
      <c r="F8" s="54">
        <v>85805325</v>
      </c>
      <c r="G8" s="54">
        <v>81203269</v>
      </c>
      <c r="H8" s="54">
        <v>84159886</v>
      </c>
      <c r="I8" s="54">
        <v>103556888</v>
      </c>
      <c r="J8" s="54">
        <v>105759081</v>
      </c>
      <c r="K8" s="54">
        <v>100478871</v>
      </c>
      <c r="L8" s="54">
        <v>104603391</v>
      </c>
      <c r="M8" s="54">
        <v>104835040</v>
      </c>
      <c r="N8" s="54">
        <v>100262366</v>
      </c>
      <c r="O8" s="107">
        <f>55890331+36371636</f>
        <v>92261967</v>
      </c>
      <c r="P8" s="4">
        <v>84428026</v>
      </c>
      <c r="R8" t="s">
        <v>9</v>
      </c>
      <c r="S8">
        <v>5667970</v>
      </c>
      <c r="T8">
        <v>5886628</v>
      </c>
      <c r="U8">
        <v>5441780</v>
      </c>
      <c r="V8">
        <v>5272946</v>
      </c>
      <c r="W8">
        <v>5407776</v>
      </c>
      <c r="X8">
        <v>6417573</v>
      </c>
      <c r="Y8">
        <v>8904868</v>
      </c>
      <c r="Z8">
        <v>11657724</v>
      </c>
      <c r="AA8">
        <v>10617318</v>
      </c>
      <c r="AB8">
        <v>9046487</v>
      </c>
      <c r="AC8">
        <v>8882430</v>
      </c>
      <c r="AD8">
        <v>7597896</v>
      </c>
      <c r="AE8">
        <v>6293540</v>
      </c>
      <c r="AF8">
        <v>5357097</v>
      </c>
      <c r="AG8">
        <v>4881071</v>
      </c>
      <c r="AI8" s="37" t="s">
        <v>9</v>
      </c>
      <c r="AJ8" s="4">
        <f t="shared" si="1"/>
        <v>113908765</v>
      </c>
      <c r="AK8" s="4">
        <f t="shared" si="0"/>
        <v>114832094</v>
      </c>
      <c r="AL8" s="4">
        <f t="shared" si="0"/>
        <v>108073626</v>
      </c>
      <c r="AM8" s="4">
        <f t="shared" si="0"/>
        <v>99766148</v>
      </c>
      <c r="AN8" s="4">
        <f t="shared" si="0"/>
        <v>91213101</v>
      </c>
      <c r="AO8" s="4">
        <f t="shared" si="0"/>
        <v>87620842</v>
      </c>
      <c r="AP8" s="4">
        <f t="shared" si="0"/>
        <v>93064754</v>
      </c>
      <c r="AQ8" s="4">
        <f t="shared" si="0"/>
        <v>115214612</v>
      </c>
      <c r="AR8" s="4">
        <f t="shared" si="0"/>
        <v>116376399</v>
      </c>
      <c r="AS8" s="4">
        <f t="shared" si="0"/>
        <v>109525358</v>
      </c>
      <c r="AT8" s="4">
        <f t="shared" si="0"/>
        <v>113485821</v>
      </c>
      <c r="AU8" s="4">
        <f t="shared" si="0"/>
        <v>112432936</v>
      </c>
      <c r="AV8" s="4">
        <f t="shared" si="0"/>
        <v>106555906</v>
      </c>
      <c r="AW8" s="4">
        <f t="shared" si="0"/>
        <v>97619064</v>
      </c>
      <c r="AX8" s="4">
        <f t="shared" si="0"/>
        <v>89309097</v>
      </c>
      <c r="AZ8" s="142">
        <f>Table5[[#This Row],[2020]]-Table5[[#This Row],[2010]]</f>
        <v>-2147084</v>
      </c>
      <c r="BA8" s="89">
        <f>AZ8/Table5[[#This Row],[2020]]</f>
        <v>-2.199451533360328E-2</v>
      </c>
    </row>
    <row r="9" spans="1:53" x14ac:dyDescent="0.35">
      <c r="A9" s="37" t="s">
        <v>10</v>
      </c>
      <c r="B9" s="54">
        <v>58388</v>
      </c>
      <c r="C9" s="54">
        <v>49519</v>
      </c>
      <c r="D9" s="54">
        <v>45031</v>
      </c>
      <c r="E9" s="54">
        <v>39323</v>
      </c>
      <c r="F9" s="54">
        <v>89654</v>
      </c>
      <c r="G9" s="54">
        <v>127858</v>
      </c>
      <c r="H9" s="54">
        <v>122640</v>
      </c>
      <c r="I9" s="54">
        <v>93317</v>
      </c>
      <c r="J9" s="54">
        <v>82439</v>
      </c>
      <c r="K9" s="54">
        <v>86692</v>
      </c>
      <c r="L9" s="54">
        <v>113042</v>
      </c>
      <c r="M9" s="54">
        <v>69897</v>
      </c>
      <c r="N9" s="54">
        <v>62652</v>
      </c>
      <c r="O9" s="107">
        <v>6149</v>
      </c>
      <c r="P9" s="4">
        <v>0</v>
      </c>
      <c r="R9" t="s">
        <v>10</v>
      </c>
      <c r="S9">
        <v>516913</v>
      </c>
      <c r="T9">
        <v>560738</v>
      </c>
      <c r="U9">
        <v>611395</v>
      </c>
      <c r="V9">
        <v>642897</v>
      </c>
      <c r="W9">
        <v>744818</v>
      </c>
      <c r="X9">
        <v>837709</v>
      </c>
      <c r="Y9">
        <v>1102030</v>
      </c>
      <c r="Z9">
        <v>1566717</v>
      </c>
      <c r="AA9">
        <v>1555765</v>
      </c>
      <c r="AB9">
        <v>1245728</v>
      </c>
      <c r="AC9">
        <v>1165242</v>
      </c>
      <c r="AD9">
        <v>1005018</v>
      </c>
      <c r="AE9">
        <v>922783</v>
      </c>
      <c r="AF9">
        <v>663179</v>
      </c>
      <c r="AG9" t="s">
        <v>109</v>
      </c>
      <c r="AI9" s="37" t="s">
        <v>10</v>
      </c>
      <c r="AJ9" s="4">
        <f t="shared" si="1"/>
        <v>575301</v>
      </c>
      <c r="AK9" s="4">
        <f t="shared" si="0"/>
        <v>610257</v>
      </c>
      <c r="AL9" s="4">
        <f t="shared" si="0"/>
        <v>656426</v>
      </c>
      <c r="AM9" s="4">
        <f t="shared" si="0"/>
        <v>682220</v>
      </c>
      <c r="AN9" s="4">
        <f t="shared" si="0"/>
        <v>834472</v>
      </c>
      <c r="AO9" s="4">
        <f t="shared" si="0"/>
        <v>965567</v>
      </c>
      <c r="AP9" s="4">
        <f t="shared" si="0"/>
        <v>1224670</v>
      </c>
      <c r="AQ9" s="4">
        <f t="shared" si="0"/>
        <v>1660034</v>
      </c>
      <c r="AR9" s="4">
        <f t="shared" si="0"/>
        <v>1638204</v>
      </c>
      <c r="AS9" s="4">
        <f t="shared" si="0"/>
        <v>1332420</v>
      </c>
      <c r="AT9" s="4">
        <f t="shared" si="0"/>
        <v>1278284</v>
      </c>
      <c r="AU9" s="4">
        <f t="shared" si="0"/>
        <v>1074915</v>
      </c>
      <c r="AV9" s="4">
        <f t="shared" si="0"/>
        <v>985435</v>
      </c>
      <c r="AW9" s="4">
        <f t="shared" si="0"/>
        <v>669328</v>
      </c>
      <c r="AX9" s="4">
        <f t="shared" si="0"/>
        <v>0</v>
      </c>
      <c r="AZ9" s="142">
        <f>Table5[[#This Row],[2020]]-Table5[[#This Row],[2010]]</f>
        <v>-12892</v>
      </c>
      <c r="BA9" s="89">
        <f>AZ9/Table5[[#This Row],[2020]]</f>
        <v>-1.9261109650276099E-2</v>
      </c>
    </row>
    <row r="10" spans="1:53" x14ac:dyDescent="0.35">
      <c r="A10" s="37" t="s">
        <v>11</v>
      </c>
      <c r="B10" s="54">
        <v>1480705</v>
      </c>
      <c r="C10" s="54">
        <v>4374497</v>
      </c>
      <c r="D10" s="54">
        <v>5703520</v>
      </c>
      <c r="E10" s="54">
        <v>4421872</v>
      </c>
      <c r="F10" s="54">
        <v>5085292</v>
      </c>
      <c r="G10" s="54">
        <v>12595347</v>
      </c>
      <c r="H10" s="54">
        <v>31836040</v>
      </c>
      <c r="I10" s="54">
        <v>70320645</v>
      </c>
      <c r="J10" s="54">
        <v>114697275</v>
      </c>
      <c r="K10" s="54">
        <v>140846532</v>
      </c>
      <c r="L10" s="54">
        <v>177224204</v>
      </c>
      <c r="M10" s="54">
        <v>242998033</v>
      </c>
      <c r="N10" s="54">
        <v>347623344</v>
      </c>
      <c r="O10" s="107">
        <f>2133976+402566199</f>
        <v>404700175</v>
      </c>
      <c r="P10" s="4">
        <v>427134157</v>
      </c>
      <c r="R10" t="s">
        <v>11</v>
      </c>
      <c r="S10">
        <v>103613</v>
      </c>
      <c r="T10">
        <v>98679</v>
      </c>
      <c r="U10">
        <v>96030</v>
      </c>
      <c r="V10">
        <v>168560</v>
      </c>
      <c r="W10">
        <v>443943</v>
      </c>
      <c r="X10">
        <v>1546223</v>
      </c>
      <c r="Y10">
        <v>3551459</v>
      </c>
      <c r="Z10">
        <v>7745236</v>
      </c>
      <c r="AA10">
        <v>11210309</v>
      </c>
      <c r="AB10">
        <v>13666616</v>
      </c>
      <c r="AC10">
        <v>15804248</v>
      </c>
      <c r="AD10">
        <v>23296476</v>
      </c>
      <c r="AE10">
        <v>31592706</v>
      </c>
      <c r="AF10">
        <v>38193947</v>
      </c>
      <c r="AG10">
        <v>35960169</v>
      </c>
      <c r="AI10" s="37" t="s">
        <v>11</v>
      </c>
      <c r="AJ10" s="4">
        <f t="shared" si="1"/>
        <v>1584318</v>
      </c>
      <c r="AK10" s="4">
        <f t="shared" si="0"/>
        <v>4473176</v>
      </c>
      <c r="AL10" s="4">
        <f t="shared" si="0"/>
        <v>5799550</v>
      </c>
      <c r="AM10" s="4">
        <f t="shared" si="0"/>
        <v>4590432</v>
      </c>
      <c r="AN10" s="4">
        <f t="shared" si="0"/>
        <v>5529235</v>
      </c>
      <c r="AO10" s="4">
        <f t="shared" si="0"/>
        <v>14141570</v>
      </c>
      <c r="AP10" s="4">
        <f t="shared" si="0"/>
        <v>35387499</v>
      </c>
      <c r="AQ10" s="4">
        <f t="shared" si="0"/>
        <v>78065881</v>
      </c>
      <c r="AR10" s="4">
        <f t="shared" si="0"/>
        <v>125907584</v>
      </c>
      <c r="AS10" s="4">
        <f t="shared" si="0"/>
        <v>154513148</v>
      </c>
      <c r="AT10" s="4">
        <f t="shared" si="0"/>
        <v>193028452</v>
      </c>
      <c r="AU10" s="4">
        <f t="shared" si="0"/>
        <v>266294509</v>
      </c>
      <c r="AV10" s="4">
        <f t="shared" si="0"/>
        <v>379216050</v>
      </c>
      <c r="AW10" s="4">
        <f t="shared" si="0"/>
        <v>442894122</v>
      </c>
      <c r="AX10" s="4">
        <f t="shared" si="0"/>
        <v>463094326</v>
      </c>
      <c r="AZ10" s="142">
        <f>Table5[[#This Row],[2020]]-Table5[[#This Row],[2010]]</f>
        <v>438303690</v>
      </c>
      <c r="BA10" s="89">
        <f>AZ10/Table5[[#This Row],[2020]]</f>
        <v>0.98963537384675426</v>
      </c>
    </row>
    <row r="11" spans="1:53" x14ac:dyDescent="0.35">
      <c r="A11" s="37" t="s">
        <v>12</v>
      </c>
      <c r="B11" s="54">
        <v>2474609</v>
      </c>
      <c r="C11" s="54">
        <v>2456769</v>
      </c>
      <c r="D11" s="54">
        <v>2333132</v>
      </c>
      <c r="E11" s="54">
        <v>2217234</v>
      </c>
      <c r="F11" s="54">
        <v>2080229</v>
      </c>
      <c r="G11" s="54">
        <v>2067441</v>
      </c>
      <c r="H11" s="54">
        <v>2210789</v>
      </c>
      <c r="I11" s="54">
        <v>2269299</v>
      </c>
      <c r="J11" s="54">
        <v>1998030</v>
      </c>
      <c r="K11" s="54">
        <v>1779621</v>
      </c>
      <c r="L11" s="54">
        <v>1666176</v>
      </c>
      <c r="M11" s="54">
        <v>1448629</v>
      </c>
      <c r="N11" s="54">
        <v>1222436</v>
      </c>
      <c r="O11" s="107">
        <v>1301633</v>
      </c>
      <c r="P11" s="129" t="s">
        <v>110</v>
      </c>
      <c r="R11" t="s">
        <v>12</v>
      </c>
      <c r="S11">
        <v>4439336</v>
      </c>
      <c r="T11">
        <v>4218149</v>
      </c>
      <c r="U11">
        <v>3923610</v>
      </c>
      <c r="V11">
        <v>3754905</v>
      </c>
      <c r="W11">
        <v>3712837</v>
      </c>
      <c r="X11">
        <v>3855435</v>
      </c>
      <c r="Y11">
        <v>4174390</v>
      </c>
      <c r="Z11">
        <v>4139367</v>
      </c>
      <c r="AA11">
        <v>3758687</v>
      </c>
      <c r="AB11">
        <v>3459916</v>
      </c>
      <c r="AC11">
        <v>3416086</v>
      </c>
      <c r="AD11">
        <v>3434564</v>
      </c>
      <c r="AE11">
        <v>3090742</v>
      </c>
      <c r="AF11">
        <v>2941647</v>
      </c>
      <c r="AG11">
        <v>3366382</v>
      </c>
      <c r="AI11" s="37" t="s">
        <v>12</v>
      </c>
      <c r="AJ11" s="4">
        <f t="shared" si="1"/>
        <v>6913945</v>
      </c>
      <c r="AK11" s="4">
        <f t="shared" si="0"/>
        <v>6674918</v>
      </c>
      <c r="AL11" s="4">
        <f t="shared" si="0"/>
        <v>6256742</v>
      </c>
      <c r="AM11" s="4">
        <f t="shared" si="0"/>
        <v>5972139</v>
      </c>
      <c r="AN11" s="4">
        <f t="shared" si="0"/>
        <v>5793066</v>
      </c>
      <c r="AO11" s="4">
        <f t="shared" si="0"/>
        <v>5922876</v>
      </c>
      <c r="AP11" s="4">
        <f t="shared" si="0"/>
        <v>6385179</v>
      </c>
      <c r="AQ11" s="4">
        <f t="shared" si="0"/>
        <v>6408666</v>
      </c>
      <c r="AR11" s="4">
        <f t="shared" si="0"/>
        <v>5756717</v>
      </c>
      <c r="AS11" s="4">
        <f t="shared" si="0"/>
        <v>5239537</v>
      </c>
      <c r="AT11" s="4">
        <f t="shared" si="0"/>
        <v>5082262</v>
      </c>
      <c r="AU11" s="4">
        <f t="shared" si="0"/>
        <v>4883193</v>
      </c>
      <c r="AV11" s="4">
        <f t="shared" si="0"/>
        <v>4313178</v>
      </c>
      <c r="AW11" s="4">
        <f t="shared" si="0"/>
        <v>4243280</v>
      </c>
      <c r="AX11" s="4">
        <f t="shared" si="0"/>
        <v>3366382</v>
      </c>
      <c r="AZ11" s="142">
        <f>Table5[[#This Row],[2020]]-Table5[[#This Row],[2010]]</f>
        <v>-1728859</v>
      </c>
      <c r="BA11" s="89">
        <f>AZ11/Table5[[#This Row],[2020]]</f>
        <v>-0.40743457891065404</v>
      </c>
    </row>
    <row r="12" spans="1:53" x14ac:dyDescent="0.35">
      <c r="A12" s="37" t="s">
        <v>13</v>
      </c>
      <c r="B12" s="54">
        <v>119902</v>
      </c>
      <c r="C12" s="54">
        <v>119104</v>
      </c>
      <c r="D12" s="54">
        <v>69855</v>
      </c>
      <c r="E12" s="54">
        <v>63118</v>
      </c>
      <c r="F12" s="54">
        <v>18632</v>
      </c>
      <c r="G12" s="54">
        <v>4346</v>
      </c>
      <c r="H12" s="54">
        <v>4580</v>
      </c>
      <c r="I12" s="54">
        <v>7600</v>
      </c>
      <c r="J12" s="54">
        <v>19213</v>
      </c>
      <c r="K12" s="54">
        <v>18976</v>
      </c>
      <c r="L12" s="54">
        <v>18743</v>
      </c>
      <c r="M12" s="54">
        <v>18261</v>
      </c>
      <c r="N12" s="54">
        <v>16347</v>
      </c>
      <c r="O12" s="107">
        <v>21246</v>
      </c>
      <c r="P12" s="4">
        <v>20903</v>
      </c>
      <c r="R12" t="s">
        <v>13</v>
      </c>
      <c r="S12">
        <v>1340338</v>
      </c>
      <c r="T12">
        <v>1286611</v>
      </c>
      <c r="U12">
        <v>1111893</v>
      </c>
      <c r="V12">
        <v>1010743</v>
      </c>
      <c r="W12">
        <v>860696</v>
      </c>
      <c r="X12">
        <v>782826</v>
      </c>
      <c r="Y12">
        <v>679360</v>
      </c>
      <c r="Z12">
        <v>650233</v>
      </c>
      <c r="AA12">
        <v>542538</v>
      </c>
      <c r="AB12">
        <v>466154</v>
      </c>
      <c r="AC12">
        <v>491175</v>
      </c>
      <c r="AD12">
        <v>480503</v>
      </c>
      <c r="AE12">
        <v>427317</v>
      </c>
      <c r="AF12">
        <v>356114</v>
      </c>
      <c r="AG12">
        <v>321339</v>
      </c>
      <c r="AI12" s="37" t="s">
        <v>13</v>
      </c>
      <c r="AJ12" s="4">
        <f t="shared" si="1"/>
        <v>1460240</v>
      </c>
      <c r="AK12" s="4">
        <f t="shared" si="0"/>
        <v>1405715</v>
      </c>
      <c r="AL12" s="4">
        <f t="shared" si="0"/>
        <v>1181748</v>
      </c>
      <c r="AM12" s="4">
        <f t="shared" si="0"/>
        <v>1073861</v>
      </c>
      <c r="AN12" s="4">
        <f t="shared" si="0"/>
        <v>879328</v>
      </c>
      <c r="AO12" s="4">
        <f t="shared" si="0"/>
        <v>787172</v>
      </c>
      <c r="AP12" s="4">
        <f t="shared" si="0"/>
        <v>683940</v>
      </c>
      <c r="AQ12" s="4">
        <f t="shared" si="0"/>
        <v>657833</v>
      </c>
      <c r="AR12" s="4">
        <f t="shared" si="0"/>
        <v>561751</v>
      </c>
      <c r="AS12" s="4">
        <f t="shared" si="0"/>
        <v>485130</v>
      </c>
      <c r="AT12" s="4">
        <f t="shared" si="0"/>
        <v>509918</v>
      </c>
      <c r="AU12" s="4">
        <f t="shared" si="0"/>
        <v>498764</v>
      </c>
      <c r="AV12" s="4">
        <f t="shared" si="0"/>
        <v>443664</v>
      </c>
      <c r="AW12" s="4">
        <f t="shared" si="0"/>
        <v>377360</v>
      </c>
      <c r="AX12" s="4">
        <f t="shared" si="0"/>
        <v>342242</v>
      </c>
      <c r="AZ12" s="142">
        <f>Table5[[#This Row],[2020]]-Table5[[#This Row],[2010]]</f>
        <v>-696501</v>
      </c>
      <c r="BA12" s="89">
        <f>AZ12/Table5[[#This Row],[2020]]</f>
        <v>-1.8457202671189314</v>
      </c>
    </row>
    <row r="13" spans="1:53" x14ac:dyDescent="0.35">
      <c r="A13" s="37" t="s">
        <v>14</v>
      </c>
      <c r="B13" s="54">
        <v>39368125</v>
      </c>
      <c r="C13" s="54">
        <v>42472580</v>
      </c>
      <c r="D13" s="54">
        <v>45182794</v>
      </c>
      <c r="E13" s="54">
        <v>49435434</v>
      </c>
      <c r="F13" s="54">
        <v>53829983</v>
      </c>
      <c r="G13" s="54">
        <v>56125456</v>
      </c>
      <c r="H13" s="54">
        <v>63154282</v>
      </c>
      <c r="I13" s="54">
        <v>71821089</v>
      </c>
      <c r="J13" s="54">
        <v>69847751</v>
      </c>
      <c r="K13" s="54">
        <v>63668686</v>
      </c>
      <c r="L13" s="54">
        <v>58797049</v>
      </c>
      <c r="M13" s="54">
        <v>51936548</v>
      </c>
      <c r="N13" s="54">
        <v>50098535</v>
      </c>
      <c r="O13" s="107">
        <v>41009436</v>
      </c>
      <c r="P13" s="4">
        <v>36168928</v>
      </c>
      <c r="R13" t="s">
        <v>14</v>
      </c>
      <c r="S13">
        <v>17913776</v>
      </c>
      <c r="T13">
        <v>19923332</v>
      </c>
      <c r="U13">
        <v>20338059</v>
      </c>
      <c r="V13">
        <v>22280878</v>
      </c>
      <c r="W13">
        <v>23899143</v>
      </c>
      <c r="X13">
        <v>25926191</v>
      </c>
      <c r="Y13">
        <v>28903553</v>
      </c>
      <c r="Z13">
        <v>30457356</v>
      </c>
      <c r="AA13">
        <v>26639290</v>
      </c>
      <c r="AB13">
        <v>22200109</v>
      </c>
      <c r="AC13">
        <v>19610121</v>
      </c>
      <c r="AD13">
        <v>19056344</v>
      </c>
      <c r="AE13">
        <v>19436088</v>
      </c>
      <c r="AF13">
        <v>16297199</v>
      </c>
      <c r="AG13">
        <v>14792931</v>
      </c>
      <c r="AI13" s="37" t="s">
        <v>14</v>
      </c>
      <c r="AJ13" s="4">
        <f t="shared" si="1"/>
        <v>57281901</v>
      </c>
      <c r="AK13" s="4">
        <f t="shared" si="0"/>
        <v>62395912</v>
      </c>
      <c r="AL13" s="4">
        <f t="shared" si="0"/>
        <v>65520853</v>
      </c>
      <c r="AM13" s="4">
        <f t="shared" si="0"/>
        <v>71716312</v>
      </c>
      <c r="AN13" s="4">
        <f t="shared" si="0"/>
        <v>77729126</v>
      </c>
      <c r="AO13" s="4">
        <f t="shared" si="0"/>
        <v>82051647</v>
      </c>
      <c r="AP13" s="4">
        <f t="shared" si="0"/>
        <v>92057835</v>
      </c>
      <c r="AQ13" s="4">
        <f t="shared" si="0"/>
        <v>102278445</v>
      </c>
      <c r="AR13" s="4">
        <f t="shared" si="0"/>
        <v>96487041</v>
      </c>
      <c r="AS13" s="4">
        <f t="shared" si="0"/>
        <v>85868795</v>
      </c>
      <c r="AT13" s="4">
        <f t="shared" si="0"/>
        <v>78407170</v>
      </c>
      <c r="AU13" s="4">
        <f t="shared" si="0"/>
        <v>70992892</v>
      </c>
      <c r="AV13" s="4">
        <f t="shared" si="0"/>
        <v>69534623</v>
      </c>
      <c r="AW13" s="4">
        <f t="shared" si="0"/>
        <v>57306635</v>
      </c>
      <c r="AX13" s="4">
        <f t="shared" si="0"/>
        <v>50961859</v>
      </c>
      <c r="AZ13" s="142">
        <f>Table5[[#This Row],[2020]]-Table5[[#This Row],[2010]]</f>
        <v>-14409677</v>
      </c>
      <c r="BA13" s="89">
        <f>AZ13/Table5[[#This Row],[2020]]</f>
        <v>-0.25144866733145299</v>
      </c>
    </row>
    <row r="14" spans="1:53" x14ac:dyDescent="0.35">
      <c r="A14" s="37" t="s">
        <v>15</v>
      </c>
      <c r="B14" s="54">
        <v>1025049</v>
      </c>
      <c r="C14" s="54">
        <v>1501848</v>
      </c>
      <c r="D14" s="54">
        <v>1979977</v>
      </c>
      <c r="E14" s="54">
        <v>2194759</v>
      </c>
      <c r="F14" s="54">
        <v>2203058</v>
      </c>
      <c r="G14" s="54">
        <v>1812720</v>
      </c>
      <c r="H14" s="54">
        <v>1746376</v>
      </c>
      <c r="I14" s="54">
        <v>1640282</v>
      </c>
      <c r="J14" s="54">
        <v>1630824</v>
      </c>
      <c r="K14" s="54">
        <v>1212733</v>
      </c>
      <c r="L14" s="54">
        <v>945716</v>
      </c>
      <c r="M14" s="54">
        <v>987495</v>
      </c>
      <c r="N14" s="54">
        <v>1029037</v>
      </c>
      <c r="O14" s="107">
        <f>2394271+7511</f>
        <v>2401782</v>
      </c>
      <c r="P14" s="4">
        <v>3213591</v>
      </c>
      <c r="R14" t="s">
        <v>15</v>
      </c>
      <c r="S14">
        <v>595167</v>
      </c>
      <c r="T14">
        <v>807152</v>
      </c>
      <c r="U14">
        <v>778952</v>
      </c>
      <c r="V14">
        <v>795237</v>
      </c>
      <c r="W14">
        <v>813817</v>
      </c>
      <c r="X14">
        <v>827073</v>
      </c>
      <c r="Y14">
        <v>932577</v>
      </c>
      <c r="Z14">
        <v>1060679</v>
      </c>
      <c r="AA14">
        <v>1007498</v>
      </c>
      <c r="AB14">
        <v>843296</v>
      </c>
      <c r="AC14">
        <v>841332</v>
      </c>
      <c r="AD14">
        <v>982116</v>
      </c>
      <c r="AE14">
        <v>1319486</v>
      </c>
      <c r="AF14">
        <v>1824375</v>
      </c>
      <c r="AG14">
        <v>2142822</v>
      </c>
      <c r="AI14" s="37" t="s">
        <v>15</v>
      </c>
      <c r="AJ14" s="4">
        <f t="shared" si="1"/>
        <v>1620216</v>
      </c>
      <c r="AK14" s="4">
        <f t="shared" si="0"/>
        <v>2309000</v>
      </c>
      <c r="AL14" s="4">
        <f t="shared" si="0"/>
        <v>2758929</v>
      </c>
      <c r="AM14" s="4">
        <f t="shared" si="0"/>
        <v>2989996</v>
      </c>
      <c r="AN14" s="4">
        <f t="shared" si="0"/>
        <v>3016875</v>
      </c>
      <c r="AO14" s="4">
        <f t="shared" si="0"/>
        <v>2639793</v>
      </c>
      <c r="AP14" s="4">
        <f t="shared" si="0"/>
        <v>2678953</v>
      </c>
      <c r="AQ14" s="4">
        <f t="shared" si="0"/>
        <v>2700961</v>
      </c>
      <c r="AR14" s="4">
        <f t="shared" si="0"/>
        <v>2638322</v>
      </c>
      <c r="AS14" s="4">
        <f t="shared" si="0"/>
        <v>2056029</v>
      </c>
      <c r="AT14" s="4">
        <f t="shared" si="0"/>
        <v>1787048</v>
      </c>
      <c r="AU14" s="4">
        <f t="shared" si="0"/>
        <v>1969611</v>
      </c>
      <c r="AV14" s="4">
        <f t="shared" si="0"/>
        <v>2348523</v>
      </c>
      <c r="AW14" s="4">
        <f t="shared" si="0"/>
        <v>4226157</v>
      </c>
      <c r="AX14" s="4">
        <f t="shared" si="0"/>
        <v>5356413</v>
      </c>
      <c r="AZ14" s="142">
        <f>Table5[[#This Row],[2020]]-Table5[[#This Row],[2010]]</f>
        <v>1236161</v>
      </c>
      <c r="BA14" s="89">
        <f>AZ14/Table5[[#This Row],[2020]]</f>
        <v>0.2925023845540996</v>
      </c>
    </row>
    <row r="15" spans="1:53" x14ac:dyDescent="0.35">
      <c r="A15" s="37" t="s">
        <v>16</v>
      </c>
      <c r="B15" s="54">
        <v>36250108</v>
      </c>
      <c r="C15" s="54">
        <v>35424638</v>
      </c>
      <c r="D15" s="54">
        <v>34146378</v>
      </c>
      <c r="E15" s="54">
        <v>32307556</v>
      </c>
      <c r="F15" s="54">
        <v>29935323</v>
      </c>
      <c r="G15" s="54">
        <v>28974785</v>
      </c>
      <c r="H15" s="54">
        <v>26943260</v>
      </c>
      <c r="I15" s="54">
        <v>27359609</v>
      </c>
      <c r="J15" s="54">
        <v>26836805</v>
      </c>
      <c r="K15" s="54">
        <v>23885919</v>
      </c>
      <c r="L15" s="54">
        <v>22545965</v>
      </c>
      <c r="M15" s="54">
        <v>20817968</v>
      </c>
      <c r="N15" s="54">
        <v>21412928</v>
      </c>
      <c r="O15" s="107">
        <f>20336369+234767</f>
        <v>20571136</v>
      </c>
      <c r="P15" s="4">
        <v>16441513</v>
      </c>
      <c r="R15" t="s">
        <v>16</v>
      </c>
      <c r="S15">
        <v>26929577</v>
      </c>
      <c r="T15">
        <v>25503512</v>
      </c>
      <c r="U15">
        <v>24640825</v>
      </c>
      <c r="V15">
        <v>24664762</v>
      </c>
      <c r="W15">
        <v>24790879</v>
      </c>
      <c r="X15">
        <v>24907255</v>
      </c>
      <c r="Y15">
        <v>23721290</v>
      </c>
      <c r="Z15">
        <v>24075658</v>
      </c>
      <c r="AA15">
        <v>23984246</v>
      </c>
      <c r="AB15">
        <v>22525286</v>
      </c>
      <c r="AC15">
        <v>23637152</v>
      </c>
      <c r="AD15">
        <v>21712881</v>
      </c>
      <c r="AE15">
        <v>22073030</v>
      </c>
      <c r="AF15">
        <v>21648240</v>
      </c>
      <c r="AG15">
        <v>20228483</v>
      </c>
      <c r="AI15" s="37" t="s">
        <v>16</v>
      </c>
      <c r="AJ15" s="4">
        <f t="shared" si="1"/>
        <v>63179685</v>
      </c>
      <c r="AK15" s="4">
        <f t="shared" si="0"/>
        <v>60928150</v>
      </c>
      <c r="AL15" s="4">
        <f t="shared" si="0"/>
        <v>58787203</v>
      </c>
      <c r="AM15" s="4">
        <f t="shared" si="0"/>
        <v>56972318</v>
      </c>
      <c r="AN15" s="4">
        <f t="shared" si="0"/>
        <v>54726202</v>
      </c>
      <c r="AO15" s="4">
        <f t="shared" si="0"/>
        <v>53882040</v>
      </c>
      <c r="AP15" s="4">
        <f t="shared" si="0"/>
        <v>50664550</v>
      </c>
      <c r="AQ15" s="4">
        <f t="shared" si="0"/>
        <v>51435267</v>
      </c>
      <c r="AR15" s="4">
        <f t="shared" si="0"/>
        <v>50821051</v>
      </c>
      <c r="AS15" s="4">
        <f t="shared" si="0"/>
        <v>46411205</v>
      </c>
      <c r="AT15" s="4">
        <f t="shared" si="0"/>
        <v>46183117</v>
      </c>
      <c r="AU15" s="4">
        <f t="shared" si="0"/>
        <v>42530849</v>
      </c>
      <c r="AV15" s="4">
        <f t="shared" si="0"/>
        <v>43485958</v>
      </c>
      <c r="AW15" s="4">
        <f t="shared" si="0"/>
        <v>42219376</v>
      </c>
      <c r="AX15" s="4">
        <f t="shared" si="0"/>
        <v>36669996</v>
      </c>
      <c r="AZ15" s="142">
        <f>Table5[[#This Row],[2020]]-Table5[[#This Row],[2010]]</f>
        <v>-14752942</v>
      </c>
      <c r="BA15" s="89">
        <f>AZ15/Table5[[#This Row],[2020]]</f>
        <v>-0.34943533983069763</v>
      </c>
    </row>
    <row r="16" spans="1:53" x14ac:dyDescent="0.35">
      <c r="A16" s="37" t="s">
        <v>17</v>
      </c>
      <c r="B16" s="54">
        <v>754561</v>
      </c>
      <c r="C16" s="54">
        <v>759697</v>
      </c>
      <c r="D16" s="54">
        <v>686909</v>
      </c>
      <c r="E16" s="54">
        <v>581077</v>
      </c>
      <c r="F16" s="54">
        <v>571530</v>
      </c>
      <c r="G16" s="54">
        <v>492386</v>
      </c>
      <c r="H16" s="54">
        <v>514426</v>
      </c>
      <c r="I16" s="54">
        <v>486137</v>
      </c>
      <c r="J16" s="54">
        <v>433863</v>
      </c>
      <c r="K16" s="54">
        <v>567784</v>
      </c>
      <c r="L16" s="54">
        <v>546330</v>
      </c>
      <c r="M16" s="54">
        <v>518121</v>
      </c>
      <c r="N16" s="54">
        <v>445483</v>
      </c>
      <c r="O16" s="107">
        <v>249423</v>
      </c>
      <c r="P16" s="4">
        <v>2766447</v>
      </c>
      <c r="R16" t="s">
        <v>17</v>
      </c>
      <c r="S16">
        <v>3657677</v>
      </c>
      <c r="T16">
        <v>3668041</v>
      </c>
      <c r="U16">
        <v>3457187</v>
      </c>
      <c r="V16">
        <v>3182271</v>
      </c>
      <c r="W16">
        <v>3089979</v>
      </c>
      <c r="X16">
        <v>3004754</v>
      </c>
      <c r="Y16">
        <v>2893139</v>
      </c>
      <c r="Z16">
        <v>2822861</v>
      </c>
      <c r="AA16">
        <v>2649412</v>
      </c>
      <c r="AB16">
        <v>2505245</v>
      </c>
      <c r="AC16">
        <v>2355039</v>
      </c>
      <c r="AD16">
        <v>2291151</v>
      </c>
      <c r="AE16">
        <v>2140096</v>
      </c>
      <c r="AF16">
        <v>1900854</v>
      </c>
      <c r="AG16">
        <v>1766877</v>
      </c>
      <c r="AI16" s="37" t="s">
        <v>17</v>
      </c>
      <c r="AJ16" s="4">
        <f t="shared" si="1"/>
        <v>4412238</v>
      </c>
      <c r="AK16" s="4">
        <f t="shared" si="0"/>
        <v>4427738</v>
      </c>
      <c r="AL16" s="4">
        <f t="shared" si="0"/>
        <v>4144096</v>
      </c>
      <c r="AM16" s="4">
        <f t="shared" si="0"/>
        <v>3763348</v>
      </c>
      <c r="AN16" s="4">
        <f t="shared" si="0"/>
        <v>3661509</v>
      </c>
      <c r="AO16" s="4">
        <f t="shared" si="0"/>
        <v>3497140</v>
      </c>
      <c r="AP16" s="4">
        <f t="shared" si="0"/>
        <v>3407565</v>
      </c>
      <c r="AQ16" s="4">
        <f t="shared" si="0"/>
        <v>3308998</v>
      </c>
      <c r="AR16" s="4">
        <f t="shared" si="0"/>
        <v>3083275</v>
      </c>
      <c r="AS16" s="4">
        <f t="shared" si="0"/>
        <v>3073029</v>
      </c>
      <c r="AT16" s="4">
        <f t="shared" si="0"/>
        <v>2901369</v>
      </c>
      <c r="AU16" s="4">
        <f t="shared" si="0"/>
        <v>2809272</v>
      </c>
      <c r="AV16" s="4">
        <f t="shared" si="0"/>
        <v>2585579</v>
      </c>
      <c r="AW16" s="4">
        <f t="shared" si="0"/>
        <v>2150277</v>
      </c>
      <c r="AX16" s="4">
        <f t="shared" si="0"/>
        <v>4533324</v>
      </c>
      <c r="AZ16" s="142">
        <f>Table5[[#This Row],[2020]]-Table5[[#This Row],[2010]]</f>
        <v>-1613071</v>
      </c>
      <c r="BA16" s="89">
        <f>AZ16/Table5[[#This Row],[2020]]</f>
        <v>-0.75016893172368027</v>
      </c>
    </row>
    <row r="17" spans="1:53" x14ac:dyDescent="0.35">
      <c r="A17" s="37" t="s">
        <v>18</v>
      </c>
      <c r="B17" s="54">
        <v>13124494</v>
      </c>
      <c r="C17" s="54">
        <v>12830994</v>
      </c>
      <c r="D17" s="54">
        <v>13374871</v>
      </c>
      <c r="E17" s="54">
        <v>16379854</v>
      </c>
      <c r="F17" s="54">
        <v>28885902</v>
      </c>
      <c r="G17" s="54">
        <v>52471762</v>
      </c>
      <c r="H17" s="54">
        <v>74427874</v>
      </c>
      <c r="I17" s="54">
        <v>94137601</v>
      </c>
      <c r="J17" s="54">
        <v>107979262</v>
      </c>
      <c r="K17" s="54">
        <v>107746933</v>
      </c>
      <c r="L17" s="54">
        <v>114611735</v>
      </c>
      <c r="M17" s="54">
        <v>135146628</v>
      </c>
      <c r="N17" s="54">
        <v>170876163</v>
      </c>
      <c r="O17" s="107">
        <f>208548450+431718</f>
        <v>208980168</v>
      </c>
      <c r="P17" s="4">
        <v>205517403</v>
      </c>
      <c r="R17" t="s">
        <v>18</v>
      </c>
      <c r="S17">
        <v>3773878</v>
      </c>
      <c r="T17">
        <v>3692944</v>
      </c>
      <c r="U17">
        <v>3957257</v>
      </c>
      <c r="V17">
        <v>5051416</v>
      </c>
      <c r="W17">
        <v>9191341</v>
      </c>
      <c r="X17">
        <v>15537934</v>
      </c>
      <c r="Y17">
        <v>19644399</v>
      </c>
      <c r="Z17">
        <v>24648420</v>
      </c>
      <c r="AA17">
        <v>27249425</v>
      </c>
      <c r="AB17">
        <v>25410877</v>
      </c>
      <c r="AC17">
        <v>30402261</v>
      </c>
      <c r="AD17">
        <v>40829580</v>
      </c>
      <c r="AE17">
        <v>45198415</v>
      </c>
      <c r="AF17">
        <v>49016957</v>
      </c>
      <c r="AG17">
        <v>40820635</v>
      </c>
      <c r="AI17" s="37" t="s">
        <v>18</v>
      </c>
      <c r="AJ17" s="4">
        <f t="shared" si="1"/>
        <v>16898372</v>
      </c>
      <c r="AK17" s="4">
        <f t="shared" si="0"/>
        <v>16523938</v>
      </c>
      <c r="AL17" s="4">
        <f t="shared" si="0"/>
        <v>17332128</v>
      </c>
      <c r="AM17" s="4">
        <f t="shared" si="0"/>
        <v>21431270</v>
      </c>
      <c r="AN17" s="4">
        <f t="shared" si="0"/>
        <v>38077243</v>
      </c>
      <c r="AO17" s="4">
        <f t="shared" si="0"/>
        <v>68009696</v>
      </c>
      <c r="AP17" s="4">
        <f t="shared" si="0"/>
        <v>94072273</v>
      </c>
      <c r="AQ17" s="4">
        <f t="shared" si="0"/>
        <v>118786021</v>
      </c>
      <c r="AR17" s="4">
        <f t="shared" si="0"/>
        <v>135228687</v>
      </c>
      <c r="AS17" s="4">
        <f t="shared" si="0"/>
        <v>133157810</v>
      </c>
      <c r="AT17" s="4">
        <f t="shared" si="0"/>
        <v>145013996</v>
      </c>
      <c r="AU17" s="4">
        <f t="shared" si="0"/>
        <v>175976208</v>
      </c>
      <c r="AV17" s="4">
        <f t="shared" si="0"/>
        <v>216074578</v>
      </c>
      <c r="AW17" s="4">
        <f t="shared" si="0"/>
        <v>257997125</v>
      </c>
      <c r="AX17" s="4">
        <f t="shared" si="0"/>
        <v>246338038</v>
      </c>
      <c r="AZ17" s="142">
        <f>Table5[[#This Row],[2020]]-Table5[[#This Row],[2010]]</f>
        <v>236565855</v>
      </c>
      <c r="BA17" s="89">
        <f>AZ17/Table5[[#This Row],[2020]]</f>
        <v>0.91693213635617066</v>
      </c>
    </row>
    <row r="18" spans="1:53" x14ac:dyDescent="0.35">
      <c r="A18" s="37" t="s">
        <v>19</v>
      </c>
      <c r="B18" s="54">
        <v>9611295</v>
      </c>
      <c r="C18" s="54">
        <v>9203749</v>
      </c>
      <c r="D18" s="54">
        <v>8378771</v>
      </c>
      <c r="E18" s="54">
        <v>10599540</v>
      </c>
      <c r="F18" s="54">
        <v>11238191</v>
      </c>
      <c r="G18" s="54">
        <v>9066017</v>
      </c>
      <c r="H18" s="54">
        <v>9120945</v>
      </c>
      <c r="I18" s="54">
        <v>8056859</v>
      </c>
      <c r="J18" s="54">
        <v>8404029</v>
      </c>
      <c r="K18" s="54">
        <v>7783444</v>
      </c>
      <c r="L18" s="54">
        <v>8098434</v>
      </c>
      <c r="M18" s="54">
        <v>6817738</v>
      </c>
      <c r="N18" s="54">
        <v>11477886</v>
      </c>
      <c r="O18" s="107">
        <f>5801537+17014</f>
        <v>5818551</v>
      </c>
      <c r="P18" s="4">
        <v>5643341</v>
      </c>
      <c r="R18" t="s">
        <v>19</v>
      </c>
      <c r="S18">
        <v>18993115</v>
      </c>
      <c r="T18">
        <v>18420266</v>
      </c>
      <c r="U18">
        <v>17475699</v>
      </c>
      <c r="V18">
        <v>16501063</v>
      </c>
      <c r="W18">
        <v>15875589</v>
      </c>
      <c r="X18">
        <v>15436200</v>
      </c>
      <c r="Y18">
        <v>14910695</v>
      </c>
      <c r="Z18">
        <v>14454955</v>
      </c>
      <c r="AA18">
        <v>13739057</v>
      </c>
      <c r="AB18">
        <v>12930128</v>
      </c>
      <c r="AC18">
        <v>12651143</v>
      </c>
      <c r="AD18">
        <v>11157373</v>
      </c>
      <c r="AE18">
        <v>11918668</v>
      </c>
      <c r="AF18">
        <v>10797196</v>
      </c>
      <c r="AG18">
        <v>10512402</v>
      </c>
      <c r="AI18" s="37" t="s">
        <v>19</v>
      </c>
      <c r="AJ18" s="4">
        <f t="shared" si="1"/>
        <v>28604410</v>
      </c>
      <c r="AK18" s="4">
        <f t="shared" ref="AK18:AK46" si="2">SUM(C18,T18)</f>
        <v>27624015</v>
      </c>
      <c r="AL18" s="4">
        <f t="shared" ref="AL18:AL46" si="3">SUM(D18,U18)</f>
        <v>25854470</v>
      </c>
      <c r="AM18" s="4">
        <f t="shared" ref="AM18:AM46" si="4">SUM(E18,V18)</f>
        <v>27100603</v>
      </c>
      <c r="AN18" s="4">
        <f t="shared" ref="AN18:AN46" si="5">SUM(F18,W18)</f>
        <v>27113780</v>
      </c>
      <c r="AO18" s="4">
        <f t="shared" ref="AO18:AO46" si="6">SUM(G18,X18)</f>
        <v>24502217</v>
      </c>
      <c r="AP18" s="4">
        <f t="shared" ref="AP18:AP46" si="7">SUM(H18,Y18)</f>
        <v>24031640</v>
      </c>
      <c r="AQ18" s="4">
        <f t="shared" ref="AQ18:AQ46" si="8">SUM(I18,Z18)</f>
        <v>22511814</v>
      </c>
      <c r="AR18" s="4">
        <f t="shared" ref="AR18:AR46" si="9">SUM(J18,AA18)</f>
        <v>22143086</v>
      </c>
      <c r="AS18" s="4">
        <f t="shared" ref="AS18:AS46" si="10">SUM(K18,AB18)</f>
        <v>20713572</v>
      </c>
      <c r="AT18" s="4">
        <f t="shared" ref="AT18:AT46" si="11">SUM(L18,AC18)</f>
        <v>20749577</v>
      </c>
      <c r="AU18" s="4">
        <f t="shared" ref="AU18:AU46" si="12">SUM(M18,AD18)</f>
        <v>17975111</v>
      </c>
      <c r="AV18" s="4">
        <f t="shared" ref="AV18:AV46" si="13">SUM(N18,AE18)</f>
        <v>23396554</v>
      </c>
      <c r="AW18" s="4">
        <f t="shared" ref="AW18:AW46" si="14">SUM(O18,AF18)</f>
        <v>16615747</v>
      </c>
      <c r="AX18" s="4">
        <f t="shared" ref="AX18:AX46" si="15">SUM(P18,AG18)</f>
        <v>16155743</v>
      </c>
      <c r="AZ18" s="142">
        <f>Table5[[#This Row],[2020]]-Table5[[#This Row],[2010]]</f>
        <v>-10484856</v>
      </c>
      <c r="BA18" s="89">
        <f>AZ18/Table5[[#This Row],[2020]]</f>
        <v>-0.6310192373535779</v>
      </c>
    </row>
    <row r="19" spans="1:53" x14ac:dyDescent="0.35">
      <c r="A19" s="37" t="s">
        <v>20</v>
      </c>
      <c r="B19" s="54">
        <v>6633243</v>
      </c>
      <c r="C19" s="54">
        <v>6752985</v>
      </c>
      <c r="D19" s="54">
        <v>6569156</v>
      </c>
      <c r="E19" s="54">
        <v>8238961</v>
      </c>
      <c r="F19" s="54">
        <v>12823581</v>
      </c>
      <c r="G19" s="54">
        <v>21344085</v>
      </c>
      <c r="H19" s="54">
        <v>28300503</v>
      </c>
      <c r="I19" s="54">
        <v>38298056</v>
      </c>
      <c r="J19" s="54">
        <v>42220731</v>
      </c>
      <c r="K19" s="54">
        <v>43141425</v>
      </c>
      <c r="L19" s="54">
        <v>50353285</v>
      </c>
      <c r="M19" s="54">
        <v>84325563</v>
      </c>
      <c r="N19" s="54">
        <v>124463257</v>
      </c>
      <c r="O19" s="107">
        <f>182156274+152093</f>
        <v>182308367</v>
      </c>
      <c r="P19" s="4">
        <v>230419157</v>
      </c>
      <c r="R19" t="s">
        <v>20</v>
      </c>
      <c r="S19">
        <v>5543747</v>
      </c>
      <c r="T19">
        <v>5513381</v>
      </c>
      <c r="U19">
        <v>5513794</v>
      </c>
      <c r="V19">
        <v>6134105</v>
      </c>
      <c r="W19">
        <v>7756679</v>
      </c>
      <c r="X19">
        <v>9879214</v>
      </c>
      <c r="Y19">
        <v>11910315</v>
      </c>
      <c r="Z19">
        <v>14650271</v>
      </c>
      <c r="AA19">
        <v>17726558</v>
      </c>
      <c r="AB19">
        <v>20647268</v>
      </c>
      <c r="AC19">
        <v>29290226</v>
      </c>
      <c r="AD19">
        <v>57682771</v>
      </c>
      <c r="AE19">
        <v>75973008</v>
      </c>
      <c r="AF19">
        <v>93866494</v>
      </c>
      <c r="AG19">
        <v>109359495</v>
      </c>
      <c r="AI19" s="37" t="s">
        <v>20</v>
      </c>
      <c r="AJ19" s="4">
        <f t="shared" si="1"/>
        <v>12176990</v>
      </c>
      <c r="AK19" s="4">
        <f t="shared" si="2"/>
        <v>12266366</v>
      </c>
      <c r="AL19" s="4">
        <f t="shared" si="3"/>
        <v>12082950</v>
      </c>
      <c r="AM19" s="4">
        <f t="shared" si="4"/>
        <v>14373066</v>
      </c>
      <c r="AN19" s="4">
        <f t="shared" si="5"/>
        <v>20580260</v>
      </c>
      <c r="AO19" s="4">
        <f t="shared" si="6"/>
        <v>31223299</v>
      </c>
      <c r="AP19" s="4">
        <f t="shared" si="7"/>
        <v>40210818</v>
      </c>
      <c r="AQ19" s="4">
        <f t="shared" si="8"/>
        <v>52948327</v>
      </c>
      <c r="AR19" s="4">
        <f t="shared" si="9"/>
        <v>59947289</v>
      </c>
      <c r="AS19" s="4">
        <f t="shared" si="10"/>
        <v>63788693</v>
      </c>
      <c r="AT19" s="4">
        <f t="shared" si="11"/>
        <v>79643511</v>
      </c>
      <c r="AU19" s="4">
        <f t="shared" si="12"/>
        <v>142008334</v>
      </c>
      <c r="AV19" s="4">
        <f t="shared" si="13"/>
        <v>200436265</v>
      </c>
      <c r="AW19" s="4">
        <f t="shared" si="14"/>
        <v>276174861</v>
      </c>
      <c r="AX19" s="4">
        <f t="shared" si="15"/>
        <v>339778652</v>
      </c>
      <c r="AZ19" s="142">
        <f>Table5[[#This Row],[2020]]-Table5[[#This Row],[2010]]</f>
        <v>261801795</v>
      </c>
      <c r="BA19" s="89">
        <f>AZ19/Table5[[#This Row],[2020]]</f>
        <v>0.94795664620611508</v>
      </c>
    </row>
    <row r="20" spans="1:53" x14ac:dyDescent="0.35">
      <c r="A20" s="37" t="s">
        <v>21</v>
      </c>
      <c r="B20" s="54">
        <v>14917595</v>
      </c>
      <c r="C20" s="54">
        <v>15328672</v>
      </c>
      <c r="D20" s="54">
        <v>15368734</v>
      </c>
      <c r="E20" s="54">
        <v>15093883</v>
      </c>
      <c r="F20" s="54">
        <v>17637114</v>
      </c>
      <c r="G20" s="54">
        <v>27434442</v>
      </c>
      <c r="H20" s="54">
        <v>46433114</v>
      </c>
      <c r="I20" s="54">
        <v>80115290</v>
      </c>
      <c r="J20" s="54">
        <v>108177201</v>
      </c>
      <c r="K20" s="54">
        <v>107796264</v>
      </c>
      <c r="L20" s="54">
        <v>111564393</v>
      </c>
      <c r="M20" s="54">
        <v>110550561</v>
      </c>
      <c r="N20" s="54">
        <v>126553332</v>
      </c>
      <c r="O20" s="107">
        <f>138901371</f>
        <v>138901371</v>
      </c>
      <c r="P20" s="4">
        <v>127895420</v>
      </c>
      <c r="R20" t="s">
        <v>21</v>
      </c>
      <c r="S20">
        <v>2028157</v>
      </c>
      <c r="T20">
        <v>2552928</v>
      </c>
      <c r="U20">
        <v>2421804</v>
      </c>
      <c r="V20">
        <v>2465549</v>
      </c>
      <c r="W20">
        <v>3523608</v>
      </c>
      <c r="X20">
        <v>6368300</v>
      </c>
      <c r="Y20">
        <v>11015115</v>
      </c>
      <c r="Z20">
        <v>16017681</v>
      </c>
      <c r="AA20">
        <v>14823207</v>
      </c>
      <c r="AB20">
        <v>10743113</v>
      </c>
      <c r="AC20">
        <v>9743112</v>
      </c>
      <c r="AD20">
        <v>10192094</v>
      </c>
      <c r="AE20">
        <v>12064117</v>
      </c>
      <c r="AF20">
        <v>9891871</v>
      </c>
      <c r="AG20">
        <v>7635474</v>
      </c>
      <c r="AI20" s="37" t="s">
        <v>21</v>
      </c>
      <c r="AJ20" s="4">
        <f t="shared" si="1"/>
        <v>16945752</v>
      </c>
      <c r="AK20" s="4">
        <f t="shared" si="2"/>
        <v>17881600</v>
      </c>
      <c r="AL20" s="4">
        <f t="shared" si="3"/>
        <v>17790538</v>
      </c>
      <c r="AM20" s="4">
        <f t="shared" si="4"/>
        <v>17559432</v>
      </c>
      <c r="AN20" s="4">
        <f t="shared" si="5"/>
        <v>21160722</v>
      </c>
      <c r="AO20" s="4">
        <f t="shared" si="6"/>
        <v>33802742</v>
      </c>
      <c r="AP20" s="4">
        <f t="shared" si="7"/>
        <v>57448229</v>
      </c>
      <c r="AQ20" s="4">
        <f t="shared" si="8"/>
        <v>96132971</v>
      </c>
      <c r="AR20" s="4">
        <f t="shared" si="9"/>
        <v>123000408</v>
      </c>
      <c r="AS20" s="4">
        <f t="shared" si="10"/>
        <v>118539377</v>
      </c>
      <c r="AT20" s="4">
        <f t="shared" si="11"/>
        <v>121307505</v>
      </c>
      <c r="AU20" s="4">
        <f t="shared" si="12"/>
        <v>120742655</v>
      </c>
      <c r="AV20" s="4">
        <f t="shared" si="13"/>
        <v>138617449</v>
      </c>
      <c r="AW20" s="4">
        <f t="shared" si="14"/>
        <v>148793242</v>
      </c>
      <c r="AX20" s="4">
        <f t="shared" si="15"/>
        <v>135530894</v>
      </c>
      <c r="AZ20" s="142">
        <f>Table5[[#This Row],[2020]]-Table5[[#This Row],[2010]]</f>
        <v>131233810</v>
      </c>
      <c r="BA20" s="89">
        <f>AZ20/Table5[[#This Row],[2020]]</f>
        <v>0.88198770479105493</v>
      </c>
    </row>
    <row r="21" spans="1:53" x14ac:dyDescent="0.35">
      <c r="A21" s="37" t="s">
        <v>22</v>
      </c>
      <c r="B21" s="54">
        <v>7704897</v>
      </c>
      <c r="C21" s="54">
        <v>7239253</v>
      </c>
      <c r="D21" s="54">
        <v>6222853</v>
      </c>
      <c r="E21" s="54">
        <v>7116105</v>
      </c>
      <c r="F21" s="54">
        <v>10027642</v>
      </c>
      <c r="G21" s="54">
        <v>6938831</v>
      </c>
      <c r="H21" s="54">
        <v>6691040</v>
      </c>
      <c r="I21" s="54">
        <v>6943222</v>
      </c>
      <c r="J21" s="54">
        <v>6645001</v>
      </c>
      <c r="K21" s="54">
        <v>5232472</v>
      </c>
      <c r="L21" s="54">
        <v>6373952</v>
      </c>
      <c r="M21" s="54">
        <v>5633715</v>
      </c>
      <c r="N21" s="54">
        <v>6751008</v>
      </c>
      <c r="O21" s="107">
        <v>5791853</v>
      </c>
      <c r="P21" s="4">
        <v>4951625</v>
      </c>
      <c r="R21" t="s">
        <v>22</v>
      </c>
      <c r="S21">
        <v>4377012</v>
      </c>
      <c r="T21">
        <v>4017331</v>
      </c>
      <c r="U21">
        <v>3989926</v>
      </c>
      <c r="V21">
        <v>4287308</v>
      </c>
      <c r="W21">
        <v>4396536</v>
      </c>
      <c r="X21">
        <v>4134134</v>
      </c>
      <c r="Y21">
        <v>3946119</v>
      </c>
      <c r="Z21">
        <v>3777871</v>
      </c>
      <c r="AA21">
        <v>3734822</v>
      </c>
      <c r="AB21">
        <v>3557325</v>
      </c>
      <c r="AC21">
        <v>3278711</v>
      </c>
      <c r="AD21">
        <v>2931336</v>
      </c>
      <c r="AE21">
        <v>3222073</v>
      </c>
      <c r="AF21">
        <v>2636870</v>
      </c>
      <c r="AG21">
        <v>2447859</v>
      </c>
      <c r="AI21" s="37" t="s">
        <v>22</v>
      </c>
      <c r="AJ21" s="4">
        <f t="shared" si="1"/>
        <v>12081909</v>
      </c>
      <c r="AK21" s="4">
        <f t="shared" si="2"/>
        <v>11256584</v>
      </c>
      <c r="AL21" s="4">
        <f t="shared" si="3"/>
        <v>10212779</v>
      </c>
      <c r="AM21" s="4">
        <f t="shared" si="4"/>
        <v>11403413</v>
      </c>
      <c r="AN21" s="4">
        <f t="shared" si="5"/>
        <v>14424178</v>
      </c>
      <c r="AO21" s="4">
        <f t="shared" si="6"/>
        <v>11072965</v>
      </c>
      <c r="AP21" s="4">
        <f t="shared" si="7"/>
        <v>10637159</v>
      </c>
      <c r="AQ21" s="4">
        <f t="shared" si="8"/>
        <v>10721093</v>
      </c>
      <c r="AR21" s="4">
        <f t="shared" si="9"/>
        <v>10379823</v>
      </c>
      <c r="AS21" s="4">
        <f t="shared" si="10"/>
        <v>8789797</v>
      </c>
      <c r="AT21" s="4">
        <f t="shared" si="11"/>
        <v>9652663</v>
      </c>
      <c r="AU21" s="4">
        <f t="shared" si="12"/>
        <v>8565051</v>
      </c>
      <c r="AV21" s="4">
        <f t="shared" si="13"/>
        <v>9973081</v>
      </c>
      <c r="AW21" s="4">
        <f t="shared" si="14"/>
        <v>8428723</v>
      </c>
      <c r="AX21" s="4">
        <f t="shared" si="15"/>
        <v>7399484</v>
      </c>
      <c r="AZ21" s="142">
        <f>Table5[[#This Row],[2020]]-Table5[[#This Row],[2010]]</f>
        <v>-2974690</v>
      </c>
      <c r="BA21" s="89">
        <f>AZ21/Table5[[#This Row],[2020]]</f>
        <v>-0.35292297540208639</v>
      </c>
    </row>
    <row r="22" spans="1:53" x14ac:dyDescent="0.35">
      <c r="A22" s="37" t="s">
        <v>23</v>
      </c>
      <c r="B22" s="54">
        <v>125458906</v>
      </c>
      <c r="C22" s="54">
        <v>108904455</v>
      </c>
      <c r="D22" s="54">
        <v>106395162</v>
      </c>
      <c r="E22" s="54">
        <v>81368201</v>
      </c>
      <c r="F22" s="54">
        <v>60461577</v>
      </c>
      <c r="G22" s="54">
        <v>54988651</v>
      </c>
      <c r="H22" s="54">
        <v>68498377</v>
      </c>
      <c r="I22" s="54">
        <v>92809163</v>
      </c>
      <c r="J22" s="54">
        <v>121199226</v>
      </c>
      <c r="K22" s="54">
        <v>141797954</v>
      </c>
      <c r="L22" s="54">
        <v>196968022</v>
      </c>
      <c r="M22" s="54">
        <v>304544835</v>
      </c>
      <c r="N22" s="54">
        <v>365906339</v>
      </c>
      <c r="O22" s="107">
        <v>452990550</v>
      </c>
      <c r="P22" s="4">
        <v>481686518</v>
      </c>
      <c r="R22" t="s">
        <v>23</v>
      </c>
      <c r="S22">
        <v>1393446</v>
      </c>
      <c r="T22">
        <v>1614319</v>
      </c>
      <c r="U22">
        <v>1602744</v>
      </c>
      <c r="V22">
        <v>1881276</v>
      </c>
      <c r="W22">
        <v>2852630</v>
      </c>
      <c r="X22">
        <v>5241236</v>
      </c>
      <c r="Y22">
        <v>8050250</v>
      </c>
      <c r="Z22">
        <v>15966357</v>
      </c>
      <c r="AA22">
        <v>24984552</v>
      </c>
      <c r="AB22">
        <v>34359889</v>
      </c>
      <c r="AC22">
        <v>52766334</v>
      </c>
      <c r="AD22">
        <v>92938864</v>
      </c>
      <c r="AE22">
        <v>107008202</v>
      </c>
      <c r="AF22">
        <v>129287579</v>
      </c>
      <c r="AG22">
        <v>127855866</v>
      </c>
      <c r="AI22" s="37" t="s">
        <v>23</v>
      </c>
      <c r="AJ22" s="4">
        <f t="shared" si="1"/>
        <v>126852352</v>
      </c>
      <c r="AK22" s="4">
        <f t="shared" si="2"/>
        <v>110518774</v>
      </c>
      <c r="AL22" s="4">
        <f t="shared" si="3"/>
        <v>107997906</v>
      </c>
      <c r="AM22" s="4">
        <f t="shared" si="4"/>
        <v>83249477</v>
      </c>
      <c r="AN22" s="4">
        <f t="shared" si="5"/>
        <v>63314207</v>
      </c>
      <c r="AO22" s="4">
        <f t="shared" si="6"/>
        <v>60229887</v>
      </c>
      <c r="AP22" s="4">
        <f t="shared" si="7"/>
        <v>76548627</v>
      </c>
      <c r="AQ22" s="4">
        <f t="shared" si="8"/>
        <v>108775520</v>
      </c>
      <c r="AR22" s="4">
        <f t="shared" si="9"/>
        <v>146183778</v>
      </c>
      <c r="AS22" s="4">
        <f t="shared" si="10"/>
        <v>176157843</v>
      </c>
      <c r="AT22" s="4">
        <f t="shared" si="11"/>
        <v>249734356</v>
      </c>
      <c r="AU22" s="4">
        <f t="shared" si="12"/>
        <v>397483699</v>
      </c>
      <c r="AV22" s="4">
        <f t="shared" si="13"/>
        <v>472914541</v>
      </c>
      <c r="AW22" s="4">
        <f t="shared" si="14"/>
        <v>582278129</v>
      </c>
      <c r="AX22" s="4">
        <f t="shared" si="15"/>
        <v>609542384</v>
      </c>
      <c r="AZ22" s="142">
        <f>Table5[[#This Row],[2020]]-Table5[[#This Row],[2010]]</f>
        <v>499028652</v>
      </c>
      <c r="BA22" s="89">
        <f>AZ22/Table5[[#This Row],[2020]]</f>
        <v>0.85702798567589678</v>
      </c>
    </row>
    <row r="23" spans="1:53" x14ac:dyDescent="0.35">
      <c r="A23" s="37" t="s">
        <v>24</v>
      </c>
      <c r="B23" s="54">
        <v>77794</v>
      </c>
      <c r="C23" s="54">
        <v>88858</v>
      </c>
      <c r="D23" s="54">
        <v>102751</v>
      </c>
      <c r="E23" s="54">
        <v>81609</v>
      </c>
      <c r="F23" s="54">
        <v>95241</v>
      </c>
      <c r="G23" s="54">
        <v>85288</v>
      </c>
      <c r="H23" s="54">
        <v>62388</v>
      </c>
      <c r="I23" s="54">
        <v>90290</v>
      </c>
      <c r="J23" s="54">
        <v>95570</v>
      </c>
      <c r="K23" s="54">
        <v>79801</v>
      </c>
      <c r="L23" s="54">
        <v>65181</v>
      </c>
      <c r="M23" s="54">
        <v>83013</v>
      </c>
      <c r="N23" s="54">
        <v>69103</v>
      </c>
      <c r="O23" s="107">
        <v>70477</v>
      </c>
      <c r="P23" s="4">
        <v>122430</v>
      </c>
      <c r="R23" t="s">
        <v>24</v>
      </c>
      <c r="S23">
        <v>1458502</v>
      </c>
      <c r="T23">
        <v>1414422</v>
      </c>
      <c r="U23">
        <v>1449474</v>
      </c>
      <c r="V23">
        <v>1505116</v>
      </c>
      <c r="W23">
        <v>1478917</v>
      </c>
      <c r="X23">
        <v>1433530</v>
      </c>
      <c r="Y23">
        <v>1379997</v>
      </c>
      <c r="Z23">
        <v>1302534</v>
      </c>
      <c r="AA23">
        <v>1204768</v>
      </c>
      <c r="AB23">
        <v>1117839</v>
      </c>
      <c r="AC23">
        <v>1036225</v>
      </c>
      <c r="AD23">
        <v>970911</v>
      </c>
      <c r="AE23">
        <v>943277</v>
      </c>
      <c r="AF23">
        <v>817808</v>
      </c>
      <c r="AG23">
        <v>846575</v>
      </c>
      <c r="AI23" s="37" t="s">
        <v>24</v>
      </c>
      <c r="AJ23" s="4">
        <f t="shared" si="1"/>
        <v>1536296</v>
      </c>
      <c r="AK23" s="4">
        <f t="shared" si="2"/>
        <v>1503280</v>
      </c>
      <c r="AL23" s="4">
        <f t="shared" si="3"/>
        <v>1552225</v>
      </c>
      <c r="AM23" s="4">
        <f t="shared" si="4"/>
        <v>1586725</v>
      </c>
      <c r="AN23" s="4">
        <f t="shared" si="5"/>
        <v>1574158</v>
      </c>
      <c r="AO23" s="4">
        <f t="shared" si="6"/>
        <v>1518818</v>
      </c>
      <c r="AP23" s="4">
        <f t="shared" si="7"/>
        <v>1442385</v>
      </c>
      <c r="AQ23" s="4">
        <f t="shared" si="8"/>
        <v>1392824</v>
      </c>
      <c r="AR23" s="4">
        <f t="shared" si="9"/>
        <v>1300338</v>
      </c>
      <c r="AS23" s="4">
        <f t="shared" si="10"/>
        <v>1197640</v>
      </c>
      <c r="AT23" s="4">
        <f t="shared" si="11"/>
        <v>1101406</v>
      </c>
      <c r="AU23" s="4">
        <f t="shared" si="12"/>
        <v>1053924</v>
      </c>
      <c r="AV23" s="4">
        <f t="shared" si="13"/>
        <v>1012380</v>
      </c>
      <c r="AW23" s="4">
        <f t="shared" si="14"/>
        <v>888285</v>
      </c>
      <c r="AX23" s="4">
        <f t="shared" si="15"/>
        <v>969005</v>
      </c>
      <c r="AZ23" s="142">
        <f>Table5[[#This Row],[2020]]-Table5[[#This Row],[2010]]</f>
        <v>-698440</v>
      </c>
      <c r="BA23" s="89">
        <f>AZ23/Table5[[#This Row],[2020]]</f>
        <v>-0.78627917841683692</v>
      </c>
    </row>
    <row r="24" spans="1:53" x14ac:dyDescent="0.35">
      <c r="A24" s="37" t="s">
        <v>25</v>
      </c>
      <c r="B24" s="54">
        <v>85034</v>
      </c>
      <c r="C24" s="54">
        <v>103606</v>
      </c>
      <c r="D24" s="54">
        <v>97970</v>
      </c>
      <c r="E24" s="54">
        <v>80599</v>
      </c>
      <c r="F24" s="54">
        <v>121393</v>
      </c>
      <c r="G24" s="54">
        <v>222959</v>
      </c>
      <c r="H24" s="54">
        <v>288618</v>
      </c>
      <c r="I24" s="54">
        <v>196164</v>
      </c>
      <c r="J24" s="54">
        <v>137820</v>
      </c>
      <c r="K24" s="54">
        <v>118737</v>
      </c>
      <c r="L24" s="54">
        <v>107037</v>
      </c>
      <c r="M24" s="54">
        <v>113534</v>
      </c>
      <c r="N24" s="54">
        <v>110182</v>
      </c>
      <c r="O24" s="107">
        <v>55944</v>
      </c>
      <c r="P24" s="4">
        <v>48403</v>
      </c>
      <c r="R24" t="s">
        <v>25</v>
      </c>
      <c r="S24">
        <v>263430</v>
      </c>
      <c r="T24">
        <v>268476</v>
      </c>
      <c r="U24">
        <v>266713</v>
      </c>
      <c r="V24">
        <v>253245</v>
      </c>
      <c r="W24">
        <v>366381</v>
      </c>
      <c r="X24">
        <v>604625</v>
      </c>
      <c r="Y24">
        <v>710625</v>
      </c>
      <c r="Z24">
        <v>514727</v>
      </c>
      <c r="AA24">
        <v>394163</v>
      </c>
      <c r="AB24">
        <v>387804</v>
      </c>
      <c r="AC24">
        <v>359795</v>
      </c>
      <c r="AD24">
        <v>318545</v>
      </c>
      <c r="AE24">
        <v>271452</v>
      </c>
      <c r="AF24">
        <v>174964</v>
      </c>
      <c r="AG24">
        <v>187251</v>
      </c>
      <c r="AI24" s="37" t="s">
        <v>25</v>
      </c>
      <c r="AJ24" s="4">
        <f t="shared" si="1"/>
        <v>348464</v>
      </c>
      <c r="AK24" s="4">
        <f t="shared" si="2"/>
        <v>372082</v>
      </c>
      <c r="AL24" s="4">
        <f t="shared" si="3"/>
        <v>364683</v>
      </c>
      <c r="AM24" s="4">
        <f t="shared" si="4"/>
        <v>333844</v>
      </c>
      <c r="AN24" s="4">
        <f t="shared" si="5"/>
        <v>487774</v>
      </c>
      <c r="AO24" s="4">
        <f t="shared" si="6"/>
        <v>827584</v>
      </c>
      <c r="AP24" s="4">
        <f t="shared" si="7"/>
        <v>999243</v>
      </c>
      <c r="AQ24" s="4">
        <f t="shared" si="8"/>
        <v>710891</v>
      </c>
      <c r="AR24" s="4">
        <f t="shared" si="9"/>
        <v>531983</v>
      </c>
      <c r="AS24" s="4">
        <f t="shared" si="10"/>
        <v>506541</v>
      </c>
      <c r="AT24" s="4">
        <f t="shared" si="11"/>
        <v>466832</v>
      </c>
      <c r="AU24" s="4">
        <f t="shared" si="12"/>
        <v>432079</v>
      </c>
      <c r="AV24" s="4">
        <f t="shared" si="13"/>
        <v>381634</v>
      </c>
      <c r="AW24" s="4">
        <f t="shared" si="14"/>
        <v>230908</v>
      </c>
      <c r="AX24" s="4">
        <f t="shared" si="15"/>
        <v>235654</v>
      </c>
      <c r="AZ24" s="142">
        <f>Table5[[#This Row],[2020]]-Table5[[#This Row],[2010]]</f>
        <v>-102936</v>
      </c>
      <c r="BA24" s="89">
        <f>AZ24/Table5[[#This Row],[2020]]</f>
        <v>-0.44578793285637569</v>
      </c>
    </row>
    <row r="25" spans="1:53" x14ac:dyDescent="0.35">
      <c r="A25" s="37" t="s">
        <v>26</v>
      </c>
      <c r="B25" s="54">
        <v>11169923</v>
      </c>
      <c r="C25" s="54">
        <v>13635785</v>
      </c>
      <c r="D25" s="54">
        <v>18290528</v>
      </c>
      <c r="E25" s="54">
        <v>22069697</v>
      </c>
      <c r="F25" s="54">
        <v>29235144</v>
      </c>
      <c r="G25" s="54">
        <v>40251496</v>
      </c>
      <c r="H25" s="54">
        <v>52640880</v>
      </c>
      <c r="I25" s="54">
        <v>66998509</v>
      </c>
      <c r="J25" s="54">
        <v>82765174</v>
      </c>
      <c r="K25" s="54">
        <v>90187019</v>
      </c>
      <c r="L25" s="54">
        <v>99057835</v>
      </c>
      <c r="M25" s="54">
        <v>130098727</v>
      </c>
      <c r="N25" s="54">
        <v>205390692</v>
      </c>
      <c r="O25" s="107">
        <v>286365470</v>
      </c>
      <c r="P25" s="4">
        <v>338648079</v>
      </c>
      <c r="R25" t="s">
        <v>26</v>
      </c>
      <c r="S25">
        <v>6431079</v>
      </c>
      <c r="T25">
        <v>9192926</v>
      </c>
      <c r="U25">
        <v>10524140</v>
      </c>
      <c r="V25">
        <v>12544652</v>
      </c>
      <c r="W25">
        <v>17399407</v>
      </c>
      <c r="X25">
        <v>23115773</v>
      </c>
      <c r="Y25">
        <v>27884823</v>
      </c>
      <c r="Z25">
        <v>33368944</v>
      </c>
      <c r="AA25">
        <v>42351540</v>
      </c>
      <c r="AB25">
        <v>47468892</v>
      </c>
      <c r="AC25">
        <v>54488365</v>
      </c>
      <c r="AD25">
        <v>79785571</v>
      </c>
      <c r="AE25">
        <v>114814996</v>
      </c>
      <c r="AF25">
        <v>138979715</v>
      </c>
      <c r="AG25">
        <v>160502572</v>
      </c>
      <c r="AI25" s="37" t="s">
        <v>26</v>
      </c>
      <c r="AJ25" s="4">
        <f t="shared" si="1"/>
        <v>17601002</v>
      </c>
      <c r="AK25" s="4">
        <f t="shared" si="2"/>
        <v>22828711</v>
      </c>
      <c r="AL25" s="4">
        <f t="shared" si="3"/>
        <v>28814668</v>
      </c>
      <c r="AM25" s="4">
        <f t="shared" si="4"/>
        <v>34614349</v>
      </c>
      <c r="AN25" s="4">
        <f t="shared" si="5"/>
        <v>46634551</v>
      </c>
      <c r="AO25" s="4">
        <f t="shared" si="6"/>
        <v>63367269</v>
      </c>
      <c r="AP25" s="4">
        <f t="shared" si="7"/>
        <v>80525703</v>
      </c>
      <c r="AQ25" s="4">
        <f t="shared" si="8"/>
        <v>100367453</v>
      </c>
      <c r="AR25" s="4">
        <f t="shared" si="9"/>
        <v>125116714</v>
      </c>
      <c r="AS25" s="4">
        <f t="shared" si="10"/>
        <v>137655911</v>
      </c>
      <c r="AT25" s="4">
        <f t="shared" si="11"/>
        <v>153546200</v>
      </c>
      <c r="AU25" s="4">
        <f t="shared" si="12"/>
        <v>209884298</v>
      </c>
      <c r="AV25" s="4">
        <f t="shared" si="13"/>
        <v>320205688</v>
      </c>
      <c r="AW25" s="4">
        <f t="shared" si="14"/>
        <v>425345185</v>
      </c>
      <c r="AX25" s="4">
        <f t="shared" si="15"/>
        <v>499150651</v>
      </c>
      <c r="AZ25" s="142">
        <f>Table5[[#This Row],[2020]]-Table5[[#This Row],[2010]]</f>
        <v>390730836</v>
      </c>
      <c r="BA25" s="89">
        <f>AZ25/Table5[[#This Row],[2020]]</f>
        <v>0.91862056931477898</v>
      </c>
    </row>
    <row r="26" spans="1:53" x14ac:dyDescent="0.35">
      <c r="A26" s="37" t="s">
        <v>27</v>
      </c>
      <c r="B26" s="54">
        <v>12184</v>
      </c>
      <c r="C26" s="54">
        <v>9484</v>
      </c>
      <c r="D26" s="54">
        <v>5505</v>
      </c>
      <c r="E26" s="54">
        <v>4612</v>
      </c>
      <c r="F26" s="54">
        <v>1479</v>
      </c>
      <c r="G26" s="54">
        <v>48</v>
      </c>
      <c r="H26" s="54">
        <v>0</v>
      </c>
      <c r="I26" s="54">
        <v>0</v>
      </c>
      <c r="J26" s="54">
        <v>0</v>
      </c>
      <c r="K26" s="54">
        <v>0</v>
      </c>
      <c r="L26" s="54">
        <v>0</v>
      </c>
      <c r="M26" s="54">
        <v>0</v>
      </c>
      <c r="N26" s="54">
        <v>0</v>
      </c>
      <c r="O26" s="75">
        <v>0</v>
      </c>
      <c r="P26" s="4">
        <v>0</v>
      </c>
      <c r="R26" t="s">
        <v>27</v>
      </c>
      <c r="S26">
        <v>67747</v>
      </c>
      <c r="T26">
        <v>61602</v>
      </c>
      <c r="U26">
        <v>67259</v>
      </c>
      <c r="V26">
        <v>59891</v>
      </c>
      <c r="W26">
        <v>53449</v>
      </c>
      <c r="X26">
        <v>48838</v>
      </c>
      <c r="Y26">
        <v>47440</v>
      </c>
      <c r="Z26">
        <v>52832</v>
      </c>
      <c r="AA26">
        <v>54034</v>
      </c>
      <c r="AB26">
        <v>48857</v>
      </c>
      <c r="AC26">
        <v>43594</v>
      </c>
      <c r="AD26">
        <v>41511</v>
      </c>
      <c r="AE26">
        <v>42810</v>
      </c>
      <c r="AF26">
        <v>34238</v>
      </c>
      <c r="AG26">
        <v>37936</v>
      </c>
      <c r="AI26" s="37" t="s">
        <v>27</v>
      </c>
      <c r="AJ26" s="4">
        <f t="shared" si="1"/>
        <v>79931</v>
      </c>
      <c r="AK26" s="4">
        <f t="shared" si="2"/>
        <v>71086</v>
      </c>
      <c r="AL26" s="4">
        <f t="shared" si="3"/>
        <v>72764</v>
      </c>
      <c r="AM26" s="4">
        <f t="shared" si="4"/>
        <v>64503</v>
      </c>
      <c r="AN26" s="4">
        <f t="shared" si="5"/>
        <v>54928</v>
      </c>
      <c r="AO26" s="4">
        <f t="shared" si="6"/>
        <v>48886</v>
      </c>
      <c r="AP26" s="4">
        <f t="shared" si="7"/>
        <v>47440</v>
      </c>
      <c r="AQ26" s="4">
        <f t="shared" si="8"/>
        <v>52832</v>
      </c>
      <c r="AR26" s="4">
        <f t="shared" si="9"/>
        <v>54034</v>
      </c>
      <c r="AS26" s="4">
        <f t="shared" si="10"/>
        <v>48857</v>
      </c>
      <c r="AT26" s="4">
        <f t="shared" si="11"/>
        <v>43594</v>
      </c>
      <c r="AU26" s="4">
        <f t="shared" si="12"/>
        <v>41511</v>
      </c>
      <c r="AV26" s="4">
        <f t="shared" si="13"/>
        <v>42810</v>
      </c>
      <c r="AW26" s="4">
        <f t="shared" si="14"/>
        <v>34238</v>
      </c>
      <c r="AX26" s="4">
        <f t="shared" si="15"/>
        <v>37936</v>
      </c>
      <c r="AZ26" s="142">
        <f>Table5[[#This Row],[2020]]-Table5[[#This Row],[2010]]</f>
        <v>-30265</v>
      </c>
      <c r="BA26" s="89">
        <f>AZ26/Table5[[#This Row],[2020]]</f>
        <v>-0.88395934341959226</v>
      </c>
    </row>
    <row r="27" spans="1:53" x14ac:dyDescent="0.35">
      <c r="A27" s="37" t="s">
        <v>28</v>
      </c>
      <c r="B27" s="54">
        <v>68141</v>
      </c>
      <c r="C27" s="54">
        <v>48461</v>
      </c>
      <c r="D27" s="54">
        <v>27989</v>
      </c>
      <c r="E27" s="54">
        <v>22571</v>
      </c>
      <c r="F27" s="54">
        <v>155226</v>
      </c>
      <c r="G27" s="54">
        <v>129950</v>
      </c>
      <c r="H27" s="54">
        <v>152623</v>
      </c>
      <c r="I27" s="54">
        <v>55518</v>
      </c>
      <c r="J27" s="54">
        <v>21103</v>
      </c>
      <c r="K27" s="54">
        <v>15622</v>
      </c>
      <c r="L27" s="54">
        <v>45098</v>
      </c>
      <c r="M27" s="54">
        <v>25281</v>
      </c>
      <c r="N27" s="54">
        <v>14529</v>
      </c>
      <c r="O27" s="109">
        <f>2304+19489</f>
        <v>21793</v>
      </c>
      <c r="P27" s="4">
        <v>13752</v>
      </c>
      <c r="R27" t="s">
        <v>28</v>
      </c>
      <c r="S27">
        <v>115059</v>
      </c>
      <c r="T27">
        <v>147853</v>
      </c>
      <c r="U27">
        <v>143708</v>
      </c>
      <c r="V27">
        <v>143566</v>
      </c>
      <c r="W27">
        <v>197731</v>
      </c>
      <c r="X27">
        <v>231796</v>
      </c>
      <c r="Y27">
        <v>192349</v>
      </c>
      <c r="Z27">
        <v>156089</v>
      </c>
      <c r="AA27">
        <v>158606</v>
      </c>
      <c r="AB27">
        <v>112265</v>
      </c>
      <c r="AC27">
        <v>104428</v>
      </c>
      <c r="AD27">
        <v>91009</v>
      </c>
      <c r="AE27">
        <v>92809</v>
      </c>
      <c r="AF27">
        <f>84042+248</f>
        <v>84290</v>
      </c>
      <c r="AG27">
        <v>76354</v>
      </c>
      <c r="AI27" s="37" t="s">
        <v>28</v>
      </c>
      <c r="AJ27" s="4">
        <f t="shared" si="1"/>
        <v>183200</v>
      </c>
      <c r="AK27" s="4">
        <f t="shared" si="2"/>
        <v>196314</v>
      </c>
      <c r="AL27" s="4">
        <f t="shared" si="3"/>
        <v>171697</v>
      </c>
      <c r="AM27" s="4">
        <f t="shared" si="4"/>
        <v>166137</v>
      </c>
      <c r="AN27" s="4">
        <f t="shared" si="5"/>
        <v>352957</v>
      </c>
      <c r="AO27" s="4">
        <f t="shared" si="6"/>
        <v>361746</v>
      </c>
      <c r="AP27" s="4">
        <f t="shared" si="7"/>
        <v>344972</v>
      </c>
      <c r="AQ27" s="4">
        <f t="shared" si="8"/>
        <v>211607</v>
      </c>
      <c r="AR27" s="4">
        <f t="shared" si="9"/>
        <v>179709</v>
      </c>
      <c r="AS27" s="4">
        <f t="shared" si="10"/>
        <v>127887</v>
      </c>
      <c r="AT27" s="4">
        <f t="shared" si="11"/>
        <v>149526</v>
      </c>
      <c r="AU27" s="4">
        <f t="shared" si="12"/>
        <v>116290</v>
      </c>
      <c r="AV27" s="4">
        <f t="shared" si="13"/>
        <v>107338</v>
      </c>
      <c r="AW27" s="4">
        <f t="shared" si="14"/>
        <v>106083</v>
      </c>
      <c r="AX27" s="4">
        <f t="shared" si="15"/>
        <v>90106</v>
      </c>
      <c r="AZ27" s="142">
        <f>Table5[[#This Row],[2020]]-Table5[[#This Row],[2010]]</f>
        <v>-60054</v>
      </c>
      <c r="BA27" s="89">
        <f>AZ27/Table5[[#This Row],[2020]]</f>
        <v>-0.56610389977659004</v>
      </c>
    </row>
    <row r="28" spans="1:53" x14ac:dyDescent="0.35">
      <c r="A28" s="37" t="s">
        <v>29</v>
      </c>
      <c r="B28" s="54">
        <v>50902446</v>
      </c>
      <c r="C28" s="54">
        <v>46736161</v>
      </c>
      <c r="D28" s="54">
        <v>47786579</v>
      </c>
      <c r="E28" s="54">
        <v>47923059</v>
      </c>
      <c r="F28" s="54">
        <v>56022755</v>
      </c>
      <c r="G28" s="54">
        <v>65252726</v>
      </c>
      <c r="H28" s="54">
        <v>73323906</v>
      </c>
      <c r="I28" s="54">
        <v>93682453</v>
      </c>
      <c r="J28" s="54">
        <v>116134681</v>
      </c>
      <c r="K28" s="54">
        <v>152168975</v>
      </c>
      <c r="L28" s="54">
        <v>231778719</v>
      </c>
      <c r="M28" s="54">
        <v>308752250</v>
      </c>
      <c r="N28" s="54">
        <v>419112417</v>
      </c>
      <c r="O28" s="107">
        <v>546435622</v>
      </c>
      <c r="P28" s="4">
        <v>630056852</v>
      </c>
      <c r="R28" t="s">
        <v>29</v>
      </c>
      <c r="S28">
        <v>11115499</v>
      </c>
      <c r="T28">
        <v>11423665</v>
      </c>
      <c r="U28">
        <v>13148479</v>
      </c>
      <c r="V28">
        <v>14797950</v>
      </c>
      <c r="W28">
        <v>18605131</v>
      </c>
      <c r="X28">
        <v>22809453</v>
      </c>
      <c r="Y28">
        <v>24676655</v>
      </c>
      <c r="Z28">
        <v>33801872</v>
      </c>
      <c r="AA28">
        <v>47544327</v>
      </c>
      <c r="AB28">
        <v>71154992</v>
      </c>
      <c r="AC28">
        <v>102823812</v>
      </c>
      <c r="AD28">
        <v>140030437</v>
      </c>
      <c r="AE28">
        <v>172974361</v>
      </c>
      <c r="AF28">
        <v>186546832</v>
      </c>
      <c r="AG28">
        <v>197018460</v>
      </c>
      <c r="AI28" s="37" t="s">
        <v>29</v>
      </c>
      <c r="AJ28" s="4">
        <f t="shared" si="1"/>
        <v>62017945</v>
      </c>
      <c r="AK28" s="4">
        <f t="shared" si="2"/>
        <v>58159826</v>
      </c>
      <c r="AL28" s="4">
        <f t="shared" si="3"/>
        <v>60935058</v>
      </c>
      <c r="AM28" s="4">
        <f t="shared" si="4"/>
        <v>62721009</v>
      </c>
      <c r="AN28" s="4">
        <f t="shared" si="5"/>
        <v>74627886</v>
      </c>
      <c r="AO28" s="4">
        <f t="shared" si="6"/>
        <v>88062179</v>
      </c>
      <c r="AP28" s="4">
        <f t="shared" si="7"/>
        <v>98000561</v>
      </c>
      <c r="AQ28" s="4">
        <f t="shared" si="8"/>
        <v>127484325</v>
      </c>
      <c r="AR28" s="4">
        <f t="shared" si="9"/>
        <v>163679008</v>
      </c>
      <c r="AS28" s="4">
        <f t="shared" si="10"/>
        <v>223323967</v>
      </c>
      <c r="AT28" s="4">
        <f t="shared" si="11"/>
        <v>334602531</v>
      </c>
      <c r="AU28" s="4">
        <f t="shared" si="12"/>
        <v>448782687</v>
      </c>
      <c r="AV28" s="4">
        <f t="shared" si="13"/>
        <v>592086778</v>
      </c>
      <c r="AW28" s="4">
        <f t="shared" si="14"/>
        <v>732982454</v>
      </c>
      <c r="AX28" s="4">
        <f t="shared" si="15"/>
        <v>827075312</v>
      </c>
      <c r="AZ28" s="142">
        <f>Table5[[#This Row],[2020]]-Table5[[#This Row],[2010]]</f>
        <v>670261445</v>
      </c>
      <c r="BA28" s="89">
        <f>AZ28/Table5[[#This Row],[2020]]</f>
        <v>0.91443040872571824</v>
      </c>
    </row>
    <row r="29" spans="1:53" x14ac:dyDescent="0.35">
      <c r="A29" s="37" t="s">
        <v>30</v>
      </c>
      <c r="B29" s="54">
        <v>451471</v>
      </c>
      <c r="C29" s="54">
        <v>375479</v>
      </c>
      <c r="D29" s="54">
        <v>454369</v>
      </c>
      <c r="E29" s="54">
        <v>479105</v>
      </c>
      <c r="F29" s="54">
        <v>436591</v>
      </c>
      <c r="G29" s="54">
        <v>323237</v>
      </c>
      <c r="H29" s="54">
        <v>633296</v>
      </c>
      <c r="I29" s="54">
        <v>982655</v>
      </c>
      <c r="J29" s="54">
        <v>791487</v>
      </c>
      <c r="K29" s="54">
        <v>545208</v>
      </c>
      <c r="L29" s="54">
        <v>660779</v>
      </c>
      <c r="M29" s="54">
        <v>679966</v>
      </c>
      <c r="N29" s="54">
        <v>746183</v>
      </c>
      <c r="O29" s="107">
        <v>703042</v>
      </c>
      <c r="P29" s="4">
        <v>636071</v>
      </c>
      <c r="R29" t="s">
        <v>30</v>
      </c>
      <c r="S29">
        <v>3367605</v>
      </c>
      <c r="T29">
        <v>3754752</v>
      </c>
      <c r="U29">
        <v>3865721</v>
      </c>
      <c r="V29">
        <v>3947609</v>
      </c>
      <c r="W29">
        <v>4015566</v>
      </c>
      <c r="X29">
        <v>4167305</v>
      </c>
      <c r="Y29">
        <v>4198445</v>
      </c>
      <c r="Z29">
        <v>3824164</v>
      </c>
      <c r="AA29">
        <v>3329614</v>
      </c>
      <c r="AB29">
        <v>3013136</v>
      </c>
      <c r="AC29">
        <v>2890987</v>
      </c>
      <c r="AD29">
        <v>2631369</v>
      </c>
      <c r="AE29">
        <v>2394431</v>
      </c>
      <c r="AF29">
        <v>2085821</v>
      </c>
      <c r="AG29">
        <v>1920756</v>
      </c>
      <c r="AI29" s="37" t="s">
        <v>30</v>
      </c>
      <c r="AJ29" s="4">
        <f t="shared" si="1"/>
        <v>3819076</v>
      </c>
      <c r="AK29" s="4">
        <f t="shared" si="2"/>
        <v>4130231</v>
      </c>
      <c r="AL29" s="4">
        <f t="shared" si="3"/>
        <v>4320090</v>
      </c>
      <c r="AM29" s="4">
        <f t="shared" si="4"/>
        <v>4426714</v>
      </c>
      <c r="AN29" s="4">
        <f t="shared" si="5"/>
        <v>4452157</v>
      </c>
      <c r="AO29" s="4">
        <f t="shared" si="6"/>
        <v>4490542</v>
      </c>
      <c r="AP29" s="4">
        <f t="shared" si="7"/>
        <v>4831741</v>
      </c>
      <c r="AQ29" s="4">
        <f t="shared" si="8"/>
        <v>4806819</v>
      </c>
      <c r="AR29" s="4">
        <f t="shared" si="9"/>
        <v>4121101</v>
      </c>
      <c r="AS29" s="4">
        <f t="shared" si="10"/>
        <v>3558344</v>
      </c>
      <c r="AT29" s="4">
        <f t="shared" si="11"/>
        <v>3551766</v>
      </c>
      <c r="AU29" s="4">
        <f t="shared" si="12"/>
        <v>3311335</v>
      </c>
      <c r="AV29" s="4">
        <f t="shared" si="13"/>
        <v>3140614</v>
      </c>
      <c r="AW29" s="4">
        <f t="shared" si="14"/>
        <v>2788863</v>
      </c>
      <c r="AX29" s="4">
        <f t="shared" si="15"/>
        <v>2556827</v>
      </c>
      <c r="AZ29" s="142">
        <f>Table5[[#This Row],[2020]]-Table5[[#This Row],[2010]]</f>
        <v>-1637851</v>
      </c>
      <c r="BA29" s="89">
        <f>AZ29/Table5[[#This Row],[2020]]</f>
        <v>-0.58728270266413229</v>
      </c>
    </row>
    <row r="30" spans="1:53" x14ac:dyDescent="0.35">
      <c r="A30" s="37" t="s">
        <v>31</v>
      </c>
      <c r="B30" s="54">
        <v>2106292</v>
      </c>
      <c r="C30" s="54">
        <v>2477040</v>
      </c>
      <c r="D30" s="54">
        <v>2242075</v>
      </c>
      <c r="E30" s="54">
        <v>2118856</v>
      </c>
      <c r="F30" s="54">
        <v>2463502</v>
      </c>
      <c r="G30" s="54">
        <v>2624360</v>
      </c>
      <c r="H30" s="54">
        <v>3291881</v>
      </c>
      <c r="I30" s="54">
        <v>3167795</v>
      </c>
      <c r="J30" s="54">
        <v>3462488</v>
      </c>
      <c r="K30" s="54">
        <v>3120873</v>
      </c>
      <c r="L30" s="54">
        <v>2520322</v>
      </c>
      <c r="M30" s="54">
        <v>2078073</v>
      </c>
      <c r="N30" s="54">
        <v>1901628</v>
      </c>
      <c r="O30" s="107">
        <f>1477257+175557</f>
        <v>1652814</v>
      </c>
      <c r="P30" s="4">
        <v>2021674</v>
      </c>
      <c r="R30" t="s">
        <v>31</v>
      </c>
      <c r="S30">
        <v>1164555</v>
      </c>
      <c r="T30">
        <v>1306044</v>
      </c>
      <c r="U30">
        <v>1147747</v>
      </c>
      <c r="V30">
        <v>1172825</v>
      </c>
      <c r="W30">
        <v>1534317</v>
      </c>
      <c r="X30">
        <v>1717963</v>
      </c>
      <c r="Y30">
        <v>1804289</v>
      </c>
      <c r="Z30">
        <v>1886115</v>
      </c>
      <c r="AA30">
        <v>1806137</v>
      </c>
      <c r="AB30">
        <v>1635673</v>
      </c>
      <c r="AC30">
        <v>1422356</v>
      </c>
      <c r="AD30">
        <v>1153028</v>
      </c>
      <c r="AE30">
        <v>1016736</v>
      </c>
      <c r="AF30">
        <v>993754</v>
      </c>
      <c r="AG30">
        <v>1071434</v>
      </c>
      <c r="AI30" s="37" t="s">
        <v>31</v>
      </c>
      <c r="AJ30" s="4">
        <f t="shared" si="1"/>
        <v>3270847</v>
      </c>
      <c r="AK30" s="4">
        <f t="shared" si="2"/>
        <v>3783084</v>
      </c>
      <c r="AL30" s="4">
        <f t="shared" si="3"/>
        <v>3389822</v>
      </c>
      <c r="AM30" s="4">
        <f t="shared" si="4"/>
        <v>3291681</v>
      </c>
      <c r="AN30" s="4">
        <f t="shared" si="5"/>
        <v>3997819</v>
      </c>
      <c r="AO30" s="4">
        <f t="shared" si="6"/>
        <v>4342323</v>
      </c>
      <c r="AP30" s="4">
        <f t="shared" si="7"/>
        <v>5096170</v>
      </c>
      <c r="AQ30" s="4">
        <f t="shared" si="8"/>
        <v>5053910</v>
      </c>
      <c r="AR30" s="4">
        <f t="shared" si="9"/>
        <v>5268625</v>
      </c>
      <c r="AS30" s="4">
        <f t="shared" si="10"/>
        <v>4756546</v>
      </c>
      <c r="AT30" s="4">
        <f t="shared" si="11"/>
        <v>3942678</v>
      </c>
      <c r="AU30" s="4">
        <f t="shared" si="12"/>
        <v>3231101</v>
      </c>
      <c r="AV30" s="4">
        <f t="shared" si="13"/>
        <v>2918364</v>
      </c>
      <c r="AW30" s="4">
        <f t="shared" si="14"/>
        <v>2646568</v>
      </c>
      <c r="AX30" s="4">
        <f t="shared" si="15"/>
        <v>3093108</v>
      </c>
      <c r="AZ30" s="142">
        <f>Table5[[#This Row],[2020]]-Table5[[#This Row],[2010]]</f>
        <v>-645113</v>
      </c>
      <c r="BA30" s="89">
        <f>AZ30/Table5[[#This Row],[2020]]</f>
        <v>-0.24375455306646193</v>
      </c>
    </row>
    <row r="31" spans="1:53" x14ac:dyDescent="0.35">
      <c r="A31" s="37" t="s">
        <v>32</v>
      </c>
      <c r="B31" s="54">
        <v>178581076</v>
      </c>
      <c r="C31" s="54">
        <v>223634920</v>
      </c>
      <c r="D31" s="54">
        <v>240869982</v>
      </c>
      <c r="E31" s="54">
        <v>220220466</v>
      </c>
      <c r="F31" s="54">
        <v>180168798</v>
      </c>
      <c r="G31" s="54">
        <v>146078695</v>
      </c>
      <c r="H31" s="54">
        <v>127355415</v>
      </c>
      <c r="I31" s="54">
        <v>115447896</v>
      </c>
      <c r="J31" s="54">
        <v>106016274</v>
      </c>
      <c r="K31" s="54">
        <v>95085139</v>
      </c>
      <c r="L31" s="54">
        <v>97320809</v>
      </c>
      <c r="M31" s="54">
        <v>97364802</v>
      </c>
      <c r="N31" s="54">
        <v>105671843</v>
      </c>
      <c r="O31" s="107">
        <v>123659937</v>
      </c>
      <c r="P31" s="4">
        <v>134361077</v>
      </c>
      <c r="R31" t="s">
        <v>32</v>
      </c>
      <c r="S31">
        <v>12127648</v>
      </c>
      <c r="T31">
        <v>12484223</v>
      </c>
      <c r="U31">
        <v>11977606</v>
      </c>
      <c r="V31">
        <v>10989078</v>
      </c>
      <c r="W31">
        <v>10049371</v>
      </c>
      <c r="X31">
        <v>9792854</v>
      </c>
      <c r="Y31">
        <v>9753684</v>
      </c>
      <c r="Z31">
        <v>9869914</v>
      </c>
      <c r="AA31">
        <v>11172967</v>
      </c>
      <c r="AB31">
        <v>11933733</v>
      </c>
      <c r="AC31">
        <v>14735548</v>
      </c>
      <c r="AD31">
        <v>20379780</v>
      </c>
      <c r="AE31">
        <v>30009133</v>
      </c>
      <c r="AF31">
        <v>38129075</v>
      </c>
      <c r="AG31">
        <v>34041142</v>
      </c>
      <c r="AI31" s="37" t="s">
        <v>32</v>
      </c>
      <c r="AJ31" s="4">
        <f t="shared" si="1"/>
        <v>190708724</v>
      </c>
      <c r="AK31" s="4">
        <f t="shared" si="2"/>
        <v>236119143</v>
      </c>
      <c r="AL31" s="4">
        <f t="shared" si="3"/>
        <v>252847588</v>
      </c>
      <c r="AM31" s="4">
        <f t="shared" si="4"/>
        <v>231209544</v>
      </c>
      <c r="AN31" s="4">
        <f t="shared" si="5"/>
        <v>190218169</v>
      </c>
      <c r="AO31" s="4">
        <f t="shared" si="6"/>
        <v>155871549</v>
      </c>
      <c r="AP31" s="4">
        <f t="shared" si="7"/>
        <v>137109099</v>
      </c>
      <c r="AQ31" s="4">
        <f t="shared" si="8"/>
        <v>125317810</v>
      </c>
      <c r="AR31" s="4">
        <f t="shared" si="9"/>
        <v>117189241</v>
      </c>
      <c r="AS31" s="4">
        <f t="shared" si="10"/>
        <v>107018872</v>
      </c>
      <c r="AT31" s="4">
        <f t="shared" si="11"/>
        <v>112056357</v>
      </c>
      <c r="AU31" s="4">
        <f t="shared" si="12"/>
        <v>117744582</v>
      </c>
      <c r="AV31" s="4">
        <f t="shared" si="13"/>
        <v>135680976</v>
      </c>
      <c r="AW31" s="4">
        <f t="shared" si="14"/>
        <v>161789012</v>
      </c>
      <c r="AX31" s="4">
        <f t="shared" si="15"/>
        <v>168402219</v>
      </c>
      <c r="AZ31" s="142">
        <f>Table5[[#This Row],[2020]]-Table5[[#This Row],[2010]]</f>
        <v>-69420532</v>
      </c>
      <c r="BA31" s="89">
        <f>AZ31/Table5[[#This Row],[2020]]</f>
        <v>-0.42908063496920296</v>
      </c>
    </row>
    <row r="32" spans="1:53" x14ac:dyDescent="0.35">
      <c r="A32" s="37" t="s">
        <v>33</v>
      </c>
      <c r="B32" s="54">
        <v>28974813</v>
      </c>
      <c r="C32" s="54">
        <v>28771954</v>
      </c>
      <c r="D32" s="54">
        <v>31681860</v>
      </c>
      <c r="E32" s="54">
        <v>38440753</v>
      </c>
      <c r="F32" s="54">
        <v>44873129</v>
      </c>
      <c r="G32" s="54">
        <v>51531682</v>
      </c>
      <c r="H32" s="54">
        <v>61358532</v>
      </c>
      <c r="I32" s="54">
        <v>81094345</v>
      </c>
      <c r="J32" s="54">
        <v>115099407</v>
      </c>
      <c r="K32" s="54">
        <v>136486262</v>
      </c>
      <c r="L32" s="54">
        <v>159770397</v>
      </c>
      <c r="M32" s="54">
        <v>210247572</v>
      </c>
      <c r="N32" s="54">
        <v>264463408</v>
      </c>
      <c r="O32" s="107">
        <f>305644643+847350</f>
        <v>306491993</v>
      </c>
      <c r="P32" s="4">
        <v>325980290</v>
      </c>
      <c r="R32" t="s">
        <v>33</v>
      </c>
      <c r="S32">
        <v>5667305</v>
      </c>
      <c r="T32">
        <v>6036071</v>
      </c>
      <c r="U32">
        <v>6350970</v>
      </c>
      <c r="V32">
        <v>7993321</v>
      </c>
      <c r="W32">
        <v>9186540</v>
      </c>
      <c r="X32">
        <v>11396233</v>
      </c>
      <c r="Y32">
        <v>15475410</v>
      </c>
      <c r="Z32">
        <v>23831025</v>
      </c>
      <c r="AA32">
        <v>31293250</v>
      </c>
      <c r="AB32">
        <v>33524198</v>
      </c>
      <c r="AC32">
        <v>38075186</v>
      </c>
      <c r="AD32">
        <v>44751304</v>
      </c>
      <c r="AE32">
        <v>49004827</v>
      </c>
      <c r="AF32">
        <v>46466184</v>
      </c>
      <c r="AG32">
        <v>46105973</v>
      </c>
      <c r="AI32" s="37" t="s">
        <v>33</v>
      </c>
      <c r="AJ32" s="4">
        <f t="shared" si="1"/>
        <v>34642118</v>
      </c>
      <c r="AK32" s="4">
        <f t="shared" si="2"/>
        <v>34808025</v>
      </c>
      <c r="AL32" s="4">
        <f t="shared" si="3"/>
        <v>38032830</v>
      </c>
      <c r="AM32" s="4">
        <f t="shared" si="4"/>
        <v>46434074</v>
      </c>
      <c r="AN32" s="4">
        <f t="shared" si="5"/>
        <v>54059669</v>
      </c>
      <c r="AO32" s="4">
        <f t="shared" si="6"/>
        <v>62927915</v>
      </c>
      <c r="AP32" s="4">
        <f t="shared" si="7"/>
        <v>76833942</v>
      </c>
      <c r="AQ32" s="4">
        <f t="shared" si="8"/>
        <v>104925370</v>
      </c>
      <c r="AR32" s="4">
        <f t="shared" si="9"/>
        <v>146392657</v>
      </c>
      <c r="AS32" s="4">
        <f t="shared" si="10"/>
        <v>170010460</v>
      </c>
      <c r="AT32" s="4">
        <f t="shared" si="11"/>
        <v>197845583</v>
      </c>
      <c r="AU32" s="4">
        <f t="shared" si="12"/>
        <v>254998876</v>
      </c>
      <c r="AV32" s="4">
        <f t="shared" si="13"/>
        <v>313468235</v>
      </c>
      <c r="AW32" s="4">
        <f t="shared" si="14"/>
        <v>352958177</v>
      </c>
      <c r="AX32" s="4">
        <f t="shared" si="15"/>
        <v>372086263</v>
      </c>
      <c r="AZ32" s="142">
        <f>Table5[[#This Row],[2020]]-Table5[[#This Row],[2010]]</f>
        <v>306524103</v>
      </c>
      <c r="BA32" s="89">
        <f>AZ32/Table5[[#This Row],[2020]]</f>
        <v>0.86844312718670913</v>
      </c>
    </row>
    <row r="33" spans="1:53" x14ac:dyDescent="0.35">
      <c r="A33" s="37" t="s">
        <v>34</v>
      </c>
      <c r="B33" s="54">
        <v>27137529</v>
      </c>
      <c r="C33" s="54">
        <v>30365272</v>
      </c>
      <c r="D33" s="54">
        <v>31606415</v>
      </c>
      <c r="E33" s="54">
        <v>32091982</v>
      </c>
      <c r="F33" s="54">
        <v>31493828</v>
      </c>
      <c r="G33" s="54">
        <v>37179131</v>
      </c>
      <c r="H33" s="54">
        <v>49380763</v>
      </c>
      <c r="I33" s="54">
        <v>92522161</v>
      </c>
      <c r="J33" s="54">
        <v>152492467</v>
      </c>
      <c r="K33" s="54">
        <v>182859195</v>
      </c>
      <c r="L33" s="54">
        <v>306213633</v>
      </c>
      <c r="M33" s="54">
        <v>605276283</v>
      </c>
      <c r="N33" s="54">
        <v>1010685565</v>
      </c>
      <c r="O33" s="107">
        <v>1127818522</v>
      </c>
      <c r="P33" s="4">
        <v>1103822172</v>
      </c>
      <c r="R33" t="s">
        <v>34</v>
      </c>
      <c r="S33">
        <v>896938</v>
      </c>
      <c r="T33">
        <v>1019351</v>
      </c>
      <c r="U33">
        <v>1146151</v>
      </c>
      <c r="V33">
        <v>1614407</v>
      </c>
      <c r="W33">
        <v>3876366</v>
      </c>
      <c r="X33">
        <v>8040225</v>
      </c>
      <c r="Y33">
        <v>11617420</v>
      </c>
      <c r="Z33">
        <v>26406941</v>
      </c>
      <c r="AA33">
        <v>45495250</v>
      </c>
      <c r="AB33">
        <v>47694882</v>
      </c>
      <c r="AC33">
        <v>75003564</v>
      </c>
      <c r="AD33">
        <v>125565147</v>
      </c>
      <c r="AE33">
        <v>179592175</v>
      </c>
      <c r="AF33">
        <v>183978564</v>
      </c>
      <c r="AG33">
        <v>164495265</v>
      </c>
      <c r="AI33" s="37" t="s">
        <v>34</v>
      </c>
      <c r="AJ33" s="4">
        <f t="shared" si="1"/>
        <v>28034467</v>
      </c>
      <c r="AK33" s="4">
        <f t="shared" si="2"/>
        <v>31384623</v>
      </c>
      <c r="AL33" s="4">
        <f t="shared" si="3"/>
        <v>32752566</v>
      </c>
      <c r="AM33" s="4">
        <f t="shared" si="4"/>
        <v>33706389</v>
      </c>
      <c r="AN33" s="4">
        <f t="shared" si="5"/>
        <v>35370194</v>
      </c>
      <c r="AO33" s="4">
        <f t="shared" si="6"/>
        <v>45219356</v>
      </c>
      <c r="AP33" s="4">
        <f t="shared" si="7"/>
        <v>60998183</v>
      </c>
      <c r="AQ33" s="4">
        <f t="shared" si="8"/>
        <v>118929102</v>
      </c>
      <c r="AR33" s="4">
        <f t="shared" si="9"/>
        <v>197987717</v>
      </c>
      <c r="AS33" s="4">
        <f t="shared" si="10"/>
        <v>230554077</v>
      </c>
      <c r="AT33" s="4">
        <f t="shared" si="11"/>
        <v>381217197</v>
      </c>
      <c r="AU33" s="4">
        <f t="shared" si="12"/>
        <v>730841430</v>
      </c>
      <c r="AV33" s="4">
        <f t="shared" si="13"/>
        <v>1190277740</v>
      </c>
      <c r="AW33" s="4">
        <f t="shared" si="14"/>
        <v>1311797086</v>
      </c>
      <c r="AX33" s="4">
        <f t="shared" si="15"/>
        <v>1268317437</v>
      </c>
      <c r="AZ33" s="142">
        <f>Table5[[#This Row],[2020]]-Table5[[#This Row],[2010]]</f>
        <v>1278090697</v>
      </c>
      <c r="BA33" s="89">
        <f>AZ33/Table5[[#This Row],[2020]]</f>
        <v>0.97430518076329986</v>
      </c>
    </row>
    <row r="34" spans="1:53" x14ac:dyDescent="0.35">
      <c r="A34" s="37" t="s">
        <v>35</v>
      </c>
      <c r="B34" s="54">
        <v>2841661</v>
      </c>
      <c r="C34" s="54">
        <v>2666187</v>
      </c>
      <c r="D34" s="54">
        <v>2738562</v>
      </c>
      <c r="E34" s="54">
        <v>2547246</v>
      </c>
      <c r="F34" s="54">
        <v>2388471</v>
      </c>
      <c r="G34" s="54">
        <v>1991325</v>
      </c>
      <c r="H34" s="54">
        <v>1849862</v>
      </c>
      <c r="I34" s="54">
        <v>1517910</v>
      </c>
      <c r="J34" s="54">
        <v>1242281</v>
      </c>
      <c r="K34" s="54">
        <v>996680</v>
      </c>
      <c r="L34" s="54">
        <v>906496</v>
      </c>
      <c r="M34" s="54">
        <v>870001</v>
      </c>
      <c r="N34" s="54">
        <v>827250</v>
      </c>
      <c r="O34" s="109">
        <f>457464+57298</f>
        <v>514762</v>
      </c>
      <c r="P34" s="4">
        <v>546546</v>
      </c>
      <c r="R34" t="s">
        <v>35</v>
      </c>
      <c r="S34">
        <v>681360</v>
      </c>
      <c r="T34">
        <v>676214</v>
      </c>
      <c r="U34">
        <v>571634</v>
      </c>
      <c r="V34">
        <v>526525</v>
      </c>
      <c r="W34">
        <v>492390</v>
      </c>
      <c r="X34">
        <v>519495</v>
      </c>
      <c r="Y34">
        <v>543275</v>
      </c>
      <c r="Z34">
        <v>493365</v>
      </c>
      <c r="AA34">
        <v>445248</v>
      </c>
      <c r="AB34">
        <v>366619</v>
      </c>
      <c r="AC34">
        <v>363921</v>
      </c>
      <c r="AD34">
        <v>341598</v>
      </c>
      <c r="AE34">
        <v>321165</v>
      </c>
      <c r="AF34">
        <f>84042+248</f>
        <v>84290</v>
      </c>
      <c r="AG34">
        <v>262161</v>
      </c>
      <c r="AI34" s="37" t="s">
        <v>35</v>
      </c>
      <c r="AJ34" s="4">
        <f t="shared" si="1"/>
        <v>3523021</v>
      </c>
      <c r="AK34" s="4">
        <f t="shared" si="2"/>
        <v>3342401</v>
      </c>
      <c r="AL34" s="4">
        <f t="shared" si="3"/>
        <v>3310196</v>
      </c>
      <c r="AM34" s="4">
        <f t="shared" si="4"/>
        <v>3073771</v>
      </c>
      <c r="AN34" s="4">
        <f t="shared" si="5"/>
        <v>2880861</v>
      </c>
      <c r="AO34" s="4">
        <f t="shared" si="6"/>
        <v>2510820</v>
      </c>
      <c r="AP34" s="4">
        <f t="shared" si="7"/>
        <v>2393137</v>
      </c>
      <c r="AQ34" s="4">
        <f t="shared" si="8"/>
        <v>2011275</v>
      </c>
      <c r="AR34" s="4">
        <f t="shared" si="9"/>
        <v>1687529</v>
      </c>
      <c r="AS34" s="4">
        <f t="shared" si="10"/>
        <v>1363299</v>
      </c>
      <c r="AT34" s="4">
        <f t="shared" si="11"/>
        <v>1270417</v>
      </c>
      <c r="AU34" s="4">
        <f t="shared" si="12"/>
        <v>1211599</v>
      </c>
      <c r="AV34" s="4">
        <f t="shared" si="13"/>
        <v>1148415</v>
      </c>
      <c r="AW34" s="4">
        <f t="shared" si="14"/>
        <v>599052</v>
      </c>
      <c r="AX34" s="4">
        <f t="shared" si="15"/>
        <v>808707</v>
      </c>
      <c r="AZ34" s="142">
        <f>Table5[[#This Row],[2020]]-Table5[[#This Row],[2010]]</f>
        <v>-2474719</v>
      </c>
      <c r="BA34" s="89">
        <f>AZ34/Table5[[#This Row],[2020]]</f>
        <v>-4.1310587394750371</v>
      </c>
    </row>
    <row r="35" spans="1:53" x14ac:dyDescent="0.35">
      <c r="A35" s="37" t="s">
        <v>36</v>
      </c>
      <c r="B35" s="54">
        <v>14652405</v>
      </c>
      <c r="C35" s="54">
        <v>13362338</v>
      </c>
      <c r="D35" s="54">
        <v>13092931</v>
      </c>
      <c r="E35" s="54">
        <v>13809805</v>
      </c>
      <c r="F35" s="54">
        <v>15141242</v>
      </c>
      <c r="G35" s="54">
        <v>13463095</v>
      </c>
      <c r="H35" s="54">
        <v>10923414</v>
      </c>
      <c r="I35" s="54">
        <v>10812253</v>
      </c>
      <c r="J35" s="54">
        <v>10100283</v>
      </c>
      <c r="K35" s="54">
        <v>9239143</v>
      </c>
      <c r="L35" s="54">
        <v>8188158</v>
      </c>
      <c r="M35" s="54">
        <v>7544357</v>
      </c>
      <c r="N35" s="54">
        <v>6598351</v>
      </c>
      <c r="O35" s="107">
        <f>1759124+4102660</f>
        <v>5861784</v>
      </c>
      <c r="P35" s="4">
        <v>5484111</v>
      </c>
      <c r="R35" t="s">
        <v>36</v>
      </c>
      <c r="S35">
        <v>475551</v>
      </c>
      <c r="T35">
        <v>474258</v>
      </c>
      <c r="U35">
        <v>455887</v>
      </c>
      <c r="V35">
        <v>453742</v>
      </c>
      <c r="W35">
        <v>490522</v>
      </c>
      <c r="X35">
        <v>503130</v>
      </c>
      <c r="Y35">
        <v>493324</v>
      </c>
      <c r="Z35">
        <v>498056</v>
      </c>
      <c r="AA35">
        <v>491692</v>
      </c>
      <c r="AB35">
        <v>466969</v>
      </c>
      <c r="AC35">
        <v>398509</v>
      </c>
      <c r="AD35">
        <v>329728</v>
      </c>
      <c r="AE35">
        <v>294596</v>
      </c>
      <c r="AF35">
        <v>248287</v>
      </c>
      <c r="AG35">
        <v>253604</v>
      </c>
      <c r="AI35" s="37" t="s">
        <v>36</v>
      </c>
      <c r="AJ35" s="4">
        <f t="shared" si="1"/>
        <v>15127956</v>
      </c>
      <c r="AK35" s="4">
        <f t="shared" si="2"/>
        <v>13836596</v>
      </c>
      <c r="AL35" s="4">
        <f t="shared" si="3"/>
        <v>13548818</v>
      </c>
      <c r="AM35" s="4">
        <f t="shared" si="4"/>
        <v>14263547</v>
      </c>
      <c r="AN35" s="4">
        <f t="shared" si="5"/>
        <v>15631764</v>
      </c>
      <c r="AO35" s="4">
        <f t="shared" si="6"/>
        <v>13966225</v>
      </c>
      <c r="AP35" s="4">
        <f t="shared" si="7"/>
        <v>11416738</v>
      </c>
      <c r="AQ35" s="4">
        <f t="shared" si="8"/>
        <v>11310309</v>
      </c>
      <c r="AR35" s="4">
        <f t="shared" si="9"/>
        <v>10591975</v>
      </c>
      <c r="AS35" s="4">
        <f t="shared" si="10"/>
        <v>9706112</v>
      </c>
      <c r="AT35" s="4">
        <f t="shared" si="11"/>
        <v>8586667</v>
      </c>
      <c r="AU35" s="4">
        <f t="shared" si="12"/>
        <v>7874085</v>
      </c>
      <c r="AV35" s="4">
        <f t="shared" si="13"/>
        <v>6892947</v>
      </c>
      <c r="AW35" s="4">
        <f t="shared" si="14"/>
        <v>6110071</v>
      </c>
      <c r="AX35" s="4">
        <f t="shared" si="15"/>
        <v>5737715</v>
      </c>
      <c r="AZ35" s="142">
        <f>Table5[[#This Row],[2020]]-Table5[[#This Row],[2010]]</f>
        <v>-8153476</v>
      </c>
      <c r="BA35" s="89">
        <f>AZ35/Table5[[#This Row],[2020]]</f>
        <v>-1.3344322840111023</v>
      </c>
    </row>
    <row r="36" spans="1:53" x14ac:dyDescent="0.35">
      <c r="A36" s="37" t="s">
        <v>37</v>
      </c>
      <c r="B36" s="54">
        <v>27864161</v>
      </c>
      <c r="C36" s="54">
        <v>31621490</v>
      </c>
      <c r="D36" s="54">
        <v>36014374</v>
      </c>
      <c r="E36" s="54">
        <v>32880834</v>
      </c>
      <c r="F36" s="54">
        <v>34811661</v>
      </c>
      <c r="G36" s="54">
        <v>35122867</v>
      </c>
      <c r="H36" s="54">
        <v>34396843</v>
      </c>
      <c r="I36" s="54">
        <v>36723923</v>
      </c>
      <c r="J36" s="54">
        <v>39054692</v>
      </c>
      <c r="K36" s="54">
        <v>41821388</v>
      </c>
      <c r="L36" s="54">
        <v>39174680</v>
      </c>
      <c r="M36" s="54">
        <v>38775322</v>
      </c>
      <c r="N36" s="54">
        <v>40416187</v>
      </c>
      <c r="O36" s="107">
        <f>40900658</f>
        <v>40900658</v>
      </c>
      <c r="P36" s="4">
        <v>42111734</v>
      </c>
      <c r="R36" t="s">
        <v>37</v>
      </c>
      <c r="S36">
        <v>14768550</v>
      </c>
      <c r="T36">
        <v>14910753</v>
      </c>
      <c r="U36">
        <v>15413547</v>
      </c>
      <c r="V36">
        <v>14704305</v>
      </c>
      <c r="W36">
        <v>14536995</v>
      </c>
      <c r="X36">
        <v>15051110</v>
      </c>
      <c r="Y36">
        <v>15575676</v>
      </c>
      <c r="Z36">
        <v>16926623</v>
      </c>
      <c r="AA36">
        <v>17020804</v>
      </c>
      <c r="AB36">
        <v>15084983</v>
      </c>
      <c r="AC36">
        <v>14483953</v>
      </c>
      <c r="AD36">
        <v>14548797</v>
      </c>
      <c r="AE36">
        <v>15214294</v>
      </c>
      <c r="AF36">
        <v>14592565</v>
      </c>
      <c r="AG36">
        <v>15035848</v>
      </c>
      <c r="AI36" s="37" t="s">
        <v>37</v>
      </c>
      <c r="AJ36" s="4">
        <f t="shared" si="1"/>
        <v>42632711</v>
      </c>
      <c r="AK36" s="4">
        <f t="shared" si="2"/>
        <v>46532243</v>
      </c>
      <c r="AL36" s="4">
        <f t="shared" si="3"/>
        <v>51427921</v>
      </c>
      <c r="AM36" s="4">
        <f t="shared" si="4"/>
        <v>47585139</v>
      </c>
      <c r="AN36" s="4">
        <f t="shared" si="5"/>
        <v>49348656</v>
      </c>
      <c r="AO36" s="4">
        <f t="shared" si="6"/>
        <v>50173977</v>
      </c>
      <c r="AP36" s="4">
        <f t="shared" si="7"/>
        <v>49972519</v>
      </c>
      <c r="AQ36" s="4">
        <f t="shared" si="8"/>
        <v>53650546</v>
      </c>
      <c r="AR36" s="4">
        <f t="shared" si="9"/>
        <v>56075496</v>
      </c>
      <c r="AS36" s="4">
        <f t="shared" si="10"/>
        <v>56906371</v>
      </c>
      <c r="AT36" s="4">
        <f t="shared" si="11"/>
        <v>53658633</v>
      </c>
      <c r="AU36" s="4">
        <f t="shared" si="12"/>
        <v>53324119</v>
      </c>
      <c r="AV36" s="4">
        <f t="shared" si="13"/>
        <v>55630481</v>
      </c>
      <c r="AW36" s="4">
        <f t="shared" si="14"/>
        <v>55493223</v>
      </c>
      <c r="AX36" s="4">
        <f t="shared" si="15"/>
        <v>57147582</v>
      </c>
      <c r="AZ36" s="142">
        <f>Table5[[#This Row],[2020]]-Table5[[#This Row],[2010]]</f>
        <v>7908084</v>
      </c>
      <c r="BA36" s="89">
        <f>AZ36/Table5[[#This Row],[2020]]</f>
        <v>0.14250540106491921</v>
      </c>
    </row>
    <row r="37" spans="1:53" x14ac:dyDescent="0.35">
      <c r="A37" s="37" t="s">
        <v>38</v>
      </c>
      <c r="B37" s="54">
        <v>14168976</v>
      </c>
      <c r="C37" s="54">
        <v>13411211</v>
      </c>
      <c r="D37" s="54">
        <v>12684816</v>
      </c>
      <c r="E37" s="54">
        <v>11658478</v>
      </c>
      <c r="F37" s="54">
        <v>10707142</v>
      </c>
      <c r="G37" s="54">
        <v>10953015</v>
      </c>
      <c r="H37" s="54">
        <v>10937185</v>
      </c>
      <c r="I37" s="54">
        <v>11442252</v>
      </c>
      <c r="J37" s="54">
        <v>10284137</v>
      </c>
      <c r="K37" s="54">
        <v>9326141</v>
      </c>
      <c r="L37" s="54">
        <v>9068978</v>
      </c>
      <c r="M37" s="54">
        <v>8302079</v>
      </c>
      <c r="N37" s="54">
        <v>7396163</v>
      </c>
      <c r="O37" s="107">
        <f>4238547+2079950</f>
        <v>6318497</v>
      </c>
      <c r="P37" s="4">
        <v>6340153</v>
      </c>
      <c r="R37" t="s">
        <v>38</v>
      </c>
      <c r="S37">
        <v>1220566</v>
      </c>
      <c r="T37">
        <v>1087525</v>
      </c>
      <c r="U37">
        <v>1180994</v>
      </c>
      <c r="V37">
        <v>1085065</v>
      </c>
      <c r="W37">
        <v>1073918</v>
      </c>
      <c r="X37">
        <v>1211114</v>
      </c>
      <c r="Y37">
        <v>1325615</v>
      </c>
      <c r="Z37">
        <v>1553524</v>
      </c>
      <c r="AA37">
        <v>1173494</v>
      </c>
      <c r="AB37">
        <v>945034</v>
      </c>
      <c r="AC37">
        <v>832391</v>
      </c>
      <c r="AD37">
        <v>743435</v>
      </c>
      <c r="AE37">
        <v>686765</v>
      </c>
      <c r="AF37">
        <v>569104</v>
      </c>
      <c r="AG37">
        <v>517969</v>
      </c>
      <c r="AI37" s="37" t="s">
        <v>38</v>
      </c>
      <c r="AJ37" s="4">
        <f t="shared" si="1"/>
        <v>15389542</v>
      </c>
      <c r="AK37" s="4">
        <f t="shared" si="2"/>
        <v>14498736</v>
      </c>
      <c r="AL37" s="4">
        <f t="shared" si="3"/>
        <v>13865810</v>
      </c>
      <c r="AM37" s="4">
        <f t="shared" si="4"/>
        <v>12743543</v>
      </c>
      <c r="AN37" s="4">
        <f t="shared" si="5"/>
        <v>11781060</v>
      </c>
      <c r="AO37" s="4">
        <f t="shared" si="6"/>
        <v>12164129</v>
      </c>
      <c r="AP37" s="4">
        <f t="shared" si="7"/>
        <v>12262800</v>
      </c>
      <c r="AQ37" s="4">
        <f t="shared" si="8"/>
        <v>12995776</v>
      </c>
      <c r="AR37" s="4">
        <f t="shared" si="9"/>
        <v>11457631</v>
      </c>
      <c r="AS37" s="4">
        <f t="shared" si="10"/>
        <v>10271175</v>
      </c>
      <c r="AT37" s="4">
        <f t="shared" si="11"/>
        <v>9901369</v>
      </c>
      <c r="AU37" s="4">
        <f t="shared" si="12"/>
        <v>9045514</v>
      </c>
      <c r="AV37" s="4">
        <f t="shared" si="13"/>
        <v>8082928</v>
      </c>
      <c r="AW37" s="4">
        <f t="shared" si="14"/>
        <v>6887601</v>
      </c>
      <c r="AX37" s="4">
        <f t="shared" si="15"/>
        <v>6858122</v>
      </c>
      <c r="AZ37" s="142">
        <f>Table5[[#This Row],[2020]]-Table5[[#This Row],[2010]]</f>
        <v>-5855942</v>
      </c>
      <c r="BA37" s="89">
        <f>AZ37/Table5[[#This Row],[2020]]</f>
        <v>-0.85021504584832952</v>
      </c>
    </row>
    <row r="38" spans="1:53" x14ac:dyDescent="0.35">
      <c r="A38" s="37" t="s">
        <v>39</v>
      </c>
      <c r="B38" s="54">
        <v>89140230</v>
      </c>
      <c r="C38" s="54">
        <v>83386609</v>
      </c>
      <c r="D38" s="54">
        <v>69721851</v>
      </c>
      <c r="E38" s="54">
        <v>60057058</v>
      </c>
      <c r="F38" s="54">
        <v>52073651</v>
      </c>
      <c r="G38" s="54">
        <v>45505174</v>
      </c>
      <c r="H38" s="54">
        <v>38361330</v>
      </c>
      <c r="I38" s="54">
        <v>34060137</v>
      </c>
      <c r="J38" s="54">
        <v>31450697</v>
      </c>
      <c r="K38" s="54">
        <v>26736618</v>
      </c>
      <c r="L38" s="54">
        <v>26017406</v>
      </c>
      <c r="M38" s="54">
        <v>23905179</v>
      </c>
      <c r="N38" s="54">
        <v>21062806</v>
      </c>
      <c r="O38" s="107">
        <f>33452+19166374</f>
        <v>19199826</v>
      </c>
      <c r="P38" s="4">
        <v>18188182</v>
      </c>
      <c r="R38" t="s">
        <v>39</v>
      </c>
      <c r="S38">
        <v>93524</v>
      </c>
      <c r="T38">
        <v>100080</v>
      </c>
      <c r="U38">
        <v>104277</v>
      </c>
      <c r="V38">
        <v>111464</v>
      </c>
      <c r="W38">
        <v>101869</v>
      </c>
      <c r="X38">
        <v>187629</v>
      </c>
      <c r="Y38">
        <v>148383</v>
      </c>
      <c r="Z38">
        <v>107642</v>
      </c>
      <c r="AA38">
        <v>98577</v>
      </c>
      <c r="AB38">
        <v>82344</v>
      </c>
      <c r="AC38">
        <v>83582</v>
      </c>
      <c r="AD38">
        <v>65271</v>
      </c>
      <c r="AE38">
        <v>66531</v>
      </c>
      <c r="AF38">
        <v>49746</v>
      </c>
      <c r="AG38">
        <v>50841</v>
      </c>
      <c r="AI38" s="37" t="s">
        <v>39</v>
      </c>
      <c r="AJ38" s="4">
        <f t="shared" si="1"/>
        <v>89233754</v>
      </c>
      <c r="AK38" s="4">
        <f t="shared" si="2"/>
        <v>83486689</v>
      </c>
      <c r="AL38" s="4">
        <f t="shared" si="3"/>
        <v>69826128</v>
      </c>
      <c r="AM38" s="4">
        <f t="shared" si="4"/>
        <v>60168522</v>
      </c>
      <c r="AN38" s="4">
        <f t="shared" si="5"/>
        <v>52175520</v>
      </c>
      <c r="AO38" s="4">
        <f t="shared" si="6"/>
        <v>45692803</v>
      </c>
      <c r="AP38" s="4">
        <f t="shared" si="7"/>
        <v>38509713</v>
      </c>
      <c r="AQ38" s="4">
        <f t="shared" si="8"/>
        <v>34167779</v>
      </c>
      <c r="AR38" s="4">
        <f t="shared" si="9"/>
        <v>31549274</v>
      </c>
      <c r="AS38" s="4">
        <f t="shared" si="10"/>
        <v>26818962</v>
      </c>
      <c r="AT38" s="4">
        <f t="shared" si="11"/>
        <v>26100988</v>
      </c>
      <c r="AU38" s="4">
        <f t="shared" si="12"/>
        <v>23970450</v>
      </c>
      <c r="AV38" s="4">
        <f t="shared" si="13"/>
        <v>21129337</v>
      </c>
      <c r="AW38" s="4">
        <f t="shared" si="14"/>
        <v>19249572</v>
      </c>
      <c r="AX38" s="4">
        <f t="shared" si="15"/>
        <v>18239023</v>
      </c>
      <c r="AZ38" s="142">
        <f>Table5[[#This Row],[2020]]-Table5[[#This Row],[2010]]</f>
        <v>-40918950</v>
      </c>
      <c r="BA38" s="89">
        <f>AZ38/Table5[[#This Row],[2020]]</f>
        <v>-2.1257070027323204</v>
      </c>
    </row>
    <row r="39" spans="1:53" x14ac:dyDescent="0.35">
      <c r="A39" s="37" t="s">
        <v>40</v>
      </c>
      <c r="B39" s="54">
        <v>178095</v>
      </c>
      <c r="C39" s="54">
        <v>183056</v>
      </c>
      <c r="D39" s="54">
        <v>252532</v>
      </c>
      <c r="E39" s="54">
        <v>284732</v>
      </c>
      <c r="F39" s="54">
        <v>223398</v>
      </c>
      <c r="G39" s="54">
        <v>211278</v>
      </c>
      <c r="H39" s="54">
        <v>155791</v>
      </c>
      <c r="I39" s="54">
        <v>164049</v>
      </c>
      <c r="J39" s="54">
        <v>162747</v>
      </c>
      <c r="K39" s="54">
        <v>110276</v>
      </c>
      <c r="L39" s="54">
        <v>142858</v>
      </c>
      <c r="M39" s="54">
        <v>219142</v>
      </c>
      <c r="N39" s="54">
        <v>160196</v>
      </c>
      <c r="O39" s="109">
        <f>163017+13676</f>
        <v>176693</v>
      </c>
      <c r="P39" s="4">
        <v>158617</v>
      </c>
      <c r="R39" t="s">
        <v>40</v>
      </c>
      <c r="S39">
        <v>479961</v>
      </c>
      <c r="T39">
        <v>456968</v>
      </c>
      <c r="U39">
        <v>393980</v>
      </c>
      <c r="V39">
        <v>409263</v>
      </c>
      <c r="W39">
        <v>413100</v>
      </c>
      <c r="X39">
        <v>393825</v>
      </c>
      <c r="Y39">
        <v>417478</v>
      </c>
      <c r="Z39">
        <v>424695</v>
      </c>
      <c r="AA39">
        <v>385551</v>
      </c>
      <c r="AB39">
        <v>382662</v>
      </c>
      <c r="AC39">
        <v>418736</v>
      </c>
      <c r="AD39">
        <v>396735</v>
      </c>
      <c r="AE39">
        <v>332411</v>
      </c>
      <c r="AF39">
        <f>348049</f>
        <v>348049</v>
      </c>
      <c r="AG39">
        <v>331986</v>
      </c>
      <c r="AI39" s="37" t="s">
        <v>40</v>
      </c>
      <c r="AJ39" s="4">
        <f t="shared" si="1"/>
        <v>658056</v>
      </c>
      <c r="AK39" s="4">
        <f t="shared" si="2"/>
        <v>640024</v>
      </c>
      <c r="AL39" s="4">
        <f t="shared" si="3"/>
        <v>646512</v>
      </c>
      <c r="AM39" s="4">
        <f t="shared" si="4"/>
        <v>693995</v>
      </c>
      <c r="AN39" s="4">
        <f t="shared" si="5"/>
        <v>636498</v>
      </c>
      <c r="AO39" s="4">
        <f t="shared" si="6"/>
        <v>605103</v>
      </c>
      <c r="AP39" s="4">
        <f t="shared" si="7"/>
        <v>573269</v>
      </c>
      <c r="AQ39" s="4">
        <f t="shared" si="8"/>
        <v>588744</v>
      </c>
      <c r="AR39" s="4">
        <f t="shared" si="9"/>
        <v>548298</v>
      </c>
      <c r="AS39" s="4">
        <f t="shared" si="10"/>
        <v>492938</v>
      </c>
      <c r="AT39" s="4">
        <f t="shared" si="11"/>
        <v>561594</v>
      </c>
      <c r="AU39" s="4">
        <f t="shared" si="12"/>
        <v>615877</v>
      </c>
      <c r="AV39" s="4">
        <f t="shared" si="13"/>
        <v>492607</v>
      </c>
      <c r="AW39" s="4">
        <f t="shared" si="14"/>
        <v>524742</v>
      </c>
      <c r="AX39" s="4">
        <f t="shared" si="15"/>
        <v>490603</v>
      </c>
      <c r="AZ39" s="142">
        <f>Table5[[#This Row],[2020]]-Table5[[#This Row],[2010]]</f>
        <v>-169253</v>
      </c>
      <c r="BA39" s="89">
        <f>AZ39/Table5[[#This Row],[2020]]</f>
        <v>-0.32254517458103221</v>
      </c>
    </row>
    <row r="40" spans="1:53" x14ac:dyDescent="0.35">
      <c r="A40" s="37" t="s">
        <v>41</v>
      </c>
      <c r="B40" s="54">
        <v>74388865</v>
      </c>
      <c r="C40" s="54">
        <v>65305104</v>
      </c>
      <c r="D40" s="54">
        <v>57494256</v>
      </c>
      <c r="E40" s="54">
        <v>50666645</v>
      </c>
      <c r="F40" s="54">
        <v>43457973</v>
      </c>
      <c r="G40" s="54">
        <v>38388454</v>
      </c>
      <c r="H40" s="54">
        <v>34448632</v>
      </c>
      <c r="I40" s="54">
        <v>30834351</v>
      </c>
      <c r="J40" s="54">
        <v>28919964</v>
      </c>
      <c r="K40" s="54">
        <v>25528396</v>
      </c>
      <c r="L40" s="54">
        <v>23644133</v>
      </c>
      <c r="M40" s="54">
        <v>19737501</v>
      </c>
      <c r="N40" s="54">
        <v>19623868</v>
      </c>
      <c r="O40" s="107">
        <v>11437444</v>
      </c>
      <c r="P40" s="4">
        <v>14923846</v>
      </c>
      <c r="R40" t="s">
        <v>41</v>
      </c>
      <c r="S40">
        <v>218364</v>
      </c>
      <c r="T40">
        <v>190928</v>
      </c>
      <c r="U40">
        <v>151979</v>
      </c>
      <c r="V40">
        <v>118542</v>
      </c>
      <c r="W40">
        <v>86407</v>
      </c>
      <c r="X40">
        <v>73646</v>
      </c>
      <c r="Y40">
        <v>61029</v>
      </c>
      <c r="Z40">
        <v>73227</v>
      </c>
      <c r="AA40">
        <v>108831</v>
      </c>
      <c r="AB40">
        <v>125895</v>
      </c>
      <c r="AC40">
        <v>91337</v>
      </c>
      <c r="AD40">
        <v>91224</v>
      </c>
      <c r="AE40">
        <v>97599</v>
      </c>
      <c r="AF40">
        <v>80782</v>
      </c>
      <c r="AG40">
        <v>78296</v>
      </c>
      <c r="AI40" s="37" t="s">
        <v>41</v>
      </c>
      <c r="AJ40" s="4">
        <f t="shared" si="1"/>
        <v>74607229</v>
      </c>
      <c r="AK40" s="4">
        <f t="shared" si="2"/>
        <v>65496032</v>
      </c>
      <c r="AL40" s="4">
        <f t="shared" si="3"/>
        <v>57646235</v>
      </c>
      <c r="AM40" s="4">
        <f t="shared" si="4"/>
        <v>50785187</v>
      </c>
      <c r="AN40" s="4">
        <f t="shared" si="5"/>
        <v>43544380</v>
      </c>
      <c r="AO40" s="4">
        <f t="shared" si="6"/>
        <v>38462100</v>
      </c>
      <c r="AP40" s="4">
        <f t="shared" si="7"/>
        <v>34509661</v>
      </c>
      <c r="AQ40" s="4">
        <f t="shared" si="8"/>
        <v>30907578</v>
      </c>
      <c r="AR40" s="4">
        <f t="shared" si="9"/>
        <v>29028795</v>
      </c>
      <c r="AS40" s="4">
        <f t="shared" si="10"/>
        <v>25654291</v>
      </c>
      <c r="AT40" s="4">
        <f t="shared" si="11"/>
        <v>23735470</v>
      </c>
      <c r="AU40" s="4">
        <f t="shared" si="12"/>
        <v>19828725</v>
      </c>
      <c r="AV40" s="4">
        <f t="shared" si="13"/>
        <v>19721467</v>
      </c>
      <c r="AW40" s="4">
        <f t="shared" si="14"/>
        <v>11518226</v>
      </c>
      <c r="AX40" s="4">
        <f t="shared" si="15"/>
        <v>15002142</v>
      </c>
      <c r="AZ40" s="142">
        <f>Table5[[#This Row],[2020]]-Table5[[#This Row],[2010]]</f>
        <v>-39266961</v>
      </c>
      <c r="BA40" s="89">
        <f>AZ40/Table5[[#This Row],[2020]]</f>
        <v>-3.4091153446720006</v>
      </c>
    </row>
    <row r="41" spans="1:53" x14ac:dyDescent="0.35">
      <c r="A41" s="37" t="s">
        <v>42</v>
      </c>
      <c r="B41" s="54">
        <v>1118381</v>
      </c>
      <c r="C41" s="54">
        <v>1154036</v>
      </c>
      <c r="D41" s="54">
        <v>1044742</v>
      </c>
      <c r="E41" s="54">
        <v>954207</v>
      </c>
      <c r="F41" s="54">
        <v>955978</v>
      </c>
      <c r="G41" s="54">
        <v>901693</v>
      </c>
      <c r="H41" s="54">
        <v>1014177</v>
      </c>
      <c r="I41" s="54">
        <v>960258</v>
      </c>
      <c r="J41" s="54">
        <v>2039789</v>
      </c>
      <c r="K41" s="54">
        <v>2155640</v>
      </c>
      <c r="L41" s="54">
        <v>1950620</v>
      </c>
      <c r="M41" s="54">
        <v>1632620</v>
      </c>
      <c r="N41" s="54">
        <v>1651350</v>
      </c>
      <c r="O41" s="107">
        <v>391160</v>
      </c>
      <c r="P41" s="129" t="s">
        <v>111</v>
      </c>
      <c r="R41" t="s">
        <v>42</v>
      </c>
      <c r="S41">
        <v>4009524</v>
      </c>
      <c r="T41">
        <v>4275362</v>
      </c>
      <c r="U41">
        <v>4298014</v>
      </c>
      <c r="V41">
        <v>4470402</v>
      </c>
      <c r="W41">
        <v>4273689</v>
      </c>
      <c r="X41">
        <v>4197689</v>
      </c>
      <c r="Y41">
        <v>4386713</v>
      </c>
      <c r="Z41">
        <v>4214323</v>
      </c>
      <c r="AA41">
        <v>4052322</v>
      </c>
      <c r="AB41">
        <v>3975101</v>
      </c>
      <c r="AC41">
        <v>3653398</v>
      </c>
      <c r="AD41">
        <v>3327839</v>
      </c>
      <c r="AE41">
        <v>2996693</v>
      </c>
      <c r="AF41">
        <v>2481189</v>
      </c>
      <c r="AG41">
        <v>2340164</v>
      </c>
      <c r="AI41" s="37" t="s">
        <v>42</v>
      </c>
      <c r="AJ41" s="4">
        <f t="shared" si="1"/>
        <v>5127905</v>
      </c>
      <c r="AK41" s="4">
        <f t="shared" si="2"/>
        <v>5429398</v>
      </c>
      <c r="AL41" s="4">
        <f t="shared" si="3"/>
        <v>5342756</v>
      </c>
      <c r="AM41" s="4">
        <f t="shared" si="4"/>
        <v>5424609</v>
      </c>
      <c r="AN41" s="4">
        <f t="shared" si="5"/>
        <v>5229667</v>
      </c>
      <c r="AO41" s="4">
        <f t="shared" si="6"/>
        <v>5099382</v>
      </c>
      <c r="AP41" s="4">
        <f t="shared" si="7"/>
        <v>5400890</v>
      </c>
      <c r="AQ41" s="4">
        <f t="shared" si="8"/>
        <v>5174581</v>
      </c>
      <c r="AR41" s="4">
        <f t="shared" si="9"/>
        <v>6092111</v>
      </c>
      <c r="AS41" s="4">
        <f t="shared" si="10"/>
        <v>6130741</v>
      </c>
      <c r="AT41" s="4">
        <f t="shared" si="11"/>
        <v>5604018</v>
      </c>
      <c r="AU41" s="4">
        <f t="shared" si="12"/>
        <v>4960459</v>
      </c>
      <c r="AV41" s="4">
        <f t="shared" si="13"/>
        <v>4648043</v>
      </c>
      <c r="AW41" s="4">
        <f t="shared" si="14"/>
        <v>2872349</v>
      </c>
      <c r="AX41" s="4">
        <f t="shared" si="15"/>
        <v>2340164</v>
      </c>
      <c r="AZ41" s="142">
        <f>Table5[[#This Row],[2020]]-Table5[[#This Row],[2010]]</f>
        <v>-2552260</v>
      </c>
      <c r="BA41" s="89">
        <f>AZ41/Table5[[#This Row],[2020]]</f>
        <v>-0.88856194007065292</v>
      </c>
    </row>
    <row r="42" spans="1:53" x14ac:dyDescent="0.35">
      <c r="A42" s="37" t="s">
        <v>43</v>
      </c>
      <c r="B42" s="54">
        <v>3192553</v>
      </c>
      <c r="C42" s="54">
        <v>3084063</v>
      </c>
      <c r="D42" s="54">
        <v>3016892</v>
      </c>
      <c r="E42" s="54">
        <v>2795111</v>
      </c>
      <c r="F42" s="54">
        <v>2572895</v>
      </c>
      <c r="G42" s="54">
        <v>1822564</v>
      </c>
      <c r="H42" s="54">
        <v>2480955</v>
      </c>
      <c r="I42" s="54">
        <v>2696167</v>
      </c>
      <c r="J42" s="54">
        <v>2632543</v>
      </c>
      <c r="K42" s="54">
        <v>2215578</v>
      </c>
      <c r="L42" s="54">
        <v>2294287</v>
      </c>
      <c r="M42" s="54">
        <v>2437908</v>
      </c>
      <c r="N42" s="54">
        <v>2810233</v>
      </c>
      <c r="O42" s="107">
        <f>2251556+307076</f>
        <v>2558632</v>
      </c>
      <c r="P42" s="4">
        <v>2547881</v>
      </c>
      <c r="R42" t="s">
        <v>43</v>
      </c>
      <c r="S42">
        <v>630897</v>
      </c>
      <c r="T42">
        <v>653503</v>
      </c>
      <c r="U42">
        <v>688731</v>
      </c>
      <c r="V42">
        <v>542285</v>
      </c>
      <c r="W42">
        <v>461991</v>
      </c>
      <c r="X42">
        <v>466887</v>
      </c>
      <c r="Y42">
        <v>465201</v>
      </c>
      <c r="Z42">
        <v>422784</v>
      </c>
      <c r="AA42">
        <v>467721</v>
      </c>
      <c r="AB42">
        <v>416982</v>
      </c>
      <c r="AC42">
        <v>412777</v>
      </c>
      <c r="AD42">
        <v>476197</v>
      </c>
      <c r="AE42">
        <v>485605</v>
      </c>
      <c r="AF42">
        <v>340804</v>
      </c>
      <c r="AG42">
        <v>337418</v>
      </c>
      <c r="AI42" s="37" t="s">
        <v>43</v>
      </c>
      <c r="AJ42" s="4">
        <f t="shared" si="1"/>
        <v>3823450</v>
      </c>
      <c r="AK42" s="4">
        <f t="shared" si="2"/>
        <v>3737566</v>
      </c>
      <c r="AL42" s="4">
        <f t="shared" si="3"/>
        <v>3705623</v>
      </c>
      <c r="AM42" s="4">
        <f t="shared" si="4"/>
        <v>3337396</v>
      </c>
      <c r="AN42" s="4">
        <f t="shared" si="5"/>
        <v>3034886</v>
      </c>
      <c r="AO42" s="4">
        <f t="shared" si="6"/>
        <v>2289451</v>
      </c>
      <c r="AP42" s="4">
        <f t="shared" si="7"/>
        <v>2946156</v>
      </c>
      <c r="AQ42" s="4">
        <f t="shared" si="8"/>
        <v>3118951</v>
      </c>
      <c r="AR42" s="4">
        <f t="shared" si="9"/>
        <v>3100264</v>
      </c>
      <c r="AS42" s="4">
        <f t="shared" si="10"/>
        <v>2632560</v>
      </c>
      <c r="AT42" s="4">
        <f t="shared" si="11"/>
        <v>2707064</v>
      </c>
      <c r="AU42" s="4">
        <f t="shared" si="12"/>
        <v>2914105</v>
      </c>
      <c r="AV42" s="4">
        <f t="shared" si="13"/>
        <v>3295838</v>
      </c>
      <c r="AW42" s="4">
        <f t="shared" si="14"/>
        <v>2899436</v>
      </c>
      <c r="AX42" s="4">
        <f t="shared" si="15"/>
        <v>2885299</v>
      </c>
      <c r="AZ42" s="142">
        <f>Table5[[#This Row],[2020]]-Table5[[#This Row],[2010]]</f>
        <v>-437960</v>
      </c>
      <c r="BA42" s="89">
        <f>AZ42/Table5[[#This Row],[2020]]</f>
        <v>-0.15105006628875409</v>
      </c>
    </row>
    <row r="43" spans="1:53" x14ac:dyDescent="0.35">
      <c r="A43" s="37" t="s">
        <v>44</v>
      </c>
      <c r="B43" s="54">
        <v>72905911</v>
      </c>
      <c r="C43" s="54">
        <v>76618016</v>
      </c>
      <c r="D43" s="54">
        <v>82657281</v>
      </c>
      <c r="E43" s="54">
        <v>84028810</v>
      </c>
      <c r="F43" s="54">
        <v>85478028</v>
      </c>
      <c r="G43" s="54">
        <v>95881423</v>
      </c>
      <c r="H43" s="54">
        <v>105732952</v>
      </c>
      <c r="I43" s="54">
        <v>127187943</v>
      </c>
      <c r="J43" s="54">
        <v>138840818</v>
      </c>
      <c r="K43" s="54">
        <v>139635434</v>
      </c>
      <c r="L43" s="54">
        <v>155266930</v>
      </c>
      <c r="M43" s="54">
        <v>185656317</v>
      </c>
      <c r="N43" s="54">
        <v>238937395</v>
      </c>
      <c r="O43" s="107">
        <v>271335257</v>
      </c>
      <c r="P43" s="4">
        <v>297409318</v>
      </c>
      <c r="R43" t="s">
        <v>44</v>
      </c>
      <c r="S43">
        <v>12661907</v>
      </c>
      <c r="T43">
        <v>15103883</v>
      </c>
      <c r="U43">
        <v>15839244</v>
      </c>
      <c r="V43">
        <v>17131126</v>
      </c>
      <c r="W43">
        <v>19642240</v>
      </c>
      <c r="X43">
        <v>23837454</v>
      </c>
      <c r="Y43">
        <v>26590779</v>
      </c>
      <c r="Z43">
        <v>34242458</v>
      </c>
      <c r="AA43">
        <v>41907790</v>
      </c>
      <c r="AB43">
        <v>45256018</v>
      </c>
      <c r="AC43">
        <v>52608417</v>
      </c>
      <c r="AD43">
        <v>59942869</v>
      </c>
      <c r="AE43">
        <v>69441256</v>
      </c>
      <c r="AF43">
        <v>77632608</v>
      </c>
      <c r="AG43">
        <v>77778009</v>
      </c>
      <c r="AI43" s="37" t="s">
        <v>44</v>
      </c>
      <c r="AJ43" s="4">
        <f t="shared" si="1"/>
        <v>85567818</v>
      </c>
      <c r="AK43" s="4">
        <f t="shared" si="2"/>
        <v>91721899</v>
      </c>
      <c r="AL43" s="4">
        <f t="shared" si="3"/>
        <v>98496525</v>
      </c>
      <c r="AM43" s="4">
        <f t="shared" si="4"/>
        <v>101159936</v>
      </c>
      <c r="AN43" s="4">
        <f t="shared" si="5"/>
        <v>105120268</v>
      </c>
      <c r="AO43" s="4">
        <f t="shared" si="6"/>
        <v>119718877</v>
      </c>
      <c r="AP43" s="4">
        <f t="shared" si="7"/>
        <v>132323731</v>
      </c>
      <c r="AQ43" s="4">
        <f t="shared" si="8"/>
        <v>161430401</v>
      </c>
      <c r="AR43" s="4">
        <f t="shared" si="9"/>
        <v>180748608</v>
      </c>
      <c r="AS43" s="4">
        <f t="shared" si="10"/>
        <v>184891452</v>
      </c>
      <c r="AT43" s="4">
        <f t="shared" si="11"/>
        <v>207875347</v>
      </c>
      <c r="AU43" s="4">
        <f t="shared" si="12"/>
        <v>245599186</v>
      </c>
      <c r="AV43" s="4">
        <f t="shared" si="13"/>
        <v>308378651</v>
      </c>
      <c r="AW43" s="4">
        <f t="shared" si="14"/>
        <v>348967865</v>
      </c>
      <c r="AX43" s="4">
        <f t="shared" si="15"/>
        <v>375187327</v>
      </c>
      <c r="AZ43" s="142">
        <f>Table5[[#This Row],[2020]]-Table5[[#This Row],[2010]]</f>
        <v>247807929</v>
      </c>
      <c r="BA43" s="89">
        <f>AZ43/Table5[[#This Row],[2020]]</f>
        <v>0.71011675817198816</v>
      </c>
    </row>
    <row r="44" spans="1:53" x14ac:dyDescent="0.35">
      <c r="A44" s="37" t="s">
        <v>45</v>
      </c>
      <c r="B44" s="54">
        <v>47135279</v>
      </c>
      <c r="C44" s="54">
        <v>48728955</v>
      </c>
      <c r="D44" s="54">
        <v>47110183</v>
      </c>
      <c r="E44" s="54">
        <v>47705845</v>
      </c>
      <c r="F44" s="54">
        <v>51421436</v>
      </c>
      <c r="G44" s="54">
        <v>59540614</v>
      </c>
      <c r="H44" s="54">
        <v>60255862</v>
      </c>
      <c r="I44" s="54">
        <v>65899716</v>
      </c>
      <c r="J44" s="54">
        <v>65544419</v>
      </c>
      <c r="K44" s="54">
        <v>64394430</v>
      </c>
      <c r="L44" s="54">
        <v>66165423</v>
      </c>
      <c r="M44" s="54">
        <v>85231717</v>
      </c>
      <c r="N44" s="54">
        <v>122146793</v>
      </c>
      <c r="O44" s="107">
        <v>150269709</v>
      </c>
      <c r="P44" s="4">
        <v>161846763</v>
      </c>
      <c r="R44" t="s">
        <v>45</v>
      </c>
      <c r="S44">
        <v>5940880</v>
      </c>
      <c r="T44">
        <v>7686618</v>
      </c>
      <c r="U44">
        <v>8879706</v>
      </c>
      <c r="V44">
        <v>10588179</v>
      </c>
      <c r="W44">
        <v>14003762</v>
      </c>
      <c r="X44">
        <v>19419600</v>
      </c>
      <c r="Y44">
        <v>22591440</v>
      </c>
      <c r="Z44">
        <v>24520000</v>
      </c>
      <c r="AA44">
        <v>24179411</v>
      </c>
      <c r="AB44">
        <v>21953949</v>
      </c>
      <c r="AC44">
        <v>23481674</v>
      </c>
      <c r="AD44">
        <v>34435501</v>
      </c>
      <c r="AE44">
        <v>47401009</v>
      </c>
      <c r="AF44">
        <v>51353951</v>
      </c>
      <c r="AG44">
        <v>51020318</v>
      </c>
      <c r="AI44" s="37" t="s">
        <v>45</v>
      </c>
      <c r="AJ44" s="4">
        <f t="shared" si="1"/>
        <v>53076159</v>
      </c>
      <c r="AK44" s="4">
        <f t="shared" si="2"/>
        <v>56415573</v>
      </c>
      <c r="AL44" s="4">
        <f t="shared" si="3"/>
        <v>55989889</v>
      </c>
      <c r="AM44" s="4">
        <f t="shared" si="4"/>
        <v>58294024</v>
      </c>
      <c r="AN44" s="4">
        <f t="shared" si="5"/>
        <v>65425198</v>
      </c>
      <c r="AO44" s="4">
        <f t="shared" si="6"/>
        <v>78960214</v>
      </c>
      <c r="AP44" s="4">
        <f t="shared" si="7"/>
        <v>82847302</v>
      </c>
      <c r="AQ44" s="4">
        <f t="shared" si="8"/>
        <v>90419716</v>
      </c>
      <c r="AR44" s="4">
        <f t="shared" si="9"/>
        <v>89723830</v>
      </c>
      <c r="AS44" s="4">
        <f t="shared" si="10"/>
        <v>86348379</v>
      </c>
      <c r="AT44" s="4">
        <f t="shared" si="11"/>
        <v>89647097</v>
      </c>
      <c r="AU44" s="4">
        <f t="shared" si="12"/>
        <v>119667218</v>
      </c>
      <c r="AV44" s="4">
        <f t="shared" si="13"/>
        <v>169547802</v>
      </c>
      <c r="AW44" s="4">
        <f t="shared" si="14"/>
        <v>201623660</v>
      </c>
      <c r="AX44" s="4">
        <f t="shared" si="15"/>
        <v>212867081</v>
      </c>
      <c r="AZ44" s="142">
        <f>Table5[[#This Row],[2020]]-Table5[[#This Row],[2010]]</f>
        <v>143329636</v>
      </c>
      <c r="BA44" s="89">
        <f>AZ44/Table5[[#This Row],[2020]]</f>
        <v>0.71087706670933359</v>
      </c>
    </row>
    <row r="45" spans="1:53" x14ac:dyDescent="0.35">
      <c r="A45" s="37" t="s">
        <v>46</v>
      </c>
      <c r="B45" s="54">
        <v>39850214</v>
      </c>
      <c r="C45" s="54">
        <v>38959668</v>
      </c>
      <c r="D45" s="54">
        <v>34308800</v>
      </c>
      <c r="E45" s="54">
        <v>31947763</v>
      </c>
      <c r="F45" s="54">
        <v>28293556</v>
      </c>
      <c r="G45" s="54">
        <v>26852881</v>
      </c>
      <c r="H45" s="54">
        <v>27372598</v>
      </c>
      <c r="I45" s="54">
        <v>28186232</v>
      </c>
      <c r="J45" s="54">
        <v>25821517</v>
      </c>
      <c r="K45" s="54">
        <v>20668150</v>
      </c>
      <c r="L45" s="54">
        <v>22434113</v>
      </c>
      <c r="M45" s="54">
        <v>35806294</v>
      </c>
      <c r="N45" s="54">
        <v>48142792</v>
      </c>
      <c r="O45" s="107">
        <v>53514164</v>
      </c>
      <c r="P45" s="4">
        <v>46786756</v>
      </c>
      <c r="R45" t="s">
        <v>46</v>
      </c>
      <c r="S45">
        <v>3965894</v>
      </c>
      <c r="T45">
        <v>3757176</v>
      </c>
      <c r="U45">
        <v>3603794</v>
      </c>
      <c r="V45">
        <v>3290763</v>
      </c>
      <c r="W45">
        <v>3296731</v>
      </c>
      <c r="X45">
        <v>3731930</v>
      </c>
      <c r="Y45">
        <v>4478904</v>
      </c>
      <c r="Z45">
        <v>5000686</v>
      </c>
      <c r="AA45">
        <v>5526433</v>
      </c>
      <c r="AB45">
        <v>5546352</v>
      </c>
      <c r="AC45">
        <v>8337787</v>
      </c>
      <c r="AD45">
        <v>13975997</v>
      </c>
      <c r="AE45">
        <v>20759726</v>
      </c>
      <c r="AF45">
        <v>22054191</v>
      </c>
      <c r="AG45">
        <v>21577025</v>
      </c>
      <c r="AI45" s="37" t="s">
        <v>46</v>
      </c>
      <c r="AJ45" s="4">
        <f t="shared" si="1"/>
        <v>43816108</v>
      </c>
      <c r="AK45" s="4">
        <f t="shared" si="2"/>
        <v>42716844</v>
      </c>
      <c r="AL45" s="4">
        <f t="shared" si="3"/>
        <v>37912594</v>
      </c>
      <c r="AM45" s="4">
        <f t="shared" si="4"/>
        <v>35238526</v>
      </c>
      <c r="AN45" s="4">
        <f t="shared" si="5"/>
        <v>31590287</v>
      </c>
      <c r="AO45" s="4">
        <f t="shared" si="6"/>
        <v>30584811</v>
      </c>
      <c r="AP45" s="4">
        <f t="shared" si="7"/>
        <v>31851502</v>
      </c>
      <c r="AQ45" s="4">
        <f t="shared" si="8"/>
        <v>33186918</v>
      </c>
      <c r="AR45" s="4">
        <f t="shared" si="9"/>
        <v>31347950</v>
      </c>
      <c r="AS45" s="4">
        <f t="shared" si="10"/>
        <v>26214502</v>
      </c>
      <c r="AT45" s="4">
        <f t="shared" si="11"/>
        <v>30771900</v>
      </c>
      <c r="AU45" s="4">
        <f t="shared" si="12"/>
        <v>49782291</v>
      </c>
      <c r="AV45" s="4">
        <f t="shared" si="13"/>
        <v>68902518</v>
      </c>
      <c r="AW45" s="4">
        <f t="shared" si="14"/>
        <v>75568355</v>
      </c>
      <c r="AX45" s="4">
        <f t="shared" si="15"/>
        <v>68363781</v>
      </c>
      <c r="AZ45" s="142">
        <f>Table5[[#This Row],[2020]]-Table5[[#This Row],[2010]]</f>
        <v>40329829</v>
      </c>
      <c r="BA45" s="89">
        <f>AZ45/Table5[[#This Row],[2020]]</f>
        <v>0.53368673964121627</v>
      </c>
    </row>
    <row r="46" spans="1:53" x14ac:dyDescent="0.35">
      <c r="A46" s="37" t="s">
        <v>47</v>
      </c>
      <c r="B46" s="54">
        <v>25868573</v>
      </c>
      <c r="C46" s="54">
        <v>27620699</v>
      </c>
      <c r="D46" s="54">
        <v>26024446</v>
      </c>
      <c r="E46" s="54">
        <v>24014934</v>
      </c>
      <c r="F46" s="54">
        <v>24795102</v>
      </c>
      <c r="G46" s="54">
        <v>25339979</v>
      </c>
      <c r="H46" s="54">
        <v>25532021</v>
      </c>
      <c r="I46" s="54">
        <v>26479018</v>
      </c>
      <c r="J46" s="54">
        <v>26753988</v>
      </c>
      <c r="K46" s="54">
        <v>27746373</v>
      </c>
      <c r="L46" s="45">
        <v>31667782</v>
      </c>
      <c r="M46" s="45">
        <v>35123642</v>
      </c>
      <c r="N46" s="45">
        <v>37216270</v>
      </c>
      <c r="O46" s="107">
        <f>38690997+40642</f>
        <v>38731639</v>
      </c>
      <c r="P46" s="4">
        <v>40524489</v>
      </c>
      <c r="R46" t="s">
        <v>47</v>
      </c>
      <c r="S46">
        <v>23730647</v>
      </c>
      <c r="T46">
        <v>23555424</v>
      </c>
      <c r="U46">
        <v>22502895</v>
      </c>
      <c r="V46">
        <v>22282461</v>
      </c>
      <c r="W46">
        <v>21329010</v>
      </c>
      <c r="X46">
        <v>21342245</v>
      </c>
      <c r="Y46">
        <v>21808866</v>
      </c>
      <c r="Z46">
        <v>21864647</v>
      </c>
      <c r="AA46">
        <v>23000192</v>
      </c>
      <c r="AB46">
        <v>23350278</v>
      </c>
      <c r="AC46">
        <v>23810372</v>
      </c>
      <c r="AD46">
        <v>23968505</v>
      </c>
      <c r="AE46">
        <v>26243260</v>
      </c>
      <c r="AF46">
        <v>26098217</v>
      </c>
      <c r="AG46">
        <v>25631903</v>
      </c>
      <c r="AI46" s="37" t="s">
        <v>47</v>
      </c>
      <c r="AJ46" s="4">
        <f t="shared" si="1"/>
        <v>49599220</v>
      </c>
      <c r="AK46" s="4">
        <f t="shared" si="2"/>
        <v>51176123</v>
      </c>
      <c r="AL46" s="4">
        <f t="shared" si="3"/>
        <v>48527341</v>
      </c>
      <c r="AM46" s="4">
        <f t="shared" si="4"/>
        <v>46297395</v>
      </c>
      <c r="AN46" s="4">
        <f t="shared" si="5"/>
        <v>46124112</v>
      </c>
      <c r="AO46" s="4">
        <f t="shared" si="6"/>
        <v>46682224</v>
      </c>
      <c r="AP46" s="4">
        <f t="shared" si="7"/>
        <v>47340887</v>
      </c>
      <c r="AQ46" s="4">
        <f t="shared" si="8"/>
        <v>48343665</v>
      </c>
      <c r="AR46" s="4">
        <f t="shared" si="9"/>
        <v>49754180</v>
      </c>
      <c r="AS46" s="4">
        <f t="shared" si="10"/>
        <v>51096651</v>
      </c>
      <c r="AT46" s="4">
        <f t="shared" si="11"/>
        <v>55478154</v>
      </c>
      <c r="AU46" s="4">
        <f t="shared" si="12"/>
        <v>59092147</v>
      </c>
      <c r="AV46" s="4">
        <f t="shared" si="13"/>
        <v>63459530</v>
      </c>
      <c r="AW46" s="4">
        <f t="shared" si="14"/>
        <v>64829856</v>
      </c>
      <c r="AX46" s="4">
        <f t="shared" si="15"/>
        <v>66156392</v>
      </c>
      <c r="AZ46" s="142">
        <f>Table5[[#This Row],[2020]]-Table5[[#This Row],[2010]]</f>
        <v>18532461</v>
      </c>
      <c r="BA46" s="89">
        <f>AZ46/Table5[[#This Row],[2020]]</f>
        <v>0.28586305976061399</v>
      </c>
    </row>
    <row r="47" spans="1:53" x14ac:dyDescent="0.35">
      <c r="A47" s="37" t="s">
        <v>52</v>
      </c>
      <c r="B47" s="56">
        <f t="shared" ref="B47:P47" si="16">SUM(B2:B46)</f>
        <v>1186662759</v>
      </c>
      <c r="C47" s="56">
        <f t="shared" si="16"/>
        <v>1214686354</v>
      </c>
      <c r="D47" s="56">
        <f t="shared" si="16"/>
        <v>1210298206</v>
      </c>
      <c r="E47" s="56">
        <f t="shared" si="16"/>
        <v>1155174082</v>
      </c>
      <c r="F47" s="56">
        <f t="shared" si="16"/>
        <v>1121685618</v>
      </c>
      <c r="G47" s="56">
        <f t="shared" si="16"/>
        <v>1167016797</v>
      </c>
      <c r="H47" s="56">
        <f t="shared" si="16"/>
        <v>1278984113</v>
      </c>
      <c r="I47" s="56">
        <f t="shared" si="16"/>
        <v>1547330203</v>
      </c>
      <c r="J47" s="56">
        <f t="shared" si="16"/>
        <v>1800081031</v>
      </c>
      <c r="K47" s="56">
        <f t="shared" si="16"/>
        <v>1900553542</v>
      </c>
      <c r="L47" s="56">
        <f t="shared" si="16"/>
        <v>2254743320</v>
      </c>
      <c r="M47" s="56">
        <f t="shared" si="16"/>
        <v>2987021163</v>
      </c>
      <c r="N47" s="56">
        <f t="shared" si="16"/>
        <v>3999699029</v>
      </c>
      <c r="O47" s="110">
        <f t="shared" si="16"/>
        <v>4673251154</v>
      </c>
      <c r="P47" s="56">
        <f t="shared" si="16"/>
        <v>4921497705</v>
      </c>
      <c r="R47" t="s">
        <v>52</v>
      </c>
      <c r="S47">
        <f t="shared" ref="S47:AG47" si="17">SUM(S2:S46)</f>
        <v>250910661</v>
      </c>
      <c r="T47">
        <f t="shared" si="17"/>
        <v>260160687</v>
      </c>
      <c r="U47">
        <f t="shared" si="17"/>
        <v>260426955</v>
      </c>
      <c r="V47">
        <f t="shared" si="17"/>
        <v>271802772</v>
      </c>
      <c r="W47">
        <f t="shared" si="17"/>
        <v>300374527</v>
      </c>
      <c r="X47">
        <f t="shared" si="17"/>
        <v>349815375</v>
      </c>
      <c r="Y47">
        <f t="shared" si="17"/>
        <v>394158698</v>
      </c>
      <c r="Z47">
        <f t="shared" si="17"/>
        <v>475254641</v>
      </c>
      <c r="AA47">
        <f t="shared" si="17"/>
        <v>543008728</v>
      </c>
      <c r="AB47">
        <f t="shared" si="17"/>
        <v>571466868</v>
      </c>
      <c r="AC47">
        <f t="shared" si="17"/>
        <v>684643319</v>
      </c>
      <c r="AD47">
        <f t="shared" si="17"/>
        <v>918347594</v>
      </c>
      <c r="AE47">
        <f t="shared" si="17"/>
        <v>1133253205</v>
      </c>
      <c r="AF47">
        <f t="shared" si="17"/>
        <v>1235501643</v>
      </c>
      <c r="AG47">
        <f t="shared" si="17"/>
        <v>1243383643</v>
      </c>
      <c r="AI47" s="37" t="s">
        <v>52</v>
      </c>
      <c r="AJ47" s="4">
        <f>SUM(AJ2:AJ46)</f>
        <v>1437573420</v>
      </c>
      <c r="AK47" s="4">
        <f t="shared" ref="AK47:AX47" si="18">SUM(AK2:AK46)</f>
        <v>1474847041</v>
      </c>
      <c r="AL47" s="4">
        <f t="shared" si="18"/>
        <v>1470725161</v>
      </c>
      <c r="AM47" s="4">
        <f t="shared" si="18"/>
        <v>1426976854</v>
      </c>
      <c r="AN47" s="4">
        <f t="shared" si="18"/>
        <v>1422060145</v>
      </c>
      <c r="AO47" s="4">
        <f t="shared" si="18"/>
        <v>1516832172</v>
      </c>
      <c r="AP47" s="4">
        <f t="shared" si="18"/>
        <v>1673142811</v>
      </c>
      <c r="AQ47" s="4">
        <f t="shared" si="18"/>
        <v>2022584844</v>
      </c>
      <c r="AR47" s="4">
        <f t="shared" si="18"/>
        <v>2343089759</v>
      </c>
      <c r="AS47" s="4">
        <f t="shared" si="18"/>
        <v>2472020410</v>
      </c>
      <c r="AT47" s="4">
        <f t="shared" si="18"/>
        <v>2939386639</v>
      </c>
      <c r="AU47" s="4">
        <f t="shared" si="18"/>
        <v>3905368757</v>
      </c>
      <c r="AV47" s="4">
        <f t="shared" si="18"/>
        <v>5132952234</v>
      </c>
      <c r="AW47" s="4">
        <f t="shared" si="18"/>
        <v>5908752797</v>
      </c>
      <c r="AX47" s="4">
        <f t="shared" si="18"/>
        <v>6164881348</v>
      </c>
      <c r="AZ47" s="142">
        <f>Table5[[#This Row],[2020]]-Table5[[#This Row],[2010]]</f>
        <v>4481775943</v>
      </c>
      <c r="BA47" s="89">
        <f>AZ47/Table5[[#This Row],[2020]]</f>
        <v>0.75849779081560043</v>
      </c>
    </row>
    <row r="48" spans="1:53" x14ac:dyDescent="0.35">
      <c r="A48" s="138" t="s">
        <v>49</v>
      </c>
      <c r="B48" s="139">
        <f>B47/B49</f>
        <v>0.17144472549226838</v>
      </c>
      <c r="C48" s="139">
        <f t="shared" ref="C48:N48" si="19">C47/C49</f>
        <v>0.15669586169676286</v>
      </c>
      <c r="D48" s="139">
        <f t="shared" si="19"/>
        <v>0.15872362686902297</v>
      </c>
      <c r="E48" s="139">
        <f t="shared" si="19"/>
        <v>0.15361834662650248</v>
      </c>
      <c r="F48" s="139">
        <f t="shared" si="19"/>
        <v>0.14190984482324118</v>
      </c>
      <c r="G48" s="139">
        <f t="shared" si="19"/>
        <v>0.14275330564261529</v>
      </c>
      <c r="H48" s="139">
        <f t="shared" si="19"/>
        <v>0.15314760623888102</v>
      </c>
      <c r="I48" s="139">
        <f t="shared" si="19"/>
        <v>0.17710879721695241</v>
      </c>
      <c r="J48" s="139">
        <f t="shared" si="19"/>
        <v>0.20308953554027814</v>
      </c>
      <c r="K48" s="139">
        <f t="shared" si="19"/>
        <v>0.23130239801992636</v>
      </c>
      <c r="L48" s="139">
        <f t="shared" si="19"/>
        <v>0.27771705920778444</v>
      </c>
      <c r="M48" s="139">
        <f t="shared" si="19"/>
        <v>0.33738726424781545</v>
      </c>
      <c r="N48" s="139">
        <f t="shared" si="19"/>
        <v>0.40954128867167411</v>
      </c>
      <c r="O48" s="140">
        <f>O47/O49</f>
        <v>0.4526062041345843</v>
      </c>
      <c r="P48" s="141"/>
      <c r="Q48" s="141"/>
      <c r="R48" s="141" t="s">
        <v>49</v>
      </c>
      <c r="S48" s="89">
        <f>S47/S49</f>
        <v>0.64129923257992516</v>
      </c>
      <c r="T48" s="89">
        <f t="shared" ref="T48:AD48" si="20">T47/T49</f>
        <v>0.64091266422022586</v>
      </c>
      <c r="U48" s="89">
        <f t="shared" si="20"/>
        <v>0.65216232565422227</v>
      </c>
      <c r="V48" s="89">
        <f t="shared" si="20"/>
        <v>0.63690440546431881</v>
      </c>
      <c r="W48" s="89">
        <f t="shared" si="20"/>
        <v>0.56723158041921851</v>
      </c>
      <c r="X48" s="89">
        <f t="shared" si="20"/>
        <v>0.48266205165258397</v>
      </c>
      <c r="Y48" s="89">
        <f t="shared" si="20"/>
        <v>0.42473913001869462</v>
      </c>
      <c r="Z48" s="89">
        <f t="shared" si="20"/>
        <v>0.41019667970983564</v>
      </c>
      <c r="AA48" s="89">
        <f t="shared" si="20"/>
        <v>0.43145539774981512</v>
      </c>
      <c r="AB48" s="89">
        <f t="shared" si="20"/>
        <v>0.49014590635270755</v>
      </c>
      <c r="AC48" s="89">
        <f t="shared" si="20"/>
        <v>0.53902407270594543</v>
      </c>
      <c r="AD48" s="89">
        <f t="shared" si="20"/>
        <v>0.6019299309107492</v>
      </c>
      <c r="AE48" s="89">
        <f>AE47/AE49</f>
        <v>0.67339577259949768</v>
      </c>
      <c r="AF48" s="89">
        <f>AF47/AF49</f>
        <v>0.711194305224083</v>
      </c>
      <c r="AG48" s="141"/>
      <c r="AH48" s="141"/>
      <c r="AI48" s="138" t="s">
        <v>49</v>
      </c>
      <c r="AJ48" s="89">
        <f>AJ47/AJ49</f>
        <v>0.19658314941838115</v>
      </c>
      <c r="AK48" s="89">
        <f t="shared" ref="AK48:AW48" si="21">AK47/AK49</f>
        <v>0.18078991664560495</v>
      </c>
      <c r="AL48" s="89">
        <f t="shared" si="21"/>
        <v>0.18327887461796338</v>
      </c>
      <c r="AM48" s="89">
        <f t="shared" si="21"/>
        <v>0.17957249507516868</v>
      </c>
      <c r="AN48" s="89">
        <f t="shared" si="21"/>
        <v>0.16861524924227456</v>
      </c>
      <c r="AO48" s="89">
        <f t="shared" si="21"/>
        <v>0.17043398505412488</v>
      </c>
      <c r="AP48" s="89">
        <f t="shared" si="21"/>
        <v>0.1803088081654661</v>
      </c>
      <c r="AQ48" s="89">
        <f t="shared" si="21"/>
        <v>0.20440039082189254</v>
      </c>
      <c r="AR48" s="89">
        <f t="shared" si="21"/>
        <v>0.23148403405493392</v>
      </c>
      <c r="AS48" s="89">
        <f t="shared" si="21"/>
        <v>0.2634669111388635</v>
      </c>
      <c r="AT48" s="89">
        <f t="shared" si="21"/>
        <v>0.31306692337086711</v>
      </c>
      <c r="AU48" s="89">
        <f t="shared" si="21"/>
        <v>0.37627375575739525</v>
      </c>
      <c r="AV48" s="89">
        <f t="shared" si="21"/>
        <v>0.44832474757642643</v>
      </c>
      <c r="AW48" s="89">
        <f t="shared" si="21"/>
        <v>0.48984786049757989</v>
      </c>
      <c r="AX48" s="4"/>
      <c r="AZ48" s="89"/>
      <c r="BA48" s="89"/>
    </row>
    <row r="49" spans="1:53" x14ac:dyDescent="0.35">
      <c r="A49" s="37" t="s">
        <v>50</v>
      </c>
      <c r="B49" s="39">
        <v>6921547196</v>
      </c>
      <c r="C49" s="39">
        <v>7751872582</v>
      </c>
      <c r="D49" s="39">
        <v>7625192480</v>
      </c>
      <c r="E49" s="39">
        <v>7519766404</v>
      </c>
      <c r="F49" s="39">
        <v>7904212843</v>
      </c>
      <c r="G49" s="39">
        <v>8175059707</v>
      </c>
      <c r="H49" s="39">
        <v>8351316383</v>
      </c>
      <c r="I49" s="39">
        <v>8736608386</v>
      </c>
      <c r="J49" s="39">
        <v>8863484897</v>
      </c>
      <c r="K49" s="39">
        <v>8216748111</v>
      </c>
      <c r="L49" s="39">
        <v>8118850626</v>
      </c>
      <c r="M49" s="39">
        <v>8853390390</v>
      </c>
      <c r="N49" s="39">
        <v>9766290090</v>
      </c>
      <c r="O49" s="108">
        <v>10325203480</v>
      </c>
      <c r="R49" t="s">
        <v>50</v>
      </c>
      <c r="S49">
        <v>391253643</v>
      </c>
      <c r="T49">
        <v>405922213</v>
      </c>
      <c r="U49">
        <v>399328426</v>
      </c>
      <c r="V49">
        <v>426755993</v>
      </c>
      <c r="W49">
        <v>529544788</v>
      </c>
      <c r="X49">
        <v>724762541</v>
      </c>
      <c r="Y49">
        <v>928001849</v>
      </c>
      <c r="Z49">
        <v>1158601872</v>
      </c>
      <c r="AA49">
        <v>1258551245</v>
      </c>
      <c r="AB49">
        <v>1165911743</v>
      </c>
      <c r="AC49">
        <v>1270153512</v>
      </c>
      <c r="AD49">
        <v>1525671921</v>
      </c>
      <c r="AE49">
        <v>1682893257</v>
      </c>
      <c r="AF49">
        <v>1737220945</v>
      </c>
      <c r="AI49" s="37" t="s">
        <v>50</v>
      </c>
      <c r="AJ49" s="4">
        <f>SUM(B49,S49)</f>
        <v>7312800839</v>
      </c>
      <c r="AK49" s="4">
        <f t="shared" ref="AK49:AW49" si="22">SUM(C49,T49)</f>
        <v>8157794795</v>
      </c>
      <c r="AL49" s="4">
        <f t="shared" si="22"/>
        <v>8024520906</v>
      </c>
      <c r="AM49" s="4">
        <f t="shared" si="22"/>
        <v>7946522397</v>
      </c>
      <c r="AN49" s="4">
        <f t="shared" si="22"/>
        <v>8433757631</v>
      </c>
      <c r="AO49" s="4">
        <f t="shared" si="22"/>
        <v>8899822248</v>
      </c>
      <c r="AP49" s="4">
        <f t="shared" si="22"/>
        <v>9279318232</v>
      </c>
      <c r="AQ49" s="4">
        <f t="shared" si="22"/>
        <v>9895210258</v>
      </c>
      <c r="AR49" s="4">
        <f t="shared" si="22"/>
        <v>10122036142</v>
      </c>
      <c r="AS49" s="4">
        <f t="shared" si="22"/>
        <v>9382659854</v>
      </c>
      <c r="AT49" s="4">
        <f t="shared" si="22"/>
        <v>9389004138</v>
      </c>
      <c r="AU49" s="4">
        <f t="shared" si="22"/>
        <v>10379062311</v>
      </c>
      <c r="AV49" s="4">
        <f t="shared" si="22"/>
        <v>11449183347</v>
      </c>
      <c r="AW49" s="4">
        <f t="shared" si="22"/>
        <v>12062424425</v>
      </c>
      <c r="AX49" s="4"/>
      <c r="AZ49" s="142">
        <f>Table5[[#This Row],[2020]]-Table5[[#This Row],[2010]]</f>
        <v>4115902028</v>
      </c>
      <c r="BA49" s="89">
        <f>AZ49/Table5[[#This Row],[2020]]</f>
        <v>0.34121681371694895</v>
      </c>
    </row>
    <row r="52" spans="1:53" x14ac:dyDescent="0.35">
      <c r="O52" s="86">
        <f>(O47-E47)/O47</f>
        <v>0.75281147023068817</v>
      </c>
      <c r="AE52" s="86">
        <f>(AF47-V47)/AF47</f>
        <v>0.78000614281659841</v>
      </c>
    </row>
    <row r="53" spans="1:53" x14ac:dyDescent="0.35">
      <c r="O53" s="86">
        <f>(O28-E28)/O28</f>
        <v>0.91229880141306019</v>
      </c>
      <c r="AE53" s="86">
        <f>(AF13-V13)/AF13</f>
        <v>-0.36715996411407875</v>
      </c>
    </row>
    <row r="54" spans="1:53" x14ac:dyDescent="0.35">
      <c r="O54" s="86">
        <f>(O13-E13)/O13</f>
        <v>-0.20546485935578337</v>
      </c>
      <c r="AE54" s="86">
        <f>(AF28-V28)/AF28</f>
        <v>0.92067434305182949</v>
      </c>
    </row>
  </sheetData>
  <sortState xmlns:xlrd2="http://schemas.microsoft.com/office/spreadsheetml/2017/richdata2" ref="A2:P46">
    <sortCondition ref="A2:A46"/>
  </sortState>
  <conditionalFormatting sqref="P2:P46">
    <cfRule type="top10" dxfId="18" priority="2" rank="10"/>
  </conditionalFormatting>
  <conditionalFormatting sqref="AG1:AH46">
    <cfRule type="top10" dxfId="17" priority="1" rank="10"/>
  </conditionalFormatting>
  <pageMargins left="0.7" right="0.7" top="0.75" bottom="0.75" header="0.3" footer="0.3"/>
  <pageSetup orientation="portrait" r:id="rId1"/>
  <drawing r:id="rId2"/>
  <tableParts count="2">
    <tablePart r:id="rId3"/>
    <tablePart r:id="rId4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A702E-6680-490C-915D-0A71BF17514F}">
  <dimension ref="A1:P49"/>
  <sheetViews>
    <sheetView topLeftCell="A40" zoomScale="90" zoomScaleNormal="90" workbookViewId="0">
      <selection activeCell="L54" sqref="L54"/>
    </sheetView>
  </sheetViews>
  <sheetFormatPr defaultRowHeight="14.5" x14ac:dyDescent="0.35"/>
  <cols>
    <col min="1" max="1" width="12.453125" style="1" bestFit="1" customWidth="1"/>
    <col min="14" max="14" width="8.36328125" bestFit="1" customWidth="1"/>
    <col min="15" max="15" width="9.90625" customWidth="1"/>
  </cols>
  <sheetData>
    <row r="1" spans="1:16" x14ac:dyDescent="0.35">
      <c r="A1" s="37" t="s">
        <v>93</v>
      </c>
      <c r="B1" s="51">
        <v>2007</v>
      </c>
      <c r="C1" s="51">
        <v>2008</v>
      </c>
      <c r="D1" s="51">
        <v>2009</v>
      </c>
      <c r="E1" s="51">
        <v>2010</v>
      </c>
      <c r="F1" s="51">
        <v>2011</v>
      </c>
      <c r="G1" s="51">
        <v>2012</v>
      </c>
      <c r="H1" s="51">
        <v>2013</v>
      </c>
      <c r="I1" s="51">
        <v>2014</v>
      </c>
      <c r="J1" s="51">
        <v>2015</v>
      </c>
      <c r="K1" s="51">
        <v>2016</v>
      </c>
      <c r="L1" s="52">
        <v>2017</v>
      </c>
      <c r="M1" s="52">
        <v>2018</v>
      </c>
      <c r="N1" s="52">
        <v>2019</v>
      </c>
      <c r="O1" s="52">
        <v>2020</v>
      </c>
      <c r="P1" s="7">
        <v>2021</v>
      </c>
    </row>
    <row r="2" spans="1:16" x14ac:dyDescent="0.35">
      <c r="A2" s="37" t="s">
        <v>3</v>
      </c>
      <c r="B2" s="55">
        <v>363</v>
      </c>
      <c r="C2" s="55">
        <v>576</v>
      </c>
      <c r="D2" s="55">
        <v>401</v>
      </c>
      <c r="E2" s="55">
        <v>1051</v>
      </c>
      <c r="F2" s="55">
        <v>1344</v>
      </c>
      <c r="G2" s="55">
        <v>1141</v>
      </c>
      <c r="H2" s="55">
        <v>917</v>
      </c>
      <c r="I2" s="55">
        <v>1274</v>
      </c>
      <c r="J2" s="55">
        <v>380</v>
      </c>
      <c r="K2" s="55">
        <v>157</v>
      </c>
      <c r="L2" s="55">
        <v>286</v>
      </c>
      <c r="M2" s="55">
        <v>326</v>
      </c>
      <c r="N2" s="55">
        <v>358</v>
      </c>
      <c r="O2" s="55">
        <v>129</v>
      </c>
      <c r="P2">
        <v>220</v>
      </c>
    </row>
    <row r="3" spans="1:16" x14ac:dyDescent="0.35">
      <c r="A3" s="37" t="s">
        <v>4</v>
      </c>
      <c r="B3" s="55">
        <v>36</v>
      </c>
      <c r="C3" s="55">
        <v>31</v>
      </c>
      <c r="D3" s="55">
        <v>13</v>
      </c>
      <c r="E3" s="55">
        <v>37</v>
      </c>
      <c r="F3" s="55">
        <v>49</v>
      </c>
      <c r="G3" s="55">
        <v>57</v>
      </c>
      <c r="H3" s="55">
        <v>89</v>
      </c>
      <c r="I3" s="55">
        <v>75</v>
      </c>
      <c r="J3" s="55">
        <v>10</v>
      </c>
      <c r="K3" s="55">
        <v>17</v>
      </c>
      <c r="L3" s="55">
        <v>46</v>
      </c>
      <c r="M3" s="55">
        <v>80</v>
      </c>
      <c r="N3" s="55">
        <v>35</v>
      </c>
      <c r="O3" s="55">
        <v>9</v>
      </c>
      <c r="P3">
        <v>24</v>
      </c>
    </row>
    <row r="4" spans="1:16" x14ac:dyDescent="0.35">
      <c r="A4" s="37" t="s">
        <v>5</v>
      </c>
      <c r="B4" s="55">
        <v>4</v>
      </c>
      <c r="C4" s="55">
        <v>59</v>
      </c>
      <c r="D4" s="55">
        <v>7</v>
      </c>
      <c r="E4" s="55">
        <v>26</v>
      </c>
      <c r="F4" s="55">
        <v>46</v>
      </c>
      <c r="G4" s="55">
        <v>12</v>
      </c>
      <c r="H4" s="55">
        <v>34</v>
      </c>
      <c r="I4" s="55">
        <v>20</v>
      </c>
      <c r="J4" s="55">
        <v>11</v>
      </c>
      <c r="K4" s="55">
        <v>22</v>
      </c>
      <c r="L4" s="55">
        <v>27</v>
      </c>
      <c r="M4" s="55">
        <v>31</v>
      </c>
      <c r="N4" s="55">
        <v>12</v>
      </c>
      <c r="O4" s="55">
        <v>9</v>
      </c>
      <c r="P4">
        <v>5</v>
      </c>
    </row>
    <row r="5" spans="1:16" x14ac:dyDescent="0.35">
      <c r="A5" s="37" t="s">
        <v>6</v>
      </c>
      <c r="B5" s="55">
        <v>27</v>
      </c>
      <c r="C5" s="55">
        <v>27</v>
      </c>
      <c r="D5" s="55">
        <v>21</v>
      </c>
      <c r="E5" s="55">
        <v>20</v>
      </c>
      <c r="F5" s="55">
        <v>29</v>
      </c>
      <c r="G5" s="55">
        <v>43</v>
      </c>
      <c r="H5" s="55">
        <v>29</v>
      </c>
      <c r="I5" s="55">
        <v>44</v>
      </c>
      <c r="J5" s="55">
        <v>6</v>
      </c>
      <c r="K5" s="55">
        <v>1</v>
      </c>
      <c r="L5" s="55">
        <v>2</v>
      </c>
      <c r="M5" s="55">
        <v>0</v>
      </c>
      <c r="N5" s="55">
        <v>0</v>
      </c>
      <c r="O5" s="55">
        <v>1</v>
      </c>
      <c r="P5">
        <v>8</v>
      </c>
    </row>
    <row r="6" spans="1:16" x14ac:dyDescent="0.35">
      <c r="A6" s="37" t="s">
        <v>7</v>
      </c>
      <c r="B6" s="55">
        <v>61</v>
      </c>
      <c r="C6" s="55">
        <v>61</v>
      </c>
      <c r="D6" s="55">
        <v>21</v>
      </c>
      <c r="E6" s="55">
        <v>18</v>
      </c>
      <c r="F6" s="55">
        <v>20</v>
      </c>
      <c r="G6" s="55">
        <v>14</v>
      </c>
      <c r="H6" s="55">
        <v>17</v>
      </c>
      <c r="I6" s="55">
        <v>17</v>
      </c>
      <c r="J6" s="55">
        <v>10</v>
      </c>
      <c r="K6" s="55">
        <v>6</v>
      </c>
      <c r="L6" s="55">
        <v>7</v>
      </c>
      <c r="M6" s="55">
        <v>9</v>
      </c>
      <c r="N6" s="55">
        <v>7</v>
      </c>
      <c r="O6" s="55">
        <v>4</v>
      </c>
      <c r="P6">
        <v>3</v>
      </c>
    </row>
    <row r="7" spans="1:16" x14ac:dyDescent="0.35">
      <c r="A7" s="37" t="s">
        <v>8</v>
      </c>
      <c r="B7" s="55">
        <v>218</v>
      </c>
      <c r="C7" s="55">
        <v>109</v>
      </c>
      <c r="D7" s="55">
        <v>72</v>
      </c>
      <c r="E7" s="55">
        <v>75</v>
      </c>
      <c r="F7" s="55">
        <v>152</v>
      </c>
      <c r="G7" s="55">
        <v>161</v>
      </c>
      <c r="H7" s="55">
        <v>208</v>
      </c>
      <c r="I7" s="55">
        <v>242</v>
      </c>
      <c r="J7" s="55">
        <v>64</v>
      </c>
      <c r="K7" s="55">
        <v>14</v>
      </c>
      <c r="L7" s="55">
        <v>43</v>
      </c>
      <c r="M7" s="55">
        <v>41</v>
      </c>
      <c r="N7" s="55">
        <v>95</v>
      </c>
      <c r="O7" s="55">
        <v>58</v>
      </c>
      <c r="P7">
        <v>349</v>
      </c>
    </row>
    <row r="8" spans="1:16" x14ac:dyDescent="0.35">
      <c r="A8" s="37" t="s">
        <v>9</v>
      </c>
      <c r="B8" s="55">
        <v>358</v>
      </c>
      <c r="C8" s="55">
        <v>448</v>
      </c>
      <c r="D8" s="55">
        <v>112</v>
      </c>
      <c r="E8" s="55">
        <v>164</v>
      </c>
      <c r="F8" s="55">
        <v>130</v>
      </c>
      <c r="G8" s="55">
        <v>294</v>
      </c>
      <c r="H8" s="55">
        <v>310</v>
      </c>
      <c r="I8" s="55">
        <v>280</v>
      </c>
      <c r="J8" s="55">
        <v>135</v>
      </c>
      <c r="K8" s="55">
        <v>33</v>
      </c>
      <c r="L8" s="55">
        <v>108</v>
      </c>
      <c r="M8" s="55">
        <v>40</v>
      </c>
      <c r="N8" s="55">
        <v>26</v>
      </c>
      <c r="O8" s="55">
        <v>6</v>
      </c>
      <c r="P8">
        <v>25</v>
      </c>
    </row>
    <row r="9" spans="1:16" x14ac:dyDescent="0.35">
      <c r="A9" s="37" t="s">
        <v>10</v>
      </c>
      <c r="B9" s="55">
        <v>39</v>
      </c>
      <c r="C9" s="55">
        <v>35</v>
      </c>
      <c r="D9" s="55">
        <v>44</v>
      </c>
      <c r="E9" s="55">
        <v>77</v>
      </c>
      <c r="F9" s="55">
        <v>228</v>
      </c>
      <c r="G9" s="55">
        <v>156</v>
      </c>
      <c r="H9" s="55">
        <v>195</v>
      </c>
      <c r="I9" s="55">
        <v>225</v>
      </c>
      <c r="J9" s="55">
        <v>29</v>
      </c>
      <c r="K9" s="55">
        <v>71</v>
      </c>
      <c r="L9" s="55">
        <v>33</v>
      </c>
      <c r="M9" s="55">
        <v>26</v>
      </c>
      <c r="N9" s="55">
        <v>19</v>
      </c>
      <c r="O9" s="55">
        <v>3</v>
      </c>
      <c r="P9">
        <v>2</v>
      </c>
    </row>
    <row r="10" spans="1:16" x14ac:dyDescent="0.35">
      <c r="A10" s="37" t="s">
        <v>11</v>
      </c>
      <c r="B10" s="55">
        <v>16</v>
      </c>
      <c r="C10" s="55">
        <v>18</v>
      </c>
      <c r="D10" s="55">
        <v>11</v>
      </c>
      <c r="E10" s="55">
        <v>35</v>
      </c>
      <c r="F10" s="55">
        <v>98</v>
      </c>
      <c r="G10" s="55">
        <v>45</v>
      </c>
      <c r="H10" s="55">
        <v>157</v>
      </c>
      <c r="I10" s="55">
        <v>203</v>
      </c>
      <c r="J10" s="55">
        <v>166</v>
      </c>
      <c r="K10" s="55">
        <v>138</v>
      </c>
      <c r="L10" s="55">
        <v>315</v>
      </c>
      <c r="M10" s="55">
        <v>249</v>
      </c>
      <c r="N10" s="55">
        <v>264</v>
      </c>
      <c r="O10" s="55">
        <v>138</v>
      </c>
      <c r="P10">
        <v>124</v>
      </c>
    </row>
    <row r="11" spans="1:16" x14ac:dyDescent="0.35">
      <c r="A11" s="37" t="s">
        <v>12</v>
      </c>
      <c r="B11" s="55">
        <v>41</v>
      </c>
      <c r="C11" s="55">
        <v>47</v>
      </c>
      <c r="D11" s="55">
        <v>22</v>
      </c>
      <c r="E11" s="55">
        <v>64</v>
      </c>
      <c r="F11" s="55">
        <v>113</v>
      </c>
      <c r="G11" s="55">
        <v>80</v>
      </c>
      <c r="H11" s="55">
        <v>96</v>
      </c>
      <c r="I11" s="55">
        <v>83</v>
      </c>
      <c r="J11" s="55">
        <v>19</v>
      </c>
      <c r="K11" s="55">
        <v>20</v>
      </c>
      <c r="L11" s="55">
        <v>30</v>
      </c>
      <c r="M11" s="55">
        <v>21</v>
      </c>
      <c r="N11" s="55">
        <v>18</v>
      </c>
      <c r="O11" s="55">
        <v>18</v>
      </c>
      <c r="P11">
        <v>34</v>
      </c>
    </row>
    <row r="12" spans="1:16" x14ac:dyDescent="0.35">
      <c r="A12" s="37" t="s">
        <v>13</v>
      </c>
      <c r="B12" s="55">
        <v>55</v>
      </c>
      <c r="C12" s="55">
        <v>52</v>
      </c>
      <c r="D12" s="55">
        <v>33</v>
      </c>
      <c r="E12" s="55">
        <v>34</v>
      </c>
      <c r="F12" s="55">
        <v>26</v>
      </c>
      <c r="G12" s="55">
        <v>23</v>
      </c>
      <c r="H12" s="55">
        <v>22</v>
      </c>
      <c r="I12" s="55">
        <v>26</v>
      </c>
      <c r="J12" s="55">
        <v>6</v>
      </c>
      <c r="K12" s="55">
        <v>8</v>
      </c>
      <c r="L12" s="55">
        <v>7</v>
      </c>
      <c r="M12" s="55">
        <v>6</v>
      </c>
      <c r="N12" s="55">
        <v>9</v>
      </c>
      <c r="O12" s="55">
        <v>6</v>
      </c>
      <c r="P12">
        <v>8</v>
      </c>
    </row>
    <row r="13" spans="1:16" x14ac:dyDescent="0.35">
      <c r="A13" s="37" t="s">
        <v>14</v>
      </c>
      <c r="B13" s="55">
        <v>171</v>
      </c>
      <c r="C13" s="55">
        <v>318</v>
      </c>
      <c r="D13" s="55">
        <v>380</v>
      </c>
      <c r="E13" s="55">
        <v>545</v>
      </c>
      <c r="F13" s="55">
        <v>732</v>
      </c>
      <c r="G13" s="55">
        <v>736</v>
      </c>
      <c r="H13" s="55">
        <v>724</v>
      </c>
      <c r="I13" s="55">
        <v>515</v>
      </c>
      <c r="J13" s="55">
        <v>121</v>
      </c>
      <c r="K13" s="55">
        <v>87</v>
      </c>
      <c r="L13" s="55">
        <v>93</v>
      </c>
      <c r="M13" s="55">
        <v>126</v>
      </c>
      <c r="N13" s="55">
        <v>95</v>
      </c>
      <c r="O13" s="55">
        <v>43</v>
      </c>
      <c r="P13">
        <v>83</v>
      </c>
    </row>
    <row r="14" spans="1:16" x14ac:dyDescent="0.35">
      <c r="A14" s="37" t="s">
        <v>15</v>
      </c>
      <c r="B14" s="55">
        <v>31</v>
      </c>
      <c r="C14" s="55">
        <v>83</v>
      </c>
      <c r="D14" s="55">
        <v>30</v>
      </c>
      <c r="E14" s="55">
        <v>45</v>
      </c>
      <c r="F14" s="55">
        <v>45</v>
      </c>
      <c r="G14" s="55">
        <v>53</v>
      </c>
      <c r="H14" s="55">
        <v>67</v>
      </c>
      <c r="I14" s="55">
        <v>76</v>
      </c>
      <c r="J14" s="55">
        <v>20</v>
      </c>
      <c r="K14" s="55">
        <v>14</v>
      </c>
      <c r="L14" s="55">
        <v>18</v>
      </c>
      <c r="M14" s="55">
        <v>28</v>
      </c>
      <c r="N14" s="55">
        <v>56</v>
      </c>
      <c r="O14" s="55">
        <v>34</v>
      </c>
      <c r="P14">
        <v>42</v>
      </c>
    </row>
    <row r="15" spans="1:16" x14ac:dyDescent="0.35">
      <c r="A15" s="37" t="s">
        <v>16</v>
      </c>
      <c r="B15" s="55">
        <v>141</v>
      </c>
      <c r="C15" s="55">
        <v>171</v>
      </c>
      <c r="D15" s="55">
        <v>61</v>
      </c>
      <c r="E15" s="55">
        <v>206</v>
      </c>
      <c r="F15" s="55">
        <v>228</v>
      </c>
      <c r="G15" s="55">
        <v>178</v>
      </c>
      <c r="H15" s="55">
        <v>220</v>
      </c>
      <c r="I15" s="55">
        <v>386</v>
      </c>
      <c r="J15" s="55">
        <v>103</v>
      </c>
      <c r="K15" s="55">
        <v>137</v>
      </c>
      <c r="L15" s="55">
        <v>185</v>
      </c>
      <c r="M15" s="55">
        <v>123</v>
      </c>
      <c r="N15" s="55">
        <v>84</v>
      </c>
      <c r="O15" s="55">
        <v>21</v>
      </c>
      <c r="P15">
        <v>57</v>
      </c>
    </row>
    <row r="16" spans="1:16" x14ac:dyDescent="0.35">
      <c r="A16" s="37" t="s">
        <v>17</v>
      </c>
      <c r="B16" s="55">
        <v>43</v>
      </c>
      <c r="C16" s="55">
        <v>69</v>
      </c>
      <c r="D16" s="55">
        <v>38</v>
      </c>
      <c r="E16" s="55">
        <v>32</v>
      </c>
      <c r="F16" s="55">
        <v>36</v>
      </c>
      <c r="G16" s="55">
        <v>35</v>
      </c>
      <c r="H16" s="55">
        <v>45</v>
      </c>
      <c r="I16" s="55">
        <v>53</v>
      </c>
      <c r="J16" s="55">
        <v>21</v>
      </c>
      <c r="K16" s="55">
        <v>13</v>
      </c>
      <c r="L16" s="55">
        <v>22</v>
      </c>
      <c r="M16" s="55">
        <v>32</v>
      </c>
      <c r="N16" s="55">
        <v>9</v>
      </c>
      <c r="O16" s="55">
        <v>1</v>
      </c>
      <c r="P16">
        <v>14</v>
      </c>
    </row>
    <row r="17" spans="1:16" x14ac:dyDescent="0.35">
      <c r="A17" s="37" t="s">
        <v>18</v>
      </c>
      <c r="B17" s="55">
        <v>89</v>
      </c>
      <c r="C17" s="55">
        <v>114</v>
      </c>
      <c r="D17" s="55">
        <v>105</v>
      </c>
      <c r="E17" s="55">
        <v>317</v>
      </c>
      <c r="F17" s="55">
        <v>748</v>
      </c>
      <c r="G17" s="55">
        <v>819</v>
      </c>
      <c r="H17" s="55">
        <v>847</v>
      </c>
      <c r="I17" s="55">
        <v>946</v>
      </c>
      <c r="J17" s="55">
        <v>351</v>
      </c>
      <c r="K17" s="55">
        <v>254</v>
      </c>
      <c r="L17" s="55">
        <v>379</v>
      </c>
      <c r="M17" s="55">
        <v>332</v>
      </c>
      <c r="N17" s="55">
        <v>319</v>
      </c>
      <c r="O17" s="55">
        <v>158</v>
      </c>
      <c r="P17">
        <v>127</v>
      </c>
    </row>
    <row r="18" spans="1:16" x14ac:dyDescent="0.35">
      <c r="A18" s="37" t="s">
        <v>19</v>
      </c>
      <c r="B18" s="55">
        <v>71</v>
      </c>
      <c r="C18" s="55">
        <v>66</v>
      </c>
      <c r="D18" s="55">
        <v>24</v>
      </c>
      <c r="E18" s="55">
        <v>67</v>
      </c>
      <c r="F18" s="55">
        <v>44</v>
      </c>
      <c r="G18" s="55">
        <v>32</v>
      </c>
      <c r="H18" s="55">
        <v>54</v>
      </c>
      <c r="I18" s="55">
        <v>52</v>
      </c>
      <c r="J18" s="55">
        <v>13</v>
      </c>
      <c r="K18" s="55">
        <v>48</v>
      </c>
      <c r="L18" s="55">
        <v>27</v>
      </c>
      <c r="M18" s="55">
        <v>57</v>
      </c>
      <c r="N18" s="55">
        <v>26</v>
      </c>
      <c r="O18" s="55">
        <v>4</v>
      </c>
      <c r="P18">
        <v>21</v>
      </c>
    </row>
    <row r="19" spans="1:16" x14ac:dyDescent="0.35">
      <c r="A19" s="37" t="s">
        <v>20</v>
      </c>
      <c r="B19" s="55">
        <v>91</v>
      </c>
      <c r="C19" s="55">
        <v>105</v>
      </c>
      <c r="D19" s="55">
        <v>87</v>
      </c>
      <c r="E19" s="55">
        <v>249</v>
      </c>
      <c r="F19" s="55">
        <v>288</v>
      </c>
      <c r="G19" s="55">
        <v>437</v>
      </c>
      <c r="H19" s="55">
        <v>530</v>
      </c>
      <c r="I19" s="55">
        <v>668</v>
      </c>
      <c r="J19" s="55">
        <v>346</v>
      </c>
      <c r="K19" s="55">
        <v>293</v>
      </c>
      <c r="L19" s="55">
        <v>592</v>
      </c>
      <c r="M19" s="55">
        <v>814</v>
      </c>
      <c r="N19" s="55">
        <v>783</v>
      </c>
      <c r="O19" s="55">
        <v>545</v>
      </c>
      <c r="P19">
        <v>498</v>
      </c>
    </row>
    <row r="20" spans="1:16" x14ac:dyDescent="0.35">
      <c r="A20" s="37" t="s">
        <v>21</v>
      </c>
      <c r="B20" s="55">
        <v>112</v>
      </c>
      <c r="C20" s="55">
        <v>246</v>
      </c>
      <c r="D20" s="55">
        <v>65</v>
      </c>
      <c r="E20" s="55">
        <v>152</v>
      </c>
      <c r="F20" s="55">
        <v>292</v>
      </c>
      <c r="G20" s="55">
        <v>281</v>
      </c>
      <c r="H20" s="55">
        <v>437</v>
      </c>
      <c r="I20" s="55">
        <v>421</v>
      </c>
      <c r="J20" s="55">
        <v>104</v>
      </c>
      <c r="K20" s="55">
        <v>54</v>
      </c>
      <c r="L20" s="55">
        <v>89</v>
      </c>
      <c r="M20" s="55">
        <v>141</v>
      </c>
      <c r="N20" s="55">
        <v>103</v>
      </c>
      <c r="O20" s="55">
        <v>48</v>
      </c>
      <c r="P20">
        <v>38</v>
      </c>
    </row>
    <row r="21" spans="1:16" x14ac:dyDescent="0.35">
      <c r="A21" s="37" t="s">
        <v>22</v>
      </c>
      <c r="B21" s="55">
        <v>37</v>
      </c>
      <c r="C21" s="55">
        <v>45</v>
      </c>
      <c r="D21" s="55">
        <v>47</v>
      </c>
      <c r="E21" s="55">
        <v>37</v>
      </c>
      <c r="F21" s="55">
        <v>55</v>
      </c>
      <c r="G21" s="55">
        <v>34</v>
      </c>
      <c r="H21" s="55">
        <v>57</v>
      </c>
      <c r="I21" s="55">
        <v>27</v>
      </c>
      <c r="J21" s="55">
        <v>15</v>
      </c>
      <c r="K21" s="55">
        <v>6</v>
      </c>
      <c r="L21" s="55">
        <v>4</v>
      </c>
      <c r="M21" s="55">
        <v>5</v>
      </c>
      <c r="N21" s="55">
        <v>20</v>
      </c>
      <c r="O21" s="55">
        <v>1</v>
      </c>
      <c r="P21">
        <v>38</v>
      </c>
    </row>
    <row r="22" spans="1:16" x14ac:dyDescent="0.35">
      <c r="A22" s="37" t="s">
        <v>23</v>
      </c>
      <c r="B22" s="55">
        <v>76</v>
      </c>
      <c r="C22" s="55">
        <v>72</v>
      </c>
      <c r="D22" s="55">
        <v>31</v>
      </c>
      <c r="E22" s="55">
        <v>48</v>
      </c>
      <c r="F22" s="55">
        <v>109</v>
      </c>
      <c r="G22" s="55">
        <v>221</v>
      </c>
      <c r="H22" s="55">
        <v>241</v>
      </c>
      <c r="I22" s="55">
        <v>480</v>
      </c>
      <c r="J22" s="55">
        <v>427</v>
      </c>
      <c r="K22" s="55">
        <v>397</v>
      </c>
      <c r="L22" s="55">
        <v>778</v>
      </c>
      <c r="M22" s="55">
        <v>704</v>
      </c>
      <c r="N22" s="55">
        <v>894</v>
      </c>
      <c r="O22" s="55">
        <v>550</v>
      </c>
      <c r="P22">
        <v>324</v>
      </c>
    </row>
    <row r="23" spans="1:16" x14ac:dyDescent="0.35">
      <c r="A23" s="37" t="s">
        <v>24</v>
      </c>
      <c r="B23" s="55">
        <v>20</v>
      </c>
      <c r="C23" s="55">
        <v>17</v>
      </c>
      <c r="D23" s="55">
        <v>21</v>
      </c>
      <c r="E23" s="55">
        <v>17</v>
      </c>
      <c r="F23" s="55">
        <v>7</v>
      </c>
      <c r="G23" s="55">
        <v>12</v>
      </c>
      <c r="H23" s="55">
        <v>10</v>
      </c>
      <c r="I23" s="55">
        <v>13</v>
      </c>
      <c r="J23" s="55">
        <v>11</v>
      </c>
      <c r="K23" s="55">
        <v>3</v>
      </c>
      <c r="L23" s="55">
        <v>3</v>
      </c>
      <c r="M23" s="55">
        <v>7</v>
      </c>
      <c r="N23" s="55">
        <v>6</v>
      </c>
      <c r="O23" s="55">
        <v>0</v>
      </c>
      <c r="P23">
        <v>1</v>
      </c>
    </row>
    <row r="24" spans="1:16" x14ac:dyDescent="0.35">
      <c r="A24" s="37" t="s">
        <v>25</v>
      </c>
      <c r="B24" s="55">
        <v>7</v>
      </c>
      <c r="C24" s="55">
        <v>4</v>
      </c>
      <c r="D24" s="55">
        <v>6</v>
      </c>
      <c r="E24" s="55">
        <v>6</v>
      </c>
      <c r="F24" s="55">
        <v>29</v>
      </c>
      <c r="G24" s="55">
        <v>19</v>
      </c>
      <c r="H24" s="55">
        <v>10</v>
      </c>
      <c r="I24" s="55">
        <v>12</v>
      </c>
      <c r="J24" s="55">
        <v>5</v>
      </c>
      <c r="K24" s="55">
        <v>4</v>
      </c>
      <c r="L24" s="55">
        <v>1</v>
      </c>
      <c r="M24" s="55">
        <v>1</v>
      </c>
      <c r="N24" s="55">
        <v>1</v>
      </c>
      <c r="O24" s="55">
        <v>1</v>
      </c>
      <c r="P24">
        <v>1</v>
      </c>
    </row>
    <row r="25" spans="1:16" x14ac:dyDescent="0.35">
      <c r="A25" s="37" t="s">
        <v>26</v>
      </c>
      <c r="B25" s="55">
        <v>350</v>
      </c>
      <c r="C25" s="55">
        <v>362</v>
      </c>
      <c r="D25" s="55">
        <v>246</v>
      </c>
      <c r="E25" s="55">
        <v>726</v>
      </c>
      <c r="F25" s="55">
        <v>844</v>
      </c>
      <c r="G25" s="55">
        <v>878</v>
      </c>
      <c r="H25" s="55">
        <v>903</v>
      </c>
      <c r="I25" s="55">
        <v>1172</v>
      </c>
      <c r="J25" s="55">
        <v>401</v>
      </c>
      <c r="K25" s="55">
        <v>373</v>
      </c>
      <c r="L25" s="55">
        <v>646</v>
      </c>
      <c r="M25" s="55">
        <v>1005</v>
      </c>
      <c r="N25" s="55">
        <v>1126</v>
      </c>
      <c r="O25" s="55">
        <v>784</v>
      </c>
      <c r="P25">
        <v>563</v>
      </c>
    </row>
    <row r="26" spans="1:16" x14ac:dyDescent="0.35">
      <c r="A26" s="37" t="s">
        <v>27</v>
      </c>
      <c r="B26" s="55">
        <v>2</v>
      </c>
      <c r="C26" s="55">
        <v>0</v>
      </c>
      <c r="D26" s="55">
        <v>9</v>
      </c>
      <c r="E26" s="55">
        <v>3</v>
      </c>
      <c r="F26" s="55">
        <v>3</v>
      </c>
      <c r="G26" s="55">
        <v>2</v>
      </c>
      <c r="H26" s="55">
        <v>9</v>
      </c>
      <c r="I26" s="55">
        <v>10</v>
      </c>
      <c r="J26" s="55">
        <v>5</v>
      </c>
      <c r="K26" s="55">
        <v>11</v>
      </c>
      <c r="L26" s="55">
        <v>2</v>
      </c>
      <c r="M26" s="55">
        <v>6</v>
      </c>
      <c r="N26" s="55">
        <v>3</v>
      </c>
      <c r="O26" s="55">
        <v>7</v>
      </c>
      <c r="P26">
        <v>0</v>
      </c>
    </row>
    <row r="27" spans="1:16" x14ac:dyDescent="0.35">
      <c r="A27" s="37" t="s">
        <v>28</v>
      </c>
      <c r="B27" s="55">
        <v>21</v>
      </c>
      <c r="C27" s="55">
        <v>17</v>
      </c>
      <c r="D27" s="55">
        <v>15</v>
      </c>
      <c r="E27" s="55">
        <v>35</v>
      </c>
      <c r="F27" s="55">
        <v>50</v>
      </c>
      <c r="G27" s="55">
        <v>42</v>
      </c>
      <c r="H27" s="55">
        <v>30</v>
      </c>
      <c r="I27" s="55">
        <v>19</v>
      </c>
      <c r="J27" s="55">
        <v>10</v>
      </c>
      <c r="K27" s="55">
        <v>1</v>
      </c>
      <c r="L27" s="55">
        <v>2</v>
      </c>
      <c r="M27" s="55">
        <v>1</v>
      </c>
      <c r="N27" s="55">
        <v>2</v>
      </c>
      <c r="O27" s="55">
        <v>0</v>
      </c>
      <c r="P27">
        <v>1</v>
      </c>
    </row>
    <row r="28" spans="1:16" x14ac:dyDescent="0.35">
      <c r="A28" s="37" t="s">
        <v>29</v>
      </c>
      <c r="B28" s="55">
        <v>199</v>
      </c>
      <c r="C28" s="55">
        <v>331</v>
      </c>
      <c r="D28" s="55">
        <v>264</v>
      </c>
      <c r="E28" s="55">
        <v>491</v>
      </c>
      <c r="F28" s="55">
        <v>799</v>
      </c>
      <c r="G28" s="55">
        <v>632</v>
      </c>
      <c r="H28" s="55">
        <v>677</v>
      </c>
      <c r="I28" s="55">
        <v>1029</v>
      </c>
      <c r="J28" s="55">
        <v>871</v>
      </c>
      <c r="K28" s="55">
        <v>794</v>
      </c>
      <c r="L28" s="55">
        <v>979</v>
      </c>
      <c r="M28" s="55">
        <v>1177</v>
      </c>
      <c r="N28" s="55">
        <v>1281</v>
      </c>
      <c r="O28" s="55">
        <v>889</v>
      </c>
      <c r="P28">
        <v>638</v>
      </c>
    </row>
    <row r="29" spans="1:16" x14ac:dyDescent="0.35">
      <c r="A29" s="37" t="s">
        <v>30</v>
      </c>
      <c r="B29" s="55">
        <v>217</v>
      </c>
      <c r="C29" s="55">
        <v>261</v>
      </c>
      <c r="D29" s="55">
        <v>128</v>
      </c>
      <c r="E29" s="55">
        <v>160</v>
      </c>
      <c r="F29" s="55">
        <v>129</v>
      </c>
      <c r="G29" s="55">
        <v>130</v>
      </c>
      <c r="H29" s="55">
        <v>132</v>
      </c>
      <c r="I29" s="55">
        <v>67</v>
      </c>
      <c r="J29" s="55">
        <v>17</v>
      </c>
      <c r="K29" s="55">
        <v>6</v>
      </c>
      <c r="L29" s="55">
        <v>18</v>
      </c>
      <c r="M29" s="55">
        <v>19</v>
      </c>
      <c r="N29" s="55">
        <v>7</v>
      </c>
      <c r="O29" s="55">
        <v>7</v>
      </c>
      <c r="P29">
        <v>24</v>
      </c>
    </row>
    <row r="30" spans="1:16" x14ac:dyDescent="0.35">
      <c r="A30" s="37" t="s">
        <v>31</v>
      </c>
      <c r="B30" s="55">
        <v>81</v>
      </c>
      <c r="C30" s="55">
        <v>76</v>
      </c>
      <c r="D30" s="55">
        <v>33</v>
      </c>
      <c r="E30" s="55">
        <v>60</v>
      </c>
      <c r="F30" s="55">
        <v>104</v>
      </c>
      <c r="G30" s="55">
        <v>103</v>
      </c>
      <c r="H30" s="55">
        <v>92</v>
      </c>
      <c r="I30" s="55">
        <v>95</v>
      </c>
      <c r="J30" s="55">
        <v>52</v>
      </c>
      <c r="K30" s="55">
        <v>29</v>
      </c>
      <c r="L30" s="55">
        <v>36</v>
      </c>
      <c r="M30" s="55">
        <v>38</v>
      </c>
      <c r="N30" s="55">
        <v>36</v>
      </c>
      <c r="O30" s="55">
        <v>22</v>
      </c>
      <c r="P30">
        <v>16</v>
      </c>
    </row>
    <row r="31" spans="1:16" x14ac:dyDescent="0.35">
      <c r="A31" s="37" t="s">
        <v>32</v>
      </c>
      <c r="B31" s="55">
        <v>393</v>
      </c>
      <c r="C31" s="55">
        <v>337</v>
      </c>
      <c r="D31" s="55">
        <v>107</v>
      </c>
      <c r="E31" s="55">
        <v>160</v>
      </c>
      <c r="F31" s="55">
        <v>91</v>
      </c>
      <c r="G31" s="55">
        <v>140</v>
      </c>
      <c r="H31" s="55">
        <v>128</v>
      </c>
      <c r="I31" s="55">
        <v>183</v>
      </c>
      <c r="J31" s="55">
        <v>98</v>
      </c>
      <c r="K31" s="55">
        <v>119</v>
      </c>
      <c r="L31" s="55">
        <v>259</v>
      </c>
      <c r="M31" s="55">
        <v>391</v>
      </c>
      <c r="N31" s="55">
        <v>413</v>
      </c>
      <c r="O31" s="55">
        <v>121</v>
      </c>
      <c r="P31">
        <v>118</v>
      </c>
    </row>
    <row r="32" spans="1:16" x14ac:dyDescent="0.35">
      <c r="A32" s="37" t="s">
        <v>33</v>
      </c>
      <c r="B32" s="55">
        <v>244</v>
      </c>
      <c r="C32" s="55">
        <v>315</v>
      </c>
      <c r="D32" s="55">
        <v>174</v>
      </c>
      <c r="E32" s="55">
        <v>488</v>
      </c>
      <c r="F32" s="55">
        <v>473</v>
      </c>
      <c r="G32" s="55">
        <v>536</v>
      </c>
      <c r="H32" s="55">
        <v>533</v>
      </c>
      <c r="I32" s="55">
        <v>774</v>
      </c>
      <c r="J32" s="55">
        <v>343</v>
      </c>
      <c r="K32" s="55">
        <v>322</v>
      </c>
      <c r="L32" s="55">
        <v>378</v>
      </c>
      <c r="M32" s="55">
        <v>509</v>
      </c>
      <c r="N32" s="55">
        <v>446</v>
      </c>
      <c r="O32" s="55">
        <v>153</v>
      </c>
      <c r="P32">
        <v>135</v>
      </c>
    </row>
    <row r="33" spans="1:16" x14ac:dyDescent="0.35">
      <c r="A33" s="37" t="s">
        <v>34</v>
      </c>
      <c r="B33" s="55">
        <v>74</v>
      </c>
      <c r="C33" s="55">
        <v>79</v>
      </c>
      <c r="D33" s="55">
        <v>28</v>
      </c>
      <c r="E33" s="55">
        <v>107</v>
      </c>
      <c r="F33" s="55">
        <v>407</v>
      </c>
      <c r="G33" s="55">
        <v>428</v>
      </c>
      <c r="H33" s="55">
        <v>570</v>
      </c>
      <c r="I33" s="55">
        <v>752</v>
      </c>
      <c r="J33" s="55">
        <v>506</v>
      </c>
      <c r="K33" s="55">
        <v>592</v>
      </c>
      <c r="L33" s="55">
        <v>1391</v>
      </c>
      <c r="M33" s="55">
        <v>1736</v>
      </c>
      <c r="N33" s="55">
        <v>1412</v>
      </c>
      <c r="O33" s="55">
        <v>670</v>
      </c>
      <c r="P33">
        <v>332</v>
      </c>
    </row>
    <row r="34" spans="1:16" x14ac:dyDescent="0.35">
      <c r="A34" s="37" t="s">
        <v>35</v>
      </c>
      <c r="B34" s="55">
        <v>73</v>
      </c>
      <c r="C34" s="55">
        <v>76</v>
      </c>
      <c r="D34" s="55">
        <v>32</v>
      </c>
      <c r="E34" s="55">
        <v>48</v>
      </c>
      <c r="F34" s="55">
        <v>64</v>
      </c>
      <c r="G34" s="55">
        <v>57</v>
      </c>
      <c r="H34" s="55">
        <v>44</v>
      </c>
      <c r="I34" s="55">
        <v>48</v>
      </c>
      <c r="J34" s="55">
        <v>35</v>
      </c>
      <c r="K34" s="55">
        <v>27</v>
      </c>
      <c r="L34" s="55">
        <v>19</v>
      </c>
      <c r="M34" s="55">
        <v>12</v>
      </c>
      <c r="N34" s="55">
        <v>33</v>
      </c>
      <c r="O34" s="55">
        <v>14</v>
      </c>
      <c r="P34">
        <v>18</v>
      </c>
    </row>
    <row r="35" spans="1:16" x14ac:dyDescent="0.35">
      <c r="A35" s="37" t="s">
        <v>36</v>
      </c>
      <c r="B35" s="55">
        <v>83</v>
      </c>
      <c r="C35" s="55">
        <v>74</v>
      </c>
      <c r="D35" s="55">
        <v>44</v>
      </c>
      <c r="E35" s="55">
        <v>99</v>
      </c>
      <c r="F35" s="55">
        <v>82</v>
      </c>
      <c r="G35" s="55">
        <v>65</v>
      </c>
      <c r="H35" s="55">
        <v>55</v>
      </c>
      <c r="I35" s="55">
        <v>50</v>
      </c>
      <c r="J35" s="55">
        <v>13</v>
      </c>
      <c r="K35" s="55">
        <v>7</v>
      </c>
      <c r="L35" s="55">
        <v>27</v>
      </c>
      <c r="M35" s="55">
        <v>6</v>
      </c>
      <c r="N35" s="55">
        <v>5</v>
      </c>
      <c r="O35" s="55">
        <v>4</v>
      </c>
      <c r="P35">
        <v>9</v>
      </c>
    </row>
    <row r="36" spans="1:16" x14ac:dyDescent="0.35">
      <c r="A36" s="37" t="s">
        <v>37</v>
      </c>
      <c r="B36" s="55">
        <v>75</v>
      </c>
      <c r="C36" s="55">
        <v>135</v>
      </c>
      <c r="D36" s="55">
        <v>66</v>
      </c>
      <c r="E36" s="55">
        <v>75</v>
      </c>
      <c r="F36" s="55">
        <v>115</v>
      </c>
      <c r="G36" s="55">
        <v>83</v>
      </c>
      <c r="H36" s="55">
        <v>157</v>
      </c>
      <c r="I36" s="55">
        <v>152</v>
      </c>
      <c r="J36" s="55">
        <v>61</v>
      </c>
      <c r="K36" s="55">
        <v>86</v>
      </c>
      <c r="L36" s="55">
        <v>102</v>
      </c>
      <c r="M36" s="55">
        <v>98</v>
      </c>
      <c r="N36" s="55">
        <v>90</v>
      </c>
      <c r="O36" s="55">
        <v>59</v>
      </c>
      <c r="P36">
        <v>77</v>
      </c>
    </row>
    <row r="37" spans="1:16" x14ac:dyDescent="0.35">
      <c r="A37" s="37" t="s">
        <v>38</v>
      </c>
      <c r="B37" s="55">
        <v>45</v>
      </c>
      <c r="C37" s="55">
        <v>43</v>
      </c>
      <c r="D37" s="55">
        <v>28</v>
      </c>
      <c r="E37" s="55">
        <v>31</v>
      </c>
      <c r="F37" s="55">
        <v>43</v>
      </c>
      <c r="G37" s="55">
        <v>69</v>
      </c>
      <c r="H37" s="55">
        <v>71</v>
      </c>
      <c r="I37" s="55">
        <v>30</v>
      </c>
      <c r="J37" s="55">
        <v>15</v>
      </c>
      <c r="K37" s="55">
        <v>9</v>
      </c>
      <c r="L37" s="55">
        <v>9</v>
      </c>
      <c r="M37" s="55">
        <v>4</v>
      </c>
      <c r="N37" s="55">
        <v>13</v>
      </c>
      <c r="O37" s="55">
        <v>2</v>
      </c>
      <c r="P37">
        <v>4</v>
      </c>
    </row>
    <row r="38" spans="1:16" x14ac:dyDescent="0.35">
      <c r="A38" s="37" t="s">
        <v>39</v>
      </c>
      <c r="B38" s="55">
        <v>587</v>
      </c>
      <c r="C38" s="55">
        <v>349</v>
      </c>
      <c r="D38" s="55">
        <v>107</v>
      </c>
      <c r="E38" s="55">
        <v>98</v>
      </c>
      <c r="F38" s="55">
        <v>33</v>
      </c>
      <c r="G38" s="55">
        <v>34</v>
      </c>
      <c r="H38" s="55">
        <v>2</v>
      </c>
      <c r="I38" s="55">
        <v>2</v>
      </c>
      <c r="J38" s="55">
        <v>1</v>
      </c>
      <c r="K38" s="55">
        <v>0</v>
      </c>
      <c r="L38" s="55">
        <v>1</v>
      </c>
      <c r="M38" s="55">
        <v>0</v>
      </c>
      <c r="N38" s="55">
        <v>26</v>
      </c>
      <c r="O38" s="55">
        <v>0</v>
      </c>
      <c r="P38">
        <v>1</v>
      </c>
    </row>
    <row r="39" spans="1:16" x14ac:dyDescent="0.35">
      <c r="A39" s="37" t="s">
        <v>40</v>
      </c>
      <c r="B39" s="55">
        <v>57</v>
      </c>
      <c r="C39" s="55">
        <v>34</v>
      </c>
      <c r="D39" s="55">
        <v>29</v>
      </c>
      <c r="E39" s="55">
        <v>39</v>
      </c>
      <c r="F39" s="55">
        <v>33</v>
      </c>
      <c r="G39" s="55">
        <v>46</v>
      </c>
      <c r="H39" s="55">
        <v>52</v>
      </c>
      <c r="I39" s="55">
        <v>50</v>
      </c>
      <c r="J39" s="55">
        <v>22</v>
      </c>
      <c r="K39" s="55">
        <v>26</v>
      </c>
      <c r="L39" s="55">
        <v>36</v>
      </c>
      <c r="M39" s="55">
        <v>15</v>
      </c>
      <c r="N39" s="55">
        <v>25</v>
      </c>
      <c r="O39" s="55">
        <v>22</v>
      </c>
      <c r="P39">
        <v>25</v>
      </c>
    </row>
    <row r="40" spans="1:16" x14ac:dyDescent="0.35">
      <c r="A40" s="37" t="s">
        <v>41</v>
      </c>
      <c r="B40" s="55">
        <v>51</v>
      </c>
      <c r="C40" s="55">
        <v>64</v>
      </c>
      <c r="D40" s="55">
        <v>4</v>
      </c>
      <c r="E40" s="55">
        <v>5</v>
      </c>
      <c r="F40" s="55">
        <v>1</v>
      </c>
      <c r="G40" s="55">
        <v>0</v>
      </c>
      <c r="H40" s="55">
        <v>6</v>
      </c>
      <c r="I40" s="55">
        <v>14</v>
      </c>
      <c r="J40" s="55">
        <v>7</v>
      </c>
      <c r="K40" s="55">
        <v>3</v>
      </c>
      <c r="L40" s="55">
        <v>0</v>
      </c>
      <c r="M40" s="55">
        <v>0</v>
      </c>
      <c r="N40" s="55">
        <v>0</v>
      </c>
      <c r="O40" s="55">
        <v>0</v>
      </c>
      <c r="P40">
        <v>1</v>
      </c>
    </row>
    <row r="41" spans="1:16" x14ac:dyDescent="0.35">
      <c r="A41" s="37" t="s">
        <v>42</v>
      </c>
      <c r="B41" s="55">
        <v>22</v>
      </c>
      <c r="C41" s="55">
        <v>33</v>
      </c>
      <c r="D41" s="55">
        <v>21</v>
      </c>
      <c r="E41" s="55">
        <v>26</v>
      </c>
      <c r="F41" s="55">
        <v>53</v>
      </c>
      <c r="G41" s="55">
        <v>31</v>
      </c>
      <c r="H41" s="55">
        <v>25</v>
      </c>
      <c r="I41" s="55">
        <v>75</v>
      </c>
      <c r="J41" s="55">
        <v>3</v>
      </c>
      <c r="K41" s="55">
        <v>14</v>
      </c>
      <c r="L41" s="55">
        <v>17</v>
      </c>
      <c r="M41" s="55">
        <v>7</v>
      </c>
      <c r="N41" s="55">
        <v>4</v>
      </c>
      <c r="O41" s="55">
        <v>1</v>
      </c>
      <c r="P41">
        <v>7</v>
      </c>
    </row>
    <row r="42" spans="1:16" x14ac:dyDescent="0.35">
      <c r="A42" s="37" t="s">
        <v>43</v>
      </c>
      <c r="B42" s="55">
        <v>37</v>
      </c>
      <c r="C42" s="55">
        <v>37</v>
      </c>
      <c r="D42" s="55">
        <v>50</v>
      </c>
      <c r="E42" s="55">
        <v>31</v>
      </c>
      <c r="F42" s="55">
        <v>36</v>
      </c>
      <c r="G42" s="55">
        <v>34</v>
      </c>
      <c r="H42" s="55">
        <v>30</v>
      </c>
      <c r="I42" s="55">
        <v>29</v>
      </c>
      <c r="J42" s="55">
        <v>18</v>
      </c>
      <c r="K42" s="55">
        <v>10</v>
      </c>
      <c r="L42" s="55">
        <v>21</v>
      </c>
      <c r="M42" s="55">
        <v>20</v>
      </c>
      <c r="N42" s="55">
        <v>6</v>
      </c>
      <c r="O42" s="55">
        <v>0</v>
      </c>
      <c r="P42">
        <v>2</v>
      </c>
    </row>
    <row r="43" spans="1:16" x14ac:dyDescent="0.35">
      <c r="A43" s="37" t="s">
        <v>44</v>
      </c>
      <c r="B43" s="55">
        <v>401</v>
      </c>
      <c r="C43" s="55">
        <v>604</v>
      </c>
      <c r="D43" s="55">
        <v>239</v>
      </c>
      <c r="E43" s="55">
        <v>643</v>
      </c>
      <c r="F43" s="55">
        <v>656</v>
      </c>
      <c r="G43" s="55">
        <v>696</v>
      </c>
      <c r="H43" s="55">
        <v>771</v>
      </c>
      <c r="I43" s="55">
        <v>892</v>
      </c>
      <c r="J43" s="55">
        <v>420</v>
      </c>
      <c r="K43" s="55">
        <v>325</v>
      </c>
      <c r="L43" s="55">
        <v>323</v>
      </c>
      <c r="M43" s="55">
        <v>400</v>
      </c>
      <c r="N43" s="55">
        <v>510</v>
      </c>
      <c r="O43" s="55">
        <v>344</v>
      </c>
      <c r="P43">
        <v>302</v>
      </c>
    </row>
    <row r="44" spans="1:16" x14ac:dyDescent="0.35">
      <c r="A44" s="37" t="s">
        <v>45</v>
      </c>
      <c r="B44" s="55">
        <v>156</v>
      </c>
      <c r="C44" s="55">
        <v>152</v>
      </c>
      <c r="D44" s="55">
        <v>38</v>
      </c>
      <c r="E44" s="55">
        <v>140</v>
      </c>
      <c r="F44" s="55">
        <v>293</v>
      </c>
      <c r="G44" s="55">
        <v>361</v>
      </c>
      <c r="H44" s="55">
        <v>308</v>
      </c>
      <c r="I44" s="55">
        <v>393</v>
      </c>
      <c r="J44" s="55">
        <v>135</v>
      </c>
      <c r="K44" s="55">
        <v>131</v>
      </c>
      <c r="L44" s="55">
        <v>291</v>
      </c>
      <c r="M44" s="55">
        <v>508</v>
      </c>
      <c r="N44" s="55">
        <v>482</v>
      </c>
      <c r="O44" s="55">
        <v>140</v>
      </c>
      <c r="P44">
        <v>126</v>
      </c>
    </row>
    <row r="45" spans="1:16" x14ac:dyDescent="0.35">
      <c r="A45" s="37" t="s">
        <v>46</v>
      </c>
      <c r="B45" s="55">
        <v>42</v>
      </c>
      <c r="C45" s="55">
        <v>41</v>
      </c>
      <c r="D45" s="55">
        <v>10</v>
      </c>
      <c r="E45" s="55">
        <v>37</v>
      </c>
      <c r="F45" s="55">
        <v>30</v>
      </c>
      <c r="G45" s="55">
        <v>78</v>
      </c>
      <c r="H45" s="55">
        <v>68</v>
      </c>
      <c r="I45" s="55">
        <v>134</v>
      </c>
      <c r="J45" s="55">
        <v>49</v>
      </c>
      <c r="K45" s="55">
        <v>107</v>
      </c>
      <c r="L45" s="55">
        <v>279</v>
      </c>
      <c r="M45" s="55">
        <v>319</v>
      </c>
      <c r="N45" s="55">
        <v>280</v>
      </c>
      <c r="O45" s="55">
        <v>167</v>
      </c>
      <c r="P45">
        <v>92</v>
      </c>
    </row>
    <row r="46" spans="1:16" x14ac:dyDescent="0.35">
      <c r="A46" s="37" t="s">
        <v>47</v>
      </c>
      <c r="B46" s="55">
        <v>81</v>
      </c>
      <c r="C46" s="55">
        <v>111</v>
      </c>
      <c r="D46" s="55">
        <v>54</v>
      </c>
      <c r="E46" s="55">
        <v>108</v>
      </c>
      <c r="F46" s="55">
        <v>171</v>
      </c>
      <c r="G46" s="55">
        <v>193</v>
      </c>
      <c r="H46" s="55">
        <v>267</v>
      </c>
      <c r="I46" s="55">
        <v>227</v>
      </c>
      <c r="J46" s="55">
        <v>140</v>
      </c>
      <c r="K46" s="55">
        <v>114</v>
      </c>
      <c r="L46" s="55">
        <v>219</v>
      </c>
      <c r="M46" s="55">
        <v>195</v>
      </c>
      <c r="N46" s="55">
        <v>186</v>
      </c>
      <c r="O46" s="55">
        <v>67</v>
      </c>
      <c r="P46">
        <v>72</v>
      </c>
    </row>
    <row r="47" spans="1:16" x14ac:dyDescent="0.35">
      <c r="A47" s="37" t="s">
        <v>48</v>
      </c>
      <c r="B47" s="39">
        <f t="shared" ref="B47:M47" si="0">SUM(B2:B46)</f>
        <v>5398</v>
      </c>
      <c r="C47" s="39">
        <f t="shared" si="0"/>
        <v>6304</v>
      </c>
      <c r="D47" s="39">
        <f t="shared" si="0"/>
        <v>3378</v>
      </c>
      <c r="E47" s="39">
        <f t="shared" si="0"/>
        <v>6932</v>
      </c>
      <c r="F47" s="39">
        <f t="shared" si="0"/>
        <v>9358</v>
      </c>
      <c r="G47" s="39">
        <f t="shared" si="0"/>
        <v>9521</v>
      </c>
      <c r="H47" s="39">
        <f t="shared" si="0"/>
        <v>10246</v>
      </c>
      <c r="I47" s="39">
        <f t="shared" si="0"/>
        <v>12335</v>
      </c>
      <c r="J47" s="39">
        <f t="shared" si="0"/>
        <v>5595</v>
      </c>
      <c r="K47" s="39">
        <f t="shared" si="0"/>
        <v>4903</v>
      </c>
      <c r="L47" s="39">
        <f t="shared" si="0"/>
        <v>8150</v>
      </c>
      <c r="M47" s="39">
        <f t="shared" si="0"/>
        <v>9665</v>
      </c>
      <c r="N47" s="39">
        <f>SUM(N2:N46)</f>
        <v>9625</v>
      </c>
      <c r="O47" s="39">
        <f>SUM(O2:O46)</f>
        <v>5260</v>
      </c>
      <c r="P47" s="39">
        <f t="shared" ref="P47" si="1">SUM(P2:P46)</f>
        <v>4609</v>
      </c>
    </row>
    <row r="48" spans="1:16" x14ac:dyDescent="0.35">
      <c r="A48" s="37" t="s">
        <v>49</v>
      </c>
      <c r="B48" s="38">
        <f>B47/B49</f>
        <v>0.26210245205146881</v>
      </c>
      <c r="C48" s="38">
        <f t="shared" ref="C48:M48" si="2">C47/C49</f>
        <v>0.25009918273426962</v>
      </c>
      <c r="D48" s="38">
        <f t="shared" si="2"/>
        <v>0.25694074693846503</v>
      </c>
      <c r="E48" s="38">
        <f t="shared" si="2"/>
        <v>0.35552364345061033</v>
      </c>
      <c r="F48" s="38">
        <f t="shared" si="2"/>
        <v>0.37276927979604846</v>
      </c>
      <c r="G48" s="38">
        <f t="shared" si="2"/>
        <v>0.38456256563535018</v>
      </c>
      <c r="H48" s="38">
        <f t="shared" si="2"/>
        <v>0.44015808918291949</v>
      </c>
      <c r="I48" s="38">
        <f t="shared" si="2"/>
        <v>0.45614229716736926</v>
      </c>
      <c r="J48" s="38">
        <f t="shared" si="2"/>
        <v>0.47947553346473565</v>
      </c>
      <c r="K48" s="38">
        <f t="shared" si="2"/>
        <v>0.60122624156958926</v>
      </c>
      <c r="L48" s="38">
        <f t="shared" si="2"/>
        <v>0.62404287901990807</v>
      </c>
      <c r="M48" s="38">
        <f t="shared" si="2"/>
        <v>0.63431121611865848</v>
      </c>
      <c r="N48" s="84">
        <f>N47/N49</f>
        <v>0.66798528697341941</v>
      </c>
      <c r="O48" s="84">
        <f>O47/O49</f>
        <v>0.66221830542616145</v>
      </c>
      <c r="P48" s="84">
        <f>P47/P49</f>
        <v>0.6312833858375565</v>
      </c>
    </row>
    <row r="49" spans="1:16" x14ac:dyDescent="0.35">
      <c r="A49" s="37" t="s">
        <v>50</v>
      </c>
      <c r="B49" s="39">
        <v>20595</v>
      </c>
      <c r="C49" s="39">
        <v>25206</v>
      </c>
      <c r="D49" s="39">
        <v>13147</v>
      </c>
      <c r="E49" s="39">
        <v>19498</v>
      </c>
      <c r="F49" s="39">
        <v>25104</v>
      </c>
      <c r="G49" s="39">
        <v>24758</v>
      </c>
      <c r="H49" s="39">
        <v>23278</v>
      </c>
      <c r="I49" s="39">
        <v>27042</v>
      </c>
      <c r="J49" s="39">
        <v>11669</v>
      </c>
      <c r="K49" s="39">
        <v>8155</v>
      </c>
      <c r="L49" s="39">
        <v>13060</v>
      </c>
      <c r="M49" s="39">
        <v>15237</v>
      </c>
      <c r="N49" s="111">
        <v>14409</v>
      </c>
      <c r="O49" s="111">
        <v>7943</v>
      </c>
      <c r="P49" s="94">
        <v>7301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98CC6-0D7B-4C3D-B1E8-FE9869668194}">
  <dimension ref="A1:O49"/>
  <sheetViews>
    <sheetView topLeftCell="A22" workbookViewId="0">
      <selection activeCell="Q30" sqref="Q30"/>
    </sheetView>
  </sheetViews>
  <sheetFormatPr defaultRowHeight="14.5" x14ac:dyDescent="0.35"/>
  <cols>
    <col min="1" max="1" width="10.90625" style="1" bestFit="1" customWidth="1"/>
  </cols>
  <sheetData>
    <row r="1" spans="1:15" x14ac:dyDescent="0.35">
      <c r="A1" s="37" t="s">
        <v>95</v>
      </c>
      <c r="B1" s="51">
        <v>2007</v>
      </c>
      <c r="C1" s="51">
        <v>2008</v>
      </c>
      <c r="D1" s="51">
        <v>2009</v>
      </c>
      <c r="E1" s="51">
        <v>2010</v>
      </c>
      <c r="F1" s="51">
        <v>2011</v>
      </c>
      <c r="G1" s="51">
        <v>2012</v>
      </c>
      <c r="H1" s="51">
        <v>2013</v>
      </c>
      <c r="I1" s="51">
        <v>2014</v>
      </c>
      <c r="J1" s="51">
        <v>2015</v>
      </c>
      <c r="K1" s="51">
        <v>2016</v>
      </c>
      <c r="L1" s="52">
        <v>2017</v>
      </c>
      <c r="M1" s="52">
        <v>2018</v>
      </c>
      <c r="N1" s="52">
        <v>2019</v>
      </c>
      <c r="O1" s="52">
        <v>2020</v>
      </c>
    </row>
    <row r="2" spans="1:15" x14ac:dyDescent="0.35">
      <c r="A2" s="37" t="s">
        <v>3</v>
      </c>
      <c r="B2" s="55">
        <v>429</v>
      </c>
      <c r="C2" s="55">
        <v>672</v>
      </c>
      <c r="D2" s="55">
        <v>513</v>
      </c>
      <c r="E2" s="55">
        <v>1161</v>
      </c>
      <c r="F2" s="55">
        <v>1436</v>
      </c>
      <c r="G2" s="55">
        <v>1214</v>
      </c>
      <c r="H2" s="55">
        <v>986</v>
      </c>
      <c r="I2" s="55">
        <v>1378</v>
      </c>
      <c r="J2" s="55">
        <v>479</v>
      </c>
      <c r="K2" s="55">
        <v>198</v>
      </c>
      <c r="L2" s="55">
        <v>344</v>
      </c>
      <c r="M2" s="55">
        <v>373</v>
      </c>
      <c r="N2" s="75">
        <v>400</v>
      </c>
      <c r="O2" s="112">
        <v>152</v>
      </c>
    </row>
    <row r="3" spans="1:15" x14ac:dyDescent="0.35">
      <c r="A3" s="37" t="s">
        <v>4</v>
      </c>
      <c r="B3" s="55">
        <v>43</v>
      </c>
      <c r="C3" s="55">
        <v>43</v>
      </c>
      <c r="D3" s="55">
        <v>20</v>
      </c>
      <c r="E3" s="55">
        <v>57</v>
      </c>
      <c r="F3" s="55">
        <v>58</v>
      </c>
      <c r="G3" s="55">
        <v>69</v>
      </c>
      <c r="H3" s="55">
        <v>105</v>
      </c>
      <c r="I3" s="55">
        <v>95</v>
      </c>
      <c r="J3" s="55">
        <v>19</v>
      </c>
      <c r="K3" s="55">
        <v>20</v>
      </c>
      <c r="L3" s="55">
        <v>58</v>
      </c>
      <c r="M3" s="55">
        <v>87</v>
      </c>
      <c r="N3" s="75">
        <v>47</v>
      </c>
      <c r="O3" s="112">
        <v>19</v>
      </c>
    </row>
    <row r="4" spans="1:15" x14ac:dyDescent="0.35">
      <c r="A4" s="37" t="s">
        <v>5</v>
      </c>
      <c r="B4" s="55">
        <v>12</v>
      </c>
      <c r="C4" s="55">
        <v>66</v>
      </c>
      <c r="D4" s="55">
        <v>11</v>
      </c>
      <c r="E4" s="55">
        <v>31</v>
      </c>
      <c r="F4" s="55">
        <v>51</v>
      </c>
      <c r="G4" s="55">
        <v>16</v>
      </c>
      <c r="H4" s="55">
        <v>34</v>
      </c>
      <c r="I4" s="55">
        <v>27</v>
      </c>
      <c r="J4" s="55">
        <v>12</v>
      </c>
      <c r="K4" s="55">
        <v>26</v>
      </c>
      <c r="L4" s="55">
        <v>30</v>
      </c>
      <c r="M4" s="55">
        <v>35</v>
      </c>
      <c r="N4" s="75">
        <v>17</v>
      </c>
      <c r="O4" s="112">
        <v>9</v>
      </c>
    </row>
    <row r="5" spans="1:15" x14ac:dyDescent="0.35">
      <c r="A5" s="37" t="s">
        <v>6</v>
      </c>
      <c r="B5" s="55">
        <v>28</v>
      </c>
      <c r="C5" s="55">
        <v>32</v>
      </c>
      <c r="D5" s="55">
        <v>26</v>
      </c>
      <c r="E5" s="55">
        <v>31</v>
      </c>
      <c r="F5" s="55">
        <v>52</v>
      </c>
      <c r="G5" s="55">
        <v>62</v>
      </c>
      <c r="H5" s="55">
        <v>41</v>
      </c>
      <c r="I5" s="55">
        <v>51</v>
      </c>
      <c r="J5" s="55">
        <v>10</v>
      </c>
      <c r="K5" s="55">
        <v>2</v>
      </c>
      <c r="L5" s="55">
        <v>3</v>
      </c>
      <c r="M5" s="55">
        <v>3</v>
      </c>
      <c r="N5" s="75">
        <v>3</v>
      </c>
      <c r="O5" s="112">
        <v>6</v>
      </c>
    </row>
    <row r="6" spans="1:15" x14ac:dyDescent="0.35">
      <c r="A6" s="37" t="s">
        <v>7</v>
      </c>
      <c r="B6" s="55">
        <v>67</v>
      </c>
      <c r="C6" s="55">
        <v>61</v>
      </c>
      <c r="D6" s="55">
        <v>21</v>
      </c>
      <c r="E6" s="55">
        <v>19</v>
      </c>
      <c r="F6" s="55">
        <v>21</v>
      </c>
      <c r="G6" s="55">
        <v>16</v>
      </c>
      <c r="H6" s="55">
        <v>20</v>
      </c>
      <c r="I6" s="55">
        <v>19</v>
      </c>
      <c r="J6" s="55">
        <v>10</v>
      </c>
      <c r="K6" s="55">
        <v>6</v>
      </c>
      <c r="L6" s="55">
        <v>10</v>
      </c>
      <c r="M6" s="55">
        <v>14</v>
      </c>
      <c r="N6" s="75">
        <v>7</v>
      </c>
      <c r="O6" s="112">
        <v>4</v>
      </c>
    </row>
    <row r="7" spans="1:15" x14ac:dyDescent="0.35">
      <c r="A7" s="37" t="s">
        <v>8</v>
      </c>
      <c r="B7" s="55">
        <v>299</v>
      </c>
      <c r="C7" s="55">
        <v>192</v>
      </c>
      <c r="D7" s="55">
        <v>109</v>
      </c>
      <c r="E7" s="55">
        <v>116</v>
      </c>
      <c r="F7" s="55">
        <v>196</v>
      </c>
      <c r="G7" s="55">
        <v>204</v>
      </c>
      <c r="H7" s="55">
        <v>301</v>
      </c>
      <c r="I7" s="55">
        <v>301</v>
      </c>
      <c r="J7" s="55">
        <v>100</v>
      </c>
      <c r="K7" s="55">
        <v>28</v>
      </c>
      <c r="L7" s="55">
        <v>63</v>
      </c>
      <c r="M7" s="55">
        <v>73</v>
      </c>
      <c r="N7" s="75">
        <v>162</v>
      </c>
      <c r="O7" s="112">
        <v>146</v>
      </c>
    </row>
    <row r="8" spans="1:15" x14ac:dyDescent="0.35">
      <c r="A8" s="37" t="s">
        <v>9</v>
      </c>
      <c r="B8" s="55">
        <v>391</v>
      </c>
      <c r="C8" s="55">
        <v>471</v>
      </c>
      <c r="D8" s="55">
        <v>133</v>
      </c>
      <c r="E8" s="55">
        <v>182</v>
      </c>
      <c r="F8" s="55">
        <v>145</v>
      </c>
      <c r="G8" s="55">
        <v>315</v>
      </c>
      <c r="H8" s="55">
        <v>326</v>
      </c>
      <c r="I8" s="55">
        <v>311</v>
      </c>
      <c r="J8" s="55">
        <v>159</v>
      </c>
      <c r="K8" s="55">
        <v>46</v>
      </c>
      <c r="L8" s="55">
        <v>112</v>
      </c>
      <c r="M8" s="55">
        <v>47</v>
      </c>
      <c r="N8" s="75">
        <v>29</v>
      </c>
      <c r="O8" s="112">
        <v>9</v>
      </c>
    </row>
    <row r="9" spans="1:15" x14ac:dyDescent="0.35">
      <c r="A9" s="37" t="s">
        <v>10</v>
      </c>
      <c r="B9" s="55">
        <v>40</v>
      </c>
      <c r="C9" s="55">
        <v>46</v>
      </c>
      <c r="D9" s="55">
        <v>44</v>
      </c>
      <c r="E9" s="55">
        <v>78</v>
      </c>
      <c r="F9" s="55">
        <v>229</v>
      </c>
      <c r="G9" s="55">
        <v>156</v>
      </c>
      <c r="H9" s="55">
        <v>202</v>
      </c>
      <c r="I9" s="55">
        <v>230</v>
      </c>
      <c r="J9" s="55">
        <v>40</v>
      </c>
      <c r="K9" s="55">
        <v>86</v>
      </c>
      <c r="L9" s="55">
        <v>34</v>
      </c>
      <c r="M9" s="55">
        <v>26</v>
      </c>
      <c r="N9" s="75">
        <v>26</v>
      </c>
      <c r="O9" s="112">
        <v>3</v>
      </c>
    </row>
    <row r="10" spans="1:15" x14ac:dyDescent="0.35">
      <c r="A10" s="37" t="s">
        <v>11</v>
      </c>
      <c r="B10" s="55">
        <v>20</v>
      </c>
      <c r="C10" s="55">
        <v>20</v>
      </c>
      <c r="D10" s="55">
        <v>14</v>
      </c>
      <c r="E10" s="55">
        <v>38</v>
      </c>
      <c r="F10" s="55">
        <v>102</v>
      </c>
      <c r="G10" s="55">
        <v>50</v>
      </c>
      <c r="H10" s="55">
        <v>159</v>
      </c>
      <c r="I10" s="55">
        <v>208</v>
      </c>
      <c r="J10" s="55">
        <v>170</v>
      </c>
      <c r="K10" s="55">
        <v>141</v>
      </c>
      <c r="L10" s="55">
        <v>318</v>
      </c>
      <c r="M10" s="55">
        <v>250</v>
      </c>
      <c r="N10" s="75">
        <v>265</v>
      </c>
      <c r="O10" s="112">
        <v>139</v>
      </c>
    </row>
    <row r="11" spans="1:15" x14ac:dyDescent="0.35">
      <c r="A11" s="37" t="s">
        <v>12</v>
      </c>
      <c r="B11" s="55">
        <v>52</v>
      </c>
      <c r="C11" s="55">
        <v>58</v>
      </c>
      <c r="D11" s="55">
        <v>31</v>
      </c>
      <c r="E11" s="55">
        <v>77</v>
      </c>
      <c r="F11" s="55">
        <v>126</v>
      </c>
      <c r="G11" s="55">
        <v>92</v>
      </c>
      <c r="H11" s="55">
        <v>102</v>
      </c>
      <c r="I11" s="55">
        <v>93</v>
      </c>
      <c r="J11" s="55">
        <v>24</v>
      </c>
      <c r="K11" s="55">
        <v>27</v>
      </c>
      <c r="L11" s="55">
        <v>42</v>
      </c>
      <c r="M11" s="55">
        <v>26</v>
      </c>
      <c r="N11" s="75">
        <v>23</v>
      </c>
      <c r="O11" s="112">
        <v>22</v>
      </c>
    </row>
    <row r="12" spans="1:15" x14ac:dyDescent="0.35">
      <c r="A12" s="37" t="s">
        <v>13</v>
      </c>
      <c r="B12" s="55">
        <v>59</v>
      </c>
      <c r="C12" s="55">
        <v>56</v>
      </c>
      <c r="D12" s="55">
        <v>37</v>
      </c>
      <c r="E12" s="55">
        <v>39</v>
      </c>
      <c r="F12" s="55">
        <v>32</v>
      </c>
      <c r="G12" s="55">
        <v>24</v>
      </c>
      <c r="H12" s="55">
        <v>22</v>
      </c>
      <c r="I12" s="55">
        <v>28</v>
      </c>
      <c r="J12" s="55">
        <v>8</v>
      </c>
      <c r="K12" s="55">
        <v>8</v>
      </c>
      <c r="L12" s="55">
        <v>8</v>
      </c>
      <c r="M12" s="55">
        <v>6</v>
      </c>
      <c r="N12" s="75">
        <v>9</v>
      </c>
      <c r="O12" s="112">
        <v>6</v>
      </c>
    </row>
    <row r="13" spans="1:15" x14ac:dyDescent="0.35">
      <c r="A13" s="37" t="s">
        <v>14</v>
      </c>
      <c r="B13" s="55">
        <v>232</v>
      </c>
      <c r="C13" s="55">
        <v>399</v>
      </c>
      <c r="D13" s="55">
        <v>440</v>
      </c>
      <c r="E13" s="55">
        <v>614</v>
      </c>
      <c r="F13" s="55">
        <v>896</v>
      </c>
      <c r="G13" s="55">
        <v>834</v>
      </c>
      <c r="H13" s="55">
        <v>882</v>
      </c>
      <c r="I13" s="55">
        <v>643</v>
      </c>
      <c r="J13" s="55">
        <v>165</v>
      </c>
      <c r="K13" s="55">
        <v>151</v>
      </c>
      <c r="L13" s="55">
        <v>191</v>
      </c>
      <c r="M13" s="55">
        <v>236</v>
      </c>
      <c r="N13" s="75">
        <v>182</v>
      </c>
      <c r="O13" s="112">
        <v>63</v>
      </c>
    </row>
    <row r="14" spans="1:15" x14ac:dyDescent="0.35">
      <c r="A14" s="37" t="s">
        <v>15</v>
      </c>
      <c r="B14" s="55">
        <v>45</v>
      </c>
      <c r="C14" s="55">
        <v>92</v>
      </c>
      <c r="D14" s="55">
        <v>35</v>
      </c>
      <c r="E14" s="55">
        <v>53</v>
      </c>
      <c r="F14" s="55">
        <v>51</v>
      </c>
      <c r="G14" s="55">
        <v>71</v>
      </c>
      <c r="H14" s="55">
        <v>90</v>
      </c>
      <c r="I14" s="55">
        <v>85</v>
      </c>
      <c r="J14" s="55">
        <v>23</v>
      </c>
      <c r="K14" s="55">
        <v>16</v>
      </c>
      <c r="L14" s="55">
        <v>18</v>
      </c>
      <c r="M14" s="55">
        <v>36</v>
      </c>
      <c r="N14" s="75">
        <v>63</v>
      </c>
      <c r="O14" s="112">
        <v>39</v>
      </c>
    </row>
    <row r="15" spans="1:15" x14ac:dyDescent="0.35">
      <c r="A15" s="37" t="s">
        <v>16</v>
      </c>
      <c r="B15" s="55">
        <v>247</v>
      </c>
      <c r="C15" s="55">
        <v>204</v>
      </c>
      <c r="D15" s="55">
        <v>93</v>
      </c>
      <c r="E15" s="55">
        <v>242</v>
      </c>
      <c r="F15" s="55">
        <v>270</v>
      </c>
      <c r="G15" s="55">
        <v>227</v>
      </c>
      <c r="H15" s="55">
        <v>270</v>
      </c>
      <c r="I15" s="55">
        <v>508</v>
      </c>
      <c r="J15" s="55">
        <v>120</v>
      </c>
      <c r="K15" s="55">
        <v>179</v>
      </c>
      <c r="L15" s="55">
        <v>223</v>
      </c>
      <c r="M15" s="55">
        <v>141</v>
      </c>
      <c r="N15" s="75">
        <v>122</v>
      </c>
      <c r="O15" s="112">
        <v>36</v>
      </c>
    </row>
    <row r="16" spans="1:15" x14ac:dyDescent="0.35">
      <c r="A16" s="37" t="s">
        <v>17</v>
      </c>
      <c r="B16" s="55">
        <v>52</v>
      </c>
      <c r="C16" s="55">
        <v>78</v>
      </c>
      <c r="D16" s="55">
        <v>46</v>
      </c>
      <c r="E16" s="55">
        <v>35</v>
      </c>
      <c r="F16" s="55">
        <v>50</v>
      </c>
      <c r="G16" s="55">
        <v>43</v>
      </c>
      <c r="H16" s="55">
        <v>60</v>
      </c>
      <c r="I16" s="55">
        <v>73</v>
      </c>
      <c r="J16" s="55">
        <v>27</v>
      </c>
      <c r="K16" s="55">
        <v>19</v>
      </c>
      <c r="L16" s="55">
        <v>33</v>
      </c>
      <c r="M16" s="55">
        <v>45</v>
      </c>
      <c r="N16" s="75">
        <v>17</v>
      </c>
      <c r="O16" s="112">
        <v>3</v>
      </c>
    </row>
    <row r="17" spans="1:15" x14ac:dyDescent="0.35">
      <c r="A17" s="37" t="s">
        <v>18</v>
      </c>
      <c r="B17" s="55">
        <v>108</v>
      </c>
      <c r="C17" s="55">
        <v>125</v>
      </c>
      <c r="D17" s="55">
        <v>125</v>
      </c>
      <c r="E17" s="55">
        <v>377</v>
      </c>
      <c r="F17" s="55">
        <v>774</v>
      </c>
      <c r="G17" s="55">
        <v>857</v>
      </c>
      <c r="H17" s="55">
        <v>895</v>
      </c>
      <c r="I17" s="55">
        <v>1020</v>
      </c>
      <c r="J17" s="55">
        <v>375</v>
      </c>
      <c r="K17" s="55">
        <v>271</v>
      </c>
      <c r="L17" s="55">
        <v>416</v>
      </c>
      <c r="M17" s="55">
        <v>377</v>
      </c>
      <c r="N17" s="75">
        <v>363</v>
      </c>
      <c r="O17" s="112">
        <v>162</v>
      </c>
    </row>
    <row r="18" spans="1:15" x14ac:dyDescent="0.35">
      <c r="A18" s="37" t="s">
        <v>19</v>
      </c>
      <c r="B18" s="55">
        <v>107</v>
      </c>
      <c r="C18" s="55">
        <v>105</v>
      </c>
      <c r="D18" s="55">
        <v>41</v>
      </c>
      <c r="E18" s="55">
        <v>89</v>
      </c>
      <c r="F18" s="55">
        <v>56</v>
      </c>
      <c r="G18" s="55">
        <v>42</v>
      </c>
      <c r="H18" s="55">
        <v>70</v>
      </c>
      <c r="I18" s="55">
        <v>71</v>
      </c>
      <c r="J18" s="55">
        <v>26</v>
      </c>
      <c r="K18" s="55">
        <v>132</v>
      </c>
      <c r="L18" s="55">
        <v>32</v>
      </c>
      <c r="M18" s="55">
        <v>79</v>
      </c>
      <c r="N18" s="75">
        <v>48</v>
      </c>
      <c r="O18" s="112">
        <v>10</v>
      </c>
    </row>
    <row r="19" spans="1:15" x14ac:dyDescent="0.35">
      <c r="A19" s="37" t="s">
        <v>20</v>
      </c>
      <c r="B19" s="55">
        <v>129</v>
      </c>
      <c r="C19" s="55">
        <v>139</v>
      </c>
      <c r="D19" s="55">
        <v>129</v>
      </c>
      <c r="E19" s="55">
        <v>291</v>
      </c>
      <c r="F19" s="55">
        <v>336</v>
      </c>
      <c r="G19" s="55">
        <v>457</v>
      </c>
      <c r="H19" s="55">
        <v>585</v>
      </c>
      <c r="I19" s="55">
        <v>706</v>
      </c>
      <c r="J19" s="55">
        <v>355</v>
      </c>
      <c r="K19" s="55">
        <v>338</v>
      </c>
      <c r="L19" s="55">
        <v>604</v>
      </c>
      <c r="M19" s="55">
        <v>842</v>
      </c>
      <c r="N19" s="75">
        <v>815</v>
      </c>
      <c r="O19" s="112">
        <v>559</v>
      </c>
    </row>
    <row r="20" spans="1:15" x14ac:dyDescent="0.35">
      <c r="A20" s="37" t="s">
        <v>21</v>
      </c>
      <c r="B20" s="55">
        <v>123</v>
      </c>
      <c r="C20" s="55">
        <v>256</v>
      </c>
      <c r="D20" s="55">
        <v>71</v>
      </c>
      <c r="E20" s="55">
        <v>157</v>
      </c>
      <c r="F20" s="55">
        <v>357</v>
      </c>
      <c r="G20" s="55">
        <v>312</v>
      </c>
      <c r="H20" s="55">
        <v>444</v>
      </c>
      <c r="I20" s="55">
        <v>462</v>
      </c>
      <c r="J20" s="55">
        <v>112</v>
      </c>
      <c r="K20" s="55">
        <v>66</v>
      </c>
      <c r="L20" s="55">
        <v>105</v>
      </c>
      <c r="M20" s="55">
        <v>149</v>
      </c>
      <c r="N20" s="75">
        <v>105</v>
      </c>
      <c r="O20" s="112">
        <v>49</v>
      </c>
    </row>
    <row r="21" spans="1:15" x14ac:dyDescent="0.35">
      <c r="A21" s="37" t="s">
        <v>22</v>
      </c>
      <c r="B21" s="55">
        <v>41</v>
      </c>
      <c r="C21" s="55">
        <v>60</v>
      </c>
      <c r="D21" s="55">
        <v>62</v>
      </c>
      <c r="E21" s="55">
        <v>43</v>
      </c>
      <c r="F21" s="55">
        <v>60</v>
      </c>
      <c r="G21" s="55">
        <v>50</v>
      </c>
      <c r="H21" s="55">
        <v>62</v>
      </c>
      <c r="I21" s="55">
        <v>36</v>
      </c>
      <c r="J21" s="55">
        <v>23</v>
      </c>
      <c r="K21" s="55">
        <v>6</v>
      </c>
      <c r="L21" s="55">
        <v>19</v>
      </c>
      <c r="M21" s="55">
        <v>16</v>
      </c>
      <c r="N21" s="75">
        <v>34</v>
      </c>
      <c r="O21" s="112">
        <v>3</v>
      </c>
    </row>
    <row r="22" spans="1:15" x14ac:dyDescent="0.35">
      <c r="A22" s="37" t="s">
        <v>23</v>
      </c>
      <c r="B22" s="55">
        <v>79</v>
      </c>
      <c r="C22" s="55">
        <v>84</v>
      </c>
      <c r="D22" s="55">
        <v>45</v>
      </c>
      <c r="E22" s="55">
        <v>67</v>
      </c>
      <c r="F22" s="55">
        <v>137</v>
      </c>
      <c r="G22" s="55">
        <v>238</v>
      </c>
      <c r="H22" s="55">
        <v>246</v>
      </c>
      <c r="I22" s="55">
        <v>493</v>
      </c>
      <c r="J22" s="55">
        <v>440</v>
      </c>
      <c r="K22" s="55">
        <v>412</v>
      </c>
      <c r="L22" s="55">
        <v>799</v>
      </c>
      <c r="M22" s="55">
        <v>718</v>
      </c>
      <c r="N22" s="75">
        <v>908</v>
      </c>
      <c r="O22" s="112">
        <v>555</v>
      </c>
    </row>
    <row r="23" spans="1:15" x14ac:dyDescent="0.35">
      <c r="A23" s="37" t="s">
        <v>24</v>
      </c>
      <c r="B23" s="55">
        <v>20</v>
      </c>
      <c r="C23" s="55">
        <v>22</v>
      </c>
      <c r="D23" s="55">
        <v>27</v>
      </c>
      <c r="E23" s="55">
        <v>24</v>
      </c>
      <c r="F23" s="55">
        <v>12</v>
      </c>
      <c r="G23" s="55">
        <v>15</v>
      </c>
      <c r="H23" s="55">
        <v>18</v>
      </c>
      <c r="I23" s="55">
        <v>13</v>
      </c>
      <c r="J23" s="55">
        <v>11</v>
      </c>
      <c r="K23" s="55">
        <v>3</v>
      </c>
      <c r="L23" s="55">
        <v>3</v>
      </c>
      <c r="M23" s="55">
        <v>7</v>
      </c>
      <c r="N23" s="75">
        <v>6</v>
      </c>
      <c r="O23" s="112">
        <v>0</v>
      </c>
    </row>
    <row r="24" spans="1:15" x14ac:dyDescent="0.35">
      <c r="A24" s="37" t="s">
        <v>25</v>
      </c>
      <c r="B24" s="55">
        <v>8</v>
      </c>
      <c r="C24" s="55">
        <v>6</v>
      </c>
      <c r="D24" s="55">
        <v>7</v>
      </c>
      <c r="E24" s="55">
        <v>9</v>
      </c>
      <c r="F24" s="55">
        <v>32</v>
      </c>
      <c r="G24" s="55">
        <v>24</v>
      </c>
      <c r="H24" s="55">
        <v>13</v>
      </c>
      <c r="I24" s="55">
        <v>17</v>
      </c>
      <c r="J24" s="55">
        <v>6</v>
      </c>
      <c r="K24" s="55">
        <v>4</v>
      </c>
      <c r="L24" s="55">
        <v>1</v>
      </c>
      <c r="M24" s="55">
        <v>2</v>
      </c>
      <c r="N24" s="75">
        <v>1</v>
      </c>
      <c r="O24" s="112">
        <v>1</v>
      </c>
    </row>
    <row r="25" spans="1:15" x14ac:dyDescent="0.35">
      <c r="A25" s="37" t="s">
        <v>26</v>
      </c>
      <c r="B25" s="55">
        <v>365</v>
      </c>
      <c r="C25" s="55">
        <v>397</v>
      </c>
      <c r="D25" s="55">
        <v>270</v>
      </c>
      <c r="E25" s="55">
        <v>810</v>
      </c>
      <c r="F25" s="55">
        <v>886</v>
      </c>
      <c r="G25" s="55">
        <v>920</v>
      </c>
      <c r="H25" s="55">
        <v>985</v>
      </c>
      <c r="I25" s="55">
        <v>1125</v>
      </c>
      <c r="J25" s="55">
        <v>456</v>
      </c>
      <c r="K25" s="55">
        <v>538</v>
      </c>
      <c r="L25" s="55">
        <v>854</v>
      </c>
      <c r="M25" s="55">
        <v>1124</v>
      </c>
      <c r="N25" s="75">
        <v>1157</v>
      </c>
      <c r="O25" s="112">
        <v>798</v>
      </c>
    </row>
    <row r="26" spans="1:15" x14ac:dyDescent="0.35">
      <c r="A26" s="37" t="s">
        <v>27</v>
      </c>
      <c r="B26" s="55">
        <v>2</v>
      </c>
      <c r="C26" s="55">
        <v>1</v>
      </c>
      <c r="D26" s="55">
        <v>9</v>
      </c>
      <c r="E26" s="55">
        <v>3</v>
      </c>
      <c r="F26" s="55">
        <v>3</v>
      </c>
      <c r="G26" s="55">
        <v>3</v>
      </c>
      <c r="H26" s="55">
        <v>9</v>
      </c>
      <c r="I26" s="55">
        <v>10</v>
      </c>
      <c r="J26" s="55">
        <v>5</v>
      </c>
      <c r="K26" s="55">
        <v>11</v>
      </c>
      <c r="L26" s="55">
        <v>2</v>
      </c>
      <c r="M26" s="55">
        <v>7</v>
      </c>
      <c r="N26" s="75">
        <v>4</v>
      </c>
      <c r="O26" s="112">
        <v>8</v>
      </c>
    </row>
    <row r="27" spans="1:15" x14ac:dyDescent="0.35">
      <c r="A27" s="37" t="s">
        <v>28</v>
      </c>
      <c r="B27" s="55">
        <v>22</v>
      </c>
      <c r="C27" s="55">
        <v>20</v>
      </c>
      <c r="D27" s="55">
        <v>17</v>
      </c>
      <c r="E27" s="55">
        <v>40</v>
      </c>
      <c r="F27" s="55">
        <v>50</v>
      </c>
      <c r="G27" s="55">
        <v>44</v>
      </c>
      <c r="H27" s="55">
        <v>34</v>
      </c>
      <c r="I27" s="55">
        <v>20</v>
      </c>
      <c r="J27" s="55">
        <v>11</v>
      </c>
      <c r="K27" s="55">
        <v>2</v>
      </c>
      <c r="L27" s="55">
        <v>2</v>
      </c>
      <c r="M27" s="55">
        <v>1</v>
      </c>
      <c r="N27" s="75">
        <v>2</v>
      </c>
      <c r="O27" s="112">
        <v>0</v>
      </c>
    </row>
    <row r="28" spans="1:15" x14ac:dyDescent="0.35">
      <c r="A28" s="37" t="s">
        <v>29</v>
      </c>
      <c r="B28" s="55">
        <v>220</v>
      </c>
      <c r="C28" s="55">
        <v>346</v>
      </c>
      <c r="D28" s="55">
        <v>281</v>
      </c>
      <c r="E28" s="55">
        <v>566</v>
      </c>
      <c r="F28" s="55">
        <v>835</v>
      </c>
      <c r="G28" s="55">
        <v>681</v>
      </c>
      <c r="H28" s="55">
        <v>714</v>
      </c>
      <c r="I28" s="55">
        <v>1072</v>
      </c>
      <c r="J28" s="55">
        <v>911</v>
      </c>
      <c r="K28" s="55">
        <v>832</v>
      </c>
      <c r="L28" s="55">
        <v>1070</v>
      </c>
      <c r="M28" s="55">
        <v>1351</v>
      </c>
      <c r="N28" s="75">
        <v>1318</v>
      </c>
      <c r="O28" s="112">
        <v>893</v>
      </c>
    </row>
    <row r="29" spans="1:15" x14ac:dyDescent="0.35">
      <c r="A29" s="37" t="s">
        <v>30</v>
      </c>
      <c r="B29" s="55">
        <v>219</v>
      </c>
      <c r="C29" s="55">
        <v>322</v>
      </c>
      <c r="D29" s="55">
        <v>194</v>
      </c>
      <c r="E29" s="55">
        <v>203</v>
      </c>
      <c r="F29" s="55">
        <v>170</v>
      </c>
      <c r="G29" s="55">
        <v>173</v>
      </c>
      <c r="H29" s="55">
        <v>155</v>
      </c>
      <c r="I29" s="55">
        <v>89</v>
      </c>
      <c r="J29" s="55">
        <v>37</v>
      </c>
      <c r="K29" s="55">
        <v>7</v>
      </c>
      <c r="L29" s="55">
        <v>19</v>
      </c>
      <c r="M29" s="55">
        <v>22</v>
      </c>
      <c r="N29" s="75">
        <v>12</v>
      </c>
      <c r="O29" s="112">
        <v>11</v>
      </c>
    </row>
    <row r="30" spans="1:15" x14ac:dyDescent="0.35">
      <c r="A30" s="37" t="s">
        <v>31</v>
      </c>
      <c r="B30" s="55">
        <v>94</v>
      </c>
      <c r="C30" s="55">
        <v>83</v>
      </c>
      <c r="D30" s="55">
        <v>45</v>
      </c>
      <c r="E30" s="55">
        <v>66</v>
      </c>
      <c r="F30" s="55">
        <v>138</v>
      </c>
      <c r="G30" s="55">
        <v>126</v>
      </c>
      <c r="H30" s="55">
        <v>119</v>
      </c>
      <c r="I30" s="55">
        <v>108</v>
      </c>
      <c r="J30" s="55">
        <v>83</v>
      </c>
      <c r="K30" s="55">
        <v>45</v>
      </c>
      <c r="L30" s="55">
        <v>60</v>
      </c>
      <c r="M30" s="55">
        <v>55</v>
      </c>
      <c r="N30" s="75">
        <v>48</v>
      </c>
      <c r="O30" s="112">
        <v>29</v>
      </c>
    </row>
    <row r="31" spans="1:15" x14ac:dyDescent="0.35">
      <c r="A31" s="37" t="s">
        <v>32</v>
      </c>
      <c r="B31" s="55">
        <v>541</v>
      </c>
      <c r="C31" s="55">
        <v>454</v>
      </c>
      <c r="D31" s="55">
        <v>213</v>
      </c>
      <c r="E31" s="55">
        <v>231</v>
      </c>
      <c r="F31" s="55">
        <v>192</v>
      </c>
      <c r="G31" s="55">
        <v>218</v>
      </c>
      <c r="H31" s="55">
        <v>187</v>
      </c>
      <c r="I31" s="55">
        <v>277</v>
      </c>
      <c r="J31" s="55">
        <v>163</v>
      </c>
      <c r="K31" s="55">
        <v>178</v>
      </c>
      <c r="L31" s="55">
        <v>342</v>
      </c>
      <c r="M31" s="55">
        <v>479</v>
      </c>
      <c r="N31" s="75">
        <v>507</v>
      </c>
      <c r="O31" s="112">
        <v>151</v>
      </c>
    </row>
    <row r="32" spans="1:15" x14ac:dyDescent="0.35">
      <c r="A32" s="37" t="s">
        <v>33</v>
      </c>
      <c r="B32" s="55">
        <v>252</v>
      </c>
      <c r="C32" s="55">
        <v>324</v>
      </c>
      <c r="D32" s="55">
        <v>185</v>
      </c>
      <c r="E32" s="55">
        <v>503</v>
      </c>
      <c r="F32" s="55">
        <v>486</v>
      </c>
      <c r="G32" s="55">
        <v>554</v>
      </c>
      <c r="H32" s="55">
        <v>547</v>
      </c>
      <c r="I32" s="55">
        <v>781</v>
      </c>
      <c r="J32" s="55">
        <v>363</v>
      </c>
      <c r="K32" s="55">
        <v>331</v>
      </c>
      <c r="L32" s="55">
        <v>388</v>
      </c>
      <c r="M32" s="55">
        <v>521</v>
      </c>
      <c r="N32" s="75">
        <v>450</v>
      </c>
      <c r="O32" s="112">
        <v>160</v>
      </c>
    </row>
    <row r="33" spans="1:15" x14ac:dyDescent="0.35">
      <c r="A33" s="37" t="s">
        <v>34</v>
      </c>
      <c r="B33" s="55">
        <v>89</v>
      </c>
      <c r="C33" s="55">
        <v>95</v>
      </c>
      <c r="D33" s="55">
        <v>42</v>
      </c>
      <c r="E33" s="55">
        <v>122</v>
      </c>
      <c r="F33" s="55">
        <v>418</v>
      </c>
      <c r="G33" s="55">
        <v>436</v>
      </c>
      <c r="H33" s="55">
        <v>600</v>
      </c>
      <c r="I33" s="55">
        <v>770</v>
      </c>
      <c r="J33" s="55">
        <v>528</v>
      </c>
      <c r="K33" s="55">
        <v>617</v>
      </c>
      <c r="L33" s="55">
        <v>1427</v>
      </c>
      <c r="M33" s="55">
        <v>1760</v>
      </c>
      <c r="N33" s="75">
        <v>1454</v>
      </c>
      <c r="O33" s="112">
        <v>713</v>
      </c>
    </row>
    <row r="34" spans="1:15" x14ac:dyDescent="0.35">
      <c r="A34" s="37" t="s">
        <v>35</v>
      </c>
      <c r="B34" s="55">
        <v>84</v>
      </c>
      <c r="C34" s="55">
        <v>89</v>
      </c>
      <c r="D34" s="55">
        <v>45</v>
      </c>
      <c r="E34" s="55">
        <v>64</v>
      </c>
      <c r="F34" s="55">
        <v>85</v>
      </c>
      <c r="G34" s="55">
        <v>68</v>
      </c>
      <c r="H34" s="55">
        <v>62</v>
      </c>
      <c r="I34" s="55">
        <v>56</v>
      </c>
      <c r="J34" s="55">
        <v>44</v>
      </c>
      <c r="K34" s="55">
        <v>32</v>
      </c>
      <c r="L34" s="55">
        <v>26</v>
      </c>
      <c r="M34" s="55">
        <v>16</v>
      </c>
      <c r="N34" s="75">
        <v>38</v>
      </c>
      <c r="O34" s="112">
        <v>19</v>
      </c>
    </row>
    <row r="35" spans="1:15" x14ac:dyDescent="0.35">
      <c r="A35" s="37" t="s">
        <v>36</v>
      </c>
      <c r="B35" s="55">
        <v>90</v>
      </c>
      <c r="C35" s="55">
        <v>80</v>
      </c>
      <c r="D35" s="55">
        <v>48</v>
      </c>
      <c r="E35" s="55">
        <v>112</v>
      </c>
      <c r="F35" s="55">
        <v>84</v>
      </c>
      <c r="G35" s="55">
        <v>75</v>
      </c>
      <c r="H35" s="55">
        <v>65</v>
      </c>
      <c r="I35" s="55">
        <v>62</v>
      </c>
      <c r="J35" s="55">
        <v>20</v>
      </c>
      <c r="K35" s="55">
        <v>9</v>
      </c>
      <c r="L35" s="55">
        <v>32</v>
      </c>
      <c r="M35" s="55">
        <v>13</v>
      </c>
      <c r="N35" s="75">
        <v>5</v>
      </c>
      <c r="O35" s="112">
        <v>5</v>
      </c>
    </row>
    <row r="36" spans="1:15" x14ac:dyDescent="0.35">
      <c r="A36" s="37" t="s">
        <v>37</v>
      </c>
      <c r="B36" s="55">
        <v>82</v>
      </c>
      <c r="C36" s="55">
        <v>160</v>
      </c>
      <c r="D36" s="55">
        <v>84</v>
      </c>
      <c r="E36" s="55">
        <v>86</v>
      </c>
      <c r="F36" s="55">
        <v>150</v>
      </c>
      <c r="G36" s="55">
        <v>103</v>
      </c>
      <c r="H36" s="55">
        <v>226</v>
      </c>
      <c r="I36" s="55">
        <v>188</v>
      </c>
      <c r="J36" s="55">
        <v>104</v>
      </c>
      <c r="K36" s="55">
        <v>121</v>
      </c>
      <c r="L36" s="55">
        <v>180</v>
      </c>
      <c r="M36" s="55">
        <v>156</v>
      </c>
      <c r="N36" s="75">
        <v>141</v>
      </c>
      <c r="O36" s="112">
        <v>83</v>
      </c>
    </row>
    <row r="37" spans="1:15" x14ac:dyDescent="0.35">
      <c r="A37" s="37" t="s">
        <v>38</v>
      </c>
      <c r="B37" s="55">
        <v>109</v>
      </c>
      <c r="C37" s="55">
        <v>96</v>
      </c>
      <c r="D37" s="55">
        <v>76</v>
      </c>
      <c r="E37" s="55">
        <v>62</v>
      </c>
      <c r="F37" s="55">
        <v>57</v>
      </c>
      <c r="G37" s="55">
        <v>91</v>
      </c>
      <c r="H37" s="55">
        <v>86</v>
      </c>
      <c r="I37" s="55">
        <v>65</v>
      </c>
      <c r="J37" s="55">
        <v>21</v>
      </c>
      <c r="K37" s="55">
        <v>11</v>
      </c>
      <c r="L37" s="55">
        <v>27</v>
      </c>
      <c r="M37" s="55">
        <v>7</v>
      </c>
      <c r="N37" s="75">
        <v>18</v>
      </c>
      <c r="O37" s="112">
        <v>14</v>
      </c>
    </row>
    <row r="38" spans="1:15" x14ac:dyDescent="0.35">
      <c r="A38" s="37" t="s">
        <v>39</v>
      </c>
      <c r="B38" s="55">
        <v>589</v>
      </c>
      <c r="C38" s="55">
        <v>353</v>
      </c>
      <c r="D38" s="55">
        <v>112</v>
      </c>
      <c r="E38" s="55">
        <v>121</v>
      </c>
      <c r="F38" s="55">
        <v>45</v>
      </c>
      <c r="G38" s="55">
        <v>36</v>
      </c>
      <c r="H38" s="55">
        <v>37</v>
      </c>
      <c r="I38" s="55">
        <v>3</v>
      </c>
      <c r="J38" s="55">
        <v>2</v>
      </c>
      <c r="K38" s="55">
        <v>3</v>
      </c>
      <c r="L38" s="55">
        <v>9</v>
      </c>
      <c r="M38" s="55">
        <v>2</v>
      </c>
      <c r="N38" s="75">
        <v>32</v>
      </c>
      <c r="O38" s="112">
        <v>14</v>
      </c>
    </row>
    <row r="39" spans="1:15" x14ac:dyDescent="0.35">
      <c r="A39" s="37" t="s">
        <v>40</v>
      </c>
      <c r="B39" s="55">
        <v>59</v>
      </c>
      <c r="C39" s="55">
        <v>45</v>
      </c>
      <c r="D39" s="55">
        <v>32</v>
      </c>
      <c r="E39" s="55">
        <v>43</v>
      </c>
      <c r="F39" s="55">
        <v>44</v>
      </c>
      <c r="G39" s="55">
        <v>53</v>
      </c>
      <c r="H39" s="55">
        <v>63</v>
      </c>
      <c r="I39" s="55">
        <v>63</v>
      </c>
      <c r="J39" s="55">
        <v>25</v>
      </c>
      <c r="K39" s="55">
        <v>35</v>
      </c>
      <c r="L39" s="55">
        <v>43</v>
      </c>
      <c r="M39" s="55">
        <v>19</v>
      </c>
      <c r="N39" s="75">
        <v>29</v>
      </c>
      <c r="O39" s="112">
        <v>32</v>
      </c>
    </row>
    <row r="40" spans="1:15" x14ac:dyDescent="0.35">
      <c r="A40" s="37" t="s">
        <v>41</v>
      </c>
      <c r="B40" s="55">
        <v>85</v>
      </c>
      <c r="C40" s="55">
        <v>67</v>
      </c>
      <c r="D40" s="55">
        <v>6</v>
      </c>
      <c r="E40" s="55">
        <v>12</v>
      </c>
      <c r="F40" s="55">
        <v>3</v>
      </c>
      <c r="G40" s="55">
        <v>4</v>
      </c>
      <c r="H40" s="55">
        <v>8</v>
      </c>
      <c r="I40" s="55">
        <v>16</v>
      </c>
      <c r="J40" s="55">
        <v>10</v>
      </c>
      <c r="K40" s="55">
        <v>5</v>
      </c>
      <c r="L40" s="55">
        <v>1</v>
      </c>
      <c r="M40" s="55">
        <v>4</v>
      </c>
      <c r="N40" s="75">
        <v>0</v>
      </c>
      <c r="O40" s="112">
        <v>1</v>
      </c>
    </row>
    <row r="41" spans="1:15" x14ac:dyDescent="0.35">
      <c r="A41" s="37" t="s">
        <v>42</v>
      </c>
      <c r="B41" s="55">
        <v>51</v>
      </c>
      <c r="C41" s="55">
        <v>49</v>
      </c>
      <c r="D41" s="55">
        <v>24</v>
      </c>
      <c r="E41" s="55">
        <v>34</v>
      </c>
      <c r="F41" s="55">
        <v>61</v>
      </c>
      <c r="G41" s="55">
        <v>39</v>
      </c>
      <c r="H41" s="55">
        <v>42</v>
      </c>
      <c r="I41" s="55">
        <v>92</v>
      </c>
      <c r="J41" s="55">
        <v>5</v>
      </c>
      <c r="K41" s="55">
        <v>17</v>
      </c>
      <c r="L41" s="55">
        <v>22</v>
      </c>
      <c r="M41" s="55">
        <v>9</v>
      </c>
      <c r="N41" s="75">
        <v>8</v>
      </c>
      <c r="O41" s="112">
        <v>2</v>
      </c>
    </row>
    <row r="42" spans="1:15" x14ac:dyDescent="0.35">
      <c r="A42" s="37" t="s">
        <v>43</v>
      </c>
      <c r="B42" s="55">
        <v>52</v>
      </c>
      <c r="C42" s="55">
        <v>57</v>
      </c>
      <c r="D42" s="55">
        <v>62</v>
      </c>
      <c r="E42" s="55">
        <v>33</v>
      </c>
      <c r="F42" s="55">
        <v>40</v>
      </c>
      <c r="G42" s="55">
        <v>41</v>
      </c>
      <c r="H42" s="55">
        <v>34</v>
      </c>
      <c r="I42" s="55">
        <v>34</v>
      </c>
      <c r="J42" s="55">
        <v>19</v>
      </c>
      <c r="K42" s="55">
        <v>12</v>
      </c>
      <c r="L42" s="55">
        <v>64</v>
      </c>
      <c r="M42" s="55">
        <v>38</v>
      </c>
      <c r="N42" s="75">
        <v>7</v>
      </c>
      <c r="O42" s="112">
        <v>1</v>
      </c>
    </row>
    <row r="43" spans="1:15" x14ac:dyDescent="0.35">
      <c r="A43" s="37" t="s">
        <v>44</v>
      </c>
      <c r="B43" s="55">
        <v>420</v>
      </c>
      <c r="C43" s="55">
        <v>625</v>
      </c>
      <c r="D43" s="55">
        <v>256</v>
      </c>
      <c r="E43" s="55">
        <v>662</v>
      </c>
      <c r="F43" s="55">
        <v>686</v>
      </c>
      <c r="G43" s="55">
        <v>726</v>
      </c>
      <c r="H43" s="55">
        <v>809</v>
      </c>
      <c r="I43" s="55">
        <v>969</v>
      </c>
      <c r="J43" s="55">
        <v>490</v>
      </c>
      <c r="K43" s="55">
        <v>359</v>
      </c>
      <c r="L43" s="55">
        <v>326</v>
      </c>
      <c r="M43" s="55">
        <v>425</v>
      </c>
      <c r="N43" s="75">
        <v>524</v>
      </c>
      <c r="O43" s="112">
        <v>356</v>
      </c>
    </row>
    <row r="44" spans="1:15" x14ac:dyDescent="0.35">
      <c r="A44" s="37" t="s">
        <v>45</v>
      </c>
      <c r="B44" s="55">
        <v>307</v>
      </c>
      <c r="C44" s="55">
        <v>391</v>
      </c>
      <c r="D44" s="55">
        <v>101</v>
      </c>
      <c r="E44" s="55">
        <v>270</v>
      </c>
      <c r="F44" s="55">
        <v>371</v>
      </c>
      <c r="G44" s="55">
        <v>435</v>
      </c>
      <c r="H44" s="55">
        <v>353</v>
      </c>
      <c r="I44" s="55">
        <v>473</v>
      </c>
      <c r="J44" s="55">
        <v>167</v>
      </c>
      <c r="K44" s="55">
        <v>169</v>
      </c>
      <c r="L44" s="55">
        <v>402</v>
      </c>
      <c r="M44" s="55">
        <v>531</v>
      </c>
      <c r="N44" s="75">
        <v>510</v>
      </c>
      <c r="O44" s="112">
        <v>162</v>
      </c>
    </row>
    <row r="45" spans="1:15" x14ac:dyDescent="0.35">
      <c r="A45" s="37" t="s">
        <v>46</v>
      </c>
      <c r="B45" s="55">
        <v>301</v>
      </c>
      <c r="C45" s="55">
        <v>61</v>
      </c>
      <c r="D45" s="55">
        <v>20</v>
      </c>
      <c r="E45" s="55">
        <v>42</v>
      </c>
      <c r="F45" s="55">
        <v>52</v>
      </c>
      <c r="G45" s="55">
        <v>104</v>
      </c>
      <c r="H45" s="55">
        <v>82</v>
      </c>
      <c r="I45" s="55">
        <v>159</v>
      </c>
      <c r="J45" s="55">
        <v>77</v>
      </c>
      <c r="K45" s="55">
        <v>126</v>
      </c>
      <c r="L45" s="55">
        <v>300</v>
      </c>
      <c r="M45" s="55">
        <v>331</v>
      </c>
      <c r="N45" s="75">
        <v>299</v>
      </c>
      <c r="O45" s="112">
        <v>173</v>
      </c>
    </row>
    <row r="46" spans="1:15" x14ac:dyDescent="0.35">
      <c r="A46" s="37" t="s">
        <v>47</v>
      </c>
      <c r="B46" s="55">
        <v>183</v>
      </c>
      <c r="C46" s="55">
        <v>169</v>
      </c>
      <c r="D46" s="55">
        <v>98</v>
      </c>
      <c r="E46" s="55">
        <v>206</v>
      </c>
      <c r="F46" s="55">
        <v>185</v>
      </c>
      <c r="G46" s="55">
        <v>203</v>
      </c>
      <c r="H46" s="55">
        <v>328</v>
      </c>
      <c r="I46" s="55">
        <v>275</v>
      </c>
      <c r="J46" s="55">
        <v>222</v>
      </c>
      <c r="K46" s="55">
        <v>268</v>
      </c>
      <c r="L46" s="55">
        <v>278</v>
      </c>
      <c r="M46" s="55">
        <v>230</v>
      </c>
      <c r="N46" s="75">
        <v>194</v>
      </c>
      <c r="O46" s="112">
        <v>73</v>
      </c>
    </row>
    <row r="47" spans="1:15" x14ac:dyDescent="0.35">
      <c r="A47" s="37" t="s">
        <v>48</v>
      </c>
      <c r="B47" s="39">
        <f t="shared" ref="B47:M47" si="0">SUM(B2:B46)</f>
        <v>6847</v>
      </c>
      <c r="C47" s="39">
        <f t="shared" si="0"/>
        <v>7571</v>
      </c>
      <c r="D47" s="39">
        <f t="shared" si="0"/>
        <v>4300</v>
      </c>
      <c r="E47" s="39">
        <f t="shared" si="0"/>
        <v>8121</v>
      </c>
      <c r="F47" s="39">
        <f t="shared" si="0"/>
        <v>10520</v>
      </c>
      <c r="G47" s="39">
        <f t="shared" si="0"/>
        <v>10521</v>
      </c>
      <c r="H47" s="39">
        <f t="shared" si="0"/>
        <v>11478</v>
      </c>
      <c r="I47" s="39">
        <f t="shared" si="0"/>
        <v>13575</v>
      </c>
      <c r="J47" s="39">
        <f t="shared" si="0"/>
        <v>6477</v>
      </c>
      <c r="K47" s="39">
        <f t="shared" si="0"/>
        <v>5913</v>
      </c>
      <c r="L47" s="39">
        <f t="shared" si="0"/>
        <v>9340</v>
      </c>
      <c r="M47" s="39">
        <f t="shared" si="0"/>
        <v>10689</v>
      </c>
      <c r="N47" s="39">
        <f>SUM(N2:N46)</f>
        <v>10409</v>
      </c>
      <c r="O47" s="39">
        <f>SUM(O2:O46)</f>
        <v>5693</v>
      </c>
    </row>
    <row r="48" spans="1:15" x14ac:dyDescent="0.35">
      <c r="A48" s="37" t="s">
        <v>49</v>
      </c>
      <c r="B48" s="38">
        <f>B47/B49</f>
        <v>0.28659327780335692</v>
      </c>
      <c r="C48" s="38">
        <f t="shared" ref="C48:M48" si="1">C47/C49</f>
        <v>0.26350410691911458</v>
      </c>
      <c r="D48" s="38">
        <f t="shared" si="1"/>
        <v>0.27137898390659515</v>
      </c>
      <c r="E48" s="38">
        <f t="shared" si="1"/>
        <v>0.36319320214669054</v>
      </c>
      <c r="F48" s="38">
        <f t="shared" si="1"/>
        <v>0.37777857578913349</v>
      </c>
      <c r="G48" s="38">
        <f t="shared" si="1"/>
        <v>0.38578028747433263</v>
      </c>
      <c r="H48" s="38">
        <f t="shared" si="1"/>
        <v>0.44410911201392922</v>
      </c>
      <c r="I48" s="38">
        <f t="shared" si="1"/>
        <v>0.45295295295295296</v>
      </c>
      <c r="J48" s="38">
        <f t="shared" si="1"/>
        <v>0.47945813901843215</v>
      </c>
      <c r="K48" s="38">
        <f t="shared" si="1"/>
        <v>0.59451035592197865</v>
      </c>
      <c r="L48" s="38">
        <f t="shared" si="1"/>
        <v>0.61776572524637874</v>
      </c>
      <c r="M48" s="38">
        <f t="shared" si="1"/>
        <v>0.62483194014146259</v>
      </c>
      <c r="N48" s="106">
        <f>N47/N49</f>
        <v>0.65424261470773104</v>
      </c>
      <c r="O48" s="106">
        <f>O47/O49</f>
        <v>0.64531852187712535</v>
      </c>
    </row>
    <row r="49" spans="1:15" x14ac:dyDescent="0.35">
      <c r="A49" s="37" t="s">
        <v>50</v>
      </c>
      <c r="B49" s="39">
        <v>23891</v>
      </c>
      <c r="C49" s="39">
        <v>28732</v>
      </c>
      <c r="D49" s="39">
        <v>15845</v>
      </c>
      <c r="E49" s="39">
        <v>22360</v>
      </c>
      <c r="F49" s="39">
        <v>27847</v>
      </c>
      <c r="G49" s="39">
        <v>27272</v>
      </c>
      <c r="H49" s="39">
        <v>25845</v>
      </c>
      <c r="I49" s="39">
        <v>29970</v>
      </c>
      <c r="J49" s="39">
        <v>13509</v>
      </c>
      <c r="K49" s="39">
        <v>9946</v>
      </c>
      <c r="L49" s="39">
        <v>15119</v>
      </c>
      <c r="M49" s="39">
        <v>17107</v>
      </c>
      <c r="N49" s="37">
        <v>15910</v>
      </c>
      <c r="O49" s="37">
        <v>8822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F0FE3-CD21-4752-93BC-533D052FA945}">
  <dimension ref="A1:P49"/>
  <sheetViews>
    <sheetView workbookViewId="0">
      <selection activeCell="P49" sqref="P49"/>
    </sheetView>
  </sheetViews>
  <sheetFormatPr defaultRowHeight="14.5" x14ac:dyDescent="0.35"/>
  <cols>
    <col min="1" max="1" width="12.453125" style="1" bestFit="1" customWidth="1"/>
    <col min="2" max="4" width="7.36328125" customWidth="1"/>
    <col min="5" max="13" width="7.6328125" bestFit="1" customWidth="1"/>
    <col min="15" max="15" width="8.6328125" bestFit="1" customWidth="1"/>
  </cols>
  <sheetData>
    <row r="1" spans="1:16" x14ac:dyDescent="0.35">
      <c r="A1" s="37" t="s">
        <v>96</v>
      </c>
      <c r="B1" s="51">
        <v>2007</v>
      </c>
      <c r="C1" s="51">
        <v>2008</v>
      </c>
      <c r="D1" s="51">
        <v>2009</v>
      </c>
      <c r="E1" s="51">
        <v>2010</v>
      </c>
      <c r="F1" s="51">
        <v>2011</v>
      </c>
      <c r="G1" s="51">
        <v>2012</v>
      </c>
      <c r="H1" s="51">
        <v>2013</v>
      </c>
      <c r="I1" s="51">
        <v>2014</v>
      </c>
      <c r="J1" s="51">
        <v>2015</v>
      </c>
      <c r="K1" s="51">
        <v>2016</v>
      </c>
      <c r="L1" s="52">
        <v>2017</v>
      </c>
      <c r="M1" s="52">
        <v>2018</v>
      </c>
      <c r="N1" s="52">
        <v>2019</v>
      </c>
      <c r="O1" s="92">
        <v>2020</v>
      </c>
      <c r="P1" s="92">
        <v>2021</v>
      </c>
    </row>
    <row r="2" spans="1:16" x14ac:dyDescent="0.35">
      <c r="A2" s="37" t="s">
        <v>3</v>
      </c>
      <c r="B2" s="55">
        <v>233</v>
      </c>
      <c r="C2" s="55">
        <v>256</v>
      </c>
      <c r="D2" s="55">
        <v>173</v>
      </c>
      <c r="E2" s="55">
        <v>197</v>
      </c>
      <c r="F2" s="55">
        <v>225</v>
      </c>
      <c r="G2" s="55">
        <v>306</v>
      </c>
      <c r="H2" s="55">
        <v>294</v>
      </c>
      <c r="I2" s="55">
        <v>366</v>
      </c>
      <c r="J2" s="55">
        <v>225</v>
      </c>
      <c r="K2" s="55">
        <v>218</v>
      </c>
      <c r="L2" s="55">
        <v>218</v>
      </c>
      <c r="M2" s="55">
        <v>378</v>
      </c>
      <c r="N2" s="55">
        <v>387</v>
      </c>
      <c r="O2" s="93">
        <v>345</v>
      </c>
      <c r="P2">
        <v>322</v>
      </c>
    </row>
    <row r="3" spans="1:16" x14ac:dyDescent="0.35">
      <c r="A3" s="37" t="s">
        <v>4</v>
      </c>
      <c r="B3" s="55">
        <v>16</v>
      </c>
      <c r="C3" s="55">
        <v>13</v>
      </c>
      <c r="D3" s="55">
        <v>16</v>
      </c>
      <c r="E3" s="55">
        <v>15</v>
      </c>
      <c r="F3" s="55">
        <v>18</v>
      </c>
      <c r="G3" s="55">
        <v>22</v>
      </c>
      <c r="H3" s="55">
        <v>25</v>
      </c>
      <c r="I3" s="55">
        <v>32</v>
      </c>
      <c r="J3" s="55">
        <v>25</v>
      </c>
      <c r="K3" s="55">
        <v>31</v>
      </c>
      <c r="L3" s="55">
        <v>37</v>
      </c>
      <c r="M3" s="55">
        <v>33</v>
      </c>
      <c r="N3" s="55">
        <v>25</v>
      </c>
      <c r="O3" s="93">
        <v>9</v>
      </c>
      <c r="P3">
        <v>11</v>
      </c>
    </row>
    <row r="4" spans="1:16" x14ac:dyDescent="0.35">
      <c r="A4" s="37" t="s">
        <v>5</v>
      </c>
      <c r="B4" s="55">
        <v>41</v>
      </c>
      <c r="C4" s="55">
        <v>32</v>
      </c>
      <c r="D4" s="55">
        <v>31</v>
      </c>
      <c r="E4" s="55">
        <v>22</v>
      </c>
      <c r="F4" s="55">
        <v>38</v>
      </c>
      <c r="G4" s="55">
        <v>24</v>
      </c>
      <c r="H4" s="55">
        <v>30</v>
      </c>
      <c r="I4" s="55">
        <v>26</v>
      </c>
      <c r="J4" s="55">
        <v>37</v>
      </c>
      <c r="K4" s="55">
        <v>22</v>
      </c>
      <c r="L4" s="55">
        <v>19</v>
      </c>
      <c r="M4" s="55">
        <v>26</v>
      </c>
      <c r="N4" s="55">
        <v>21</v>
      </c>
      <c r="O4" s="93">
        <v>25</v>
      </c>
      <c r="P4">
        <v>20</v>
      </c>
    </row>
    <row r="5" spans="1:16" x14ac:dyDescent="0.35">
      <c r="A5" s="37" t="s">
        <v>6</v>
      </c>
      <c r="B5" s="55">
        <v>45</v>
      </c>
      <c r="C5" s="55">
        <v>37</v>
      </c>
      <c r="D5" s="55">
        <v>29</v>
      </c>
      <c r="E5" s="55">
        <v>24</v>
      </c>
      <c r="F5" s="55">
        <v>19</v>
      </c>
      <c r="G5" s="55">
        <v>11</v>
      </c>
      <c r="H5" s="55">
        <v>15</v>
      </c>
      <c r="I5" s="55">
        <v>41</v>
      </c>
      <c r="J5" s="55">
        <v>29</v>
      </c>
      <c r="K5" s="55">
        <v>14</v>
      </c>
      <c r="L5" s="55">
        <v>34</v>
      </c>
      <c r="M5" s="55">
        <v>28</v>
      </c>
      <c r="N5" s="55">
        <v>65</v>
      </c>
      <c r="O5" s="93">
        <v>46</v>
      </c>
      <c r="P5">
        <v>25</v>
      </c>
    </row>
    <row r="6" spans="1:16" x14ac:dyDescent="0.35">
      <c r="A6" s="37" t="s">
        <v>7</v>
      </c>
      <c r="B6" s="55">
        <v>42</v>
      </c>
      <c r="C6" s="55">
        <v>40</v>
      </c>
      <c r="D6" s="55">
        <v>35</v>
      </c>
      <c r="E6" s="55">
        <v>39</v>
      </c>
      <c r="F6" s="55">
        <v>39</v>
      </c>
      <c r="G6" s="55">
        <v>37</v>
      </c>
      <c r="H6" s="55">
        <v>30</v>
      </c>
      <c r="I6" s="55">
        <v>54</v>
      </c>
      <c r="J6" s="55">
        <v>52</v>
      </c>
      <c r="K6" s="55">
        <v>40</v>
      </c>
      <c r="L6" s="55">
        <v>68</v>
      </c>
      <c r="M6" s="55">
        <v>64</v>
      </c>
      <c r="N6" s="55">
        <v>79</v>
      </c>
      <c r="O6" s="93">
        <v>76</v>
      </c>
      <c r="P6">
        <v>94</v>
      </c>
    </row>
    <row r="7" spans="1:16" x14ac:dyDescent="0.35">
      <c r="A7" s="37" t="s">
        <v>8</v>
      </c>
      <c r="B7" s="55">
        <v>64</v>
      </c>
      <c r="C7" s="55">
        <v>59</v>
      </c>
      <c r="D7" s="55">
        <v>60</v>
      </c>
      <c r="E7" s="55">
        <v>50</v>
      </c>
      <c r="F7" s="55">
        <v>52</v>
      </c>
      <c r="G7" s="55">
        <v>57</v>
      </c>
      <c r="H7" s="55">
        <v>71</v>
      </c>
      <c r="I7" s="55">
        <v>75</v>
      </c>
      <c r="J7" s="55">
        <v>61</v>
      </c>
      <c r="K7" s="55">
        <v>58</v>
      </c>
      <c r="L7" s="55">
        <v>78</v>
      </c>
      <c r="M7" s="55">
        <v>86</v>
      </c>
      <c r="N7" s="55">
        <v>90</v>
      </c>
      <c r="O7" s="93">
        <v>69</v>
      </c>
      <c r="P7">
        <v>55</v>
      </c>
    </row>
    <row r="8" spans="1:16" x14ac:dyDescent="0.35">
      <c r="A8" s="37" t="s">
        <v>9</v>
      </c>
      <c r="B8" s="55">
        <v>153</v>
      </c>
      <c r="C8" s="55">
        <v>137</v>
      </c>
      <c r="D8" s="55">
        <v>107</v>
      </c>
      <c r="E8" s="55">
        <v>122</v>
      </c>
      <c r="F8" s="55">
        <v>117</v>
      </c>
      <c r="G8" s="55">
        <v>116</v>
      </c>
      <c r="H8" s="55">
        <v>163</v>
      </c>
      <c r="I8" s="55">
        <v>168</v>
      </c>
      <c r="J8" s="55">
        <v>170</v>
      </c>
      <c r="K8" s="55">
        <v>137</v>
      </c>
      <c r="L8" s="55">
        <v>139</v>
      </c>
      <c r="M8" s="55">
        <v>173</v>
      </c>
      <c r="N8" s="55">
        <v>183</v>
      </c>
      <c r="O8" s="93">
        <v>126</v>
      </c>
      <c r="P8">
        <v>154</v>
      </c>
    </row>
    <row r="9" spans="1:16" x14ac:dyDescent="0.35">
      <c r="A9" s="37" t="s">
        <v>10</v>
      </c>
      <c r="B9" s="55">
        <v>48</v>
      </c>
      <c r="C9" s="55">
        <v>47</v>
      </c>
      <c r="D9" s="55">
        <v>42</v>
      </c>
      <c r="E9" s="55">
        <v>62</v>
      </c>
      <c r="F9" s="55">
        <v>38</v>
      </c>
      <c r="G9" s="55">
        <v>45</v>
      </c>
      <c r="H9" s="55">
        <v>54</v>
      </c>
      <c r="I9" s="55">
        <v>74</v>
      </c>
      <c r="J9" s="55">
        <v>54</v>
      </c>
      <c r="K9" s="55">
        <v>50</v>
      </c>
      <c r="L9" s="55">
        <v>42</v>
      </c>
      <c r="M9" s="55">
        <v>46</v>
      </c>
      <c r="N9" s="55">
        <v>33</v>
      </c>
      <c r="O9" s="93">
        <v>43</v>
      </c>
      <c r="P9">
        <v>52</v>
      </c>
    </row>
    <row r="10" spans="1:16" x14ac:dyDescent="0.35">
      <c r="A10" s="37" t="s">
        <v>11</v>
      </c>
      <c r="B10" s="55">
        <v>106</v>
      </c>
      <c r="C10" s="55">
        <v>78</v>
      </c>
      <c r="D10" s="55">
        <v>80</v>
      </c>
      <c r="E10" s="55">
        <v>94</v>
      </c>
      <c r="F10" s="55">
        <v>99</v>
      </c>
      <c r="G10" s="55">
        <v>89</v>
      </c>
      <c r="H10" s="55">
        <v>111</v>
      </c>
      <c r="I10" s="55">
        <v>123</v>
      </c>
      <c r="J10" s="55">
        <v>134</v>
      </c>
      <c r="K10" s="55">
        <v>128</v>
      </c>
      <c r="L10" s="55">
        <v>138</v>
      </c>
      <c r="M10" s="55">
        <v>129</v>
      </c>
      <c r="N10" s="55">
        <v>181</v>
      </c>
      <c r="O10" s="93">
        <v>135</v>
      </c>
      <c r="P10">
        <v>180</v>
      </c>
    </row>
    <row r="11" spans="1:16" x14ac:dyDescent="0.35">
      <c r="A11" s="37" t="s">
        <v>12</v>
      </c>
      <c r="B11" s="55">
        <v>201</v>
      </c>
      <c r="C11" s="55">
        <v>175</v>
      </c>
      <c r="D11" s="55">
        <v>184</v>
      </c>
      <c r="E11" s="55">
        <v>163</v>
      </c>
      <c r="F11" s="55">
        <v>141</v>
      </c>
      <c r="G11" s="55">
        <v>122</v>
      </c>
      <c r="H11" s="55">
        <v>176</v>
      </c>
      <c r="I11" s="55">
        <v>154</v>
      </c>
      <c r="J11" s="55">
        <v>83</v>
      </c>
      <c r="K11" s="55">
        <v>157</v>
      </c>
      <c r="L11" s="55">
        <v>164</v>
      </c>
      <c r="M11" s="55">
        <v>123</v>
      </c>
      <c r="N11" s="55">
        <v>184</v>
      </c>
      <c r="O11" s="93">
        <v>206</v>
      </c>
      <c r="P11">
        <v>187</v>
      </c>
    </row>
    <row r="12" spans="1:16" x14ac:dyDescent="0.35">
      <c r="A12" s="37" t="s">
        <v>13</v>
      </c>
      <c r="B12" s="55">
        <v>19</v>
      </c>
      <c r="C12" s="55">
        <v>28</v>
      </c>
      <c r="D12" s="55">
        <v>32</v>
      </c>
      <c r="E12" s="55">
        <v>33</v>
      </c>
      <c r="F12" s="55">
        <v>24</v>
      </c>
      <c r="G12" s="55">
        <v>24</v>
      </c>
      <c r="H12" s="55">
        <v>22</v>
      </c>
      <c r="I12" s="55">
        <v>34</v>
      </c>
      <c r="J12" s="55">
        <v>37</v>
      </c>
      <c r="K12" s="55">
        <v>24</v>
      </c>
      <c r="L12" s="55">
        <v>34</v>
      </c>
      <c r="M12" s="55">
        <v>30</v>
      </c>
      <c r="N12" s="55">
        <v>27</v>
      </c>
      <c r="O12" s="93">
        <v>22</v>
      </c>
      <c r="P12">
        <v>15</v>
      </c>
    </row>
    <row r="13" spans="1:16" x14ac:dyDescent="0.35">
      <c r="A13" s="37" t="s">
        <v>14</v>
      </c>
      <c r="B13" s="55">
        <v>3446</v>
      </c>
      <c r="C13" s="55">
        <v>2693</v>
      </c>
      <c r="D13" s="55">
        <v>2365</v>
      </c>
      <c r="E13" s="55">
        <v>2046</v>
      </c>
      <c r="F13" s="55">
        <v>2336</v>
      </c>
      <c r="G13" s="55">
        <v>2771</v>
      </c>
      <c r="H13" s="55">
        <v>3077</v>
      </c>
      <c r="I13" s="55">
        <v>3306</v>
      </c>
      <c r="J13" s="55">
        <v>2985</v>
      </c>
      <c r="K13" s="55">
        <v>2313</v>
      </c>
      <c r="L13" s="55">
        <v>2996</v>
      </c>
      <c r="M13" s="55">
        <v>4576</v>
      </c>
      <c r="N13" s="45">
        <v>5024</v>
      </c>
      <c r="O13" s="93">
        <v>4254</v>
      </c>
      <c r="P13">
        <v>3812</v>
      </c>
    </row>
    <row r="14" spans="1:16" x14ac:dyDescent="0.35">
      <c r="A14" s="37" t="s">
        <v>15</v>
      </c>
      <c r="B14" s="55">
        <v>62</v>
      </c>
      <c r="C14" s="55">
        <v>49</v>
      </c>
      <c r="D14" s="55">
        <v>74</v>
      </c>
      <c r="E14" s="55">
        <v>41</v>
      </c>
      <c r="F14" s="55">
        <v>55</v>
      </c>
      <c r="G14" s="55">
        <v>84</v>
      </c>
      <c r="H14" s="55">
        <v>79</v>
      </c>
      <c r="I14" s="55">
        <v>83</v>
      </c>
      <c r="J14" s="55">
        <v>99</v>
      </c>
      <c r="K14" s="55">
        <v>75</v>
      </c>
      <c r="L14" s="55">
        <v>76</v>
      </c>
      <c r="M14" s="55">
        <v>76</v>
      </c>
      <c r="N14" s="55">
        <v>74</v>
      </c>
      <c r="O14" s="93">
        <v>63</v>
      </c>
      <c r="P14">
        <v>53</v>
      </c>
    </row>
    <row r="15" spans="1:16" x14ac:dyDescent="0.35">
      <c r="A15" s="37" t="s">
        <v>16</v>
      </c>
      <c r="B15" s="55">
        <v>253</v>
      </c>
      <c r="C15" s="55">
        <v>227</v>
      </c>
      <c r="D15" s="55">
        <v>198</v>
      </c>
      <c r="E15" s="55">
        <v>162</v>
      </c>
      <c r="F15" s="55">
        <v>177</v>
      </c>
      <c r="G15" s="55">
        <v>221</v>
      </c>
      <c r="H15" s="55">
        <v>189</v>
      </c>
      <c r="I15" s="55">
        <v>263</v>
      </c>
      <c r="J15" s="55">
        <v>273</v>
      </c>
      <c r="K15" s="55">
        <v>229</v>
      </c>
      <c r="L15" s="55">
        <v>237</v>
      </c>
      <c r="M15" s="55">
        <v>295</v>
      </c>
      <c r="N15" s="55">
        <v>319</v>
      </c>
      <c r="O15" s="93">
        <v>219</v>
      </c>
      <c r="P15">
        <v>267</v>
      </c>
    </row>
    <row r="16" spans="1:16" x14ac:dyDescent="0.35">
      <c r="A16" s="37" t="s">
        <v>17</v>
      </c>
      <c r="B16" s="55">
        <v>111</v>
      </c>
      <c r="C16" s="55">
        <v>82</v>
      </c>
      <c r="D16" s="55">
        <v>102</v>
      </c>
      <c r="E16" s="55">
        <v>98</v>
      </c>
      <c r="F16" s="55">
        <v>76</v>
      </c>
      <c r="G16" s="55">
        <v>115</v>
      </c>
      <c r="H16" s="55">
        <v>103</v>
      </c>
      <c r="I16" s="55">
        <v>155</v>
      </c>
      <c r="J16" s="55">
        <v>137</v>
      </c>
      <c r="K16" s="55">
        <v>144</v>
      </c>
      <c r="L16" s="55">
        <v>144</v>
      </c>
      <c r="M16" s="55">
        <v>141</v>
      </c>
      <c r="N16" s="55">
        <v>131</v>
      </c>
      <c r="O16" s="93">
        <v>146</v>
      </c>
      <c r="P16">
        <v>153</v>
      </c>
    </row>
    <row r="17" spans="1:16" x14ac:dyDescent="0.35">
      <c r="A17" s="37" t="s">
        <v>18</v>
      </c>
      <c r="B17" s="55">
        <v>26</v>
      </c>
      <c r="C17" s="55">
        <v>36</v>
      </c>
      <c r="D17" s="55">
        <v>15</v>
      </c>
      <c r="E17" s="55">
        <v>44</v>
      </c>
      <c r="F17" s="55">
        <v>76</v>
      </c>
      <c r="G17" s="55">
        <v>84</v>
      </c>
      <c r="H17" s="55">
        <v>102</v>
      </c>
      <c r="I17" s="55">
        <v>126</v>
      </c>
      <c r="J17" s="55">
        <v>84</v>
      </c>
      <c r="K17" s="55">
        <v>57</v>
      </c>
      <c r="L17" s="55">
        <v>88</v>
      </c>
      <c r="M17" s="55">
        <v>76</v>
      </c>
      <c r="N17" s="55">
        <v>45</v>
      </c>
      <c r="O17" s="93">
        <v>29</v>
      </c>
      <c r="P17">
        <v>37</v>
      </c>
    </row>
    <row r="18" spans="1:16" x14ac:dyDescent="0.35">
      <c r="A18" s="37" t="s">
        <v>19</v>
      </c>
      <c r="B18" s="55">
        <v>371</v>
      </c>
      <c r="C18" s="55">
        <v>355</v>
      </c>
      <c r="D18" s="55">
        <v>358</v>
      </c>
      <c r="E18" s="55">
        <v>362</v>
      </c>
      <c r="F18" s="55">
        <v>312</v>
      </c>
      <c r="G18" s="55">
        <v>329</v>
      </c>
      <c r="H18" s="55">
        <v>302</v>
      </c>
      <c r="I18" s="55">
        <v>367</v>
      </c>
      <c r="J18" s="55">
        <v>394</v>
      </c>
      <c r="K18" s="55">
        <v>353</v>
      </c>
      <c r="L18" s="55">
        <v>342</v>
      </c>
      <c r="M18" s="55">
        <v>327</v>
      </c>
      <c r="N18" s="55">
        <v>249</v>
      </c>
      <c r="O18" s="93">
        <v>325</v>
      </c>
      <c r="P18">
        <v>297</v>
      </c>
    </row>
    <row r="19" spans="1:16" x14ac:dyDescent="0.35">
      <c r="A19" s="37" t="s">
        <v>20</v>
      </c>
      <c r="B19" s="55">
        <v>707</v>
      </c>
      <c r="C19" s="55">
        <v>631</v>
      </c>
      <c r="D19" s="55">
        <v>459</v>
      </c>
      <c r="E19" s="55">
        <v>526</v>
      </c>
      <c r="F19" s="55">
        <v>588</v>
      </c>
      <c r="G19" s="55">
        <v>689</v>
      </c>
      <c r="H19" s="55">
        <v>727</v>
      </c>
      <c r="I19" s="55">
        <v>789</v>
      </c>
      <c r="J19" s="55">
        <v>694</v>
      </c>
      <c r="K19" s="55">
        <v>649</v>
      </c>
      <c r="L19" s="55">
        <v>685</v>
      </c>
      <c r="M19" s="55">
        <v>875</v>
      </c>
      <c r="N19" s="55">
        <v>839</v>
      </c>
      <c r="O19" s="93">
        <v>731</v>
      </c>
      <c r="P19">
        <v>701</v>
      </c>
    </row>
    <row r="20" spans="1:16" x14ac:dyDescent="0.35">
      <c r="A20" s="37" t="s">
        <v>21</v>
      </c>
      <c r="B20" s="55">
        <v>32</v>
      </c>
      <c r="C20" s="55">
        <v>27</v>
      </c>
      <c r="D20" s="55">
        <v>25</v>
      </c>
      <c r="E20" s="55">
        <v>27</v>
      </c>
      <c r="F20" s="55">
        <v>48</v>
      </c>
      <c r="G20" s="55">
        <v>59</v>
      </c>
      <c r="H20" s="55">
        <v>79</v>
      </c>
      <c r="I20" s="55">
        <v>105</v>
      </c>
      <c r="J20" s="55">
        <v>58</v>
      </c>
      <c r="K20" s="55">
        <v>35</v>
      </c>
      <c r="L20" s="55">
        <v>36</v>
      </c>
      <c r="M20" s="55">
        <v>40</v>
      </c>
      <c r="N20" s="55">
        <v>38</v>
      </c>
      <c r="O20" s="93">
        <v>23</v>
      </c>
      <c r="P20">
        <v>23</v>
      </c>
    </row>
    <row r="21" spans="1:16" x14ac:dyDescent="0.35">
      <c r="A21" s="37" t="s">
        <v>22</v>
      </c>
      <c r="B21" s="55">
        <v>18</v>
      </c>
      <c r="C21" s="55">
        <v>20</v>
      </c>
      <c r="D21" s="55">
        <v>13</v>
      </c>
      <c r="E21" s="55">
        <v>19</v>
      </c>
      <c r="F21" s="55">
        <v>14</v>
      </c>
      <c r="G21" s="55">
        <v>11</v>
      </c>
      <c r="H21" s="55">
        <v>20</v>
      </c>
      <c r="I21" s="55">
        <v>20</v>
      </c>
      <c r="J21" s="55">
        <v>15</v>
      </c>
      <c r="K21" s="55">
        <v>16</v>
      </c>
      <c r="L21" s="55">
        <v>20</v>
      </c>
      <c r="M21" s="55">
        <v>7</v>
      </c>
      <c r="N21" s="55">
        <v>9</v>
      </c>
      <c r="O21" s="93">
        <v>12</v>
      </c>
      <c r="P21">
        <v>10</v>
      </c>
    </row>
    <row r="22" spans="1:16" x14ac:dyDescent="0.35">
      <c r="A22" s="37" t="s">
        <v>23</v>
      </c>
      <c r="B22" s="55">
        <v>4</v>
      </c>
      <c r="C22" s="55">
        <v>5</v>
      </c>
      <c r="D22" s="55">
        <v>1</v>
      </c>
      <c r="E22" s="55">
        <v>5</v>
      </c>
      <c r="F22" s="55">
        <v>8</v>
      </c>
      <c r="G22" s="55">
        <v>20</v>
      </c>
      <c r="H22" s="55">
        <v>18</v>
      </c>
      <c r="I22" s="55">
        <v>25</v>
      </c>
      <c r="J22" s="55">
        <v>13</v>
      </c>
      <c r="K22" s="55">
        <v>16</v>
      </c>
      <c r="L22" s="55">
        <v>62</v>
      </c>
      <c r="M22" s="55">
        <v>105</v>
      </c>
      <c r="N22" s="55">
        <v>85</v>
      </c>
      <c r="O22" s="93">
        <v>47</v>
      </c>
      <c r="P22">
        <v>43</v>
      </c>
    </row>
    <row r="23" spans="1:16" x14ac:dyDescent="0.35">
      <c r="A23" s="37" t="s">
        <v>24</v>
      </c>
      <c r="B23" s="55">
        <v>6753</v>
      </c>
      <c r="C23" s="55">
        <v>7355</v>
      </c>
      <c r="D23" s="55">
        <v>8388</v>
      </c>
      <c r="E23" s="55">
        <v>6941</v>
      </c>
      <c r="F23" s="55">
        <v>6033</v>
      </c>
      <c r="G23" s="55">
        <v>6427</v>
      </c>
      <c r="H23" s="55">
        <v>6926</v>
      </c>
      <c r="I23" s="55">
        <v>6925</v>
      </c>
      <c r="J23" s="55">
        <v>7019</v>
      </c>
      <c r="K23" s="55">
        <v>6014</v>
      </c>
      <c r="L23" s="55">
        <v>6189</v>
      </c>
      <c r="M23" s="55">
        <v>7256</v>
      </c>
      <c r="N23" s="45">
        <v>7231</v>
      </c>
      <c r="O23" s="93">
        <v>8749</v>
      </c>
      <c r="P23">
        <v>8287</v>
      </c>
    </row>
    <row r="24" spans="1:16" x14ac:dyDescent="0.35">
      <c r="A24" s="37" t="s">
        <v>25</v>
      </c>
      <c r="B24" s="55">
        <v>119</v>
      </c>
      <c r="C24" s="55">
        <v>75</v>
      </c>
      <c r="D24" s="55">
        <v>112</v>
      </c>
      <c r="E24" s="55">
        <v>61</v>
      </c>
      <c r="F24" s="55">
        <v>78</v>
      </c>
      <c r="G24" s="55">
        <v>79</v>
      </c>
      <c r="H24" s="55">
        <v>74</v>
      </c>
      <c r="I24" s="55">
        <v>93</v>
      </c>
      <c r="J24" s="55">
        <v>92</v>
      </c>
      <c r="K24" s="55">
        <v>102</v>
      </c>
      <c r="L24" s="55">
        <v>96</v>
      </c>
      <c r="M24" s="55">
        <v>102</v>
      </c>
      <c r="N24" s="55">
        <v>76</v>
      </c>
      <c r="O24" s="93">
        <v>85</v>
      </c>
      <c r="P24">
        <v>72</v>
      </c>
    </row>
    <row r="25" spans="1:16" x14ac:dyDescent="0.35">
      <c r="A25" s="37" t="s">
        <v>26</v>
      </c>
      <c r="B25" s="55">
        <v>105</v>
      </c>
      <c r="C25" s="55">
        <v>89</v>
      </c>
      <c r="D25" s="55">
        <v>90</v>
      </c>
      <c r="E25" s="55">
        <v>94</v>
      </c>
      <c r="F25" s="55">
        <v>140</v>
      </c>
      <c r="G25" s="55">
        <v>173</v>
      </c>
      <c r="H25" s="55">
        <v>153</v>
      </c>
      <c r="I25" s="55">
        <v>239</v>
      </c>
      <c r="J25" s="55">
        <v>211</v>
      </c>
      <c r="K25" s="55">
        <v>156</v>
      </c>
      <c r="L25" s="55">
        <v>242</v>
      </c>
      <c r="M25" s="55">
        <v>262</v>
      </c>
      <c r="N25" s="55">
        <v>333</v>
      </c>
      <c r="O25" s="93">
        <v>221</v>
      </c>
      <c r="P25">
        <v>236</v>
      </c>
    </row>
    <row r="26" spans="1:16" x14ac:dyDescent="0.35">
      <c r="A26" s="37" t="s">
        <v>27</v>
      </c>
      <c r="B26" s="55">
        <v>175</v>
      </c>
      <c r="C26" s="55">
        <v>178</v>
      </c>
      <c r="D26" s="55">
        <v>153</v>
      </c>
      <c r="E26" s="55">
        <v>119</v>
      </c>
      <c r="F26" s="55">
        <v>127</v>
      </c>
      <c r="G26" s="55">
        <v>152</v>
      </c>
      <c r="H26" s="55">
        <v>161</v>
      </c>
      <c r="I26" s="55">
        <v>193</v>
      </c>
      <c r="J26" s="55">
        <v>188</v>
      </c>
      <c r="K26" s="55">
        <v>132</v>
      </c>
      <c r="L26" s="55">
        <v>179</v>
      </c>
      <c r="M26" s="55">
        <v>163</v>
      </c>
      <c r="N26" s="55">
        <v>110</v>
      </c>
      <c r="O26" s="93">
        <v>40</v>
      </c>
      <c r="P26">
        <v>105</v>
      </c>
    </row>
    <row r="27" spans="1:16" x14ac:dyDescent="0.35">
      <c r="A27" s="37" t="s">
        <v>28</v>
      </c>
      <c r="B27" s="55">
        <v>50</v>
      </c>
      <c r="C27" s="55">
        <v>36</v>
      </c>
      <c r="D27" s="55">
        <v>33</v>
      </c>
      <c r="E27" s="55">
        <v>29</v>
      </c>
      <c r="F27" s="55">
        <v>19</v>
      </c>
      <c r="G27" s="55">
        <v>37</v>
      </c>
      <c r="H27" s="55">
        <v>24</v>
      </c>
      <c r="I27" s="55">
        <v>45</v>
      </c>
      <c r="J27" s="55">
        <v>42</v>
      </c>
      <c r="K27" s="55">
        <v>31</v>
      </c>
      <c r="L27" s="55">
        <v>58</v>
      </c>
      <c r="M27" s="55">
        <v>54</v>
      </c>
      <c r="N27" s="55">
        <v>63</v>
      </c>
      <c r="O27" s="93">
        <v>52</v>
      </c>
      <c r="P27">
        <v>42</v>
      </c>
    </row>
    <row r="28" spans="1:16" x14ac:dyDescent="0.35">
      <c r="A28" s="37" t="s">
        <v>29</v>
      </c>
      <c r="B28" s="55">
        <v>3402</v>
      </c>
      <c r="C28" s="55">
        <v>3593</v>
      </c>
      <c r="D28" s="55">
        <v>3191</v>
      </c>
      <c r="E28" s="55">
        <v>3097</v>
      </c>
      <c r="F28" s="55">
        <v>3663</v>
      </c>
      <c r="G28" s="55">
        <v>4386</v>
      </c>
      <c r="H28" s="55">
        <v>4212</v>
      </c>
      <c r="I28" s="55">
        <v>4919</v>
      </c>
      <c r="J28" s="55">
        <v>4283</v>
      </c>
      <c r="K28" s="55">
        <v>3817</v>
      </c>
      <c r="L28" s="55">
        <v>4441</v>
      </c>
      <c r="M28" s="55">
        <v>5360</v>
      </c>
      <c r="N28" s="45">
        <v>5478</v>
      </c>
      <c r="O28" s="93">
        <v>3503</v>
      </c>
      <c r="P28">
        <v>3651</v>
      </c>
    </row>
    <row r="29" spans="1:16" x14ac:dyDescent="0.35">
      <c r="A29" s="37" t="s">
        <v>30</v>
      </c>
      <c r="B29" s="55">
        <v>209</v>
      </c>
      <c r="C29" s="55">
        <v>155</v>
      </c>
      <c r="D29" s="55">
        <v>180</v>
      </c>
      <c r="E29" s="55">
        <v>138</v>
      </c>
      <c r="F29" s="55">
        <v>114</v>
      </c>
      <c r="G29" s="55">
        <v>145</v>
      </c>
      <c r="H29" s="55">
        <v>148</v>
      </c>
      <c r="I29" s="55">
        <v>178</v>
      </c>
      <c r="J29" s="55">
        <v>170</v>
      </c>
      <c r="K29" s="55">
        <v>136</v>
      </c>
      <c r="L29" s="55">
        <v>167</v>
      </c>
      <c r="M29" s="55">
        <v>182</v>
      </c>
      <c r="N29" s="55">
        <v>164</v>
      </c>
      <c r="O29" s="93">
        <v>156</v>
      </c>
      <c r="P29">
        <v>151</v>
      </c>
    </row>
    <row r="30" spans="1:16" x14ac:dyDescent="0.35">
      <c r="A30" s="37" t="s">
        <v>31</v>
      </c>
      <c r="B30" s="55">
        <v>437</v>
      </c>
      <c r="C30" s="55">
        <v>351</v>
      </c>
      <c r="D30" s="55">
        <v>414</v>
      </c>
      <c r="E30" s="55">
        <v>300</v>
      </c>
      <c r="F30" s="55">
        <v>293</v>
      </c>
      <c r="G30" s="55">
        <v>391</v>
      </c>
      <c r="H30" s="55">
        <v>431</v>
      </c>
      <c r="I30" s="55">
        <v>424</v>
      </c>
      <c r="J30" s="55">
        <v>399</v>
      </c>
      <c r="K30" s="55">
        <v>400</v>
      </c>
      <c r="L30" s="55">
        <v>511</v>
      </c>
      <c r="M30" s="55">
        <v>619</v>
      </c>
      <c r="N30" s="55">
        <v>546</v>
      </c>
      <c r="O30" s="93">
        <v>485</v>
      </c>
      <c r="P30">
        <v>566</v>
      </c>
    </row>
    <row r="31" spans="1:16" x14ac:dyDescent="0.35">
      <c r="A31" s="37" t="s">
        <v>32</v>
      </c>
      <c r="B31" s="55">
        <v>369</v>
      </c>
      <c r="C31" s="55">
        <v>386</v>
      </c>
      <c r="D31" s="55">
        <v>309</v>
      </c>
      <c r="E31" s="55">
        <v>265</v>
      </c>
      <c r="F31" s="55">
        <v>323</v>
      </c>
      <c r="G31" s="55">
        <v>286</v>
      </c>
      <c r="H31" s="55">
        <v>334</v>
      </c>
      <c r="I31" s="55">
        <v>427</v>
      </c>
      <c r="J31" s="55">
        <v>381</v>
      </c>
      <c r="K31" s="55">
        <v>398</v>
      </c>
      <c r="L31" s="55">
        <v>395</v>
      </c>
      <c r="M31" s="55">
        <v>364</v>
      </c>
      <c r="N31" s="55">
        <v>356</v>
      </c>
      <c r="O31" s="93">
        <v>241</v>
      </c>
      <c r="P31">
        <v>324</v>
      </c>
    </row>
    <row r="32" spans="1:16" x14ac:dyDescent="0.35">
      <c r="A32" s="37" t="s">
        <v>33</v>
      </c>
      <c r="B32" s="55">
        <v>43</v>
      </c>
      <c r="C32" s="55">
        <v>42</v>
      </c>
      <c r="D32" s="55">
        <v>35</v>
      </c>
      <c r="E32" s="55">
        <v>40</v>
      </c>
      <c r="F32" s="55">
        <v>54</v>
      </c>
      <c r="G32" s="55">
        <v>78</v>
      </c>
      <c r="H32" s="55">
        <v>116</v>
      </c>
      <c r="I32" s="55">
        <v>118</v>
      </c>
      <c r="J32" s="55">
        <v>122</v>
      </c>
      <c r="K32" s="55">
        <v>35</v>
      </c>
      <c r="L32" s="55">
        <v>59</v>
      </c>
      <c r="M32" s="55">
        <v>103</v>
      </c>
      <c r="N32" s="55">
        <v>92</v>
      </c>
      <c r="O32" s="93">
        <v>44</v>
      </c>
      <c r="P32">
        <v>53</v>
      </c>
    </row>
    <row r="33" spans="1:16" x14ac:dyDescent="0.35">
      <c r="A33" s="37" t="s">
        <v>34</v>
      </c>
      <c r="B33" s="55">
        <v>286</v>
      </c>
      <c r="C33" s="55">
        <v>171</v>
      </c>
      <c r="D33" s="55">
        <v>257</v>
      </c>
      <c r="E33" s="55">
        <v>185</v>
      </c>
      <c r="F33" s="55">
        <v>262</v>
      </c>
      <c r="G33" s="55">
        <v>313</v>
      </c>
      <c r="H33" s="55">
        <v>406</v>
      </c>
      <c r="I33" s="55">
        <v>479</v>
      </c>
      <c r="J33" s="55">
        <v>421</v>
      </c>
      <c r="K33" s="55">
        <v>357</v>
      </c>
      <c r="L33" s="55">
        <v>686</v>
      </c>
      <c r="M33" s="55">
        <v>908</v>
      </c>
      <c r="N33" s="55">
        <v>737</v>
      </c>
      <c r="O33" s="93">
        <v>447</v>
      </c>
      <c r="P33">
        <v>429</v>
      </c>
    </row>
    <row r="34" spans="1:16" x14ac:dyDescent="0.35">
      <c r="A34" s="37" t="s">
        <v>35</v>
      </c>
      <c r="B34" s="55">
        <v>159</v>
      </c>
      <c r="C34" s="55">
        <v>144</v>
      </c>
      <c r="D34" s="55">
        <v>143</v>
      </c>
      <c r="E34" s="55">
        <v>119</v>
      </c>
      <c r="F34" s="55">
        <v>109</v>
      </c>
      <c r="G34" s="55">
        <v>104</v>
      </c>
      <c r="H34" s="55">
        <v>120</v>
      </c>
      <c r="I34" s="55">
        <v>129</v>
      </c>
      <c r="J34" s="55">
        <v>115</v>
      </c>
      <c r="K34" s="55">
        <v>116</v>
      </c>
      <c r="L34" s="55">
        <v>150</v>
      </c>
      <c r="M34" s="55">
        <v>116</v>
      </c>
      <c r="N34" s="55">
        <v>84</v>
      </c>
      <c r="O34" s="93">
        <v>104</v>
      </c>
      <c r="P34">
        <v>93</v>
      </c>
    </row>
    <row r="35" spans="1:16" x14ac:dyDescent="0.35">
      <c r="A35" s="37" t="s">
        <v>36</v>
      </c>
      <c r="B35" s="55">
        <v>47</v>
      </c>
      <c r="C35" s="55">
        <v>43</v>
      </c>
      <c r="D35" s="55">
        <v>33</v>
      </c>
      <c r="E35" s="55">
        <v>35</v>
      </c>
      <c r="F35" s="55">
        <v>23</v>
      </c>
      <c r="G35" s="55">
        <v>41</v>
      </c>
      <c r="H35" s="55">
        <v>39</v>
      </c>
      <c r="I35" s="55">
        <v>44</v>
      </c>
      <c r="J35" s="55">
        <v>45</v>
      </c>
      <c r="K35" s="55">
        <v>52</v>
      </c>
      <c r="L35" s="55">
        <v>58</v>
      </c>
      <c r="M35" s="55">
        <v>51</v>
      </c>
      <c r="N35" s="55">
        <v>44</v>
      </c>
      <c r="O35" s="93">
        <v>33</v>
      </c>
      <c r="P35">
        <v>46</v>
      </c>
    </row>
    <row r="36" spans="1:16" x14ac:dyDescent="0.35">
      <c r="A36" s="37" t="s">
        <v>37</v>
      </c>
      <c r="B36" s="55">
        <v>352</v>
      </c>
      <c r="C36" s="55">
        <v>310</v>
      </c>
      <c r="D36" s="55">
        <v>213</v>
      </c>
      <c r="E36" s="55">
        <v>210</v>
      </c>
      <c r="F36" s="55">
        <v>248</v>
      </c>
      <c r="G36" s="55">
        <v>217</v>
      </c>
      <c r="H36" s="55">
        <v>289</v>
      </c>
      <c r="I36" s="55">
        <v>318</v>
      </c>
      <c r="J36" s="55">
        <v>194</v>
      </c>
      <c r="K36" s="55">
        <v>177</v>
      </c>
      <c r="L36" s="55">
        <v>247</v>
      </c>
      <c r="M36" s="55">
        <v>224</v>
      </c>
      <c r="N36" s="55">
        <v>304</v>
      </c>
      <c r="O36" s="93">
        <v>267</v>
      </c>
      <c r="P36">
        <v>282</v>
      </c>
    </row>
    <row r="37" spans="1:16" x14ac:dyDescent="0.35">
      <c r="A37" s="37" t="s">
        <v>38</v>
      </c>
      <c r="B37" s="55">
        <v>21</v>
      </c>
      <c r="C37" s="55">
        <v>16</v>
      </c>
      <c r="D37" s="55">
        <v>22</v>
      </c>
      <c r="E37" s="55">
        <v>19</v>
      </c>
      <c r="F37" s="55">
        <v>28</v>
      </c>
      <c r="G37" s="55">
        <v>31</v>
      </c>
      <c r="H37" s="55">
        <v>36</v>
      </c>
      <c r="I37" s="55">
        <v>34</v>
      </c>
      <c r="J37" s="55">
        <v>25</v>
      </c>
      <c r="K37" s="55">
        <v>19</v>
      </c>
      <c r="L37" s="55">
        <v>32</v>
      </c>
      <c r="M37" s="55">
        <v>36</v>
      </c>
      <c r="N37" s="55">
        <v>49</v>
      </c>
      <c r="O37" s="93">
        <v>28</v>
      </c>
      <c r="P37">
        <v>29</v>
      </c>
    </row>
    <row r="38" spans="1:16" x14ac:dyDescent="0.35">
      <c r="A38" s="37" t="s">
        <v>39</v>
      </c>
      <c r="B38" s="55">
        <v>157</v>
      </c>
      <c r="C38" s="55">
        <v>119</v>
      </c>
      <c r="D38" s="55">
        <v>88</v>
      </c>
      <c r="E38" s="55">
        <v>90</v>
      </c>
      <c r="F38" s="55">
        <v>79</v>
      </c>
      <c r="G38" s="55">
        <v>109</v>
      </c>
      <c r="H38" s="55">
        <v>132</v>
      </c>
      <c r="I38" s="55">
        <v>155</v>
      </c>
      <c r="J38" s="55">
        <v>126</v>
      </c>
      <c r="K38" s="55">
        <v>135</v>
      </c>
      <c r="L38" s="55">
        <v>114</v>
      </c>
      <c r="M38" s="55">
        <v>134</v>
      </c>
      <c r="N38" s="55">
        <v>155</v>
      </c>
      <c r="O38" s="93">
        <v>113</v>
      </c>
      <c r="P38">
        <v>142</v>
      </c>
    </row>
    <row r="39" spans="1:16" x14ac:dyDescent="0.35">
      <c r="A39" s="37" t="s">
        <v>40</v>
      </c>
      <c r="B39" s="55">
        <v>3420</v>
      </c>
      <c r="C39" s="55">
        <v>3157</v>
      </c>
      <c r="D39" s="55">
        <v>3266</v>
      </c>
      <c r="E39" s="55">
        <v>2931</v>
      </c>
      <c r="F39" s="55">
        <v>2857</v>
      </c>
      <c r="G39" s="55">
        <v>3189</v>
      </c>
      <c r="H39" s="55">
        <v>3497</v>
      </c>
      <c r="I39" s="55">
        <v>3691</v>
      </c>
      <c r="J39" s="55">
        <v>3608</v>
      </c>
      <c r="K39" s="55">
        <v>3497</v>
      </c>
      <c r="L39" s="55">
        <v>3750</v>
      </c>
      <c r="M39" s="55">
        <v>3536</v>
      </c>
      <c r="N39" s="45">
        <v>3323</v>
      </c>
      <c r="O39" s="93">
        <v>3173</v>
      </c>
      <c r="P39">
        <v>3439</v>
      </c>
    </row>
    <row r="40" spans="1:16" x14ac:dyDescent="0.35">
      <c r="A40" s="37" t="s">
        <v>41</v>
      </c>
      <c r="B40" s="55">
        <v>27</v>
      </c>
      <c r="C40" s="55">
        <v>17</v>
      </c>
      <c r="D40" s="55">
        <v>4</v>
      </c>
      <c r="E40" s="55">
        <v>10</v>
      </c>
      <c r="F40" s="55">
        <v>23</v>
      </c>
      <c r="G40" s="55">
        <v>16</v>
      </c>
      <c r="H40" s="55">
        <v>17</v>
      </c>
      <c r="I40" s="55">
        <v>24</v>
      </c>
      <c r="J40" s="55">
        <v>14</v>
      </c>
      <c r="K40" s="55">
        <v>4</v>
      </c>
      <c r="L40" s="55">
        <v>17</v>
      </c>
      <c r="M40" s="55">
        <v>33</v>
      </c>
      <c r="N40" s="55">
        <v>40</v>
      </c>
      <c r="O40" s="93">
        <v>16</v>
      </c>
      <c r="P40">
        <v>13</v>
      </c>
    </row>
    <row r="41" spans="1:16" x14ac:dyDescent="0.35">
      <c r="A41" s="37" t="s">
        <v>42</v>
      </c>
      <c r="B41" s="55">
        <v>137</v>
      </c>
      <c r="C41" s="55">
        <v>144</v>
      </c>
      <c r="D41" s="55">
        <v>168</v>
      </c>
      <c r="E41" s="55">
        <v>131</v>
      </c>
      <c r="F41" s="55">
        <v>149</v>
      </c>
      <c r="G41" s="55">
        <v>150</v>
      </c>
      <c r="H41" s="55">
        <v>183</v>
      </c>
      <c r="I41" s="55">
        <v>185</v>
      </c>
      <c r="J41" s="55">
        <v>172</v>
      </c>
      <c r="K41" s="55">
        <v>173</v>
      </c>
      <c r="L41" s="55">
        <v>175</v>
      </c>
      <c r="M41" s="55">
        <v>177</v>
      </c>
      <c r="N41" s="55">
        <v>154</v>
      </c>
      <c r="O41" s="93">
        <v>137</v>
      </c>
      <c r="P41">
        <v>148</v>
      </c>
    </row>
    <row r="42" spans="1:16" x14ac:dyDescent="0.35">
      <c r="A42" s="37" t="s">
        <v>43</v>
      </c>
      <c r="B42" s="55">
        <v>2591</v>
      </c>
      <c r="C42" s="55">
        <v>2472</v>
      </c>
      <c r="D42" s="55">
        <v>2520</v>
      </c>
      <c r="E42" s="55">
        <v>2078</v>
      </c>
      <c r="F42" s="55">
        <v>2052</v>
      </c>
      <c r="G42" s="55">
        <v>2291</v>
      </c>
      <c r="H42" s="55">
        <v>2397</v>
      </c>
      <c r="I42" s="55">
        <v>2595</v>
      </c>
      <c r="J42" s="55">
        <v>2187</v>
      </c>
      <c r="K42" s="55">
        <v>2110</v>
      </c>
      <c r="L42" s="55">
        <v>2276</v>
      </c>
      <c r="M42" s="55">
        <v>2715</v>
      </c>
      <c r="N42" s="45">
        <v>2743</v>
      </c>
      <c r="O42" s="93">
        <v>2562</v>
      </c>
      <c r="P42">
        <v>2611</v>
      </c>
    </row>
    <row r="43" spans="1:16" x14ac:dyDescent="0.35">
      <c r="A43" s="37" t="s">
        <v>44</v>
      </c>
      <c r="B43" s="55">
        <v>43</v>
      </c>
      <c r="C43" s="55">
        <v>40</v>
      </c>
      <c r="D43" s="55">
        <v>12</v>
      </c>
      <c r="E43" s="55">
        <v>32</v>
      </c>
      <c r="F43" s="55">
        <v>45</v>
      </c>
      <c r="G43" s="55">
        <v>64</v>
      </c>
      <c r="H43" s="55">
        <v>66</v>
      </c>
      <c r="I43" s="55">
        <v>92</v>
      </c>
      <c r="J43" s="55">
        <v>63</v>
      </c>
      <c r="K43" s="55">
        <v>49</v>
      </c>
      <c r="L43" s="55">
        <v>48</v>
      </c>
      <c r="M43" s="55">
        <v>55</v>
      </c>
      <c r="N43" s="55">
        <v>62</v>
      </c>
      <c r="O43" s="93">
        <v>43</v>
      </c>
      <c r="P43">
        <v>62</v>
      </c>
    </row>
    <row r="44" spans="1:16" x14ac:dyDescent="0.35">
      <c r="A44" s="37" t="s">
        <v>45</v>
      </c>
      <c r="B44" s="55">
        <v>206</v>
      </c>
      <c r="C44" s="55">
        <v>199</v>
      </c>
      <c r="D44" s="55">
        <v>164</v>
      </c>
      <c r="E44" s="55">
        <v>152</v>
      </c>
      <c r="F44" s="55">
        <v>227</v>
      </c>
      <c r="G44" s="55">
        <v>244</v>
      </c>
      <c r="H44" s="55">
        <v>283</v>
      </c>
      <c r="I44" s="55">
        <v>299</v>
      </c>
      <c r="J44" s="55">
        <v>237</v>
      </c>
      <c r="K44" s="55">
        <v>205</v>
      </c>
      <c r="L44" s="55">
        <v>394</v>
      </c>
      <c r="M44" s="55">
        <v>583</v>
      </c>
      <c r="N44" s="55">
        <v>476</v>
      </c>
      <c r="O44" s="93">
        <v>204</v>
      </c>
      <c r="P44">
        <v>215</v>
      </c>
    </row>
    <row r="45" spans="1:16" x14ac:dyDescent="0.35">
      <c r="A45" s="37" t="s">
        <v>46</v>
      </c>
      <c r="B45" s="55">
        <v>93</v>
      </c>
      <c r="C45" s="55">
        <v>97</v>
      </c>
      <c r="D45" s="55">
        <v>86</v>
      </c>
      <c r="E45" s="55">
        <v>69</v>
      </c>
      <c r="F45" s="55">
        <v>83</v>
      </c>
      <c r="G45" s="55">
        <v>111</v>
      </c>
      <c r="H45" s="55">
        <v>130</v>
      </c>
      <c r="I45" s="55">
        <v>161</v>
      </c>
      <c r="J45" s="55">
        <v>136</v>
      </c>
      <c r="K45" s="55">
        <v>90</v>
      </c>
      <c r="L45" s="55">
        <v>181</v>
      </c>
      <c r="M45" s="55">
        <v>302</v>
      </c>
      <c r="N45" s="55">
        <v>271</v>
      </c>
      <c r="O45" s="93">
        <v>198</v>
      </c>
      <c r="P45">
        <v>180</v>
      </c>
    </row>
    <row r="46" spans="1:16" x14ac:dyDescent="0.35">
      <c r="A46" s="37" t="s">
        <v>47</v>
      </c>
      <c r="B46" s="55">
        <v>113</v>
      </c>
      <c r="C46" s="55">
        <v>119</v>
      </c>
      <c r="D46" s="55">
        <v>112</v>
      </c>
      <c r="E46" s="55">
        <v>93</v>
      </c>
      <c r="F46" s="55">
        <v>127</v>
      </c>
      <c r="G46" s="55">
        <v>135</v>
      </c>
      <c r="H46" s="55">
        <v>107</v>
      </c>
      <c r="I46" s="55">
        <v>111</v>
      </c>
      <c r="J46" s="55">
        <v>109</v>
      </c>
      <c r="K46" s="55">
        <v>125</v>
      </c>
      <c r="L46" s="55">
        <v>128</v>
      </c>
      <c r="M46" s="55">
        <v>140</v>
      </c>
      <c r="N46" s="55">
        <v>101</v>
      </c>
      <c r="O46" s="93">
        <v>71</v>
      </c>
      <c r="P46">
        <v>74</v>
      </c>
    </row>
    <row r="47" spans="1:16" x14ac:dyDescent="0.35">
      <c r="A47" s="37" t="s">
        <v>48</v>
      </c>
      <c r="B47" s="39">
        <f t="shared" ref="B47:L47" si="0">SUM(B2:B46)</f>
        <v>25312</v>
      </c>
      <c r="C47" s="39">
        <f t="shared" si="0"/>
        <v>24335</v>
      </c>
      <c r="D47" s="39">
        <f t="shared" si="0"/>
        <v>24392</v>
      </c>
      <c r="E47" s="39">
        <f t="shared" si="0"/>
        <v>21389</v>
      </c>
      <c r="F47" s="39">
        <f t="shared" si="0"/>
        <v>21656</v>
      </c>
      <c r="G47" s="39">
        <f t="shared" si="0"/>
        <v>24405</v>
      </c>
      <c r="H47" s="39">
        <f t="shared" si="0"/>
        <v>25968</v>
      </c>
      <c r="I47" s="39">
        <f t="shared" si="0"/>
        <v>28264</v>
      </c>
      <c r="J47" s="39">
        <f t="shared" si="0"/>
        <v>26018</v>
      </c>
      <c r="K47" s="39">
        <f t="shared" si="0"/>
        <v>23096</v>
      </c>
      <c r="L47" s="39">
        <f t="shared" si="0"/>
        <v>26250</v>
      </c>
      <c r="M47" s="39">
        <f t="shared" ref="M47:P47" si="1">SUM(M2:M46)</f>
        <v>31109</v>
      </c>
      <c r="N47" s="39">
        <f t="shared" si="1"/>
        <v>31080</v>
      </c>
      <c r="O47" s="94">
        <f>SUM(O2:O46)</f>
        <v>27923</v>
      </c>
      <c r="P47" s="39">
        <f t="shared" si="1"/>
        <v>27761</v>
      </c>
    </row>
    <row r="48" spans="1:16" x14ac:dyDescent="0.35">
      <c r="A48" s="59" t="s">
        <v>49</v>
      </c>
      <c r="B48" s="38">
        <f t="shared" ref="B48:L48" si="2">B47/B49</f>
        <v>5.5221402656788252E-2</v>
      </c>
      <c r="C48" s="38">
        <f t="shared" si="2"/>
        <v>5.5436211338738377E-2</v>
      </c>
      <c r="D48" s="38">
        <f t="shared" si="2"/>
        <v>5.694940580420723E-2</v>
      </c>
      <c r="E48" s="38">
        <f t="shared" si="2"/>
        <v>5.4562244426814552E-2</v>
      </c>
      <c r="F48" s="38">
        <f t="shared" si="2"/>
        <v>5.6331287066902505E-2</v>
      </c>
      <c r="G48" s="38">
        <f t="shared" si="2"/>
        <v>5.842262503231737E-2</v>
      </c>
      <c r="H48" s="38">
        <f t="shared" si="2"/>
        <v>5.823740353757241E-2</v>
      </c>
      <c r="I48" s="38">
        <f t="shared" si="2"/>
        <v>5.9185425609883782E-2</v>
      </c>
      <c r="J48" s="38">
        <f t="shared" si="2"/>
        <v>5.017191275355444E-2</v>
      </c>
      <c r="K48" s="38">
        <f t="shared" si="2"/>
        <v>4.1842777972031141E-2</v>
      </c>
      <c r="L48" s="38">
        <f t="shared" si="2"/>
        <v>4.8794542446604826E-2</v>
      </c>
      <c r="M48" s="38">
        <f>M47/M49</f>
        <v>5.7234374108846318E-2</v>
      </c>
      <c r="N48" s="38">
        <f>N47/N49</f>
        <v>5.5405810122791256E-2</v>
      </c>
      <c r="O48" s="97">
        <f>O47/O49</f>
        <v>5.1286431127078237E-2</v>
      </c>
      <c r="P48" s="38">
        <f>P47/P49</f>
        <v>5.0988884235892235E-2</v>
      </c>
    </row>
    <row r="49" spans="1:16" x14ac:dyDescent="0.35">
      <c r="A49" s="59" t="s">
        <v>50</v>
      </c>
      <c r="B49" s="39">
        <v>458373</v>
      </c>
      <c r="C49" s="39">
        <v>438973</v>
      </c>
      <c r="D49" s="39">
        <v>428310</v>
      </c>
      <c r="E49" s="39">
        <v>392011</v>
      </c>
      <c r="F49" s="39">
        <v>384440</v>
      </c>
      <c r="G49" s="39">
        <v>417732</v>
      </c>
      <c r="H49" s="39">
        <v>445899</v>
      </c>
      <c r="I49" s="39">
        <v>477550</v>
      </c>
      <c r="J49" s="39">
        <v>518577</v>
      </c>
      <c r="K49" s="39">
        <v>551971</v>
      </c>
      <c r="L49" s="39">
        <v>537970</v>
      </c>
      <c r="M49" s="39">
        <v>543537</v>
      </c>
      <c r="N49" s="39">
        <v>560952</v>
      </c>
      <c r="O49" s="96">
        <v>544452</v>
      </c>
      <c r="P49" s="132">
        <v>544452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8B5AC-CE6A-41AD-A634-BFF7C3953F29}">
  <dimension ref="A1:P49"/>
  <sheetViews>
    <sheetView topLeftCell="A28" workbookViewId="0">
      <selection activeCell="P49" sqref="P49"/>
    </sheetView>
  </sheetViews>
  <sheetFormatPr defaultRowHeight="14.5" x14ac:dyDescent="0.35"/>
  <cols>
    <col min="1" max="1" width="10.90625" bestFit="1" customWidth="1"/>
    <col min="2" max="13" width="9.6328125" customWidth="1"/>
  </cols>
  <sheetData>
    <row r="1" spans="1:16" x14ac:dyDescent="0.35">
      <c r="A1" s="37" t="s">
        <v>97</v>
      </c>
      <c r="B1" s="51">
        <v>2007</v>
      </c>
      <c r="C1" s="51">
        <v>2008</v>
      </c>
      <c r="D1" s="51">
        <v>2009</v>
      </c>
      <c r="E1" s="51">
        <v>2010</v>
      </c>
      <c r="F1" s="51">
        <v>2011</v>
      </c>
      <c r="G1" s="51">
        <v>2012</v>
      </c>
      <c r="H1" s="51">
        <v>2013</v>
      </c>
      <c r="I1" s="51">
        <v>2014</v>
      </c>
      <c r="J1" s="51">
        <v>2015</v>
      </c>
      <c r="K1" s="51">
        <v>2016</v>
      </c>
      <c r="L1" s="52">
        <v>2017</v>
      </c>
      <c r="M1" s="52">
        <v>2018</v>
      </c>
      <c r="N1" s="52">
        <v>2019</v>
      </c>
      <c r="O1" s="92">
        <v>2020</v>
      </c>
      <c r="P1" s="92">
        <v>2021</v>
      </c>
    </row>
    <row r="2" spans="1:16" x14ac:dyDescent="0.35">
      <c r="A2" s="37" t="s">
        <v>3</v>
      </c>
      <c r="B2" s="55">
        <v>7</v>
      </c>
      <c r="C2" s="55">
        <v>6</v>
      </c>
      <c r="D2" s="55">
        <v>20</v>
      </c>
      <c r="E2" s="55">
        <v>5</v>
      </c>
      <c r="F2" s="55">
        <v>17</v>
      </c>
      <c r="G2" s="55">
        <v>15</v>
      </c>
      <c r="H2" s="55">
        <v>12</v>
      </c>
      <c r="I2" s="55">
        <v>11</v>
      </c>
      <c r="J2" s="55">
        <v>14</v>
      </c>
      <c r="K2" s="55">
        <v>1</v>
      </c>
      <c r="L2" s="55">
        <v>16</v>
      </c>
      <c r="M2" s="55">
        <v>9</v>
      </c>
      <c r="N2" s="55">
        <v>15</v>
      </c>
      <c r="O2" s="93">
        <v>3</v>
      </c>
      <c r="P2">
        <v>9</v>
      </c>
    </row>
    <row r="3" spans="1:16" x14ac:dyDescent="0.35">
      <c r="A3" s="37" t="s">
        <v>4</v>
      </c>
      <c r="B3" s="55">
        <v>2</v>
      </c>
      <c r="C3" s="55">
        <v>1</v>
      </c>
      <c r="D3" s="55">
        <v>0</v>
      </c>
      <c r="E3" s="55">
        <v>1</v>
      </c>
      <c r="F3" s="55">
        <v>0</v>
      </c>
      <c r="G3" s="55">
        <v>0</v>
      </c>
      <c r="H3" s="55">
        <v>1</v>
      </c>
      <c r="I3" s="55">
        <v>1</v>
      </c>
      <c r="J3" s="55">
        <v>1</v>
      </c>
      <c r="K3" s="55">
        <v>1</v>
      </c>
      <c r="L3" s="55">
        <v>0</v>
      </c>
      <c r="M3" s="55">
        <v>0</v>
      </c>
      <c r="N3" s="55">
        <v>6</v>
      </c>
      <c r="O3" s="93">
        <v>2</v>
      </c>
      <c r="P3">
        <v>0</v>
      </c>
    </row>
    <row r="4" spans="1:16" x14ac:dyDescent="0.35">
      <c r="A4" s="37" t="s">
        <v>5</v>
      </c>
      <c r="B4" s="55">
        <v>1</v>
      </c>
      <c r="C4" s="55">
        <v>0</v>
      </c>
      <c r="D4" s="55">
        <v>2</v>
      </c>
      <c r="E4" s="55">
        <v>0</v>
      </c>
      <c r="F4" s="55">
        <v>2</v>
      </c>
      <c r="G4" s="55">
        <v>1</v>
      </c>
      <c r="H4" s="55">
        <v>0</v>
      </c>
      <c r="I4" s="55">
        <v>2</v>
      </c>
      <c r="J4" s="55">
        <v>0</v>
      </c>
      <c r="K4" s="55">
        <v>1</v>
      </c>
      <c r="L4" s="55">
        <v>0</v>
      </c>
      <c r="M4" s="55">
        <v>1</v>
      </c>
      <c r="N4" s="55">
        <v>1</v>
      </c>
      <c r="O4" s="93">
        <v>0</v>
      </c>
      <c r="P4">
        <v>1</v>
      </c>
    </row>
    <row r="5" spans="1:16" x14ac:dyDescent="0.35">
      <c r="A5" s="37" t="s">
        <v>6</v>
      </c>
      <c r="B5" s="55">
        <v>3</v>
      </c>
      <c r="C5" s="55">
        <v>1</v>
      </c>
      <c r="D5" s="55">
        <v>3</v>
      </c>
      <c r="E5" s="55">
        <v>0</v>
      </c>
      <c r="F5" s="55">
        <v>0</v>
      </c>
      <c r="G5" s="55">
        <v>1</v>
      </c>
      <c r="H5" s="55">
        <v>1</v>
      </c>
      <c r="I5" s="55">
        <v>5</v>
      </c>
      <c r="J5" s="55">
        <v>5</v>
      </c>
      <c r="K5" s="55">
        <v>4</v>
      </c>
      <c r="L5" s="55">
        <v>1</v>
      </c>
      <c r="M5" s="55">
        <v>0</v>
      </c>
      <c r="N5" s="55">
        <v>0</v>
      </c>
      <c r="O5" s="93">
        <v>1</v>
      </c>
      <c r="P5">
        <v>0</v>
      </c>
    </row>
    <row r="6" spans="1:16" x14ac:dyDescent="0.35">
      <c r="A6" s="37" t="s">
        <v>7</v>
      </c>
      <c r="B6" s="55">
        <v>2</v>
      </c>
      <c r="C6" s="55">
        <v>0</v>
      </c>
      <c r="D6" s="55">
        <v>0</v>
      </c>
      <c r="E6" s="55">
        <v>1</v>
      </c>
      <c r="F6" s="55">
        <v>1</v>
      </c>
      <c r="G6" s="55">
        <v>0</v>
      </c>
      <c r="H6" s="55">
        <v>4</v>
      </c>
      <c r="I6" s="55">
        <v>1</v>
      </c>
      <c r="J6" s="55">
        <v>0</v>
      </c>
      <c r="K6" s="55">
        <v>0</v>
      </c>
      <c r="L6" s="55">
        <v>4</v>
      </c>
      <c r="M6" s="55">
        <v>5</v>
      </c>
      <c r="N6" s="55">
        <v>5</v>
      </c>
      <c r="O6" s="93">
        <v>1</v>
      </c>
      <c r="P6">
        <v>1</v>
      </c>
    </row>
    <row r="7" spans="1:16" x14ac:dyDescent="0.35">
      <c r="A7" s="37" t="s">
        <v>8</v>
      </c>
      <c r="B7" s="55">
        <v>0</v>
      </c>
      <c r="C7" s="55">
        <v>2</v>
      </c>
      <c r="D7" s="55">
        <v>0</v>
      </c>
      <c r="E7" s="55">
        <v>1</v>
      </c>
      <c r="F7" s="55">
        <v>0</v>
      </c>
      <c r="G7" s="55">
        <v>0</v>
      </c>
      <c r="H7" s="55">
        <v>2</v>
      </c>
      <c r="I7" s="55">
        <v>3</v>
      </c>
      <c r="J7" s="55">
        <v>2</v>
      </c>
      <c r="K7" s="55">
        <v>0</v>
      </c>
      <c r="L7" s="55">
        <v>1</v>
      </c>
      <c r="M7" s="55">
        <v>5</v>
      </c>
      <c r="N7" s="55">
        <v>1</v>
      </c>
      <c r="O7" s="93">
        <v>2</v>
      </c>
      <c r="P7">
        <v>2</v>
      </c>
    </row>
    <row r="8" spans="1:16" x14ac:dyDescent="0.35">
      <c r="A8" s="37" t="s">
        <v>9</v>
      </c>
      <c r="B8" s="55">
        <v>7</v>
      </c>
      <c r="C8" s="55">
        <v>0</v>
      </c>
      <c r="D8" s="55">
        <v>3</v>
      </c>
      <c r="E8" s="55">
        <v>2</v>
      </c>
      <c r="F8" s="55">
        <v>6</v>
      </c>
      <c r="G8" s="55">
        <v>5</v>
      </c>
      <c r="H8" s="55">
        <v>5</v>
      </c>
      <c r="I8" s="55">
        <v>5</v>
      </c>
      <c r="J8" s="55">
        <v>3</v>
      </c>
      <c r="K8" s="55">
        <v>4</v>
      </c>
      <c r="L8" s="55">
        <v>7</v>
      </c>
      <c r="M8" s="55">
        <v>3</v>
      </c>
      <c r="N8" s="55">
        <v>4</v>
      </c>
      <c r="O8" s="93">
        <v>8</v>
      </c>
      <c r="P8">
        <v>5</v>
      </c>
    </row>
    <row r="9" spans="1:16" x14ac:dyDescent="0.35">
      <c r="A9" s="37" t="s">
        <v>10</v>
      </c>
      <c r="B9" s="55">
        <v>0</v>
      </c>
      <c r="C9" s="55">
        <v>1</v>
      </c>
      <c r="D9" s="55">
        <v>1</v>
      </c>
      <c r="E9" s="55">
        <v>0</v>
      </c>
      <c r="F9" s="55">
        <v>3</v>
      </c>
      <c r="G9" s="55">
        <v>1</v>
      </c>
      <c r="H9" s="55">
        <v>0</v>
      </c>
      <c r="I9" s="55">
        <v>1</v>
      </c>
      <c r="J9" s="55">
        <v>4</v>
      </c>
      <c r="K9" s="55">
        <v>5</v>
      </c>
      <c r="L9" s="55">
        <v>1</v>
      </c>
      <c r="M9" s="55">
        <v>2</v>
      </c>
      <c r="N9" s="55">
        <v>1</v>
      </c>
      <c r="O9" s="93">
        <v>1</v>
      </c>
      <c r="P9">
        <v>4</v>
      </c>
    </row>
    <row r="10" spans="1:16" x14ac:dyDescent="0.35">
      <c r="A10" s="37" t="s">
        <v>11</v>
      </c>
      <c r="B10" s="55">
        <v>7</v>
      </c>
      <c r="C10" s="55">
        <v>0</v>
      </c>
      <c r="D10" s="55">
        <v>6</v>
      </c>
      <c r="E10" s="55">
        <v>5</v>
      </c>
      <c r="F10" s="55">
        <v>4</v>
      </c>
      <c r="G10" s="55">
        <v>4</v>
      </c>
      <c r="H10" s="55">
        <v>2</v>
      </c>
      <c r="I10" s="55">
        <v>6</v>
      </c>
      <c r="J10" s="55">
        <v>12</v>
      </c>
      <c r="K10" s="55">
        <v>3</v>
      </c>
      <c r="L10" s="55">
        <v>3</v>
      </c>
      <c r="M10" s="55">
        <v>8</v>
      </c>
      <c r="N10" s="55">
        <v>4</v>
      </c>
      <c r="O10" s="93">
        <v>3</v>
      </c>
      <c r="P10">
        <v>17</v>
      </c>
    </row>
    <row r="11" spans="1:16" x14ac:dyDescent="0.35">
      <c r="A11" s="37" t="s">
        <v>12</v>
      </c>
      <c r="B11" s="55">
        <v>1</v>
      </c>
      <c r="C11" s="55">
        <v>4</v>
      </c>
      <c r="D11" s="55">
        <v>2</v>
      </c>
      <c r="E11" s="55">
        <v>2</v>
      </c>
      <c r="F11" s="55">
        <v>2</v>
      </c>
      <c r="G11" s="55">
        <v>2</v>
      </c>
      <c r="H11" s="55">
        <v>4</v>
      </c>
      <c r="I11" s="55">
        <v>6</v>
      </c>
      <c r="J11" s="55">
        <v>4</v>
      </c>
      <c r="K11" s="55">
        <v>4</v>
      </c>
      <c r="L11" s="55">
        <v>2</v>
      </c>
      <c r="M11" s="55">
        <v>1</v>
      </c>
      <c r="N11" s="55">
        <v>4</v>
      </c>
      <c r="O11" s="93">
        <v>2</v>
      </c>
      <c r="P11">
        <v>8</v>
      </c>
    </row>
    <row r="12" spans="1:16" x14ac:dyDescent="0.35">
      <c r="A12" s="37" t="s">
        <v>13</v>
      </c>
      <c r="B12" s="55">
        <v>0</v>
      </c>
      <c r="C12" s="55">
        <v>0</v>
      </c>
      <c r="D12" s="55">
        <v>0</v>
      </c>
      <c r="E12" s="55">
        <v>0</v>
      </c>
      <c r="F12" s="55">
        <v>2</v>
      </c>
      <c r="G12" s="55">
        <v>1</v>
      </c>
      <c r="H12" s="55">
        <v>0</v>
      </c>
      <c r="I12" s="55">
        <v>0</v>
      </c>
      <c r="J12" s="55">
        <v>1</v>
      </c>
      <c r="K12" s="55">
        <v>1</v>
      </c>
      <c r="L12" s="55">
        <v>4</v>
      </c>
      <c r="M12" s="55">
        <v>1</v>
      </c>
      <c r="N12" s="55">
        <v>0</v>
      </c>
      <c r="O12" s="93">
        <v>1</v>
      </c>
      <c r="P12">
        <v>0</v>
      </c>
    </row>
    <row r="13" spans="1:16" x14ac:dyDescent="0.35">
      <c r="A13" s="37" t="s">
        <v>14</v>
      </c>
      <c r="B13" s="55">
        <v>25</v>
      </c>
      <c r="C13" s="55">
        <v>29</v>
      </c>
      <c r="D13" s="55">
        <v>23</v>
      </c>
      <c r="E13" s="55">
        <v>36</v>
      </c>
      <c r="F13" s="55">
        <v>28</v>
      </c>
      <c r="G13" s="55">
        <v>42</v>
      </c>
      <c r="H13" s="55">
        <v>60</v>
      </c>
      <c r="I13" s="55">
        <v>49</v>
      </c>
      <c r="J13" s="55">
        <v>54</v>
      </c>
      <c r="K13" s="55">
        <v>34</v>
      </c>
      <c r="L13" s="55">
        <v>48</v>
      </c>
      <c r="M13" s="55">
        <v>54</v>
      </c>
      <c r="N13" s="55">
        <v>53</v>
      </c>
      <c r="O13" s="93">
        <v>50</v>
      </c>
      <c r="P13">
        <v>43</v>
      </c>
    </row>
    <row r="14" spans="1:16" x14ac:dyDescent="0.35">
      <c r="A14" s="37" t="s">
        <v>15</v>
      </c>
      <c r="B14" s="55">
        <v>1</v>
      </c>
      <c r="C14" s="55">
        <v>1</v>
      </c>
      <c r="D14" s="55">
        <v>0</v>
      </c>
      <c r="E14" s="55">
        <v>0</v>
      </c>
      <c r="F14" s="55">
        <v>1</v>
      </c>
      <c r="G14" s="55">
        <v>0</v>
      </c>
      <c r="H14" s="55">
        <v>1</v>
      </c>
      <c r="I14" s="55">
        <v>6</v>
      </c>
      <c r="J14" s="55">
        <v>2</v>
      </c>
      <c r="K14" s="55">
        <v>2</v>
      </c>
      <c r="L14" s="55">
        <v>2</v>
      </c>
      <c r="M14" s="55">
        <v>2</v>
      </c>
      <c r="N14" s="55">
        <v>1</v>
      </c>
      <c r="O14" s="93">
        <v>1</v>
      </c>
      <c r="P14">
        <v>0</v>
      </c>
    </row>
    <row r="15" spans="1:16" x14ac:dyDescent="0.35">
      <c r="A15" s="37" t="s">
        <v>16</v>
      </c>
      <c r="B15" s="55">
        <v>4</v>
      </c>
      <c r="C15" s="55">
        <v>2</v>
      </c>
      <c r="D15" s="55">
        <v>6</v>
      </c>
      <c r="E15" s="55">
        <v>6</v>
      </c>
      <c r="F15" s="55">
        <v>4</v>
      </c>
      <c r="G15" s="55">
        <v>5</v>
      </c>
      <c r="H15" s="55">
        <v>11</v>
      </c>
      <c r="I15" s="55">
        <v>5</v>
      </c>
      <c r="J15" s="55">
        <v>10</v>
      </c>
      <c r="K15" s="55">
        <v>5</v>
      </c>
      <c r="L15" s="55">
        <v>3</v>
      </c>
      <c r="M15" s="55">
        <v>8</v>
      </c>
      <c r="N15" s="55">
        <v>5</v>
      </c>
      <c r="O15" s="93">
        <v>8</v>
      </c>
      <c r="P15">
        <v>15</v>
      </c>
    </row>
    <row r="16" spans="1:16" x14ac:dyDescent="0.35">
      <c r="A16" s="37" t="s">
        <v>17</v>
      </c>
      <c r="B16" s="55">
        <v>2</v>
      </c>
      <c r="C16" s="55">
        <v>0</v>
      </c>
      <c r="D16" s="55">
        <v>4</v>
      </c>
      <c r="E16" s="55">
        <v>5</v>
      </c>
      <c r="F16" s="55">
        <v>2</v>
      </c>
      <c r="G16" s="55">
        <v>0</v>
      </c>
      <c r="H16" s="55">
        <v>1</v>
      </c>
      <c r="I16" s="55">
        <v>8</v>
      </c>
      <c r="J16" s="55">
        <v>0</v>
      </c>
      <c r="K16" s="55">
        <v>1</v>
      </c>
      <c r="L16" s="55">
        <v>2</v>
      </c>
      <c r="M16" s="55">
        <v>6</v>
      </c>
      <c r="N16" s="55">
        <v>0</v>
      </c>
      <c r="O16" s="93">
        <v>2</v>
      </c>
      <c r="P16">
        <v>4</v>
      </c>
    </row>
    <row r="17" spans="1:16" x14ac:dyDescent="0.35">
      <c r="A17" s="37" t="s">
        <v>18</v>
      </c>
      <c r="B17" s="55">
        <v>1</v>
      </c>
      <c r="C17" s="55">
        <v>1</v>
      </c>
      <c r="D17" s="55">
        <v>4</v>
      </c>
      <c r="E17" s="55">
        <v>1</v>
      </c>
      <c r="F17" s="55">
        <v>1</v>
      </c>
      <c r="G17" s="55">
        <v>8</v>
      </c>
      <c r="H17" s="55">
        <v>4</v>
      </c>
      <c r="I17" s="55">
        <v>4</v>
      </c>
      <c r="J17" s="55">
        <v>6</v>
      </c>
      <c r="K17" s="55">
        <v>2</v>
      </c>
      <c r="L17" s="55">
        <v>3</v>
      </c>
      <c r="M17" s="55">
        <v>4</v>
      </c>
      <c r="N17" s="55">
        <v>9</v>
      </c>
      <c r="O17" s="93">
        <v>1</v>
      </c>
      <c r="P17">
        <v>2</v>
      </c>
    </row>
    <row r="18" spans="1:16" x14ac:dyDescent="0.35">
      <c r="A18" s="37" t="s">
        <v>19</v>
      </c>
      <c r="B18" s="55">
        <v>6</v>
      </c>
      <c r="C18" s="55">
        <v>3</v>
      </c>
      <c r="D18" s="55">
        <v>2</v>
      </c>
      <c r="E18" s="55">
        <v>3</v>
      </c>
      <c r="F18" s="55">
        <v>0</v>
      </c>
      <c r="G18" s="55">
        <v>2</v>
      </c>
      <c r="H18" s="55">
        <v>6</v>
      </c>
      <c r="I18" s="55">
        <v>7</v>
      </c>
      <c r="J18" s="55">
        <v>5</v>
      </c>
      <c r="K18" s="55">
        <v>7</v>
      </c>
      <c r="L18" s="55">
        <v>4</v>
      </c>
      <c r="M18" s="55">
        <v>0</v>
      </c>
      <c r="N18" s="55">
        <v>6</v>
      </c>
      <c r="O18" s="93">
        <v>3</v>
      </c>
      <c r="P18">
        <v>13</v>
      </c>
    </row>
    <row r="19" spans="1:16" x14ac:dyDescent="0.35">
      <c r="A19" s="37" t="s">
        <v>20</v>
      </c>
      <c r="B19" s="55">
        <v>6</v>
      </c>
      <c r="C19" s="55">
        <v>3</v>
      </c>
      <c r="D19" s="55">
        <v>7</v>
      </c>
      <c r="E19" s="55">
        <v>8</v>
      </c>
      <c r="F19" s="55">
        <v>8</v>
      </c>
      <c r="G19" s="55">
        <v>8</v>
      </c>
      <c r="H19" s="55">
        <v>12</v>
      </c>
      <c r="I19" s="55">
        <v>6</v>
      </c>
      <c r="J19" s="55">
        <v>12</v>
      </c>
      <c r="K19" s="55">
        <v>8</v>
      </c>
      <c r="L19" s="55">
        <v>9</v>
      </c>
      <c r="M19" s="55">
        <v>9</v>
      </c>
      <c r="N19" s="55">
        <v>10</v>
      </c>
      <c r="O19" s="93">
        <v>13</v>
      </c>
      <c r="P19">
        <v>17</v>
      </c>
    </row>
    <row r="20" spans="1:16" x14ac:dyDescent="0.35">
      <c r="A20" s="37" t="s">
        <v>21</v>
      </c>
      <c r="B20" s="55">
        <v>3</v>
      </c>
      <c r="C20" s="55">
        <v>0</v>
      </c>
      <c r="D20" s="55">
        <v>1</v>
      </c>
      <c r="E20" s="55">
        <v>1</v>
      </c>
      <c r="F20" s="55">
        <v>5</v>
      </c>
      <c r="G20" s="55">
        <v>2</v>
      </c>
      <c r="H20" s="55">
        <v>2</v>
      </c>
      <c r="I20" s="55">
        <v>10</v>
      </c>
      <c r="J20" s="55">
        <v>3</v>
      </c>
      <c r="K20" s="55">
        <v>0</v>
      </c>
      <c r="L20" s="55">
        <v>0</v>
      </c>
      <c r="M20" s="55">
        <v>0</v>
      </c>
      <c r="N20" s="55">
        <v>1</v>
      </c>
      <c r="O20" s="93">
        <v>0</v>
      </c>
      <c r="P20">
        <v>1</v>
      </c>
    </row>
    <row r="21" spans="1:16" x14ac:dyDescent="0.35">
      <c r="A21" s="37" t="s">
        <v>22</v>
      </c>
      <c r="B21" s="55">
        <v>1</v>
      </c>
      <c r="C21" s="55">
        <v>0</v>
      </c>
      <c r="D21" s="55">
        <v>0</v>
      </c>
      <c r="E21" s="55">
        <v>1</v>
      </c>
      <c r="F21" s="55">
        <v>0</v>
      </c>
      <c r="G21" s="55">
        <v>0</v>
      </c>
      <c r="H21" s="55">
        <v>0</v>
      </c>
      <c r="I21" s="55">
        <v>1</v>
      </c>
      <c r="J21" s="55">
        <v>0</v>
      </c>
      <c r="K21" s="55">
        <v>0</v>
      </c>
      <c r="L21" s="55">
        <v>1</v>
      </c>
      <c r="M21" s="55">
        <v>0</v>
      </c>
      <c r="N21" s="55">
        <v>0</v>
      </c>
      <c r="O21" s="93">
        <v>0</v>
      </c>
      <c r="P21">
        <v>1</v>
      </c>
    </row>
    <row r="22" spans="1:16" x14ac:dyDescent="0.35">
      <c r="A22" s="37" t="s">
        <v>23</v>
      </c>
      <c r="B22" s="55">
        <v>0</v>
      </c>
      <c r="C22" s="55">
        <v>1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2</v>
      </c>
      <c r="J22" s="55">
        <v>2</v>
      </c>
      <c r="K22" s="55">
        <v>3</v>
      </c>
      <c r="L22" s="55">
        <v>1</v>
      </c>
      <c r="M22" s="55">
        <v>5</v>
      </c>
      <c r="N22" s="55">
        <v>3</v>
      </c>
      <c r="O22" s="93">
        <v>1</v>
      </c>
      <c r="P22">
        <v>2</v>
      </c>
    </row>
    <row r="23" spans="1:16" x14ac:dyDescent="0.35">
      <c r="A23" s="37" t="s">
        <v>24</v>
      </c>
      <c r="B23" s="55">
        <v>21</v>
      </c>
      <c r="C23" s="55">
        <v>45</v>
      </c>
      <c r="D23" s="55">
        <v>37</v>
      </c>
      <c r="E23" s="55">
        <v>39</v>
      </c>
      <c r="F23" s="55">
        <v>38</v>
      </c>
      <c r="G23" s="55">
        <v>3</v>
      </c>
      <c r="H23" s="55">
        <v>32</v>
      </c>
      <c r="I23" s="55">
        <v>42</v>
      </c>
      <c r="J23" s="55">
        <v>40</v>
      </c>
      <c r="K23" s="55">
        <v>43</v>
      </c>
      <c r="L23" s="55">
        <v>42</v>
      </c>
      <c r="M23" s="55">
        <v>24</v>
      </c>
      <c r="N23" s="55">
        <v>62</v>
      </c>
      <c r="O23" s="93">
        <v>39</v>
      </c>
      <c r="P23">
        <v>63</v>
      </c>
    </row>
    <row r="24" spans="1:16" x14ac:dyDescent="0.35">
      <c r="A24" s="37" t="s">
        <v>25</v>
      </c>
      <c r="B24" s="55">
        <v>2</v>
      </c>
      <c r="C24" s="55">
        <v>7</v>
      </c>
      <c r="D24" s="55">
        <v>3</v>
      </c>
      <c r="E24" s="55">
        <v>0</v>
      </c>
      <c r="F24" s="55">
        <v>2</v>
      </c>
      <c r="G24" s="55">
        <v>3</v>
      </c>
      <c r="H24" s="55">
        <v>1</v>
      </c>
      <c r="I24" s="55">
        <v>0</v>
      </c>
      <c r="J24" s="55">
        <v>6</v>
      </c>
      <c r="K24" s="55">
        <v>4</v>
      </c>
      <c r="L24" s="55">
        <v>4</v>
      </c>
      <c r="M24" s="55">
        <v>3</v>
      </c>
      <c r="N24" s="55">
        <v>0</v>
      </c>
      <c r="O24" s="93">
        <v>1</v>
      </c>
      <c r="P24">
        <v>2</v>
      </c>
    </row>
    <row r="25" spans="1:16" x14ac:dyDescent="0.35">
      <c r="A25" s="37" t="s">
        <v>26</v>
      </c>
      <c r="B25" s="55">
        <v>0</v>
      </c>
      <c r="C25" s="55">
        <v>3</v>
      </c>
      <c r="D25" s="55">
        <v>4</v>
      </c>
      <c r="E25" s="55">
        <v>1</v>
      </c>
      <c r="F25" s="55">
        <v>5</v>
      </c>
      <c r="G25" s="55">
        <v>7</v>
      </c>
      <c r="H25" s="55">
        <v>3</v>
      </c>
      <c r="I25" s="55">
        <v>9</v>
      </c>
      <c r="J25" s="55">
        <v>11</v>
      </c>
      <c r="K25" s="55">
        <v>6</v>
      </c>
      <c r="L25" s="55">
        <v>5</v>
      </c>
      <c r="M25" s="55">
        <v>8</v>
      </c>
      <c r="N25" s="55">
        <v>11</v>
      </c>
      <c r="O25" s="93">
        <v>6</v>
      </c>
      <c r="P25">
        <v>12</v>
      </c>
    </row>
    <row r="26" spans="1:16" x14ac:dyDescent="0.35">
      <c r="A26" s="37" t="s">
        <v>27</v>
      </c>
      <c r="B26" s="55">
        <v>0</v>
      </c>
      <c r="C26" s="55">
        <v>1</v>
      </c>
      <c r="D26" s="55">
        <v>3</v>
      </c>
      <c r="E26" s="55">
        <v>1</v>
      </c>
      <c r="F26" s="55">
        <v>1</v>
      </c>
      <c r="G26" s="55">
        <v>0</v>
      </c>
      <c r="H26" s="55">
        <v>0</v>
      </c>
      <c r="I26" s="55">
        <v>9</v>
      </c>
      <c r="J26" s="55">
        <v>4</v>
      </c>
      <c r="K26" s="55">
        <v>2</v>
      </c>
      <c r="L26" s="55">
        <v>0</v>
      </c>
      <c r="M26" s="55">
        <v>4</v>
      </c>
      <c r="N26" s="55">
        <v>5</v>
      </c>
      <c r="O26" s="93">
        <v>3</v>
      </c>
      <c r="P26">
        <v>1</v>
      </c>
    </row>
    <row r="27" spans="1:16" x14ac:dyDescent="0.35">
      <c r="A27" s="37" t="s">
        <v>28</v>
      </c>
      <c r="B27" s="55">
        <v>1</v>
      </c>
      <c r="C27" s="55">
        <v>1</v>
      </c>
      <c r="D27" s="55">
        <v>2</v>
      </c>
      <c r="E27" s="55">
        <v>1</v>
      </c>
      <c r="F27" s="55">
        <v>4</v>
      </c>
      <c r="G27" s="55">
        <v>3</v>
      </c>
      <c r="H27" s="55">
        <v>1</v>
      </c>
      <c r="I27" s="55">
        <v>0</v>
      </c>
      <c r="J27" s="55">
        <v>1</v>
      </c>
      <c r="K27" s="55">
        <v>0</v>
      </c>
      <c r="L27" s="55">
        <v>1</v>
      </c>
      <c r="M27" s="55">
        <v>1</v>
      </c>
      <c r="N27" s="55">
        <v>2</v>
      </c>
      <c r="O27" s="93">
        <v>1</v>
      </c>
      <c r="P27">
        <v>2</v>
      </c>
    </row>
    <row r="28" spans="1:16" x14ac:dyDescent="0.35">
      <c r="A28" s="37" t="s">
        <v>29</v>
      </c>
      <c r="B28" s="55">
        <v>25</v>
      </c>
      <c r="C28" s="55">
        <v>27</v>
      </c>
      <c r="D28" s="55">
        <v>30</v>
      </c>
      <c r="E28" s="55">
        <v>29</v>
      </c>
      <c r="F28" s="55">
        <v>23</v>
      </c>
      <c r="G28" s="55">
        <v>34</v>
      </c>
      <c r="H28" s="55">
        <v>44</v>
      </c>
      <c r="I28" s="55">
        <v>46</v>
      </c>
      <c r="J28" s="55">
        <v>33</v>
      </c>
      <c r="K28" s="55">
        <v>25</v>
      </c>
      <c r="L28" s="55">
        <v>50</v>
      </c>
      <c r="M28" s="55">
        <v>52</v>
      </c>
      <c r="N28" s="55">
        <v>41</v>
      </c>
      <c r="O28" s="93">
        <v>26</v>
      </c>
      <c r="P28">
        <v>35</v>
      </c>
    </row>
    <row r="29" spans="1:16" x14ac:dyDescent="0.35">
      <c r="A29" s="37" t="s">
        <v>30</v>
      </c>
      <c r="B29" s="55">
        <v>7</v>
      </c>
      <c r="C29" s="55">
        <v>7</v>
      </c>
      <c r="D29" s="55">
        <v>1</v>
      </c>
      <c r="E29" s="55">
        <v>5</v>
      </c>
      <c r="F29" s="55">
        <v>1</v>
      </c>
      <c r="G29" s="55">
        <v>3</v>
      </c>
      <c r="H29" s="55">
        <v>1</v>
      </c>
      <c r="I29" s="55">
        <v>4</v>
      </c>
      <c r="J29" s="55">
        <v>5</v>
      </c>
      <c r="K29" s="55">
        <v>3</v>
      </c>
      <c r="L29" s="55">
        <v>5</v>
      </c>
      <c r="M29" s="55">
        <v>5</v>
      </c>
      <c r="N29" s="55">
        <v>4</v>
      </c>
      <c r="O29" s="93">
        <v>4</v>
      </c>
      <c r="P29">
        <v>4</v>
      </c>
    </row>
    <row r="30" spans="1:16" x14ac:dyDescent="0.35">
      <c r="A30" s="37" t="s">
        <v>31</v>
      </c>
      <c r="B30" s="55">
        <v>6</v>
      </c>
      <c r="C30" s="55">
        <v>10</v>
      </c>
      <c r="D30" s="55">
        <v>4</v>
      </c>
      <c r="E30" s="55">
        <v>2</v>
      </c>
      <c r="F30" s="55">
        <v>5</v>
      </c>
      <c r="G30" s="55">
        <v>9</v>
      </c>
      <c r="H30" s="55">
        <v>10</v>
      </c>
      <c r="I30" s="55">
        <v>6</v>
      </c>
      <c r="J30" s="55">
        <v>2</v>
      </c>
      <c r="K30" s="55">
        <v>10</v>
      </c>
      <c r="L30" s="55">
        <v>16</v>
      </c>
      <c r="M30" s="55">
        <v>9</v>
      </c>
      <c r="N30" s="55">
        <v>10</v>
      </c>
      <c r="O30" s="93">
        <v>5</v>
      </c>
      <c r="P30">
        <v>6</v>
      </c>
    </row>
    <row r="31" spans="1:16" x14ac:dyDescent="0.35">
      <c r="A31" s="37" t="s">
        <v>32</v>
      </c>
      <c r="B31" s="55">
        <v>6</v>
      </c>
      <c r="C31" s="55">
        <v>5</v>
      </c>
      <c r="D31" s="55">
        <v>1</v>
      </c>
      <c r="E31" s="55">
        <v>4</v>
      </c>
      <c r="F31" s="55">
        <v>15</v>
      </c>
      <c r="G31" s="55">
        <v>5</v>
      </c>
      <c r="H31" s="55">
        <v>7</v>
      </c>
      <c r="I31" s="55">
        <v>17</v>
      </c>
      <c r="J31" s="55">
        <v>12</v>
      </c>
      <c r="K31" s="55">
        <v>9</v>
      </c>
      <c r="L31" s="55">
        <v>19</v>
      </c>
      <c r="M31" s="55">
        <v>10</v>
      </c>
      <c r="N31" s="55">
        <v>7</v>
      </c>
      <c r="O31" s="93">
        <v>4</v>
      </c>
      <c r="P31">
        <v>9</v>
      </c>
    </row>
    <row r="32" spans="1:16" x14ac:dyDescent="0.35">
      <c r="A32" s="37" t="s">
        <v>33</v>
      </c>
      <c r="B32" s="55">
        <v>0</v>
      </c>
      <c r="C32" s="55">
        <v>1</v>
      </c>
      <c r="D32" s="55">
        <v>2</v>
      </c>
      <c r="E32" s="55">
        <v>0</v>
      </c>
      <c r="F32" s="55">
        <v>0</v>
      </c>
      <c r="G32" s="55">
        <v>2</v>
      </c>
      <c r="H32" s="55">
        <v>4</v>
      </c>
      <c r="I32" s="55">
        <v>5</v>
      </c>
      <c r="J32" s="55">
        <v>6</v>
      </c>
      <c r="K32" s="55">
        <v>0</v>
      </c>
      <c r="L32" s="55">
        <v>1</v>
      </c>
      <c r="M32" s="55">
        <v>4</v>
      </c>
      <c r="N32" s="55">
        <v>3</v>
      </c>
      <c r="O32" s="93">
        <v>1</v>
      </c>
      <c r="P32">
        <v>2</v>
      </c>
    </row>
    <row r="33" spans="1:16" x14ac:dyDescent="0.35">
      <c r="A33" s="37" t="s">
        <v>34</v>
      </c>
      <c r="B33" s="55">
        <v>17</v>
      </c>
      <c r="C33" s="55">
        <v>10</v>
      </c>
      <c r="D33" s="55">
        <v>5</v>
      </c>
      <c r="E33" s="55">
        <v>7</v>
      </c>
      <c r="F33" s="55">
        <v>7</v>
      </c>
      <c r="G33" s="55">
        <v>17</v>
      </c>
      <c r="H33" s="55">
        <v>17</v>
      </c>
      <c r="I33" s="55">
        <v>12</v>
      </c>
      <c r="J33" s="55">
        <v>21</v>
      </c>
      <c r="K33" s="55">
        <v>14</v>
      </c>
      <c r="L33" s="55">
        <v>15</v>
      </c>
      <c r="M33" s="55">
        <v>30</v>
      </c>
      <c r="N33" s="55">
        <v>14</v>
      </c>
      <c r="O33" s="93">
        <v>10</v>
      </c>
      <c r="P33">
        <v>13</v>
      </c>
    </row>
    <row r="34" spans="1:16" x14ac:dyDescent="0.35">
      <c r="A34" s="37" t="s">
        <v>35</v>
      </c>
      <c r="B34" s="55">
        <v>1</v>
      </c>
      <c r="C34" s="55">
        <v>2</v>
      </c>
      <c r="D34" s="55">
        <v>11</v>
      </c>
      <c r="E34" s="55">
        <v>2</v>
      </c>
      <c r="F34" s="55">
        <v>3</v>
      </c>
      <c r="G34" s="55">
        <v>6</v>
      </c>
      <c r="H34" s="55">
        <v>1</v>
      </c>
      <c r="I34" s="55">
        <v>8</v>
      </c>
      <c r="J34" s="55">
        <v>2</v>
      </c>
      <c r="K34" s="55">
        <v>4</v>
      </c>
      <c r="L34" s="55">
        <v>1</v>
      </c>
      <c r="M34" s="55">
        <v>4</v>
      </c>
      <c r="N34" s="55">
        <v>1</v>
      </c>
      <c r="O34" s="93">
        <v>0</v>
      </c>
      <c r="P34">
        <v>5</v>
      </c>
    </row>
    <row r="35" spans="1:16" x14ac:dyDescent="0.35">
      <c r="A35" s="37" t="s">
        <v>36</v>
      </c>
      <c r="B35" s="55">
        <v>3</v>
      </c>
      <c r="C35" s="55">
        <v>0</v>
      </c>
      <c r="D35" s="55">
        <v>1</v>
      </c>
      <c r="E35" s="55">
        <v>0</v>
      </c>
      <c r="F35" s="55">
        <v>1</v>
      </c>
      <c r="G35" s="55">
        <v>1</v>
      </c>
      <c r="H35" s="55">
        <v>5</v>
      </c>
      <c r="I35" s="55">
        <v>0</v>
      </c>
      <c r="J35" s="55">
        <v>0</v>
      </c>
      <c r="K35" s="55">
        <v>0</v>
      </c>
      <c r="L35" s="55">
        <v>0</v>
      </c>
      <c r="M35" s="55">
        <v>1</v>
      </c>
      <c r="N35" s="55">
        <v>1</v>
      </c>
      <c r="O35" s="93">
        <v>0</v>
      </c>
      <c r="P35">
        <v>1</v>
      </c>
    </row>
    <row r="36" spans="1:16" x14ac:dyDescent="0.35">
      <c r="A36" s="37" t="s">
        <v>37</v>
      </c>
      <c r="B36" s="55">
        <v>1</v>
      </c>
      <c r="C36" s="55">
        <v>6</v>
      </c>
      <c r="D36" s="55">
        <v>3</v>
      </c>
      <c r="E36" s="55">
        <v>3</v>
      </c>
      <c r="F36" s="55">
        <v>6</v>
      </c>
      <c r="G36" s="55">
        <v>5</v>
      </c>
      <c r="H36" s="55">
        <v>4</v>
      </c>
      <c r="I36" s="55">
        <v>6</v>
      </c>
      <c r="J36" s="55">
        <v>4</v>
      </c>
      <c r="K36" s="55">
        <v>1</v>
      </c>
      <c r="L36" s="55">
        <v>2</v>
      </c>
      <c r="M36" s="55">
        <v>8</v>
      </c>
      <c r="N36" s="55">
        <v>3</v>
      </c>
      <c r="O36" s="93">
        <v>6</v>
      </c>
      <c r="P36">
        <v>3</v>
      </c>
    </row>
    <row r="37" spans="1:16" x14ac:dyDescent="0.35">
      <c r="A37" s="37" t="s">
        <v>38</v>
      </c>
      <c r="B37" s="55">
        <v>0</v>
      </c>
      <c r="C37" s="55">
        <v>1</v>
      </c>
      <c r="D37" s="55">
        <v>0</v>
      </c>
      <c r="E37" s="55">
        <v>0</v>
      </c>
      <c r="F37" s="55">
        <v>1</v>
      </c>
      <c r="G37" s="55">
        <v>0</v>
      </c>
      <c r="H37" s="55">
        <v>0</v>
      </c>
      <c r="I37" s="55">
        <v>2</v>
      </c>
      <c r="J37" s="55">
        <v>3</v>
      </c>
      <c r="K37" s="55">
        <v>0</v>
      </c>
      <c r="L37" s="55">
        <v>0</v>
      </c>
      <c r="M37" s="55">
        <v>6</v>
      </c>
      <c r="N37" s="55">
        <v>3</v>
      </c>
      <c r="O37" s="93">
        <v>0</v>
      </c>
      <c r="P37">
        <v>0</v>
      </c>
    </row>
    <row r="38" spans="1:16" x14ac:dyDescent="0.35">
      <c r="A38" s="37" t="s">
        <v>39</v>
      </c>
      <c r="B38" s="55">
        <v>1</v>
      </c>
      <c r="C38" s="55">
        <v>4</v>
      </c>
      <c r="D38" s="55">
        <v>1</v>
      </c>
      <c r="E38" s="55">
        <v>2</v>
      </c>
      <c r="F38" s="55">
        <v>1</v>
      </c>
      <c r="G38" s="55">
        <v>7</v>
      </c>
      <c r="H38" s="55">
        <v>6</v>
      </c>
      <c r="I38" s="55">
        <v>3</v>
      </c>
      <c r="J38" s="55">
        <v>4</v>
      </c>
      <c r="K38" s="55">
        <v>3</v>
      </c>
      <c r="L38" s="55">
        <v>3</v>
      </c>
      <c r="M38" s="55">
        <v>3</v>
      </c>
      <c r="N38" s="55">
        <v>3</v>
      </c>
      <c r="O38" s="93">
        <v>2</v>
      </c>
      <c r="P38">
        <v>5</v>
      </c>
    </row>
    <row r="39" spans="1:16" x14ac:dyDescent="0.35">
      <c r="A39" s="37" t="s">
        <v>40</v>
      </c>
      <c r="B39" s="55">
        <v>17</v>
      </c>
      <c r="C39" s="55">
        <v>24</v>
      </c>
      <c r="D39" s="55">
        <v>17</v>
      </c>
      <c r="E39" s="55">
        <v>14</v>
      </c>
      <c r="F39" s="55">
        <v>16</v>
      </c>
      <c r="G39" s="55">
        <v>22</v>
      </c>
      <c r="H39" s="55">
        <v>20</v>
      </c>
      <c r="I39" s="55">
        <v>26</v>
      </c>
      <c r="J39" s="55">
        <v>29</v>
      </c>
      <c r="K39" s="55">
        <v>17</v>
      </c>
      <c r="L39" s="55">
        <v>15</v>
      </c>
      <c r="M39" s="55">
        <v>25</v>
      </c>
      <c r="N39" s="55">
        <v>13</v>
      </c>
      <c r="O39" s="93">
        <v>19</v>
      </c>
      <c r="P39">
        <v>24</v>
      </c>
    </row>
    <row r="40" spans="1:16" x14ac:dyDescent="0.35">
      <c r="A40" s="37" t="s">
        <v>41</v>
      </c>
      <c r="B40" s="55">
        <v>2</v>
      </c>
      <c r="C40" s="55">
        <v>1</v>
      </c>
      <c r="D40" s="55">
        <v>0</v>
      </c>
      <c r="E40" s="55">
        <v>1</v>
      </c>
      <c r="F40" s="55">
        <v>0</v>
      </c>
      <c r="G40" s="55">
        <v>2</v>
      </c>
      <c r="H40" s="55">
        <v>1</v>
      </c>
      <c r="I40" s="55">
        <v>1</v>
      </c>
      <c r="J40" s="55">
        <v>0</v>
      </c>
      <c r="K40" s="55">
        <v>1</v>
      </c>
      <c r="L40" s="55">
        <v>0</v>
      </c>
      <c r="M40" s="55">
        <v>0</v>
      </c>
      <c r="N40" s="55">
        <v>5</v>
      </c>
      <c r="O40" s="93">
        <v>1</v>
      </c>
      <c r="P40">
        <v>1</v>
      </c>
    </row>
    <row r="41" spans="1:16" x14ac:dyDescent="0.35">
      <c r="A41" s="37" t="s">
        <v>42</v>
      </c>
      <c r="B41" s="55">
        <v>2</v>
      </c>
      <c r="C41" s="55">
        <v>3</v>
      </c>
      <c r="D41" s="55">
        <v>4</v>
      </c>
      <c r="E41" s="55">
        <v>6</v>
      </c>
      <c r="F41" s="55">
        <v>0</v>
      </c>
      <c r="G41" s="55">
        <v>4</v>
      </c>
      <c r="H41" s="55">
        <v>7</v>
      </c>
      <c r="I41" s="55">
        <v>3</v>
      </c>
      <c r="J41" s="55">
        <v>3</v>
      </c>
      <c r="K41" s="55">
        <v>1</v>
      </c>
      <c r="L41" s="55">
        <v>2</v>
      </c>
      <c r="M41" s="55">
        <v>6</v>
      </c>
      <c r="N41" s="55">
        <v>2</v>
      </c>
      <c r="O41" s="93">
        <v>1</v>
      </c>
      <c r="P41">
        <v>1</v>
      </c>
    </row>
    <row r="42" spans="1:16" x14ac:dyDescent="0.35">
      <c r="A42" s="37" t="s">
        <v>43</v>
      </c>
      <c r="B42" s="55">
        <v>11</v>
      </c>
      <c r="C42" s="55">
        <v>10</v>
      </c>
      <c r="D42" s="55">
        <v>11</v>
      </c>
      <c r="E42" s="55">
        <v>10</v>
      </c>
      <c r="F42" s="55">
        <v>8</v>
      </c>
      <c r="G42" s="55">
        <v>10</v>
      </c>
      <c r="H42" s="55">
        <v>15</v>
      </c>
      <c r="I42" s="55">
        <v>15</v>
      </c>
      <c r="J42" s="55">
        <v>17</v>
      </c>
      <c r="K42" s="55">
        <v>7</v>
      </c>
      <c r="L42" s="55">
        <v>11</v>
      </c>
      <c r="M42" s="55">
        <v>12</v>
      </c>
      <c r="N42" s="55">
        <v>7</v>
      </c>
      <c r="O42" s="93">
        <v>15</v>
      </c>
      <c r="P42">
        <v>24</v>
      </c>
    </row>
    <row r="43" spans="1:16" x14ac:dyDescent="0.35">
      <c r="A43" s="37" t="s">
        <v>44</v>
      </c>
      <c r="B43" s="55">
        <v>2</v>
      </c>
      <c r="C43" s="55">
        <v>0</v>
      </c>
      <c r="D43" s="55">
        <v>0</v>
      </c>
      <c r="E43" s="55">
        <v>0</v>
      </c>
      <c r="F43" s="55">
        <v>0</v>
      </c>
      <c r="G43" s="55">
        <v>4</v>
      </c>
      <c r="H43" s="55">
        <v>1</v>
      </c>
      <c r="I43" s="55">
        <v>8</v>
      </c>
      <c r="J43" s="55">
        <v>3</v>
      </c>
      <c r="K43" s="55">
        <v>2</v>
      </c>
      <c r="L43" s="55">
        <v>0</v>
      </c>
      <c r="M43" s="55">
        <v>2</v>
      </c>
      <c r="N43" s="55">
        <v>7</v>
      </c>
      <c r="O43" s="93">
        <v>1</v>
      </c>
      <c r="P43">
        <v>3</v>
      </c>
    </row>
    <row r="44" spans="1:16" x14ac:dyDescent="0.35">
      <c r="A44" s="37" t="s">
        <v>45</v>
      </c>
      <c r="B44" s="55">
        <v>2</v>
      </c>
      <c r="C44" s="55">
        <v>4</v>
      </c>
      <c r="D44" s="55">
        <v>3</v>
      </c>
      <c r="E44" s="55">
        <v>4</v>
      </c>
      <c r="F44" s="55">
        <v>5</v>
      </c>
      <c r="G44" s="55">
        <v>15</v>
      </c>
      <c r="H44" s="55">
        <v>6</v>
      </c>
      <c r="I44" s="55">
        <v>19</v>
      </c>
      <c r="J44" s="55">
        <v>10</v>
      </c>
      <c r="K44" s="55">
        <v>9</v>
      </c>
      <c r="L44" s="55">
        <v>12</v>
      </c>
      <c r="M44" s="55">
        <v>18</v>
      </c>
      <c r="N44" s="55">
        <v>11</v>
      </c>
      <c r="O44" s="93">
        <v>7</v>
      </c>
      <c r="P44">
        <v>10</v>
      </c>
    </row>
    <row r="45" spans="1:16" x14ac:dyDescent="0.35">
      <c r="A45" s="37" t="s">
        <v>46</v>
      </c>
      <c r="B45" s="55">
        <v>2</v>
      </c>
      <c r="C45" s="55">
        <v>0</v>
      </c>
      <c r="D45" s="55">
        <v>1</v>
      </c>
      <c r="E45" s="55">
        <v>5</v>
      </c>
      <c r="F45" s="55">
        <v>0</v>
      </c>
      <c r="G45" s="55">
        <v>5</v>
      </c>
      <c r="H45" s="55">
        <v>5</v>
      </c>
      <c r="I45" s="55">
        <v>4</v>
      </c>
      <c r="J45" s="55">
        <v>8</v>
      </c>
      <c r="K45" s="55">
        <v>2</v>
      </c>
      <c r="L45" s="55">
        <v>6</v>
      </c>
      <c r="M45" s="55">
        <v>19</v>
      </c>
      <c r="N45" s="55">
        <v>4</v>
      </c>
      <c r="O45" s="93">
        <v>7</v>
      </c>
      <c r="P45">
        <v>3</v>
      </c>
    </row>
    <row r="46" spans="1:16" x14ac:dyDescent="0.35">
      <c r="A46" s="37" t="s">
        <v>47</v>
      </c>
      <c r="B46" s="55">
        <v>2</v>
      </c>
      <c r="C46" s="55">
        <v>3</v>
      </c>
      <c r="D46" s="55">
        <v>0</v>
      </c>
      <c r="E46" s="55">
        <v>2</v>
      </c>
      <c r="F46" s="55">
        <v>0</v>
      </c>
      <c r="G46" s="55">
        <v>4</v>
      </c>
      <c r="H46" s="55">
        <v>2</v>
      </c>
      <c r="I46" s="55">
        <v>4</v>
      </c>
      <c r="J46" s="55">
        <v>1</v>
      </c>
      <c r="K46" s="55">
        <v>3</v>
      </c>
      <c r="L46" s="55">
        <v>2</v>
      </c>
      <c r="M46" s="55">
        <v>4</v>
      </c>
      <c r="N46" s="55">
        <v>1</v>
      </c>
      <c r="O46" s="93">
        <v>0</v>
      </c>
      <c r="P46">
        <v>0</v>
      </c>
    </row>
    <row r="47" spans="1:16" x14ac:dyDescent="0.35">
      <c r="A47" s="37" t="s">
        <v>48</v>
      </c>
      <c r="B47" s="40">
        <f t="shared" ref="B47:L47" si="0">SUM(B2:B46)</f>
        <v>210</v>
      </c>
      <c r="C47" s="40">
        <f t="shared" si="0"/>
        <v>230</v>
      </c>
      <c r="D47" s="40">
        <f t="shared" si="0"/>
        <v>228</v>
      </c>
      <c r="E47" s="40">
        <f t="shared" si="0"/>
        <v>216</v>
      </c>
      <c r="F47" s="40">
        <f t="shared" si="0"/>
        <v>228</v>
      </c>
      <c r="G47" s="40">
        <f t="shared" si="0"/>
        <v>268</v>
      </c>
      <c r="H47" s="40">
        <f t="shared" si="0"/>
        <v>321</v>
      </c>
      <c r="I47" s="40">
        <f t="shared" si="0"/>
        <v>388</v>
      </c>
      <c r="J47" s="40">
        <f t="shared" si="0"/>
        <v>365</v>
      </c>
      <c r="K47" s="40">
        <f t="shared" si="0"/>
        <v>252</v>
      </c>
      <c r="L47" s="40">
        <f t="shared" si="0"/>
        <v>324</v>
      </c>
      <c r="M47" s="40">
        <f t="shared" ref="M47:P47" si="1">SUM(M2:M46)</f>
        <v>381</v>
      </c>
      <c r="N47" s="40">
        <f t="shared" si="1"/>
        <v>349</v>
      </c>
      <c r="O47" s="98">
        <f>SUM(O2:O46)</f>
        <v>262</v>
      </c>
      <c r="P47" s="40">
        <f t="shared" si="1"/>
        <v>374</v>
      </c>
    </row>
    <row r="48" spans="1:16" x14ac:dyDescent="0.35">
      <c r="A48" s="59" t="s">
        <v>49</v>
      </c>
      <c r="B48" s="38">
        <f t="shared" ref="B48:L48" si="2">B47/B49</f>
        <v>6.0658578856152515E-2</v>
      </c>
      <c r="C48" s="38">
        <f t="shared" si="2"/>
        <v>6.6110951422822653E-2</v>
      </c>
      <c r="D48" s="38">
        <f t="shared" si="2"/>
        <v>7.3030108904548363E-2</v>
      </c>
      <c r="E48" s="38">
        <f t="shared" si="2"/>
        <v>7.0588235294117646E-2</v>
      </c>
      <c r="F48" s="38">
        <f t="shared" si="2"/>
        <v>7.4339745679817409E-2</v>
      </c>
      <c r="G48" s="38">
        <f t="shared" si="2"/>
        <v>7.8431372549019607E-2</v>
      </c>
      <c r="H48" s="38">
        <f t="shared" si="2"/>
        <v>9.421778690930438E-2</v>
      </c>
      <c r="I48" s="38">
        <f t="shared" si="2"/>
        <v>0.10972850678733032</v>
      </c>
      <c r="J48" s="38">
        <f t="shared" si="2"/>
        <v>0.10337015009912207</v>
      </c>
      <c r="K48" s="38">
        <f t="shared" si="2"/>
        <v>6.6790352504638217E-2</v>
      </c>
      <c r="L48" s="38">
        <f t="shared" si="2"/>
        <v>8.7073367374361735E-2</v>
      </c>
      <c r="M48" s="38">
        <f>M47/M49</f>
        <v>0.10469909315746084</v>
      </c>
      <c r="N48" s="38">
        <f>N47/N49</f>
        <v>9.6675900277008314E-2</v>
      </c>
      <c r="O48" s="99">
        <f>O47/O49</f>
        <v>7.3286713286713281E-2</v>
      </c>
      <c r="P48" s="38">
        <f>P47/P49</f>
        <v>8.3314769436400093E-2</v>
      </c>
    </row>
    <row r="49" spans="1:16" x14ac:dyDescent="0.35">
      <c r="A49" s="59" t="s">
        <v>50</v>
      </c>
      <c r="B49" s="39">
        <v>3462</v>
      </c>
      <c r="C49" s="39">
        <v>3479</v>
      </c>
      <c r="D49" s="39">
        <v>3122</v>
      </c>
      <c r="E49" s="39">
        <v>3060</v>
      </c>
      <c r="F49" s="39">
        <v>3067</v>
      </c>
      <c r="G49" s="39">
        <v>3417</v>
      </c>
      <c r="H49" s="39">
        <v>3407</v>
      </c>
      <c r="I49" s="39">
        <v>3536</v>
      </c>
      <c r="J49" s="39">
        <v>3531</v>
      </c>
      <c r="K49" s="39">
        <v>3773</v>
      </c>
      <c r="L49" s="39">
        <v>3721</v>
      </c>
      <c r="M49" s="39">
        <v>3639</v>
      </c>
      <c r="N49" s="39">
        <v>3610</v>
      </c>
      <c r="O49" s="100">
        <v>3575</v>
      </c>
      <c r="P49">
        <v>4489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0C2F-510A-4E89-843E-9A15B63DD261}">
  <dimension ref="A1:X99"/>
  <sheetViews>
    <sheetView topLeftCell="A112" zoomScale="90" zoomScaleNormal="90" workbookViewId="0">
      <selection activeCell="N39" sqref="N39:S51"/>
    </sheetView>
  </sheetViews>
  <sheetFormatPr defaultRowHeight="14.5" x14ac:dyDescent="0.35"/>
  <cols>
    <col min="1" max="1" width="13.08984375" customWidth="1"/>
    <col min="2" max="14" width="10.08984375" bestFit="1" customWidth="1"/>
    <col min="15" max="15" width="13.81640625" customWidth="1"/>
    <col min="16" max="16" width="15.1796875" customWidth="1"/>
    <col min="18" max="18" width="11.54296875" customWidth="1"/>
    <col min="19" max="19" width="14.81640625" customWidth="1"/>
    <col min="20" max="20" width="15" bestFit="1" customWidth="1"/>
  </cols>
  <sheetData>
    <row r="1" spans="1:24" x14ac:dyDescent="0.35">
      <c r="A1" s="21" t="s">
        <v>51</v>
      </c>
      <c r="B1" s="24" t="s">
        <v>114</v>
      </c>
      <c r="C1" s="24" t="s">
        <v>115</v>
      </c>
      <c r="D1" s="24" t="s">
        <v>116</v>
      </c>
      <c r="E1" s="24" t="s">
        <v>117</v>
      </c>
      <c r="F1" s="24" t="s">
        <v>118</v>
      </c>
      <c r="G1" s="24" t="s">
        <v>119</v>
      </c>
      <c r="H1" s="24" t="s">
        <v>120</v>
      </c>
      <c r="I1" s="24" t="s">
        <v>121</v>
      </c>
      <c r="J1" s="24" t="s">
        <v>122</v>
      </c>
      <c r="K1" s="24" t="s">
        <v>123</v>
      </c>
      <c r="L1" s="24" t="s">
        <v>124</v>
      </c>
      <c r="M1" s="24" t="s">
        <v>125</v>
      </c>
      <c r="N1" s="24" t="s">
        <v>126</v>
      </c>
      <c r="O1" s="24" t="s">
        <v>127</v>
      </c>
      <c r="P1" s="24" t="s">
        <v>128</v>
      </c>
      <c r="Q1" s="24"/>
      <c r="R1" s="24" t="s">
        <v>112</v>
      </c>
      <c r="S1" s="24" t="s">
        <v>113</v>
      </c>
      <c r="T1" s="1" t="s">
        <v>1</v>
      </c>
      <c r="U1" s="1" t="s">
        <v>2</v>
      </c>
      <c r="W1" t="s">
        <v>105</v>
      </c>
      <c r="X1" t="s">
        <v>2</v>
      </c>
    </row>
    <row r="2" spans="1:24" x14ac:dyDescent="0.35">
      <c r="A2" s="22" t="s">
        <v>3</v>
      </c>
      <c r="B2" s="33">
        <v>6678</v>
      </c>
      <c r="C2" s="33">
        <v>6571</v>
      </c>
      <c r="D2" s="33">
        <v>6985</v>
      </c>
      <c r="E2" s="33">
        <v>7120</v>
      </c>
      <c r="F2" s="33">
        <v>7794</v>
      </c>
      <c r="G2" s="33">
        <v>8499</v>
      </c>
      <c r="H2" s="33">
        <v>9198</v>
      </c>
      <c r="I2" s="33">
        <v>9755</v>
      </c>
      <c r="J2" s="33">
        <v>9303</v>
      </c>
      <c r="K2" s="33">
        <v>8639</v>
      </c>
      <c r="L2" s="33">
        <v>9011</v>
      </c>
      <c r="M2" s="33">
        <v>9383</v>
      </c>
      <c r="N2" s="33">
        <v>9906</v>
      </c>
      <c r="O2" s="33">
        <v>9220</v>
      </c>
      <c r="P2" s="136">
        <v>8992</v>
      </c>
      <c r="R2" s="135">
        <f>P2-K2</f>
        <v>353</v>
      </c>
      <c r="S2" s="86">
        <f>R2/K2</f>
        <v>4.0861210788285682E-2</v>
      </c>
      <c r="T2" s="4">
        <f>N2-M2</f>
        <v>523</v>
      </c>
      <c r="U2" s="36">
        <f>T2/M2*100</f>
        <v>5.5739102632420341</v>
      </c>
      <c r="W2" s="4">
        <f>O2-N2</f>
        <v>-686</v>
      </c>
      <c r="X2" s="86">
        <f>W2/N2</f>
        <v>-6.9250959014738545E-2</v>
      </c>
    </row>
    <row r="3" spans="1:24" x14ac:dyDescent="0.35">
      <c r="A3" s="22" t="s">
        <v>4</v>
      </c>
      <c r="B3" s="33">
        <v>372</v>
      </c>
      <c r="C3" s="33">
        <v>397</v>
      </c>
      <c r="D3" s="33">
        <v>424</v>
      </c>
      <c r="E3" s="33">
        <v>357</v>
      </c>
      <c r="F3" s="33">
        <v>389</v>
      </c>
      <c r="G3" s="33">
        <v>419</v>
      </c>
      <c r="H3" s="33">
        <v>417</v>
      </c>
      <c r="I3" s="33">
        <v>423</v>
      </c>
      <c r="J3" s="33">
        <v>411</v>
      </c>
      <c r="K3" s="33">
        <v>391</v>
      </c>
      <c r="L3" s="33">
        <v>318</v>
      </c>
      <c r="M3" s="33">
        <v>349</v>
      </c>
      <c r="N3" s="33">
        <v>404</v>
      </c>
      <c r="O3" s="33">
        <v>430</v>
      </c>
      <c r="P3" s="136">
        <v>581</v>
      </c>
      <c r="R3" s="135">
        <f t="shared" ref="R3:R47" si="0">P3-K3</f>
        <v>190</v>
      </c>
      <c r="S3" s="86">
        <f t="shared" ref="S3:S47" si="1">R3/K3</f>
        <v>0.48593350383631712</v>
      </c>
      <c r="T3" s="4">
        <f t="shared" ref="T3:T46" si="2">N3-M3</f>
        <v>55</v>
      </c>
      <c r="U3" s="36">
        <f t="shared" ref="U3:U46" si="3">T3/M3*100</f>
        <v>15.759312320916905</v>
      </c>
      <c r="W3" s="4">
        <f t="shared" ref="W3:W47" si="4">O3-N3</f>
        <v>26</v>
      </c>
      <c r="X3" s="86">
        <f t="shared" ref="X3:X47" si="5">W3/N3</f>
        <v>6.4356435643564358E-2</v>
      </c>
    </row>
    <row r="4" spans="1:24" x14ac:dyDescent="0.35">
      <c r="A4" s="22" t="s">
        <v>5</v>
      </c>
      <c r="B4" s="33">
        <v>1477</v>
      </c>
      <c r="C4" s="33">
        <v>1501</v>
      </c>
      <c r="D4" s="33">
        <v>1506</v>
      </c>
      <c r="E4" s="33">
        <v>1524</v>
      </c>
      <c r="F4" s="33">
        <v>1498</v>
      </c>
      <c r="G4" s="33">
        <v>1447</v>
      </c>
      <c r="H4" s="33">
        <v>1403</v>
      </c>
      <c r="I4" s="33">
        <v>1398</v>
      </c>
      <c r="J4" s="33">
        <v>1316</v>
      </c>
      <c r="K4" s="33">
        <v>1172</v>
      </c>
      <c r="L4" s="33">
        <v>1133</v>
      </c>
      <c r="M4" s="33">
        <v>1116</v>
      </c>
      <c r="N4" s="33">
        <v>1123</v>
      </c>
      <c r="O4" s="113">
        <v>1114</v>
      </c>
      <c r="P4" s="136">
        <v>1072</v>
      </c>
      <c r="R4" s="135">
        <f t="shared" si="0"/>
        <v>-100</v>
      </c>
      <c r="S4" s="86">
        <f t="shared" si="1"/>
        <v>-8.5324232081911269E-2</v>
      </c>
      <c r="T4" s="4">
        <f t="shared" si="2"/>
        <v>7</v>
      </c>
      <c r="U4" s="36">
        <f t="shared" si="3"/>
        <v>0.62724014336917566</v>
      </c>
      <c r="W4" s="4">
        <f t="shared" si="4"/>
        <v>-9</v>
      </c>
      <c r="X4" s="86">
        <f t="shared" si="5"/>
        <v>-8.0142475512021364E-3</v>
      </c>
    </row>
    <row r="5" spans="1:24" x14ac:dyDescent="0.35">
      <c r="A5" s="22" t="s">
        <v>6</v>
      </c>
      <c r="B5" s="33">
        <v>1377</v>
      </c>
      <c r="C5" s="33">
        <v>1194</v>
      </c>
      <c r="D5" s="33">
        <v>1322</v>
      </c>
      <c r="E5" s="33">
        <v>1575</v>
      </c>
      <c r="F5" s="33">
        <v>1536</v>
      </c>
      <c r="G5" s="33">
        <v>1190</v>
      </c>
      <c r="H5" s="33">
        <v>1463</v>
      </c>
      <c r="I5" s="33">
        <v>1125</v>
      </c>
      <c r="J5" s="33">
        <v>1402</v>
      </c>
      <c r="K5" s="33">
        <v>1424</v>
      </c>
      <c r="L5" s="33">
        <v>1396</v>
      </c>
      <c r="M5" s="33">
        <v>1454</v>
      </c>
      <c r="N5" s="33">
        <v>1456</v>
      </c>
      <c r="O5" s="113">
        <v>1374</v>
      </c>
      <c r="P5" s="136">
        <v>1365</v>
      </c>
      <c r="R5" s="135">
        <f t="shared" si="0"/>
        <v>-59</v>
      </c>
      <c r="S5" s="86">
        <f t="shared" si="1"/>
        <v>-4.1432584269662918E-2</v>
      </c>
      <c r="T5" s="4">
        <f t="shared" si="2"/>
        <v>2</v>
      </c>
      <c r="U5" s="36">
        <f t="shared" si="3"/>
        <v>0.13755158184319119</v>
      </c>
      <c r="W5" s="4">
        <f t="shared" si="4"/>
        <v>-82</v>
      </c>
      <c r="X5" s="86">
        <f t="shared" si="5"/>
        <v>-5.631868131868132E-2</v>
      </c>
    </row>
    <row r="6" spans="1:24" x14ac:dyDescent="0.35">
      <c r="A6" s="22" t="s">
        <v>7</v>
      </c>
      <c r="B6" s="33">
        <v>1315</v>
      </c>
      <c r="C6" s="33">
        <v>1319</v>
      </c>
      <c r="D6" s="33">
        <v>1348</v>
      </c>
      <c r="E6" s="33">
        <v>1566</v>
      </c>
      <c r="F6" s="33">
        <v>1576</v>
      </c>
      <c r="G6" s="33">
        <v>1313</v>
      </c>
      <c r="H6" s="33">
        <v>1458</v>
      </c>
      <c r="I6" s="33">
        <v>1308</v>
      </c>
      <c r="J6" s="33">
        <v>1372</v>
      </c>
      <c r="K6" s="33">
        <v>1305</v>
      </c>
      <c r="L6" s="33">
        <v>1207</v>
      </c>
      <c r="M6" s="33">
        <v>1120</v>
      </c>
      <c r="N6" s="33">
        <v>1238</v>
      </c>
      <c r="O6" s="113">
        <v>1320</v>
      </c>
      <c r="P6" s="136">
        <v>1350</v>
      </c>
      <c r="R6" s="135">
        <f t="shared" si="0"/>
        <v>45</v>
      </c>
      <c r="S6" s="86">
        <f t="shared" si="1"/>
        <v>3.4482758620689655E-2</v>
      </c>
      <c r="T6" s="4">
        <f t="shared" si="2"/>
        <v>118</v>
      </c>
      <c r="U6" s="36">
        <f t="shared" si="3"/>
        <v>10.535714285714286</v>
      </c>
      <c r="W6" s="4">
        <f t="shared" si="4"/>
        <v>82</v>
      </c>
      <c r="X6" s="86">
        <f t="shared" si="5"/>
        <v>6.623586429725363E-2</v>
      </c>
    </row>
    <row r="7" spans="1:24" x14ac:dyDescent="0.35">
      <c r="A7" s="23" t="s">
        <v>8</v>
      </c>
      <c r="B7" s="34">
        <v>1645</v>
      </c>
      <c r="C7" s="34">
        <v>1639</v>
      </c>
      <c r="D7" s="34">
        <v>1771</v>
      </c>
      <c r="E7" s="34">
        <v>1819</v>
      </c>
      <c r="F7" s="34">
        <v>1919</v>
      </c>
      <c r="G7" s="34">
        <v>1890</v>
      </c>
      <c r="H7" s="34">
        <v>2093</v>
      </c>
      <c r="I7" s="34">
        <v>1982</v>
      </c>
      <c r="J7" s="34">
        <v>1829</v>
      </c>
      <c r="K7" s="34">
        <v>1772</v>
      </c>
      <c r="L7" s="34">
        <v>1588</v>
      </c>
      <c r="M7" s="34">
        <v>1796</v>
      </c>
      <c r="N7" s="34">
        <v>1569</v>
      </c>
      <c r="O7" s="113">
        <v>1624</v>
      </c>
      <c r="P7" s="136">
        <v>1626</v>
      </c>
      <c r="R7" s="135">
        <f t="shared" si="0"/>
        <v>-146</v>
      </c>
      <c r="S7" s="86">
        <f t="shared" si="1"/>
        <v>-8.2392776523702027E-2</v>
      </c>
      <c r="T7" s="4">
        <f t="shared" si="2"/>
        <v>-227</v>
      </c>
      <c r="U7" s="36">
        <f t="shared" si="3"/>
        <v>-12.639198218262807</v>
      </c>
      <c r="W7" s="4">
        <f t="shared" si="4"/>
        <v>55</v>
      </c>
      <c r="X7" s="86">
        <f t="shared" si="5"/>
        <v>3.5054174633524539E-2</v>
      </c>
    </row>
    <row r="8" spans="1:24" x14ac:dyDescent="0.35">
      <c r="A8" s="23" t="s">
        <v>9</v>
      </c>
      <c r="B8" s="34">
        <v>2068</v>
      </c>
      <c r="C8" s="34">
        <v>2110</v>
      </c>
      <c r="D8" s="34">
        <v>2282</v>
      </c>
      <c r="E8" s="34">
        <v>1721</v>
      </c>
      <c r="F8" s="34">
        <v>1715</v>
      </c>
      <c r="G8" s="34">
        <v>2161</v>
      </c>
      <c r="H8" s="34">
        <v>1889</v>
      </c>
      <c r="I8" s="34">
        <v>2539</v>
      </c>
      <c r="J8" s="34">
        <v>1989</v>
      </c>
      <c r="K8" s="34">
        <v>1726</v>
      </c>
      <c r="L8" s="34">
        <v>1689</v>
      </c>
      <c r="M8" s="34">
        <v>1645</v>
      </c>
      <c r="N8" s="34">
        <v>1637</v>
      </c>
      <c r="O8" s="113">
        <v>1559</v>
      </c>
      <c r="P8" s="136">
        <v>1467</v>
      </c>
      <c r="R8" s="135">
        <f t="shared" si="0"/>
        <v>-259</v>
      </c>
      <c r="S8" s="86">
        <f t="shared" si="1"/>
        <v>-0.15005793742757823</v>
      </c>
      <c r="T8" s="4">
        <f t="shared" si="2"/>
        <v>-8</v>
      </c>
      <c r="U8" s="36">
        <f t="shared" si="3"/>
        <v>-0.48632218844984804</v>
      </c>
      <c r="W8" s="4">
        <f t="shared" si="4"/>
        <v>-78</v>
      </c>
      <c r="X8" s="86">
        <f t="shared" si="5"/>
        <v>-4.7648136835675016E-2</v>
      </c>
    </row>
    <row r="9" spans="1:24" x14ac:dyDescent="0.35">
      <c r="A9" s="23" t="s">
        <v>10</v>
      </c>
      <c r="B9" s="34">
        <v>2638</v>
      </c>
      <c r="C9" s="34">
        <v>2601</v>
      </c>
      <c r="D9" s="34">
        <v>2581</v>
      </c>
      <c r="E9" s="34">
        <v>2951</v>
      </c>
      <c r="F9" s="34">
        <v>3005</v>
      </c>
      <c r="G9" s="34">
        <v>2911</v>
      </c>
      <c r="H9" s="34">
        <v>2767</v>
      </c>
      <c r="I9" s="34">
        <v>2698</v>
      </c>
      <c r="J9" s="34">
        <v>2645</v>
      </c>
      <c r="K9" s="34">
        <v>2616</v>
      </c>
      <c r="L9" s="34">
        <v>2603</v>
      </c>
      <c r="M9" s="34">
        <v>2566</v>
      </c>
      <c r="N9" s="34">
        <v>2499</v>
      </c>
      <c r="O9" s="113">
        <v>2389</v>
      </c>
      <c r="P9" s="136">
        <v>2376</v>
      </c>
      <c r="R9" s="135">
        <f t="shared" si="0"/>
        <v>-240</v>
      </c>
      <c r="S9" s="86">
        <f t="shared" si="1"/>
        <v>-9.1743119266055051E-2</v>
      </c>
      <c r="T9" s="4">
        <f t="shared" si="2"/>
        <v>-67</v>
      </c>
      <c r="U9" s="36">
        <f t="shared" si="3"/>
        <v>-2.6110678098207325</v>
      </c>
      <c r="W9" s="4">
        <f t="shared" si="4"/>
        <v>-110</v>
      </c>
      <c r="X9" s="86">
        <f t="shared" si="5"/>
        <v>-4.4017607042817125E-2</v>
      </c>
    </row>
    <row r="10" spans="1:24" x14ac:dyDescent="0.35">
      <c r="A10" s="22" t="s">
        <v>11</v>
      </c>
      <c r="B10" s="33">
        <v>1752</v>
      </c>
      <c r="C10" s="33">
        <v>1754</v>
      </c>
      <c r="D10" s="33">
        <v>1809</v>
      </c>
      <c r="E10" s="33">
        <v>1032</v>
      </c>
      <c r="F10" s="33">
        <v>1018</v>
      </c>
      <c r="G10" s="33">
        <v>989</v>
      </c>
      <c r="H10" s="33">
        <v>1019</v>
      </c>
      <c r="I10" s="33">
        <v>1012</v>
      </c>
      <c r="J10" s="33">
        <v>1039</v>
      </c>
      <c r="K10" s="33">
        <v>998</v>
      </c>
      <c r="L10" s="33">
        <v>913</v>
      </c>
      <c r="M10" s="33">
        <v>979</v>
      </c>
      <c r="N10" s="33">
        <v>1044</v>
      </c>
      <c r="O10" s="113">
        <v>1150</v>
      </c>
      <c r="P10" s="136">
        <v>1066</v>
      </c>
      <c r="R10" s="135">
        <f t="shared" si="0"/>
        <v>68</v>
      </c>
      <c r="S10" s="86">
        <f t="shared" si="1"/>
        <v>6.8136272545090179E-2</v>
      </c>
      <c r="T10" s="4">
        <f t="shared" si="2"/>
        <v>65</v>
      </c>
      <c r="U10" s="36">
        <f t="shared" si="3"/>
        <v>6.6394279877425939</v>
      </c>
      <c r="W10" s="4">
        <f t="shared" si="4"/>
        <v>106</v>
      </c>
      <c r="X10" s="86">
        <f t="shared" si="5"/>
        <v>0.10153256704980843</v>
      </c>
    </row>
    <row r="11" spans="1:24" x14ac:dyDescent="0.35">
      <c r="A11" s="22" t="s">
        <v>12</v>
      </c>
      <c r="B11" s="33">
        <v>5074</v>
      </c>
      <c r="C11" s="33">
        <v>5080</v>
      </c>
      <c r="D11" s="33">
        <v>5357</v>
      </c>
      <c r="E11" s="33">
        <v>5136</v>
      </c>
      <c r="F11" s="33">
        <v>5223</v>
      </c>
      <c r="G11" s="33">
        <v>5387</v>
      </c>
      <c r="H11" s="33">
        <v>5014</v>
      </c>
      <c r="I11" s="33">
        <v>5142</v>
      </c>
      <c r="J11" s="33">
        <v>4790</v>
      </c>
      <c r="K11" s="33">
        <v>4651</v>
      </c>
      <c r="L11" s="33">
        <v>4656</v>
      </c>
      <c r="M11" s="33">
        <v>4591</v>
      </c>
      <c r="N11" s="33">
        <v>4642</v>
      </c>
      <c r="O11" s="113">
        <v>4558</v>
      </c>
      <c r="P11" s="136">
        <v>4598</v>
      </c>
      <c r="R11" s="135">
        <f t="shared" si="0"/>
        <v>-53</v>
      </c>
      <c r="S11" s="86">
        <f t="shared" si="1"/>
        <v>-1.1395398838959363E-2</v>
      </c>
      <c r="T11" s="4">
        <f t="shared" si="2"/>
        <v>51</v>
      </c>
      <c r="U11" s="36">
        <f t="shared" si="3"/>
        <v>1.1108690917011543</v>
      </c>
      <c r="W11" s="4">
        <f t="shared" si="4"/>
        <v>-84</v>
      </c>
      <c r="X11" s="86">
        <f t="shared" si="5"/>
        <v>-1.8095648427401981E-2</v>
      </c>
    </row>
    <row r="12" spans="1:24" x14ac:dyDescent="0.35">
      <c r="A12" s="22" t="s">
        <v>13</v>
      </c>
      <c r="B12" s="80">
        <v>1176</v>
      </c>
      <c r="C12" s="80">
        <v>994</v>
      </c>
      <c r="D12" s="80">
        <v>1027</v>
      </c>
      <c r="E12" s="80">
        <v>871</v>
      </c>
      <c r="F12" s="80">
        <v>910</v>
      </c>
      <c r="G12" s="80">
        <v>833</v>
      </c>
      <c r="H12" s="80">
        <v>771</v>
      </c>
      <c r="I12" s="80">
        <v>744</v>
      </c>
      <c r="J12" s="80">
        <v>700</v>
      </c>
      <c r="K12" s="80">
        <v>690</v>
      </c>
      <c r="L12" s="33">
        <v>682</v>
      </c>
      <c r="M12" s="33">
        <v>672</v>
      </c>
      <c r="N12" s="33">
        <v>682</v>
      </c>
      <c r="O12" s="113">
        <v>671</v>
      </c>
      <c r="P12" s="136">
        <v>693</v>
      </c>
      <c r="R12" s="135">
        <f t="shared" si="0"/>
        <v>3</v>
      </c>
      <c r="S12" s="86">
        <f t="shared" si="1"/>
        <v>4.3478260869565218E-3</v>
      </c>
      <c r="T12" s="4">
        <f t="shared" si="2"/>
        <v>10</v>
      </c>
      <c r="U12" s="36">
        <f t="shared" si="3"/>
        <v>1.4880952380952379</v>
      </c>
      <c r="W12" s="4">
        <f t="shared" si="4"/>
        <v>-11</v>
      </c>
      <c r="X12" s="86">
        <f t="shared" si="5"/>
        <v>-1.6129032258064516E-2</v>
      </c>
    </row>
    <row r="13" spans="1:24" x14ac:dyDescent="0.35">
      <c r="A13" s="22" t="s">
        <v>14</v>
      </c>
      <c r="B13" s="33">
        <v>66597</v>
      </c>
      <c r="C13" s="33">
        <v>68384</v>
      </c>
      <c r="D13" s="33">
        <v>71470</v>
      </c>
      <c r="E13" s="33">
        <v>68186</v>
      </c>
      <c r="F13" s="33">
        <v>72809</v>
      </c>
      <c r="G13" s="33">
        <v>81124</v>
      </c>
      <c r="H13" s="33">
        <v>78968</v>
      </c>
      <c r="I13" s="33">
        <v>85515</v>
      </c>
      <c r="J13" s="33">
        <v>79869</v>
      </c>
      <c r="K13" s="33">
        <v>75790</v>
      </c>
      <c r="L13" s="33">
        <v>78116</v>
      </c>
      <c r="M13" s="33">
        <v>85113</v>
      </c>
      <c r="N13" s="33">
        <v>88186</v>
      </c>
      <c r="O13" s="113">
        <v>82852</v>
      </c>
      <c r="P13" s="136">
        <v>80507</v>
      </c>
      <c r="R13" s="135">
        <f t="shared" si="0"/>
        <v>4717</v>
      </c>
      <c r="S13" s="86">
        <f t="shared" si="1"/>
        <v>6.2237762237762236E-2</v>
      </c>
      <c r="T13" s="4">
        <f t="shared" si="2"/>
        <v>3073</v>
      </c>
      <c r="U13" s="36">
        <f t="shared" si="3"/>
        <v>3.6104942840694134</v>
      </c>
      <c r="W13" s="4">
        <f t="shared" si="4"/>
        <v>-5334</v>
      </c>
      <c r="X13" s="86">
        <f t="shared" si="5"/>
        <v>-6.04857913954596E-2</v>
      </c>
    </row>
    <row r="14" spans="1:24" x14ac:dyDescent="0.35">
      <c r="A14" s="23" t="s">
        <v>15</v>
      </c>
      <c r="B14" s="34">
        <v>1972</v>
      </c>
      <c r="C14" s="34">
        <v>1981</v>
      </c>
      <c r="D14" s="34">
        <v>2020</v>
      </c>
      <c r="E14" s="34">
        <v>1925</v>
      </c>
      <c r="F14" s="34">
        <v>1941</v>
      </c>
      <c r="G14" s="34">
        <v>1908</v>
      </c>
      <c r="H14" s="34">
        <v>1888</v>
      </c>
      <c r="I14" s="34">
        <v>1860</v>
      </c>
      <c r="J14" s="34">
        <v>1795</v>
      </c>
      <c r="K14" s="34">
        <v>1753</v>
      </c>
      <c r="L14" s="34">
        <v>1722</v>
      </c>
      <c r="M14" s="34">
        <v>1666</v>
      </c>
      <c r="N14" s="34">
        <v>1634</v>
      </c>
      <c r="O14" s="113">
        <v>1605</v>
      </c>
      <c r="P14" s="136">
        <v>1606</v>
      </c>
      <c r="R14" s="135">
        <f t="shared" si="0"/>
        <v>-147</v>
      </c>
      <c r="S14" s="86">
        <f t="shared" si="1"/>
        <v>-8.3856246434683396E-2</v>
      </c>
      <c r="T14" s="4">
        <f t="shared" si="2"/>
        <v>-32</v>
      </c>
      <c r="U14" s="36">
        <f t="shared" si="3"/>
        <v>-1.9207683073229291</v>
      </c>
      <c r="W14" s="4">
        <f t="shared" si="4"/>
        <v>-29</v>
      </c>
      <c r="X14" s="86">
        <f t="shared" si="5"/>
        <v>-1.7747858017135864E-2</v>
      </c>
    </row>
    <row r="15" spans="1:24" x14ac:dyDescent="0.35">
      <c r="A15" s="22" t="s">
        <v>16</v>
      </c>
      <c r="B15" s="33">
        <v>6399</v>
      </c>
      <c r="C15" s="33">
        <v>6555</v>
      </c>
      <c r="D15" s="33">
        <v>7041</v>
      </c>
      <c r="E15" s="33">
        <v>7935</v>
      </c>
      <c r="F15" s="33">
        <v>8508</v>
      </c>
      <c r="G15" s="33">
        <v>7879</v>
      </c>
      <c r="H15" s="33">
        <v>8941</v>
      </c>
      <c r="I15" s="33">
        <v>8169</v>
      </c>
      <c r="J15" s="33">
        <v>9336</v>
      </c>
      <c r="K15" s="33">
        <v>9094</v>
      </c>
      <c r="L15" s="33">
        <v>9239</v>
      </c>
      <c r="M15" s="33">
        <v>9440</v>
      </c>
      <c r="N15" s="33">
        <v>9812</v>
      </c>
      <c r="O15" s="113">
        <v>9720</v>
      </c>
      <c r="P15" s="136">
        <v>9748</v>
      </c>
      <c r="R15" s="135">
        <f t="shared" si="0"/>
        <v>654</v>
      </c>
      <c r="S15" s="86">
        <f t="shared" si="1"/>
        <v>7.191554871343743E-2</v>
      </c>
      <c r="T15" s="4">
        <f t="shared" si="2"/>
        <v>372</v>
      </c>
      <c r="U15" s="36">
        <f t="shared" si="3"/>
        <v>3.9406779661016951</v>
      </c>
      <c r="W15" s="4">
        <f t="shared" si="4"/>
        <v>-92</v>
      </c>
      <c r="X15" s="86">
        <f t="shared" si="5"/>
        <v>-9.3762739502649822E-3</v>
      </c>
    </row>
    <row r="16" spans="1:24" x14ac:dyDescent="0.35">
      <c r="A16" s="22" t="s">
        <v>17</v>
      </c>
      <c r="B16" s="33">
        <v>2425</v>
      </c>
      <c r="C16" s="33">
        <v>2396</v>
      </c>
      <c r="D16" s="33">
        <v>2456</v>
      </c>
      <c r="E16" s="33">
        <v>2143</v>
      </c>
      <c r="F16" s="33">
        <v>2225</v>
      </c>
      <c r="G16" s="33">
        <v>2607</v>
      </c>
      <c r="H16" s="33">
        <v>2244</v>
      </c>
      <c r="I16" s="33">
        <v>2699</v>
      </c>
      <c r="J16" s="33">
        <v>2125</v>
      </c>
      <c r="K16" s="33">
        <v>2122</v>
      </c>
      <c r="L16" s="33">
        <v>2117</v>
      </c>
      <c r="M16" s="33">
        <v>2133</v>
      </c>
      <c r="N16" s="33">
        <v>2176</v>
      </c>
      <c r="O16" s="113">
        <v>2020</v>
      </c>
      <c r="P16" s="136">
        <v>1988</v>
      </c>
      <c r="R16" s="135">
        <f t="shared" si="0"/>
        <v>-134</v>
      </c>
      <c r="S16" s="86">
        <f t="shared" si="1"/>
        <v>-6.314797360980208E-2</v>
      </c>
      <c r="T16" s="4">
        <f t="shared" si="2"/>
        <v>43</v>
      </c>
      <c r="U16" s="36">
        <f t="shared" si="3"/>
        <v>2.0159399906235347</v>
      </c>
      <c r="W16" s="4">
        <f t="shared" si="4"/>
        <v>-156</v>
      </c>
      <c r="X16" s="86">
        <f t="shared" si="5"/>
        <v>-7.169117647058823E-2</v>
      </c>
    </row>
    <row r="17" spans="1:24" x14ac:dyDescent="0.35">
      <c r="A17" s="23" t="s">
        <v>18</v>
      </c>
      <c r="B17" s="34">
        <v>600</v>
      </c>
      <c r="C17" s="34">
        <v>602</v>
      </c>
      <c r="D17" s="34">
        <v>652</v>
      </c>
      <c r="E17" s="34">
        <v>704</v>
      </c>
      <c r="F17" s="34">
        <v>748</v>
      </c>
      <c r="G17" s="34">
        <v>666</v>
      </c>
      <c r="H17" s="34">
        <v>746</v>
      </c>
      <c r="I17" s="34">
        <v>651</v>
      </c>
      <c r="J17" s="34">
        <v>823</v>
      </c>
      <c r="K17" s="34">
        <v>755</v>
      </c>
      <c r="L17" s="34">
        <v>710</v>
      </c>
      <c r="M17" s="34">
        <v>857</v>
      </c>
      <c r="N17" s="34">
        <v>795</v>
      </c>
      <c r="O17" s="113">
        <v>797</v>
      </c>
      <c r="P17" s="136">
        <v>815</v>
      </c>
      <c r="R17" s="135">
        <f t="shared" si="0"/>
        <v>60</v>
      </c>
      <c r="S17" s="86">
        <f t="shared" si="1"/>
        <v>7.9470198675496692E-2</v>
      </c>
      <c r="T17" s="4">
        <f t="shared" si="2"/>
        <v>-62</v>
      </c>
      <c r="U17" s="36">
        <f t="shared" si="3"/>
        <v>-7.2345390898483073</v>
      </c>
      <c r="W17" s="4">
        <f t="shared" si="4"/>
        <v>2</v>
      </c>
      <c r="X17" s="86">
        <f t="shared" si="5"/>
        <v>2.5157232704402514E-3</v>
      </c>
    </row>
    <row r="18" spans="1:24" x14ac:dyDescent="0.35">
      <c r="A18" s="23" t="s">
        <v>19</v>
      </c>
      <c r="B18" s="34">
        <v>11376</v>
      </c>
      <c r="C18" s="34">
        <v>11563</v>
      </c>
      <c r="D18" s="34">
        <v>12196</v>
      </c>
      <c r="E18" s="34">
        <v>11030</v>
      </c>
      <c r="F18" s="34">
        <v>11360</v>
      </c>
      <c r="G18" s="34">
        <v>12857</v>
      </c>
      <c r="H18" s="34">
        <v>11957</v>
      </c>
      <c r="I18" s="34">
        <v>13648</v>
      </c>
      <c r="J18" s="34">
        <v>11745</v>
      </c>
      <c r="K18" s="34">
        <v>11140</v>
      </c>
      <c r="L18" s="34">
        <v>11270</v>
      </c>
      <c r="M18" s="34">
        <v>11563</v>
      </c>
      <c r="N18" s="34">
        <v>11290</v>
      </c>
      <c r="O18" s="113">
        <v>10671</v>
      </c>
      <c r="P18" s="136">
        <v>10657</v>
      </c>
      <c r="R18" s="135">
        <f t="shared" si="0"/>
        <v>-483</v>
      </c>
      <c r="S18" s="86">
        <f t="shared" si="1"/>
        <v>-4.3357271095152604E-2</v>
      </c>
      <c r="T18" s="4">
        <f t="shared" si="2"/>
        <v>-273</v>
      </c>
      <c r="U18" s="36">
        <f t="shared" si="3"/>
        <v>-2.360978984692554</v>
      </c>
      <c r="W18" s="4">
        <f t="shared" si="4"/>
        <v>-619</v>
      </c>
      <c r="X18" s="86">
        <f t="shared" si="5"/>
        <v>-5.4827280779450843E-2</v>
      </c>
    </row>
    <row r="19" spans="1:24" x14ac:dyDescent="0.35">
      <c r="A19" s="22" t="s">
        <v>20</v>
      </c>
      <c r="B19" s="33">
        <v>13881</v>
      </c>
      <c r="C19" s="33">
        <v>13757</v>
      </c>
      <c r="D19" s="33">
        <v>14327</v>
      </c>
      <c r="E19" s="33">
        <v>13223</v>
      </c>
      <c r="F19" s="33">
        <v>13256</v>
      </c>
      <c r="G19" s="33">
        <v>14430</v>
      </c>
      <c r="H19" s="33">
        <v>13607</v>
      </c>
      <c r="I19" s="33">
        <v>14817</v>
      </c>
      <c r="J19" s="33">
        <v>13286</v>
      </c>
      <c r="K19" s="33">
        <v>13169</v>
      </c>
      <c r="L19" s="33">
        <v>13197</v>
      </c>
      <c r="M19" s="33">
        <v>13648</v>
      </c>
      <c r="N19" s="33">
        <v>14040</v>
      </c>
      <c r="O19" s="113">
        <v>13502</v>
      </c>
      <c r="P19" s="136">
        <v>13256</v>
      </c>
      <c r="R19" s="135">
        <f t="shared" si="0"/>
        <v>87</v>
      </c>
      <c r="S19" s="86">
        <f t="shared" si="1"/>
        <v>6.606424177993773E-3</v>
      </c>
      <c r="T19" s="4">
        <f t="shared" si="2"/>
        <v>392</v>
      </c>
      <c r="U19" s="36">
        <f t="shared" si="3"/>
        <v>2.8722157092614302</v>
      </c>
      <c r="W19" s="4">
        <f t="shared" si="4"/>
        <v>-538</v>
      </c>
      <c r="X19" s="86">
        <f t="shared" si="5"/>
        <v>-3.8319088319088319E-2</v>
      </c>
    </row>
    <row r="20" spans="1:24" x14ac:dyDescent="0.35">
      <c r="A20" s="23" t="s">
        <v>21</v>
      </c>
      <c r="B20" s="34">
        <v>924</v>
      </c>
      <c r="C20" s="34">
        <v>885</v>
      </c>
      <c r="D20" s="34">
        <v>921</v>
      </c>
      <c r="E20" s="34">
        <v>873</v>
      </c>
      <c r="F20" s="34">
        <v>877</v>
      </c>
      <c r="G20" s="34">
        <v>832</v>
      </c>
      <c r="H20" s="34">
        <v>854</v>
      </c>
      <c r="I20" s="34">
        <v>859</v>
      </c>
      <c r="J20" s="34">
        <v>821</v>
      </c>
      <c r="K20" s="34">
        <v>781</v>
      </c>
      <c r="L20" s="34">
        <v>774</v>
      </c>
      <c r="M20" s="34">
        <v>771</v>
      </c>
      <c r="N20" s="34">
        <v>761</v>
      </c>
      <c r="O20" s="113">
        <v>752</v>
      </c>
      <c r="P20" s="136">
        <v>773</v>
      </c>
      <c r="R20" s="135">
        <f t="shared" si="0"/>
        <v>-8</v>
      </c>
      <c r="S20" s="86">
        <f t="shared" si="1"/>
        <v>-1.0243277848911651E-2</v>
      </c>
      <c r="T20" s="4">
        <f t="shared" si="2"/>
        <v>-10</v>
      </c>
      <c r="U20" s="36">
        <f t="shared" si="3"/>
        <v>-1.2970168612191959</v>
      </c>
      <c r="W20" s="4">
        <f t="shared" si="4"/>
        <v>-9</v>
      </c>
      <c r="X20" s="86">
        <f t="shared" si="5"/>
        <v>-1.1826544021024968E-2</v>
      </c>
    </row>
    <row r="21" spans="1:24" x14ac:dyDescent="0.35">
      <c r="A21" s="22" t="s">
        <v>22</v>
      </c>
      <c r="B21" s="33">
        <v>423</v>
      </c>
      <c r="C21" s="33">
        <v>441</v>
      </c>
      <c r="D21" s="33">
        <v>463</v>
      </c>
      <c r="E21" s="33">
        <v>559</v>
      </c>
      <c r="F21" s="33">
        <v>554</v>
      </c>
      <c r="G21" s="33">
        <v>553</v>
      </c>
      <c r="H21" s="33">
        <v>531</v>
      </c>
      <c r="I21" s="33">
        <v>512</v>
      </c>
      <c r="J21" s="33">
        <v>496</v>
      </c>
      <c r="K21" s="33">
        <v>465</v>
      </c>
      <c r="L21" s="33">
        <v>460</v>
      </c>
      <c r="M21" s="33">
        <v>458</v>
      </c>
      <c r="N21" s="33">
        <v>478</v>
      </c>
      <c r="O21" s="113">
        <v>458</v>
      </c>
      <c r="P21" s="136">
        <v>447</v>
      </c>
      <c r="R21" s="135">
        <f t="shared" si="0"/>
        <v>-18</v>
      </c>
      <c r="S21" s="86">
        <f t="shared" si="1"/>
        <v>-3.870967741935484E-2</v>
      </c>
      <c r="T21" s="4">
        <f t="shared" si="2"/>
        <v>20</v>
      </c>
      <c r="U21" s="36">
        <f t="shared" si="3"/>
        <v>4.3668122270742353</v>
      </c>
      <c r="W21" s="4">
        <f t="shared" si="4"/>
        <v>-20</v>
      </c>
      <c r="X21" s="86">
        <f t="shared" si="5"/>
        <v>-4.1841004184100417E-2</v>
      </c>
    </row>
    <row r="22" spans="1:24" x14ac:dyDescent="0.35">
      <c r="A22" s="22" t="s">
        <v>23</v>
      </c>
      <c r="B22" s="33">
        <v>41</v>
      </c>
      <c r="C22" s="33">
        <v>43</v>
      </c>
      <c r="D22" s="33">
        <v>43</v>
      </c>
      <c r="E22" s="33">
        <v>71</v>
      </c>
      <c r="F22" s="33">
        <v>66</v>
      </c>
      <c r="G22" s="33">
        <v>67</v>
      </c>
      <c r="H22" s="33">
        <v>76</v>
      </c>
      <c r="I22" s="33">
        <v>78</v>
      </c>
      <c r="J22" s="33">
        <v>77</v>
      </c>
      <c r="K22" s="33">
        <v>92</v>
      </c>
      <c r="L22" s="33">
        <v>100</v>
      </c>
      <c r="M22" s="33">
        <v>102</v>
      </c>
      <c r="N22" s="33">
        <v>542</v>
      </c>
      <c r="O22" s="113">
        <v>289</v>
      </c>
      <c r="P22" s="136">
        <v>438</v>
      </c>
      <c r="R22" s="135">
        <f t="shared" si="0"/>
        <v>346</v>
      </c>
      <c r="S22" s="86">
        <f t="shared" si="1"/>
        <v>3.7608695652173911</v>
      </c>
      <c r="T22" s="4">
        <f t="shared" si="2"/>
        <v>440</v>
      </c>
      <c r="U22" s="36">
        <f t="shared" si="3"/>
        <v>431.37254901960785</v>
      </c>
      <c r="W22" s="4">
        <f t="shared" si="4"/>
        <v>-253</v>
      </c>
      <c r="X22" s="86">
        <f t="shared" si="5"/>
        <v>-0.46678966789667897</v>
      </c>
    </row>
    <row r="23" spans="1:24" x14ac:dyDescent="0.35">
      <c r="A23" s="22" t="s">
        <v>24</v>
      </c>
      <c r="B23" s="33">
        <v>136021</v>
      </c>
      <c r="C23" s="33">
        <v>137146</v>
      </c>
      <c r="D23" s="33">
        <v>141963</v>
      </c>
      <c r="E23" s="33">
        <v>143339</v>
      </c>
      <c r="F23" s="33">
        <v>145820</v>
      </c>
      <c r="G23" s="33">
        <v>142601</v>
      </c>
      <c r="H23" s="33">
        <v>147851</v>
      </c>
      <c r="I23" s="33">
        <v>146475</v>
      </c>
      <c r="J23" s="33">
        <v>148287</v>
      </c>
      <c r="K23" s="33">
        <v>152876</v>
      </c>
      <c r="L23" s="33">
        <v>155834</v>
      </c>
      <c r="M23" s="33">
        <v>157228</v>
      </c>
      <c r="N23" s="33">
        <v>158134</v>
      </c>
      <c r="O23" s="113">
        <v>156625</v>
      </c>
      <c r="P23" s="136">
        <v>160338</v>
      </c>
      <c r="R23" s="135">
        <f t="shared" si="0"/>
        <v>7462</v>
      </c>
      <c r="S23" s="86">
        <f t="shared" si="1"/>
        <v>4.8810800910541879E-2</v>
      </c>
      <c r="T23" s="4">
        <f t="shared" si="2"/>
        <v>906</v>
      </c>
      <c r="U23" s="36">
        <f t="shared" si="3"/>
        <v>0.57623324089856776</v>
      </c>
      <c r="W23" s="4">
        <f t="shared" si="4"/>
        <v>-1509</v>
      </c>
      <c r="X23" s="86">
        <f t="shared" si="5"/>
        <v>-9.5425398712484354E-3</v>
      </c>
    </row>
    <row r="24" spans="1:24" x14ac:dyDescent="0.35">
      <c r="A24" s="22" t="s">
        <v>25</v>
      </c>
      <c r="B24" s="33">
        <v>2674</v>
      </c>
      <c r="C24" s="33">
        <v>697</v>
      </c>
      <c r="D24" s="33">
        <v>2870</v>
      </c>
      <c r="E24" s="33">
        <v>3069</v>
      </c>
      <c r="F24" s="33">
        <v>3084</v>
      </c>
      <c r="G24" s="33">
        <v>696</v>
      </c>
      <c r="H24" s="33">
        <v>2867</v>
      </c>
      <c r="I24" s="33">
        <v>643</v>
      </c>
      <c r="J24" s="33">
        <v>2815</v>
      </c>
      <c r="K24" s="33">
        <v>2757</v>
      </c>
      <c r="L24" s="33">
        <v>2720</v>
      </c>
      <c r="M24" s="33">
        <v>2772</v>
      </c>
      <c r="N24" s="33">
        <v>2775</v>
      </c>
      <c r="O24" s="113">
        <v>2740</v>
      </c>
      <c r="P24" s="136">
        <v>2798</v>
      </c>
      <c r="R24" s="135">
        <f t="shared" si="0"/>
        <v>41</v>
      </c>
      <c r="S24" s="86">
        <f t="shared" si="1"/>
        <v>1.4871236851650345E-2</v>
      </c>
      <c r="T24" s="4">
        <f t="shared" si="2"/>
        <v>3</v>
      </c>
      <c r="U24" s="36">
        <f t="shared" si="3"/>
        <v>0.10822510822510822</v>
      </c>
      <c r="W24" s="4">
        <f t="shared" si="4"/>
        <v>-35</v>
      </c>
      <c r="X24" s="86">
        <f t="shared" si="5"/>
        <v>-1.2612612612612612E-2</v>
      </c>
    </row>
    <row r="25" spans="1:24" x14ac:dyDescent="0.35">
      <c r="A25" s="22" t="s">
        <v>26</v>
      </c>
      <c r="B25" s="33">
        <v>2130</v>
      </c>
      <c r="C25" s="33">
        <v>2181</v>
      </c>
      <c r="D25" s="33">
        <v>2246</v>
      </c>
      <c r="E25" s="33">
        <v>2196</v>
      </c>
      <c r="F25" s="33">
        <v>2351</v>
      </c>
      <c r="G25" s="33">
        <v>2512</v>
      </c>
      <c r="H25" s="33">
        <v>2559</v>
      </c>
      <c r="I25" s="33">
        <v>2712</v>
      </c>
      <c r="J25" s="33">
        <v>2582</v>
      </c>
      <c r="K25" s="33">
        <v>2457</v>
      </c>
      <c r="L25" s="33">
        <v>2568</v>
      </c>
      <c r="M25" s="33">
        <v>2808</v>
      </c>
      <c r="N25" s="33">
        <v>2889</v>
      </c>
      <c r="O25" s="113">
        <v>2546</v>
      </c>
      <c r="P25" s="136">
        <v>2605</v>
      </c>
      <c r="R25" s="135">
        <f t="shared" si="0"/>
        <v>148</v>
      </c>
      <c r="S25" s="86">
        <f t="shared" si="1"/>
        <v>6.0236060236060235E-2</v>
      </c>
      <c r="T25" s="4">
        <f t="shared" si="2"/>
        <v>81</v>
      </c>
      <c r="U25" s="36">
        <f t="shared" si="3"/>
        <v>2.8846153846153846</v>
      </c>
      <c r="W25" s="4">
        <f t="shared" si="4"/>
        <v>-343</v>
      </c>
      <c r="X25" s="86">
        <f t="shared" si="5"/>
        <v>-0.11872620283835238</v>
      </c>
    </row>
    <row r="26" spans="1:24" x14ac:dyDescent="0.35">
      <c r="A26" s="23" t="s">
        <v>27</v>
      </c>
      <c r="B26" s="34">
        <v>3700</v>
      </c>
      <c r="C26" s="34">
        <v>3979</v>
      </c>
      <c r="D26" s="34">
        <v>3936</v>
      </c>
      <c r="E26" s="34">
        <v>4097</v>
      </c>
      <c r="F26" s="34">
        <v>4360</v>
      </c>
      <c r="G26" s="34">
        <v>4402</v>
      </c>
      <c r="H26" s="34">
        <v>4277</v>
      </c>
      <c r="I26" s="34">
        <v>4106</v>
      </c>
      <c r="J26" s="34">
        <v>3911</v>
      </c>
      <c r="K26" s="34">
        <v>3703</v>
      </c>
      <c r="L26" s="34">
        <v>3703</v>
      </c>
      <c r="M26" s="34">
        <v>3753</v>
      </c>
      <c r="N26" s="34">
        <v>3488</v>
      </c>
      <c r="O26" s="113">
        <v>3260</v>
      </c>
      <c r="P26" s="136">
        <v>3157</v>
      </c>
      <c r="R26" s="135">
        <f t="shared" si="0"/>
        <v>-546</v>
      </c>
      <c r="S26" s="86">
        <f t="shared" si="1"/>
        <v>-0.14744801512287334</v>
      </c>
      <c r="T26" s="4">
        <f t="shared" si="2"/>
        <v>-265</v>
      </c>
      <c r="U26" s="36">
        <f t="shared" si="3"/>
        <v>-7.0610178523847589</v>
      </c>
      <c r="W26" s="4">
        <f t="shared" si="4"/>
        <v>-228</v>
      </c>
      <c r="X26" s="86">
        <f t="shared" si="5"/>
        <v>-6.5366972477064217E-2</v>
      </c>
    </row>
    <row r="27" spans="1:24" x14ac:dyDescent="0.35">
      <c r="A27" s="22" t="s">
        <v>28</v>
      </c>
      <c r="B27" s="33">
        <v>1066</v>
      </c>
      <c r="C27" s="33">
        <v>1035</v>
      </c>
      <c r="D27" s="33">
        <v>1103</v>
      </c>
      <c r="E27" s="33">
        <v>1004</v>
      </c>
      <c r="F27" s="33">
        <v>945</v>
      </c>
      <c r="G27" s="33">
        <v>954</v>
      </c>
      <c r="H27" s="33">
        <v>922</v>
      </c>
      <c r="I27" s="33">
        <v>900</v>
      </c>
      <c r="J27" s="33">
        <v>862</v>
      </c>
      <c r="K27" s="33">
        <v>822</v>
      </c>
      <c r="L27" s="33">
        <v>807</v>
      </c>
      <c r="M27" s="33">
        <v>841</v>
      </c>
      <c r="N27" s="33">
        <v>862</v>
      </c>
      <c r="O27" s="113">
        <v>866</v>
      </c>
      <c r="P27" s="136">
        <v>837</v>
      </c>
      <c r="R27" s="135">
        <f t="shared" si="0"/>
        <v>15</v>
      </c>
      <c r="S27" s="86">
        <f t="shared" si="1"/>
        <v>1.824817518248175E-2</v>
      </c>
      <c r="T27" s="4">
        <f t="shared" si="2"/>
        <v>21</v>
      </c>
      <c r="U27" s="36">
        <f t="shared" si="3"/>
        <v>2.4970273483947683</v>
      </c>
      <c r="W27" s="4">
        <f t="shared" si="4"/>
        <v>4</v>
      </c>
      <c r="X27" s="86">
        <f t="shared" si="5"/>
        <v>4.6403712296983757E-3</v>
      </c>
    </row>
    <row r="28" spans="1:24" x14ac:dyDescent="0.35">
      <c r="A28" s="22" t="s">
        <v>29</v>
      </c>
      <c r="B28" s="33">
        <v>71276</v>
      </c>
      <c r="C28" s="33">
        <v>73134</v>
      </c>
      <c r="D28" s="33">
        <v>74935</v>
      </c>
      <c r="E28" s="33">
        <v>71331</v>
      </c>
      <c r="F28" s="33">
        <v>76676</v>
      </c>
      <c r="G28" s="33">
        <v>86669</v>
      </c>
      <c r="H28" s="33">
        <v>86308</v>
      </c>
      <c r="I28" s="33">
        <v>95593</v>
      </c>
      <c r="J28" s="33">
        <v>88456</v>
      </c>
      <c r="K28" s="33">
        <v>84612</v>
      </c>
      <c r="L28" s="33">
        <v>89359</v>
      </c>
      <c r="M28" s="33">
        <v>102278</v>
      </c>
      <c r="N28" s="33">
        <v>107495</v>
      </c>
      <c r="O28" s="113">
        <v>98237</v>
      </c>
      <c r="P28" s="136">
        <v>99301</v>
      </c>
      <c r="R28" s="135">
        <f t="shared" si="0"/>
        <v>14689</v>
      </c>
      <c r="S28" s="86">
        <f t="shared" si="1"/>
        <v>0.17360421689594857</v>
      </c>
      <c r="T28" s="4">
        <f t="shared" si="2"/>
        <v>5217</v>
      </c>
      <c r="U28" s="36">
        <f t="shared" si="3"/>
        <v>5.1008036918985509</v>
      </c>
      <c r="W28" s="4">
        <f t="shared" si="4"/>
        <v>-9258</v>
      </c>
      <c r="X28" s="86">
        <f t="shared" si="5"/>
        <v>-8.6124936043536909E-2</v>
      </c>
    </row>
    <row r="29" spans="1:24" x14ac:dyDescent="0.35">
      <c r="A29" s="23" t="s">
        <v>30</v>
      </c>
      <c r="B29" s="34">
        <v>3273</v>
      </c>
      <c r="C29" s="34">
        <v>3297</v>
      </c>
      <c r="D29" s="34">
        <v>3498</v>
      </c>
      <c r="E29" s="34">
        <v>2971</v>
      </c>
      <c r="F29" s="34">
        <v>2943</v>
      </c>
      <c r="G29" s="34">
        <v>2878</v>
      </c>
      <c r="H29" s="34">
        <v>2882</v>
      </c>
      <c r="I29" s="34">
        <v>2900</v>
      </c>
      <c r="J29" s="34">
        <v>2736</v>
      </c>
      <c r="K29" s="34">
        <v>2600</v>
      </c>
      <c r="L29" s="34">
        <v>2531</v>
      </c>
      <c r="M29" s="34">
        <v>2338</v>
      </c>
      <c r="N29" s="34">
        <v>2325</v>
      </c>
      <c r="O29" s="113">
        <v>2381</v>
      </c>
      <c r="P29" s="136">
        <v>2346</v>
      </c>
      <c r="R29" s="135">
        <f t="shared" si="0"/>
        <v>-254</v>
      </c>
      <c r="S29" s="86">
        <f t="shared" si="1"/>
        <v>-9.7692307692307689E-2</v>
      </c>
      <c r="T29" s="4">
        <f t="shared" si="2"/>
        <v>-13</v>
      </c>
      <c r="U29" s="36">
        <f t="shared" si="3"/>
        <v>-0.55603079555175361</v>
      </c>
      <c r="W29" s="4">
        <f t="shared" si="4"/>
        <v>56</v>
      </c>
      <c r="X29" s="86">
        <f t="shared" si="5"/>
        <v>2.4086021505376344E-2</v>
      </c>
    </row>
    <row r="30" spans="1:24" x14ac:dyDescent="0.35">
      <c r="A30" s="22" t="s">
        <v>31</v>
      </c>
      <c r="B30" s="33">
        <v>7535</v>
      </c>
      <c r="C30" s="33">
        <v>7512</v>
      </c>
      <c r="D30" s="33">
        <v>7857</v>
      </c>
      <c r="E30" s="33">
        <v>7331</v>
      </c>
      <c r="F30" s="33">
        <v>7352</v>
      </c>
      <c r="G30" s="33">
        <v>7654</v>
      </c>
      <c r="H30" s="33">
        <v>6987</v>
      </c>
      <c r="I30" s="33">
        <v>7281</v>
      </c>
      <c r="J30" s="33">
        <v>6906</v>
      </c>
      <c r="K30" s="33">
        <v>6847</v>
      </c>
      <c r="L30" s="33">
        <v>6778</v>
      </c>
      <c r="M30" s="33">
        <v>6718</v>
      </c>
      <c r="N30" s="33">
        <v>7066</v>
      </c>
      <c r="O30" s="113">
        <v>7151</v>
      </c>
      <c r="P30" s="136">
        <v>7091</v>
      </c>
      <c r="R30" s="135">
        <f t="shared" si="0"/>
        <v>244</v>
      </c>
      <c r="S30" s="86">
        <f t="shared" si="1"/>
        <v>3.5636044983204322E-2</v>
      </c>
      <c r="T30" s="4">
        <f t="shared" si="2"/>
        <v>348</v>
      </c>
      <c r="U30" s="36">
        <f t="shared" si="3"/>
        <v>5.1801131289074123</v>
      </c>
      <c r="W30" s="4">
        <f t="shared" si="4"/>
        <v>85</v>
      </c>
      <c r="X30" s="86">
        <f t="shared" si="5"/>
        <v>1.202943673931503E-2</v>
      </c>
    </row>
    <row r="31" spans="1:24" x14ac:dyDescent="0.35">
      <c r="A31" s="23" t="s">
        <v>32</v>
      </c>
      <c r="B31" s="34">
        <v>6555</v>
      </c>
      <c r="C31" s="34">
        <v>6626</v>
      </c>
      <c r="D31" s="34">
        <v>8410</v>
      </c>
      <c r="E31" s="34">
        <v>7180</v>
      </c>
      <c r="F31" s="34">
        <v>7199</v>
      </c>
      <c r="G31" s="34">
        <v>8939</v>
      </c>
      <c r="H31" s="34">
        <v>6723</v>
      </c>
      <c r="I31" s="34">
        <v>8153</v>
      </c>
      <c r="J31" s="34">
        <v>6890</v>
      </c>
      <c r="K31" s="34">
        <v>6456</v>
      </c>
      <c r="L31" s="34">
        <v>6515</v>
      </c>
      <c r="M31" s="34">
        <v>6486</v>
      </c>
      <c r="N31" s="34">
        <v>6397</v>
      </c>
      <c r="O31" s="113">
        <v>6517</v>
      </c>
      <c r="P31" s="136">
        <v>6164</v>
      </c>
      <c r="R31" s="135">
        <f t="shared" si="0"/>
        <v>-292</v>
      </c>
      <c r="S31" s="86">
        <f t="shared" si="1"/>
        <v>-4.5229244114002476E-2</v>
      </c>
      <c r="T31" s="4">
        <f t="shared" si="2"/>
        <v>-89</v>
      </c>
      <c r="U31" s="36">
        <f t="shared" si="3"/>
        <v>-1.3721862473018809</v>
      </c>
      <c r="W31" s="4">
        <f t="shared" si="4"/>
        <v>120</v>
      </c>
      <c r="X31" s="86">
        <f t="shared" si="5"/>
        <v>1.8758793184305143E-2</v>
      </c>
    </row>
    <row r="32" spans="1:24" x14ac:dyDescent="0.35">
      <c r="A32" s="22" t="s">
        <v>33</v>
      </c>
      <c r="B32" s="33">
        <v>2395</v>
      </c>
      <c r="C32" s="33">
        <v>2542</v>
      </c>
      <c r="D32" s="33">
        <v>2215</v>
      </c>
      <c r="E32" s="33">
        <v>1912</v>
      </c>
      <c r="F32" s="33">
        <v>2018</v>
      </c>
      <c r="G32" s="33">
        <v>2078</v>
      </c>
      <c r="H32" s="33">
        <v>1962</v>
      </c>
      <c r="I32" s="33">
        <v>2074</v>
      </c>
      <c r="J32" s="33">
        <v>1922</v>
      </c>
      <c r="K32" s="33">
        <v>1675</v>
      </c>
      <c r="L32" s="33">
        <v>1772</v>
      </c>
      <c r="M32" s="33">
        <v>1896</v>
      </c>
      <c r="N32" s="33">
        <v>1909</v>
      </c>
      <c r="O32" s="113">
        <v>1815</v>
      </c>
      <c r="P32" s="136">
        <v>1653</v>
      </c>
      <c r="R32" s="135">
        <f t="shared" si="0"/>
        <v>-22</v>
      </c>
      <c r="S32" s="86">
        <f t="shared" si="1"/>
        <v>-1.3134328358208954E-2</v>
      </c>
      <c r="T32" s="4">
        <f t="shared" si="2"/>
        <v>13</v>
      </c>
      <c r="U32" s="36">
        <f t="shared" si="3"/>
        <v>0.68565400843881863</v>
      </c>
      <c r="W32" s="4">
        <f t="shared" si="4"/>
        <v>-94</v>
      </c>
      <c r="X32" s="86">
        <f t="shared" si="5"/>
        <v>-4.9240440020953381E-2</v>
      </c>
    </row>
    <row r="33" spans="1:24" x14ac:dyDescent="0.35">
      <c r="A33" s="22" t="s">
        <v>34</v>
      </c>
      <c r="B33" s="33">
        <v>4089</v>
      </c>
      <c r="C33" s="33">
        <v>4177</v>
      </c>
      <c r="D33" s="33">
        <v>4687</v>
      </c>
      <c r="E33" s="33">
        <v>5748</v>
      </c>
      <c r="F33" s="33">
        <v>5543</v>
      </c>
      <c r="G33" s="33">
        <v>5345</v>
      </c>
      <c r="H33" s="33">
        <v>5638</v>
      </c>
      <c r="I33" s="33">
        <v>5750</v>
      </c>
      <c r="J33" s="33">
        <v>5660</v>
      </c>
      <c r="K33" s="33">
        <v>5892</v>
      </c>
      <c r="L33" s="33">
        <v>6917</v>
      </c>
      <c r="M33" s="33">
        <v>9126</v>
      </c>
      <c r="N33" s="33">
        <v>11403</v>
      </c>
      <c r="O33" s="113">
        <v>8858</v>
      </c>
      <c r="P33" s="136">
        <v>8608</v>
      </c>
      <c r="R33" s="135">
        <f t="shared" si="0"/>
        <v>2716</v>
      </c>
      <c r="S33" s="86">
        <f t="shared" si="1"/>
        <v>0.4609640190088255</v>
      </c>
      <c r="T33" s="4">
        <f t="shared" si="2"/>
        <v>2277</v>
      </c>
      <c r="U33" s="36">
        <f t="shared" si="3"/>
        <v>24.950690335305719</v>
      </c>
      <c r="W33" s="4">
        <f t="shared" si="4"/>
        <v>-2545</v>
      </c>
      <c r="X33" s="86">
        <f t="shared" si="5"/>
        <v>-0.22318688064544417</v>
      </c>
    </row>
    <row r="34" spans="1:24" x14ac:dyDescent="0.35">
      <c r="A34" s="23" t="s">
        <v>35</v>
      </c>
      <c r="B34" s="34">
        <v>4415</v>
      </c>
      <c r="C34" s="34">
        <v>4456</v>
      </c>
      <c r="D34" s="34">
        <v>4561</v>
      </c>
      <c r="E34" s="34">
        <v>5129</v>
      </c>
      <c r="F34" s="34">
        <v>5108</v>
      </c>
      <c r="G34" s="34">
        <v>5061</v>
      </c>
      <c r="H34" s="34">
        <v>4985</v>
      </c>
      <c r="I34" s="34">
        <v>4965</v>
      </c>
      <c r="J34" s="34">
        <v>4656</v>
      </c>
      <c r="K34" s="34">
        <v>4652</v>
      </c>
      <c r="L34" s="34">
        <v>4563</v>
      </c>
      <c r="M34" s="34">
        <v>4628</v>
      </c>
      <c r="N34" s="34">
        <v>4604</v>
      </c>
      <c r="O34" s="113">
        <v>4529</v>
      </c>
      <c r="P34" s="136">
        <v>4618</v>
      </c>
      <c r="R34" s="135">
        <f t="shared" si="0"/>
        <v>-34</v>
      </c>
      <c r="S34" s="86">
        <f t="shared" si="1"/>
        <v>-7.3086844368013756E-3</v>
      </c>
      <c r="T34" s="4">
        <f t="shared" si="2"/>
        <v>-24</v>
      </c>
      <c r="U34" s="36">
        <f t="shared" si="3"/>
        <v>-0.51858254105445112</v>
      </c>
      <c r="W34" s="4">
        <f t="shared" si="4"/>
        <v>-75</v>
      </c>
      <c r="X34" s="86">
        <f t="shared" si="5"/>
        <v>-1.629018245004344E-2</v>
      </c>
    </row>
    <row r="35" spans="1:24" x14ac:dyDescent="0.35">
      <c r="A35" s="23" t="s">
        <v>36</v>
      </c>
      <c r="B35" s="34">
        <v>1415</v>
      </c>
      <c r="C35" s="34">
        <v>1436</v>
      </c>
      <c r="D35" s="34">
        <v>1510</v>
      </c>
      <c r="E35" s="34">
        <v>1634</v>
      </c>
      <c r="F35" s="34">
        <v>1699</v>
      </c>
      <c r="G35" s="34">
        <v>1655</v>
      </c>
      <c r="H35" s="34">
        <v>1808</v>
      </c>
      <c r="I35" s="34">
        <v>1701</v>
      </c>
      <c r="J35" s="34">
        <v>1681</v>
      </c>
      <c r="K35" s="34">
        <v>1377</v>
      </c>
      <c r="L35" s="34">
        <v>1338</v>
      </c>
      <c r="M35" s="34">
        <v>1363</v>
      </c>
      <c r="N35" s="34">
        <v>1323</v>
      </c>
      <c r="O35" s="113">
        <v>1209</v>
      </c>
      <c r="P35" s="136">
        <v>1192</v>
      </c>
      <c r="R35" s="135">
        <f t="shared" si="0"/>
        <v>-185</v>
      </c>
      <c r="S35" s="86">
        <f t="shared" si="1"/>
        <v>-0.13435003631082063</v>
      </c>
      <c r="T35" s="4">
        <f t="shared" si="2"/>
        <v>-40</v>
      </c>
      <c r="U35" s="36">
        <f t="shared" si="3"/>
        <v>-2.9347028613352899</v>
      </c>
      <c r="W35" s="4">
        <f t="shared" si="4"/>
        <v>-114</v>
      </c>
      <c r="X35" s="86">
        <f t="shared" si="5"/>
        <v>-8.6167800453514742E-2</v>
      </c>
    </row>
    <row r="36" spans="1:24" x14ac:dyDescent="0.35">
      <c r="A36" s="23" t="s">
        <v>37</v>
      </c>
      <c r="B36" s="34">
        <v>7288</v>
      </c>
      <c r="C36" s="34">
        <v>7270</v>
      </c>
      <c r="D36" s="34">
        <v>7763</v>
      </c>
      <c r="E36" s="34">
        <v>7101</v>
      </c>
      <c r="F36" s="34">
        <v>7407</v>
      </c>
      <c r="G36" s="34">
        <v>8827</v>
      </c>
      <c r="H36" s="34">
        <v>8589</v>
      </c>
      <c r="I36" s="34">
        <v>10184</v>
      </c>
      <c r="J36" s="34">
        <v>8210</v>
      </c>
      <c r="K36" s="34">
        <v>7463</v>
      </c>
      <c r="L36" s="34">
        <v>6982</v>
      </c>
      <c r="M36" s="34">
        <v>6969</v>
      </c>
      <c r="N36" s="34">
        <v>6736</v>
      </c>
      <c r="O36" s="113">
        <v>6251</v>
      </c>
      <c r="P36" s="136">
        <v>6086</v>
      </c>
      <c r="R36" s="135">
        <f t="shared" si="0"/>
        <v>-1377</v>
      </c>
      <c r="S36" s="86">
        <f t="shared" si="1"/>
        <v>-0.18451025056947609</v>
      </c>
      <c r="T36" s="4">
        <f t="shared" si="2"/>
        <v>-233</v>
      </c>
      <c r="U36" s="36">
        <f t="shared" si="3"/>
        <v>-3.3433778160424739</v>
      </c>
      <c r="W36" s="4">
        <f t="shared" si="4"/>
        <v>-485</v>
      </c>
      <c r="X36" s="86">
        <f t="shared" si="5"/>
        <v>-7.2001187648456061E-2</v>
      </c>
    </row>
    <row r="37" spans="1:24" x14ac:dyDescent="0.35">
      <c r="A37" s="23" t="s">
        <v>38</v>
      </c>
      <c r="B37" s="34">
        <v>790</v>
      </c>
      <c r="C37" s="34">
        <v>791</v>
      </c>
      <c r="D37" s="34">
        <v>855</v>
      </c>
      <c r="E37" s="34">
        <v>675</v>
      </c>
      <c r="F37" s="34">
        <v>682</v>
      </c>
      <c r="G37" s="34">
        <v>791</v>
      </c>
      <c r="H37" s="34">
        <v>754</v>
      </c>
      <c r="I37" s="34">
        <v>970</v>
      </c>
      <c r="J37" s="34">
        <v>753</v>
      </c>
      <c r="K37" s="34">
        <v>664</v>
      </c>
      <c r="L37" s="34">
        <v>607</v>
      </c>
      <c r="M37" s="34">
        <v>582</v>
      </c>
      <c r="N37" s="34">
        <v>579</v>
      </c>
      <c r="O37" s="113">
        <v>560</v>
      </c>
      <c r="P37" s="136">
        <v>586</v>
      </c>
      <c r="R37" s="135">
        <f t="shared" si="0"/>
        <v>-78</v>
      </c>
      <c r="S37" s="86">
        <f t="shared" si="1"/>
        <v>-0.11746987951807229</v>
      </c>
      <c r="T37" s="4">
        <f t="shared" si="2"/>
        <v>-3</v>
      </c>
      <c r="U37" s="36">
        <f t="shared" si="3"/>
        <v>-0.51546391752577314</v>
      </c>
      <c r="W37" s="4">
        <f t="shared" si="4"/>
        <v>-19</v>
      </c>
      <c r="X37" s="86">
        <f t="shared" si="5"/>
        <v>-3.281519861830743E-2</v>
      </c>
    </row>
    <row r="38" spans="1:24" x14ac:dyDescent="0.35">
      <c r="A38" s="23" t="s">
        <v>39</v>
      </c>
      <c r="B38" s="34">
        <v>3105</v>
      </c>
      <c r="C38" s="34">
        <v>3399</v>
      </c>
      <c r="D38" s="34">
        <v>3449</v>
      </c>
      <c r="E38" s="34">
        <v>1990</v>
      </c>
      <c r="F38" s="34">
        <v>1947</v>
      </c>
      <c r="G38" s="34">
        <v>2973</v>
      </c>
      <c r="H38" s="34">
        <v>2071</v>
      </c>
      <c r="I38" s="34">
        <v>3242</v>
      </c>
      <c r="J38" s="34">
        <v>1742</v>
      </c>
      <c r="K38" s="34">
        <v>1579</v>
      </c>
      <c r="L38" s="34">
        <v>1514</v>
      </c>
      <c r="M38" s="34">
        <v>1469</v>
      </c>
      <c r="N38" s="34">
        <v>1414</v>
      </c>
      <c r="O38" s="113">
        <v>1229</v>
      </c>
      <c r="P38" s="136">
        <v>1149</v>
      </c>
      <c r="R38" s="135">
        <f t="shared" si="0"/>
        <v>-430</v>
      </c>
      <c r="S38" s="86">
        <f t="shared" si="1"/>
        <v>-0.27232425585813808</v>
      </c>
      <c r="T38" s="4">
        <f t="shared" si="2"/>
        <v>-55</v>
      </c>
      <c r="U38" s="36">
        <f t="shared" si="3"/>
        <v>-3.7440435670524166</v>
      </c>
      <c r="W38" s="4">
        <f t="shared" si="4"/>
        <v>-185</v>
      </c>
      <c r="X38" s="86">
        <f t="shared" si="5"/>
        <v>-0.13083451202263083</v>
      </c>
    </row>
    <row r="39" spans="1:24" x14ac:dyDescent="0.35">
      <c r="A39" s="22" t="s">
        <v>40</v>
      </c>
      <c r="B39" s="33">
        <v>65430</v>
      </c>
      <c r="C39" s="33">
        <v>65788</v>
      </c>
      <c r="D39" s="33">
        <v>67826</v>
      </c>
      <c r="E39" s="33">
        <v>64285</v>
      </c>
      <c r="F39" s="33">
        <v>64678</v>
      </c>
      <c r="G39" s="33">
        <v>68828</v>
      </c>
      <c r="H39" s="33">
        <v>64837</v>
      </c>
      <c r="I39" s="33">
        <v>68959</v>
      </c>
      <c r="J39" s="33">
        <v>63654</v>
      </c>
      <c r="K39" s="33">
        <v>63169</v>
      </c>
      <c r="L39" s="33">
        <v>64051</v>
      </c>
      <c r="M39" s="33">
        <v>65309</v>
      </c>
      <c r="N39" s="33">
        <v>66926</v>
      </c>
      <c r="O39" s="113">
        <v>66148</v>
      </c>
      <c r="P39" s="136">
        <v>67165</v>
      </c>
      <c r="R39" s="135">
        <f t="shared" si="0"/>
        <v>3996</v>
      </c>
      <c r="S39" s="86">
        <f t="shared" si="1"/>
        <v>6.3258876980797546E-2</v>
      </c>
      <c r="T39" s="4">
        <f t="shared" si="2"/>
        <v>1617</v>
      </c>
      <c r="U39" s="36">
        <f t="shared" si="3"/>
        <v>2.4759221546800596</v>
      </c>
      <c r="W39" s="4">
        <f t="shared" si="4"/>
        <v>-778</v>
      </c>
      <c r="X39" s="86">
        <f t="shared" si="5"/>
        <v>-1.1624779607327496E-2</v>
      </c>
    </row>
    <row r="40" spans="1:24" x14ac:dyDescent="0.35">
      <c r="A40" s="23" t="s">
        <v>41</v>
      </c>
      <c r="B40" s="34">
        <v>357</v>
      </c>
      <c r="C40" s="34">
        <v>306</v>
      </c>
      <c r="D40" s="34">
        <v>382</v>
      </c>
      <c r="E40" s="34">
        <v>501</v>
      </c>
      <c r="F40" s="34">
        <v>518</v>
      </c>
      <c r="G40" s="34">
        <v>393</v>
      </c>
      <c r="H40" s="34">
        <v>525</v>
      </c>
      <c r="I40" s="34">
        <v>389</v>
      </c>
      <c r="J40" s="34">
        <v>446</v>
      </c>
      <c r="K40" s="34">
        <v>418</v>
      </c>
      <c r="L40" s="34">
        <v>391</v>
      </c>
      <c r="M40" s="34">
        <v>382</v>
      </c>
      <c r="N40" s="34">
        <v>377</v>
      </c>
      <c r="O40" s="113">
        <v>393</v>
      </c>
      <c r="P40" s="136">
        <v>411</v>
      </c>
      <c r="R40" s="135">
        <f t="shared" si="0"/>
        <v>-7</v>
      </c>
      <c r="S40" s="86">
        <f t="shared" si="1"/>
        <v>-1.6746411483253589E-2</v>
      </c>
      <c r="T40" s="4">
        <f t="shared" si="2"/>
        <v>-5</v>
      </c>
      <c r="U40" s="36">
        <f t="shared" si="3"/>
        <v>-1.3089005235602094</v>
      </c>
      <c r="W40" s="4">
        <f t="shared" si="4"/>
        <v>16</v>
      </c>
      <c r="X40" s="86">
        <f t="shared" si="5"/>
        <v>4.2440318302387266E-2</v>
      </c>
    </row>
    <row r="41" spans="1:24" x14ac:dyDescent="0.35">
      <c r="A41" s="23" t="s">
        <v>42</v>
      </c>
      <c r="B41" s="34">
        <v>5712</v>
      </c>
      <c r="C41" s="34">
        <v>5657</v>
      </c>
      <c r="D41" s="34">
        <v>6029</v>
      </c>
      <c r="E41" s="34">
        <v>5756</v>
      </c>
      <c r="F41" s="34">
        <v>5853</v>
      </c>
      <c r="G41" s="34">
        <v>5897</v>
      </c>
      <c r="H41" s="34">
        <v>5548</v>
      </c>
      <c r="I41" s="34">
        <v>5571</v>
      </c>
      <c r="J41" s="34">
        <v>5409</v>
      </c>
      <c r="K41" s="34">
        <v>5381</v>
      </c>
      <c r="L41" s="34">
        <v>5245</v>
      </c>
      <c r="M41" s="34">
        <v>5229</v>
      </c>
      <c r="N41" s="34">
        <v>5006</v>
      </c>
      <c r="O41" s="113">
        <v>4840</v>
      </c>
      <c r="P41" s="136">
        <v>4776</v>
      </c>
      <c r="R41" s="135">
        <f t="shared" si="0"/>
        <v>-605</v>
      </c>
      <c r="S41" s="86">
        <f t="shared" si="1"/>
        <v>-0.11243263333952797</v>
      </c>
      <c r="T41" s="4">
        <f t="shared" si="2"/>
        <v>-223</v>
      </c>
      <c r="U41" s="36">
        <f t="shared" si="3"/>
        <v>-4.2646777586536624</v>
      </c>
      <c r="W41" s="4">
        <f t="shared" si="4"/>
        <v>-166</v>
      </c>
      <c r="X41" s="86">
        <f t="shared" si="5"/>
        <v>-3.316020775069916E-2</v>
      </c>
    </row>
    <row r="42" spans="1:24" x14ac:dyDescent="0.35">
      <c r="A42" s="23" t="s">
        <v>43</v>
      </c>
      <c r="B42" s="34">
        <v>51711</v>
      </c>
      <c r="C42" s="34">
        <v>51687</v>
      </c>
      <c r="D42" s="34">
        <v>52792</v>
      </c>
      <c r="E42" s="34">
        <v>52595</v>
      </c>
      <c r="F42" s="34">
        <v>53262</v>
      </c>
      <c r="G42" s="34">
        <v>54644</v>
      </c>
      <c r="H42" s="34">
        <v>54390</v>
      </c>
      <c r="I42" s="34">
        <v>56068</v>
      </c>
      <c r="J42" s="34">
        <v>54485</v>
      </c>
      <c r="K42" s="34">
        <v>54206</v>
      </c>
      <c r="L42" s="34">
        <v>54003</v>
      </c>
      <c r="M42" s="34">
        <v>54961</v>
      </c>
      <c r="N42" s="34">
        <v>54568</v>
      </c>
      <c r="O42" s="113">
        <v>53742</v>
      </c>
      <c r="P42" s="136">
        <v>54009</v>
      </c>
      <c r="R42" s="135">
        <f t="shared" si="0"/>
        <v>-197</v>
      </c>
      <c r="S42" s="86">
        <f t="shared" si="1"/>
        <v>-3.6342840275984207E-3</v>
      </c>
      <c r="T42" s="4">
        <f t="shared" si="2"/>
        <v>-393</v>
      </c>
      <c r="U42" s="36">
        <f t="shared" si="3"/>
        <v>-0.71505249176688923</v>
      </c>
      <c r="W42" s="4">
        <f t="shared" si="4"/>
        <v>-826</v>
      </c>
      <c r="X42" s="86">
        <f t="shared" si="5"/>
        <v>-1.5137076674974343E-2</v>
      </c>
    </row>
    <row r="43" spans="1:24" x14ac:dyDescent="0.35">
      <c r="A43" s="22" t="s">
        <v>44</v>
      </c>
      <c r="B43" s="33">
        <v>1661</v>
      </c>
      <c r="C43" s="33">
        <v>1698</v>
      </c>
      <c r="D43" s="33">
        <v>1817</v>
      </c>
      <c r="E43" s="33">
        <v>1552</v>
      </c>
      <c r="F43" s="33">
        <v>1571</v>
      </c>
      <c r="G43" s="33">
        <v>1913</v>
      </c>
      <c r="H43" s="33">
        <v>1715</v>
      </c>
      <c r="I43" s="33">
        <v>2205</v>
      </c>
      <c r="J43" s="33">
        <v>1785</v>
      </c>
      <c r="K43" s="33">
        <v>1583</v>
      </c>
      <c r="L43" s="33">
        <v>1543</v>
      </c>
      <c r="M43" s="33">
        <v>1581</v>
      </c>
      <c r="N43" s="33">
        <v>1675</v>
      </c>
      <c r="O43" s="113">
        <v>1835</v>
      </c>
      <c r="P43" s="136">
        <v>1762</v>
      </c>
      <c r="R43" s="135">
        <f t="shared" si="0"/>
        <v>179</v>
      </c>
      <c r="S43" s="86">
        <f t="shared" si="1"/>
        <v>0.11307643714466203</v>
      </c>
      <c r="T43" s="4">
        <f t="shared" si="2"/>
        <v>94</v>
      </c>
      <c r="U43" s="36">
        <f t="shared" si="3"/>
        <v>5.945604048070841</v>
      </c>
      <c r="W43" s="4">
        <f t="shared" si="4"/>
        <v>160</v>
      </c>
      <c r="X43" s="86">
        <f t="shared" si="5"/>
        <v>9.5522388059701493E-2</v>
      </c>
    </row>
    <row r="44" spans="1:24" x14ac:dyDescent="0.35">
      <c r="A44" s="22" t="s">
        <v>45</v>
      </c>
      <c r="B44" s="33">
        <v>4860</v>
      </c>
      <c r="C44" s="33">
        <v>5071</v>
      </c>
      <c r="D44" s="33">
        <v>5033</v>
      </c>
      <c r="E44" s="33">
        <v>4631</v>
      </c>
      <c r="F44" s="33">
        <v>4940</v>
      </c>
      <c r="G44" s="33">
        <v>5361</v>
      </c>
      <c r="H44" s="33">
        <v>5535</v>
      </c>
      <c r="I44" s="33">
        <v>5921</v>
      </c>
      <c r="J44" s="33">
        <v>5959</v>
      </c>
      <c r="K44" s="33">
        <v>5340</v>
      </c>
      <c r="L44" s="33">
        <v>5546</v>
      </c>
      <c r="M44" s="33">
        <v>6678</v>
      </c>
      <c r="N44" s="33">
        <v>7488</v>
      </c>
      <c r="O44" s="113">
        <v>6171</v>
      </c>
      <c r="P44" s="136">
        <v>5884</v>
      </c>
      <c r="R44" s="135">
        <f t="shared" si="0"/>
        <v>544</v>
      </c>
      <c r="S44" s="86">
        <f t="shared" si="1"/>
        <v>0.10187265917602996</v>
      </c>
      <c r="T44" s="4">
        <f t="shared" si="2"/>
        <v>810</v>
      </c>
      <c r="U44" s="36">
        <f t="shared" si="3"/>
        <v>12.129380053908356</v>
      </c>
      <c r="W44" s="4">
        <f t="shared" si="4"/>
        <v>-1317</v>
      </c>
      <c r="X44" s="86">
        <f t="shared" si="5"/>
        <v>-0.17588141025641027</v>
      </c>
    </row>
    <row r="45" spans="1:24" x14ac:dyDescent="0.35">
      <c r="A45" s="23" t="s">
        <v>46</v>
      </c>
      <c r="B45" s="34">
        <v>3341</v>
      </c>
      <c r="C45" s="34">
        <v>3454</v>
      </c>
      <c r="D45" s="34">
        <v>3411</v>
      </c>
      <c r="E45" s="34">
        <v>2898</v>
      </c>
      <c r="F45" s="34">
        <v>3051</v>
      </c>
      <c r="G45" s="34">
        <v>3186</v>
      </c>
      <c r="H45" s="34">
        <v>3326</v>
      </c>
      <c r="I45" s="34">
        <v>3281</v>
      </c>
      <c r="J45" s="34">
        <v>3093</v>
      </c>
      <c r="K45" s="34">
        <v>3027</v>
      </c>
      <c r="L45" s="34">
        <v>3235</v>
      </c>
      <c r="M45" s="34">
        <v>4030</v>
      </c>
      <c r="N45" s="34">
        <v>4026</v>
      </c>
      <c r="O45" s="113">
        <v>4039</v>
      </c>
      <c r="P45" s="136">
        <v>3726</v>
      </c>
      <c r="R45" s="135">
        <f t="shared" si="0"/>
        <v>699</v>
      </c>
      <c r="S45" s="86">
        <f t="shared" si="1"/>
        <v>0.23092170465807729</v>
      </c>
      <c r="T45" s="4">
        <f t="shared" si="2"/>
        <v>-4</v>
      </c>
      <c r="U45" s="36">
        <f t="shared" si="3"/>
        <v>-9.9255583126550861E-2</v>
      </c>
      <c r="W45" s="4">
        <f t="shared" si="4"/>
        <v>13</v>
      </c>
      <c r="X45" s="86">
        <f t="shared" si="5"/>
        <v>3.2290114257327372E-3</v>
      </c>
    </row>
    <row r="46" spans="1:24" x14ac:dyDescent="0.35">
      <c r="A46" s="22" t="s">
        <v>47</v>
      </c>
      <c r="B46" s="33">
        <v>3874</v>
      </c>
      <c r="C46" s="33">
        <v>4085</v>
      </c>
      <c r="D46" s="33">
        <v>4101</v>
      </c>
      <c r="E46" s="33">
        <v>3690</v>
      </c>
      <c r="F46" s="33">
        <v>4165</v>
      </c>
      <c r="G46" s="33">
        <v>4336</v>
      </c>
      <c r="H46" s="33">
        <v>4214</v>
      </c>
      <c r="I46" s="33">
        <v>4294</v>
      </c>
      <c r="J46" s="33">
        <v>4043</v>
      </c>
      <c r="K46" s="33">
        <v>3753</v>
      </c>
      <c r="L46" s="33">
        <v>3818</v>
      </c>
      <c r="M46" s="33">
        <v>3737</v>
      </c>
      <c r="N46" s="33">
        <v>3750</v>
      </c>
      <c r="O46" s="113">
        <v>3528</v>
      </c>
      <c r="P46" s="136">
        <v>3284</v>
      </c>
      <c r="R46" s="135">
        <f t="shared" si="0"/>
        <v>-469</v>
      </c>
      <c r="S46" s="86">
        <f t="shared" si="1"/>
        <v>-0.12496669331201705</v>
      </c>
      <c r="T46" s="4">
        <f t="shared" si="2"/>
        <v>13</v>
      </c>
      <c r="U46" s="36">
        <f t="shared" si="3"/>
        <v>0.34787262510034783</v>
      </c>
      <c r="W46" s="4">
        <f t="shared" si="4"/>
        <v>-222</v>
      </c>
      <c r="X46" s="86">
        <f t="shared" si="5"/>
        <v>-5.9200000000000003E-2</v>
      </c>
    </row>
    <row r="47" spans="1:24" x14ac:dyDescent="0.35">
      <c r="A47" s="31" t="s">
        <v>48</v>
      </c>
      <c r="B47" s="32">
        <f t="shared" ref="B47:M47" si="6">SUM(B2:B46)</f>
        <v>524883</v>
      </c>
      <c r="C47" s="32">
        <f t="shared" si="6"/>
        <v>529191</v>
      </c>
      <c r="D47" s="32">
        <f t="shared" si="6"/>
        <v>551250</v>
      </c>
      <c r="E47" s="32">
        <f t="shared" si="6"/>
        <v>534936</v>
      </c>
      <c r="F47" s="32">
        <f t="shared" si="6"/>
        <v>552099</v>
      </c>
      <c r="G47" s="32">
        <f t="shared" si="6"/>
        <v>578555</v>
      </c>
      <c r="H47" s="32">
        <f t="shared" si="6"/>
        <v>574577</v>
      </c>
      <c r="I47" s="32">
        <f t="shared" si="6"/>
        <v>601271</v>
      </c>
      <c r="J47" s="32">
        <f t="shared" si="6"/>
        <v>574112</v>
      </c>
      <c r="K47" s="32">
        <f t="shared" si="6"/>
        <v>563854</v>
      </c>
      <c r="L47" s="32">
        <f t="shared" si="6"/>
        <v>575241</v>
      </c>
      <c r="M47" s="32">
        <f t="shared" si="6"/>
        <v>604584</v>
      </c>
      <c r="N47" s="32">
        <f t="shared" ref="N47" si="7">SUM(N2:N46)</f>
        <v>619129</v>
      </c>
      <c r="O47" s="32">
        <f>SUM(O2:O46)</f>
        <v>593545</v>
      </c>
      <c r="P47" s="32">
        <f t="shared" ref="P47" si="8">SUM(P2:P46)</f>
        <v>594967</v>
      </c>
      <c r="R47" s="135">
        <f t="shared" si="0"/>
        <v>31113</v>
      </c>
      <c r="S47" s="86">
        <f t="shared" si="1"/>
        <v>5.517917758852469E-2</v>
      </c>
      <c r="W47" s="4">
        <f t="shared" si="4"/>
        <v>-25584</v>
      </c>
      <c r="X47" s="86">
        <f t="shared" si="5"/>
        <v>-4.1322567671680702E-2</v>
      </c>
    </row>
    <row r="49" spans="1:16" x14ac:dyDescent="0.35">
      <c r="A49" s="37" t="s">
        <v>51</v>
      </c>
      <c r="B49" s="40">
        <v>2007</v>
      </c>
      <c r="C49" s="40">
        <v>2008</v>
      </c>
      <c r="D49" s="40">
        <v>2009</v>
      </c>
      <c r="E49" s="40">
        <v>2010</v>
      </c>
      <c r="F49" s="40">
        <v>2011</v>
      </c>
      <c r="G49" s="40">
        <v>2012</v>
      </c>
      <c r="H49" s="40">
        <v>2013</v>
      </c>
      <c r="I49" s="40">
        <v>2014</v>
      </c>
      <c r="J49" s="40">
        <v>2015</v>
      </c>
      <c r="K49" s="40">
        <v>2016</v>
      </c>
      <c r="L49" s="40">
        <v>2017</v>
      </c>
      <c r="M49" s="40">
        <v>2018</v>
      </c>
      <c r="N49" s="40">
        <v>2019</v>
      </c>
      <c r="O49" s="24">
        <v>2020</v>
      </c>
      <c r="P49" s="24">
        <v>2021</v>
      </c>
    </row>
    <row r="50" spans="1:16" x14ac:dyDescent="0.35">
      <c r="A50" s="37" t="s">
        <v>3</v>
      </c>
      <c r="B50" s="45">
        <v>6678</v>
      </c>
      <c r="C50" s="45">
        <v>6571</v>
      </c>
      <c r="D50" s="45">
        <v>6985</v>
      </c>
      <c r="E50" s="45">
        <v>7120</v>
      </c>
      <c r="F50" s="45">
        <v>7794</v>
      </c>
      <c r="G50" s="45">
        <v>8499</v>
      </c>
      <c r="H50" s="45">
        <v>9198</v>
      </c>
      <c r="I50" s="45">
        <v>9755</v>
      </c>
      <c r="J50" s="45">
        <v>9303</v>
      </c>
      <c r="K50" s="45">
        <v>8639</v>
      </c>
      <c r="L50" s="45">
        <v>9011</v>
      </c>
      <c r="M50" s="45">
        <v>9383</v>
      </c>
      <c r="N50" s="45">
        <v>9906</v>
      </c>
      <c r="O50" s="33">
        <v>9220</v>
      </c>
      <c r="P50" s="136">
        <v>8992</v>
      </c>
    </row>
    <row r="51" spans="1:16" x14ac:dyDescent="0.35">
      <c r="A51" s="37" t="s">
        <v>4</v>
      </c>
      <c r="B51" s="45">
        <v>372</v>
      </c>
      <c r="C51" s="45">
        <v>397</v>
      </c>
      <c r="D51" s="45">
        <v>424</v>
      </c>
      <c r="E51" s="45">
        <v>357</v>
      </c>
      <c r="F51" s="45">
        <v>389</v>
      </c>
      <c r="G51" s="45">
        <v>419</v>
      </c>
      <c r="H51" s="45">
        <v>417</v>
      </c>
      <c r="I51" s="45">
        <v>423</v>
      </c>
      <c r="J51" s="45">
        <v>411</v>
      </c>
      <c r="K51" s="45">
        <v>391</v>
      </c>
      <c r="L51" s="45">
        <v>318</v>
      </c>
      <c r="M51" s="45">
        <v>349</v>
      </c>
      <c r="N51" s="45">
        <v>404</v>
      </c>
      <c r="O51" s="33">
        <v>430</v>
      </c>
      <c r="P51" s="136">
        <v>581</v>
      </c>
    </row>
    <row r="52" spans="1:16" x14ac:dyDescent="0.35">
      <c r="A52" s="37" t="s">
        <v>5</v>
      </c>
      <c r="B52" s="45">
        <v>1477</v>
      </c>
      <c r="C52" s="45">
        <v>1501</v>
      </c>
      <c r="D52" s="45">
        <v>1506</v>
      </c>
      <c r="E52" s="45">
        <v>1524</v>
      </c>
      <c r="F52" s="45">
        <v>1498</v>
      </c>
      <c r="G52" s="45">
        <v>1447</v>
      </c>
      <c r="H52" s="45">
        <v>1403</v>
      </c>
      <c r="I52" s="45">
        <v>1398</v>
      </c>
      <c r="J52" s="45">
        <v>1316</v>
      </c>
      <c r="K52" s="45">
        <v>1172</v>
      </c>
      <c r="L52" s="45">
        <v>1133</v>
      </c>
      <c r="M52" s="45">
        <v>1116</v>
      </c>
      <c r="N52" s="45">
        <v>1123</v>
      </c>
      <c r="O52" s="113">
        <v>1114</v>
      </c>
      <c r="P52" s="136">
        <v>1072</v>
      </c>
    </row>
    <row r="53" spans="1:16" x14ac:dyDescent="0.35">
      <c r="A53" s="37" t="s">
        <v>6</v>
      </c>
      <c r="B53" s="45">
        <v>1377</v>
      </c>
      <c r="C53" s="45">
        <v>1194</v>
      </c>
      <c r="D53" s="45">
        <v>1322</v>
      </c>
      <c r="E53" s="45">
        <v>1575</v>
      </c>
      <c r="F53" s="45">
        <v>1536</v>
      </c>
      <c r="G53" s="45">
        <v>1190</v>
      </c>
      <c r="H53" s="45">
        <v>1463</v>
      </c>
      <c r="I53" s="45">
        <v>1125</v>
      </c>
      <c r="J53" s="45">
        <v>1402</v>
      </c>
      <c r="K53" s="45">
        <v>1424</v>
      </c>
      <c r="L53" s="45">
        <v>1396</v>
      </c>
      <c r="M53" s="45">
        <v>1454</v>
      </c>
      <c r="N53" s="45">
        <v>1456</v>
      </c>
      <c r="O53" s="113">
        <v>1374</v>
      </c>
      <c r="P53" s="136">
        <v>1365</v>
      </c>
    </row>
    <row r="54" spans="1:16" x14ac:dyDescent="0.35">
      <c r="A54" s="37" t="s">
        <v>7</v>
      </c>
      <c r="B54" s="45">
        <v>1315</v>
      </c>
      <c r="C54" s="45">
        <v>1319</v>
      </c>
      <c r="D54" s="45">
        <v>1348</v>
      </c>
      <c r="E54" s="45">
        <v>1566</v>
      </c>
      <c r="F54" s="45">
        <v>1576</v>
      </c>
      <c r="G54" s="45">
        <v>1313</v>
      </c>
      <c r="H54" s="45">
        <v>1458</v>
      </c>
      <c r="I54" s="45">
        <v>1308</v>
      </c>
      <c r="J54" s="45">
        <v>1372</v>
      </c>
      <c r="K54" s="45">
        <v>1305</v>
      </c>
      <c r="L54" s="45">
        <v>1207</v>
      </c>
      <c r="M54" s="45">
        <v>1120</v>
      </c>
      <c r="N54" s="45">
        <v>1238</v>
      </c>
      <c r="O54" s="113">
        <v>1320</v>
      </c>
      <c r="P54" s="136">
        <v>1350</v>
      </c>
    </row>
    <row r="55" spans="1:16" x14ac:dyDescent="0.35">
      <c r="A55" s="37" t="s">
        <v>8</v>
      </c>
      <c r="B55" s="45">
        <v>1645</v>
      </c>
      <c r="C55" s="45">
        <v>1639</v>
      </c>
      <c r="D55" s="45">
        <v>1771</v>
      </c>
      <c r="E55" s="45">
        <v>1819</v>
      </c>
      <c r="F55" s="45">
        <v>1919</v>
      </c>
      <c r="G55" s="45">
        <v>1890</v>
      </c>
      <c r="H55" s="45">
        <v>2093</v>
      </c>
      <c r="I55" s="45">
        <v>1982</v>
      </c>
      <c r="J55" s="45">
        <v>1829</v>
      </c>
      <c r="K55" s="45">
        <v>1772</v>
      </c>
      <c r="L55" s="45">
        <v>1588</v>
      </c>
      <c r="M55" s="45">
        <v>1796</v>
      </c>
      <c r="N55" s="45">
        <v>1569</v>
      </c>
      <c r="O55" s="113">
        <v>1624</v>
      </c>
      <c r="P55" s="136">
        <v>1626</v>
      </c>
    </row>
    <row r="56" spans="1:16" x14ac:dyDescent="0.35">
      <c r="A56" s="37" t="s">
        <v>9</v>
      </c>
      <c r="B56" s="45">
        <v>2068</v>
      </c>
      <c r="C56" s="45">
        <v>2110</v>
      </c>
      <c r="D56" s="45">
        <v>2282</v>
      </c>
      <c r="E56" s="45">
        <v>1721</v>
      </c>
      <c r="F56" s="45">
        <v>1715</v>
      </c>
      <c r="G56" s="45">
        <v>2161</v>
      </c>
      <c r="H56" s="45">
        <v>1889</v>
      </c>
      <c r="I56" s="45">
        <v>2539</v>
      </c>
      <c r="J56" s="45">
        <v>1989</v>
      </c>
      <c r="K56" s="45">
        <v>1726</v>
      </c>
      <c r="L56" s="45">
        <v>1689</v>
      </c>
      <c r="M56" s="45">
        <v>1645</v>
      </c>
      <c r="N56" s="45">
        <v>1637</v>
      </c>
      <c r="O56" s="113">
        <v>1559</v>
      </c>
      <c r="P56" s="136">
        <v>1467</v>
      </c>
    </row>
    <row r="57" spans="1:16" x14ac:dyDescent="0.35">
      <c r="A57" s="37" t="s">
        <v>10</v>
      </c>
      <c r="B57" s="45">
        <v>2638</v>
      </c>
      <c r="C57" s="45">
        <v>2601</v>
      </c>
      <c r="D57" s="45">
        <v>2581</v>
      </c>
      <c r="E57" s="45">
        <v>2951</v>
      </c>
      <c r="F57" s="45">
        <v>3005</v>
      </c>
      <c r="G57" s="45">
        <v>2911</v>
      </c>
      <c r="H57" s="45">
        <v>2767</v>
      </c>
      <c r="I57" s="45">
        <v>2698</v>
      </c>
      <c r="J57" s="45">
        <v>2645</v>
      </c>
      <c r="K57" s="45">
        <v>2616</v>
      </c>
      <c r="L57" s="45">
        <v>2603</v>
      </c>
      <c r="M57" s="45">
        <v>2566</v>
      </c>
      <c r="N57" s="45">
        <v>2499</v>
      </c>
      <c r="O57" s="113">
        <v>2389</v>
      </c>
      <c r="P57" s="136">
        <v>2376</v>
      </c>
    </row>
    <row r="58" spans="1:16" x14ac:dyDescent="0.35">
      <c r="A58" s="37" t="s">
        <v>11</v>
      </c>
      <c r="B58" s="45">
        <v>1752</v>
      </c>
      <c r="C58" s="45">
        <v>1754</v>
      </c>
      <c r="D58" s="45">
        <v>1809</v>
      </c>
      <c r="E58" s="45">
        <v>1032</v>
      </c>
      <c r="F58" s="45">
        <v>1018</v>
      </c>
      <c r="G58" s="45">
        <v>989</v>
      </c>
      <c r="H58" s="45">
        <v>1019</v>
      </c>
      <c r="I58" s="45">
        <v>1012</v>
      </c>
      <c r="J58" s="45">
        <v>1039</v>
      </c>
      <c r="K58" s="45">
        <v>998</v>
      </c>
      <c r="L58" s="45">
        <v>913</v>
      </c>
      <c r="M58" s="45">
        <v>979</v>
      </c>
      <c r="N58" s="45">
        <v>1044</v>
      </c>
      <c r="O58" s="113">
        <v>1150</v>
      </c>
      <c r="P58" s="136">
        <v>1066</v>
      </c>
    </row>
    <row r="59" spans="1:16" x14ac:dyDescent="0.35">
      <c r="A59" s="37" t="s">
        <v>12</v>
      </c>
      <c r="B59" s="45">
        <v>5074</v>
      </c>
      <c r="C59" s="45">
        <v>5080</v>
      </c>
      <c r="D59" s="45">
        <v>5357</v>
      </c>
      <c r="E59" s="45">
        <v>5136</v>
      </c>
      <c r="F59" s="45">
        <v>5223</v>
      </c>
      <c r="G59" s="45">
        <v>5387</v>
      </c>
      <c r="H59" s="45">
        <v>5014</v>
      </c>
      <c r="I59" s="45">
        <v>5142</v>
      </c>
      <c r="J59" s="45">
        <v>4790</v>
      </c>
      <c r="K59" s="45">
        <v>4651</v>
      </c>
      <c r="L59" s="45">
        <v>4656</v>
      </c>
      <c r="M59" s="45">
        <v>4591</v>
      </c>
      <c r="N59" s="45">
        <v>4642</v>
      </c>
      <c r="O59" s="113">
        <v>4558</v>
      </c>
      <c r="P59" s="136">
        <v>4598</v>
      </c>
    </row>
    <row r="60" spans="1:16" x14ac:dyDescent="0.35">
      <c r="A60" s="37" t="s">
        <v>13</v>
      </c>
      <c r="B60" s="46">
        <v>1176</v>
      </c>
      <c r="C60" s="46">
        <v>994</v>
      </c>
      <c r="D60" s="46">
        <v>1027</v>
      </c>
      <c r="E60" s="46">
        <v>871</v>
      </c>
      <c r="F60" s="46">
        <v>910</v>
      </c>
      <c r="G60" s="46">
        <v>833</v>
      </c>
      <c r="H60" s="46">
        <v>771</v>
      </c>
      <c r="I60" s="46">
        <v>744</v>
      </c>
      <c r="J60" s="46">
        <v>700</v>
      </c>
      <c r="K60" s="46">
        <v>690</v>
      </c>
      <c r="L60" s="45">
        <v>682</v>
      </c>
      <c r="M60" s="45">
        <v>672</v>
      </c>
      <c r="N60" s="45">
        <v>682</v>
      </c>
      <c r="O60" s="113">
        <v>671</v>
      </c>
      <c r="P60" s="136">
        <v>693</v>
      </c>
    </row>
    <row r="61" spans="1:16" x14ac:dyDescent="0.35">
      <c r="A61" s="37" t="s">
        <v>14</v>
      </c>
      <c r="B61" s="45">
        <v>66597</v>
      </c>
      <c r="C61" s="45">
        <v>68384</v>
      </c>
      <c r="D61" s="45">
        <v>71470</v>
      </c>
      <c r="E61" s="45">
        <v>68186</v>
      </c>
      <c r="F61" s="45">
        <v>72809</v>
      </c>
      <c r="G61" s="45">
        <v>81124</v>
      </c>
      <c r="H61" s="45">
        <v>78968</v>
      </c>
      <c r="I61" s="45">
        <v>85515</v>
      </c>
      <c r="J61" s="45">
        <v>79869</v>
      </c>
      <c r="K61" s="45">
        <v>75790</v>
      </c>
      <c r="L61" s="45">
        <v>78116</v>
      </c>
      <c r="M61" s="45">
        <v>85113</v>
      </c>
      <c r="N61" s="45">
        <v>88186</v>
      </c>
      <c r="O61" s="113">
        <v>82852</v>
      </c>
      <c r="P61" s="136">
        <v>80507</v>
      </c>
    </row>
    <row r="62" spans="1:16" x14ac:dyDescent="0.35">
      <c r="A62" s="37" t="s">
        <v>15</v>
      </c>
      <c r="B62" s="45">
        <v>1972</v>
      </c>
      <c r="C62" s="45">
        <v>1981</v>
      </c>
      <c r="D62" s="45">
        <v>2020</v>
      </c>
      <c r="E62" s="45">
        <v>1925</v>
      </c>
      <c r="F62" s="45">
        <v>1941</v>
      </c>
      <c r="G62" s="45">
        <v>1908</v>
      </c>
      <c r="H62" s="45">
        <v>1888</v>
      </c>
      <c r="I62" s="45">
        <v>1860</v>
      </c>
      <c r="J62" s="45">
        <v>1795</v>
      </c>
      <c r="K62" s="45">
        <v>1753</v>
      </c>
      <c r="L62" s="45">
        <v>1722</v>
      </c>
      <c r="M62" s="45">
        <v>1666</v>
      </c>
      <c r="N62" s="45">
        <v>1634</v>
      </c>
      <c r="O62" s="113">
        <v>1605</v>
      </c>
      <c r="P62" s="136">
        <v>1606</v>
      </c>
    </row>
    <row r="63" spans="1:16" x14ac:dyDescent="0.35">
      <c r="A63" s="37" t="s">
        <v>16</v>
      </c>
      <c r="B63" s="45">
        <v>6399</v>
      </c>
      <c r="C63" s="45">
        <v>6555</v>
      </c>
      <c r="D63" s="45">
        <v>7041</v>
      </c>
      <c r="E63" s="45">
        <v>7935</v>
      </c>
      <c r="F63" s="45">
        <v>8508</v>
      </c>
      <c r="G63" s="45">
        <v>7879</v>
      </c>
      <c r="H63" s="45">
        <v>8941</v>
      </c>
      <c r="I63" s="45">
        <v>8169</v>
      </c>
      <c r="J63" s="45">
        <v>9336</v>
      </c>
      <c r="K63" s="45">
        <v>9094</v>
      </c>
      <c r="L63" s="45">
        <v>9239</v>
      </c>
      <c r="M63" s="45">
        <v>9440</v>
      </c>
      <c r="N63" s="45">
        <v>9812</v>
      </c>
      <c r="O63" s="113">
        <v>9720</v>
      </c>
      <c r="P63" s="136">
        <v>9748</v>
      </c>
    </row>
    <row r="64" spans="1:16" x14ac:dyDescent="0.35">
      <c r="A64" s="37" t="s">
        <v>17</v>
      </c>
      <c r="B64" s="45">
        <v>2425</v>
      </c>
      <c r="C64" s="45">
        <v>2396</v>
      </c>
      <c r="D64" s="45">
        <v>2456</v>
      </c>
      <c r="E64" s="45">
        <v>2143</v>
      </c>
      <c r="F64" s="45">
        <v>2225</v>
      </c>
      <c r="G64" s="45">
        <v>2607</v>
      </c>
      <c r="H64" s="45">
        <v>2244</v>
      </c>
      <c r="I64" s="45">
        <v>2699</v>
      </c>
      <c r="J64" s="45">
        <v>2125</v>
      </c>
      <c r="K64" s="45">
        <v>2122</v>
      </c>
      <c r="L64" s="45">
        <v>2117</v>
      </c>
      <c r="M64" s="45">
        <v>2133</v>
      </c>
      <c r="N64" s="45">
        <v>2176</v>
      </c>
      <c r="O64" s="113">
        <v>2020</v>
      </c>
      <c r="P64" s="136">
        <v>1988</v>
      </c>
    </row>
    <row r="65" spans="1:16" x14ac:dyDescent="0.35">
      <c r="A65" s="37" t="s">
        <v>18</v>
      </c>
      <c r="B65" s="45">
        <v>600</v>
      </c>
      <c r="C65" s="45">
        <v>602</v>
      </c>
      <c r="D65" s="45">
        <v>652</v>
      </c>
      <c r="E65" s="45">
        <v>704</v>
      </c>
      <c r="F65" s="45">
        <v>748</v>
      </c>
      <c r="G65" s="45">
        <v>666</v>
      </c>
      <c r="H65" s="45">
        <v>746</v>
      </c>
      <c r="I65" s="45">
        <v>651</v>
      </c>
      <c r="J65" s="45">
        <v>823</v>
      </c>
      <c r="K65" s="45">
        <v>755</v>
      </c>
      <c r="L65" s="45">
        <v>710</v>
      </c>
      <c r="M65" s="45">
        <v>857</v>
      </c>
      <c r="N65" s="45">
        <v>795</v>
      </c>
      <c r="O65" s="113">
        <v>797</v>
      </c>
      <c r="P65" s="136">
        <v>815</v>
      </c>
    </row>
    <row r="66" spans="1:16" x14ac:dyDescent="0.35">
      <c r="A66" s="37" t="s">
        <v>19</v>
      </c>
      <c r="B66" s="45">
        <v>11376</v>
      </c>
      <c r="C66" s="45">
        <v>11563</v>
      </c>
      <c r="D66" s="45">
        <v>12196</v>
      </c>
      <c r="E66" s="45">
        <v>11030</v>
      </c>
      <c r="F66" s="45">
        <v>11360</v>
      </c>
      <c r="G66" s="45">
        <v>12857</v>
      </c>
      <c r="H66" s="45">
        <v>11957</v>
      </c>
      <c r="I66" s="45">
        <v>13648</v>
      </c>
      <c r="J66" s="45">
        <v>11745</v>
      </c>
      <c r="K66" s="45">
        <v>11140</v>
      </c>
      <c r="L66" s="45">
        <v>11270</v>
      </c>
      <c r="M66" s="45">
        <v>11563</v>
      </c>
      <c r="N66" s="45">
        <v>11290</v>
      </c>
      <c r="O66" s="113">
        <v>10671</v>
      </c>
      <c r="P66" s="136">
        <v>10657</v>
      </c>
    </row>
    <row r="67" spans="1:16" x14ac:dyDescent="0.35">
      <c r="A67" s="37" t="s">
        <v>20</v>
      </c>
      <c r="B67" s="45">
        <v>13881</v>
      </c>
      <c r="C67" s="45">
        <v>13757</v>
      </c>
      <c r="D67" s="45">
        <v>14327</v>
      </c>
      <c r="E67" s="45">
        <v>13223</v>
      </c>
      <c r="F67" s="45">
        <v>13256</v>
      </c>
      <c r="G67" s="45">
        <v>14430</v>
      </c>
      <c r="H67" s="45">
        <v>13607</v>
      </c>
      <c r="I67" s="45">
        <v>14817</v>
      </c>
      <c r="J67" s="45">
        <v>13286</v>
      </c>
      <c r="K67" s="45">
        <v>13169</v>
      </c>
      <c r="L67" s="45">
        <v>13197</v>
      </c>
      <c r="M67" s="45">
        <v>13648</v>
      </c>
      <c r="N67" s="45">
        <v>14040</v>
      </c>
      <c r="O67" s="113">
        <v>13502</v>
      </c>
      <c r="P67" s="136">
        <v>13256</v>
      </c>
    </row>
    <row r="68" spans="1:16" x14ac:dyDescent="0.35">
      <c r="A68" s="37" t="s">
        <v>21</v>
      </c>
      <c r="B68" s="45">
        <v>924</v>
      </c>
      <c r="C68" s="45">
        <v>885</v>
      </c>
      <c r="D68" s="45">
        <v>921</v>
      </c>
      <c r="E68" s="45">
        <v>873</v>
      </c>
      <c r="F68" s="45">
        <v>877</v>
      </c>
      <c r="G68" s="45">
        <v>832</v>
      </c>
      <c r="H68" s="45">
        <v>854</v>
      </c>
      <c r="I68" s="45">
        <v>859</v>
      </c>
      <c r="J68" s="45">
        <v>821</v>
      </c>
      <c r="K68" s="45">
        <v>781</v>
      </c>
      <c r="L68" s="45">
        <v>774</v>
      </c>
      <c r="M68" s="45">
        <v>771</v>
      </c>
      <c r="N68" s="45">
        <v>761</v>
      </c>
      <c r="O68" s="113">
        <v>752</v>
      </c>
      <c r="P68" s="136">
        <v>773</v>
      </c>
    </row>
    <row r="69" spans="1:16" x14ac:dyDescent="0.35">
      <c r="A69" s="37" t="s">
        <v>22</v>
      </c>
      <c r="B69" s="45">
        <v>423</v>
      </c>
      <c r="C69" s="45">
        <v>441</v>
      </c>
      <c r="D69" s="45">
        <v>463</v>
      </c>
      <c r="E69" s="45">
        <v>559</v>
      </c>
      <c r="F69" s="45">
        <v>554</v>
      </c>
      <c r="G69" s="45">
        <v>553</v>
      </c>
      <c r="H69" s="45">
        <v>531</v>
      </c>
      <c r="I69" s="45">
        <v>512</v>
      </c>
      <c r="J69" s="45">
        <v>496</v>
      </c>
      <c r="K69" s="45">
        <v>465</v>
      </c>
      <c r="L69" s="45">
        <v>460</v>
      </c>
      <c r="M69" s="45">
        <v>458</v>
      </c>
      <c r="N69" s="45">
        <v>478</v>
      </c>
      <c r="O69" s="113">
        <v>458</v>
      </c>
      <c r="P69" s="136">
        <v>447</v>
      </c>
    </row>
    <row r="70" spans="1:16" x14ac:dyDescent="0.35">
      <c r="A70" s="37" t="s">
        <v>23</v>
      </c>
      <c r="B70" s="45">
        <v>41</v>
      </c>
      <c r="C70" s="45">
        <v>43</v>
      </c>
      <c r="D70" s="45">
        <v>43</v>
      </c>
      <c r="E70" s="45">
        <v>71</v>
      </c>
      <c r="F70" s="45">
        <v>66</v>
      </c>
      <c r="G70" s="45">
        <v>67</v>
      </c>
      <c r="H70" s="45">
        <v>76</v>
      </c>
      <c r="I70" s="45">
        <v>78</v>
      </c>
      <c r="J70" s="45">
        <v>77</v>
      </c>
      <c r="K70" s="45">
        <v>92</v>
      </c>
      <c r="L70" s="45">
        <v>100</v>
      </c>
      <c r="M70" s="45">
        <v>102</v>
      </c>
      <c r="N70" s="45">
        <v>542</v>
      </c>
      <c r="O70" s="113">
        <v>289</v>
      </c>
      <c r="P70" s="136">
        <v>438</v>
      </c>
    </row>
    <row r="71" spans="1:16" x14ac:dyDescent="0.35">
      <c r="A71" s="37" t="s">
        <v>24</v>
      </c>
      <c r="B71" s="45">
        <v>136021</v>
      </c>
      <c r="C71" s="45">
        <v>137146</v>
      </c>
      <c r="D71" s="45">
        <v>141963</v>
      </c>
      <c r="E71" s="45">
        <v>143339</v>
      </c>
      <c r="F71" s="45">
        <v>145820</v>
      </c>
      <c r="G71" s="45">
        <v>142601</v>
      </c>
      <c r="H71" s="45">
        <v>147851</v>
      </c>
      <c r="I71" s="45">
        <v>146475</v>
      </c>
      <c r="J71" s="45">
        <v>148287</v>
      </c>
      <c r="K71" s="45">
        <v>152876</v>
      </c>
      <c r="L71" s="45">
        <v>155834</v>
      </c>
      <c r="M71" s="45">
        <v>157228</v>
      </c>
      <c r="N71" s="45">
        <v>158134</v>
      </c>
      <c r="O71" s="113">
        <v>156625</v>
      </c>
      <c r="P71" s="136">
        <v>160338</v>
      </c>
    </row>
    <row r="72" spans="1:16" x14ac:dyDescent="0.35">
      <c r="A72" s="37" t="s">
        <v>25</v>
      </c>
      <c r="B72" s="45">
        <v>2674</v>
      </c>
      <c r="C72" s="45">
        <v>697</v>
      </c>
      <c r="D72" s="45">
        <v>2870</v>
      </c>
      <c r="E72" s="45">
        <v>3069</v>
      </c>
      <c r="F72" s="45">
        <v>3084</v>
      </c>
      <c r="G72" s="45">
        <v>696</v>
      </c>
      <c r="H72" s="45">
        <v>2867</v>
      </c>
      <c r="I72" s="45">
        <v>643</v>
      </c>
      <c r="J72" s="45">
        <v>2815</v>
      </c>
      <c r="K72" s="45">
        <v>2757</v>
      </c>
      <c r="L72" s="45">
        <v>2720</v>
      </c>
      <c r="M72" s="45">
        <v>2772</v>
      </c>
      <c r="N72" s="45">
        <v>2775</v>
      </c>
      <c r="O72" s="113">
        <v>2740</v>
      </c>
      <c r="P72" s="136">
        <v>2798</v>
      </c>
    </row>
    <row r="73" spans="1:16" x14ac:dyDescent="0.35">
      <c r="A73" s="37" t="s">
        <v>26</v>
      </c>
      <c r="B73" s="45">
        <v>2130</v>
      </c>
      <c r="C73" s="45">
        <v>2181</v>
      </c>
      <c r="D73" s="45">
        <v>2246</v>
      </c>
      <c r="E73" s="45">
        <v>2196</v>
      </c>
      <c r="F73" s="45">
        <v>2351</v>
      </c>
      <c r="G73" s="45">
        <v>2512</v>
      </c>
      <c r="H73" s="45">
        <v>2559</v>
      </c>
      <c r="I73" s="45">
        <v>2712</v>
      </c>
      <c r="J73" s="45">
        <v>2582</v>
      </c>
      <c r="K73" s="45">
        <v>2457</v>
      </c>
      <c r="L73" s="45">
        <v>2568</v>
      </c>
      <c r="M73" s="45">
        <v>2808</v>
      </c>
      <c r="N73" s="45">
        <v>2889</v>
      </c>
      <c r="O73" s="113">
        <v>2546</v>
      </c>
      <c r="P73" s="136">
        <v>2605</v>
      </c>
    </row>
    <row r="74" spans="1:16" x14ac:dyDescent="0.35">
      <c r="A74" s="37" t="s">
        <v>27</v>
      </c>
      <c r="B74" s="45">
        <v>3700</v>
      </c>
      <c r="C74" s="45">
        <v>3979</v>
      </c>
      <c r="D74" s="45">
        <v>3936</v>
      </c>
      <c r="E74" s="45">
        <v>4097</v>
      </c>
      <c r="F74" s="45">
        <v>4360</v>
      </c>
      <c r="G74" s="45">
        <v>4402</v>
      </c>
      <c r="H74" s="45">
        <v>4277</v>
      </c>
      <c r="I74" s="45">
        <v>4106</v>
      </c>
      <c r="J74" s="45">
        <v>3911</v>
      </c>
      <c r="K74" s="45">
        <v>3703</v>
      </c>
      <c r="L74" s="45">
        <v>3703</v>
      </c>
      <c r="M74" s="45">
        <v>3753</v>
      </c>
      <c r="N74" s="45">
        <v>3488</v>
      </c>
      <c r="O74" s="113">
        <v>3260</v>
      </c>
      <c r="P74" s="136">
        <v>3157</v>
      </c>
    </row>
    <row r="75" spans="1:16" x14ac:dyDescent="0.35">
      <c r="A75" s="37" t="s">
        <v>28</v>
      </c>
      <c r="B75" s="45">
        <v>1066</v>
      </c>
      <c r="C75" s="45">
        <v>1035</v>
      </c>
      <c r="D75" s="45">
        <v>1103</v>
      </c>
      <c r="E75" s="45">
        <v>1004</v>
      </c>
      <c r="F75" s="45">
        <v>945</v>
      </c>
      <c r="G75" s="45">
        <v>954</v>
      </c>
      <c r="H75" s="45">
        <v>922</v>
      </c>
      <c r="I75" s="45">
        <v>900</v>
      </c>
      <c r="J75" s="45">
        <v>862</v>
      </c>
      <c r="K75" s="45">
        <v>822</v>
      </c>
      <c r="L75" s="45">
        <v>807</v>
      </c>
      <c r="M75" s="45">
        <v>841</v>
      </c>
      <c r="N75" s="45">
        <v>862</v>
      </c>
      <c r="O75" s="113">
        <v>866</v>
      </c>
      <c r="P75" s="136">
        <v>837</v>
      </c>
    </row>
    <row r="76" spans="1:16" x14ac:dyDescent="0.35">
      <c r="A76" s="37" t="s">
        <v>29</v>
      </c>
      <c r="B76" s="45">
        <v>71276</v>
      </c>
      <c r="C76" s="45">
        <v>73134</v>
      </c>
      <c r="D76" s="45">
        <v>74935</v>
      </c>
      <c r="E76" s="45">
        <v>71331</v>
      </c>
      <c r="F76" s="45">
        <v>76676</v>
      </c>
      <c r="G76" s="45">
        <v>86669</v>
      </c>
      <c r="H76" s="45">
        <v>86308</v>
      </c>
      <c r="I76" s="45">
        <v>95593</v>
      </c>
      <c r="J76" s="45">
        <v>88456</v>
      </c>
      <c r="K76" s="45">
        <v>84612</v>
      </c>
      <c r="L76" s="45">
        <v>89359</v>
      </c>
      <c r="M76" s="45">
        <v>102278</v>
      </c>
      <c r="N76" s="45">
        <v>107495</v>
      </c>
      <c r="O76" s="113">
        <v>98237</v>
      </c>
      <c r="P76" s="136">
        <v>99301</v>
      </c>
    </row>
    <row r="77" spans="1:16" x14ac:dyDescent="0.35">
      <c r="A77" s="37" t="s">
        <v>30</v>
      </c>
      <c r="B77" s="45">
        <v>3273</v>
      </c>
      <c r="C77" s="45">
        <v>3297</v>
      </c>
      <c r="D77" s="45">
        <v>3498</v>
      </c>
      <c r="E77" s="45">
        <v>2971</v>
      </c>
      <c r="F77" s="45">
        <v>2943</v>
      </c>
      <c r="G77" s="45">
        <v>2878</v>
      </c>
      <c r="H77" s="45">
        <v>2882</v>
      </c>
      <c r="I77" s="45">
        <v>2900</v>
      </c>
      <c r="J77" s="45">
        <v>2736</v>
      </c>
      <c r="K77" s="45">
        <v>2600</v>
      </c>
      <c r="L77" s="45">
        <v>2531</v>
      </c>
      <c r="M77" s="45">
        <v>2338</v>
      </c>
      <c r="N77" s="45">
        <v>2325</v>
      </c>
      <c r="O77" s="113">
        <v>2381</v>
      </c>
      <c r="P77" s="136">
        <v>2346</v>
      </c>
    </row>
    <row r="78" spans="1:16" x14ac:dyDescent="0.35">
      <c r="A78" s="37" t="s">
        <v>31</v>
      </c>
      <c r="B78" s="45">
        <v>7535</v>
      </c>
      <c r="C78" s="45">
        <v>7512</v>
      </c>
      <c r="D78" s="45">
        <v>7857</v>
      </c>
      <c r="E78" s="45">
        <v>7331</v>
      </c>
      <c r="F78" s="45">
        <v>7352</v>
      </c>
      <c r="G78" s="45">
        <v>7654</v>
      </c>
      <c r="H78" s="45">
        <v>6987</v>
      </c>
      <c r="I78" s="45">
        <v>7281</v>
      </c>
      <c r="J78" s="45">
        <v>6906</v>
      </c>
      <c r="K78" s="45">
        <v>6847</v>
      </c>
      <c r="L78" s="45">
        <v>6778</v>
      </c>
      <c r="M78" s="45">
        <v>6718</v>
      </c>
      <c r="N78" s="45">
        <v>7066</v>
      </c>
      <c r="O78" s="113">
        <v>7151</v>
      </c>
      <c r="P78" s="136">
        <v>7091</v>
      </c>
    </row>
    <row r="79" spans="1:16" x14ac:dyDescent="0.35">
      <c r="A79" s="37" t="s">
        <v>32</v>
      </c>
      <c r="B79" s="45">
        <v>6555</v>
      </c>
      <c r="C79" s="45">
        <v>6626</v>
      </c>
      <c r="D79" s="45">
        <v>8410</v>
      </c>
      <c r="E79" s="45">
        <v>7180</v>
      </c>
      <c r="F79" s="45">
        <v>7199</v>
      </c>
      <c r="G79" s="45">
        <v>8939</v>
      </c>
      <c r="H79" s="45">
        <v>6723</v>
      </c>
      <c r="I79" s="45">
        <v>8153</v>
      </c>
      <c r="J79" s="45">
        <v>6890</v>
      </c>
      <c r="K79" s="45">
        <v>6456</v>
      </c>
      <c r="L79" s="45">
        <v>6515</v>
      </c>
      <c r="M79" s="45">
        <v>6486</v>
      </c>
      <c r="N79" s="45">
        <v>6397</v>
      </c>
      <c r="O79" s="113">
        <v>6517</v>
      </c>
      <c r="P79" s="136">
        <v>6164</v>
      </c>
    </row>
    <row r="80" spans="1:16" x14ac:dyDescent="0.35">
      <c r="A80" s="37" t="s">
        <v>33</v>
      </c>
      <c r="B80" s="45">
        <v>2395</v>
      </c>
      <c r="C80" s="45">
        <v>2542</v>
      </c>
      <c r="D80" s="45">
        <v>2215</v>
      </c>
      <c r="E80" s="45">
        <v>1912</v>
      </c>
      <c r="F80" s="45">
        <v>2018</v>
      </c>
      <c r="G80" s="45">
        <v>2078</v>
      </c>
      <c r="H80" s="45">
        <v>1962</v>
      </c>
      <c r="I80" s="45">
        <v>2074</v>
      </c>
      <c r="J80" s="45">
        <v>1922</v>
      </c>
      <c r="K80" s="45">
        <v>1675</v>
      </c>
      <c r="L80" s="45">
        <v>1772</v>
      </c>
      <c r="M80" s="45">
        <v>1896</v>
      </c>
      <c r="N80" s="45">
        <v>1909</v>
      </c>
      <c r="O80" s="113">
        <v>1815</v>
      </c>
      <c r="P80" s="136">
        <v>1653</v>
      </c>
    </row>
    <row r="81" spans="1:16" x14ac:dyDescent="0.35">
      <c r="A81" s="37" t="s">
        <v>34</v>
      </c>
      <c r="B81" s="45">
        <v>4089</v>
      </c>
      <c r="C81" s="45">
        <v>4177</v>
      </c>
      <c r="D81" s="45">
        <v>4687</v>
      </c>
      <c r="E81" s="45">
        <v>5748</v>
      </c>
      <c r="F81" s="45">
        <v>5543</v>
      </c>
      <c r="G81" s="45">
        <v>5345</v>
      </c>
      <c r="H81" s="45">
        <v>5638</v>
      </c>
      <c r="I81" s="45">
        <v>5750</v>
      </c>
      <c r="J81" s="45">
        <v>5660</v>
      </c>
      <c r="K81" s="45">
        <v>5892</v>
      </c>
      <c r="L81" s="45">
        <v>6917</v>
      </c>
      <c r="M81" s="45">
        <v>9126</v>
      </c>
      <c r="N81" s="45">
        <v>11403</v>
      </c>
      <c r="O81" s="113">
        <v>8858</v>
      </c>
      <c r="P81" s="136">
        <v>8608</v>
      </c>
    </row>
    <row r="82" spans="1:16" x14ac:dyDescent="0.35">
      <c r="A82" s="37" t="s">
        <v>35</v>
      </c>
      <c r="B82" s="45">
        <v>4415</v>
      </c>
      <c r="C82" s="45">
        <v>4456</v>
      </c>
      <c r="D82" s="45">
        <v>4561</v>
      </c>
      <c r="E82" s="45">
        <v>5129</v>
      </c>
      <c r="F82" s="45">
        <v>5108</v>
      </c>
      <c r="G82" s="45">
        <v>5061</v>
      </c>
      <c r="H82" s="45">
        <v>4985</v>
      </c>
      <c r="I82" s="45">
        <v>4965</v>
      </c>
      <c r="J82" s="45">
        <v>4656</v>
      </c>
      <c r="K82" s="45">
        <v>4652</v>
      </c>
      <c r="L82" s="45">
        <v>4563</v>
      </c>
      <c r="M82" s="45">
        <v>4628</v>
      </c>
      <c r="N82" s="45">
        <v>4604</v>
      </c>
      <c r="O82" s="113">
        <v>4529</v>
      </c>
      <c r="P82" s="136">
        <v>4618</v>
      </c>
    </row>
    <row r="83" spans="1:16" x14ac:dyDescent="0.35">
      <c r="A83" s="37" t="s">
        <v>36</v>
      </c>
      <c r="B83" s="45">
        <v>1415</v>
      </c>
      <c r="C83" s="45">
        <v>1436</v>
      </c>
      <c r="D83" s="45">
        <v>1510</v>
      </c>
      <c r="E83" s="45">
        <v>1634</v>
      </c>
      <c r="F83" s="45">
        <v>1699</v>
      </c>
      <c r="G83" s="45">
        <v>1655</v>
      </c>
      <c r="H83" s="45">
        <v>1808</v>
      </c>
      <c r="I83" s="45">
        <v>1701</v>
      </c>
      <c r="J83" s="45">
        <v>1681</v>
      </c>
      <c r="K83" s="45">
        <v>1377</v>
      </c>
      <c r="L83" s="45">
        <v>1338</v>
      </c>
      <c r="M83" s="45">
        <v>1363</v>
      </c>
      <c r="N83" s="45">
        <v>1323</v>
      </c>
      <c r="O83" s="113">
        <v>1209</v>
      </c>
      <c r="P83" s="136">
        <v>1192</v>
      </c>
    </row>
    <row r="84" spans="1:16" x14ac:dyDescent="0.35">
      <c r="A84" s="37" t="s">
        <v>37</v>
      </c>
      <c r="B84" s="45">
        <v>7288</v>
      </c>
      <c r="C84" s="45">
        <v>7270</v>
      </c>
      <c r="D84" s="45">
        <v>7763</v>
      </c>
      <c r="E84" s="45">
        <v>7101</v>
      </c>
      <c r="F84" s="45">
        <v>7407</v>
      </c>
      <c r="G84" s="45">
        <v>8827</v>
      </c>
      <c r="H84" s="45">
        <v>8589</v>
      </c>
      <c r="I84" s="45">
        <v>10184</v>
      </c>
      <c r="J84" s="45">
        <v>8210</v>
      </c>
      <c r="K84" s="45">
        <v>7463</v>
      </c>
      <c r="L84" s="45">
        <v>6982</v>
      </c>
      <c r="M84" s="45">
        <v>6969</v>
      </c>
      <c r="N84" s="45">
        <v>6736</v>
      </c>
      <c r="O84" s="113">
        <v>6251</v>
      </c>
      <c r="P84" s="136">
        <v>6086</v>
      </c>
    </row>
    <row r="85" spans="1:16" x14ac:dyDescent="0.35">
      <c r="A85" s="37" t="s">
        <v>38</v>
      </c>
      <c r="B85" s="45">
        <v>790</v>
      </c>
      <c r="C85" s="45">
        <v>791</v>
      </c>
      <c r="D85" s="45">
        <v>855</v>
      </c>
      <c r="E85" s="45">
        <v>675</v>
      </c>
      <c r="F85" s="45">
        <v>682</v>
      </c>
      <c r="G85" s="45">
        <v>791</v>
      </c>
      <c r="H85" s="45">
        <v>754</v>
      </c>
      <c r="I85" s="45">
        <v>970</v>
      </c>
      <c r="J85" s="45">
        <v>753</v>
      </c>
      <c r="K85" s="45">
        <v>664</v>
      </c>
      <c r="L85" s="45">
        <v>607</v>
      </c>
      <c r="M85" s="45">
        <v>582</v>
      </c>
      <c r="N85" s="45">
        <v>579</v>
      </c>
      <c r="O85" s="113">
        <v>560</v>
      </c>
      <c r="P85" s="136">
        <v>586</v>
      </c>
    </row>
    <row r="86" spans="1:16" x14ac:dyDescent="0.35">
      <c r="A86" s="37" t="s">
        <v>39</v>
      </c>
      <c r="B86" s="45">
        <v>3105</v>
      </c>
      <c r="C86" s="45">
        <v>3399</v>
      </c>
      <c r="D86" s="45">
        <v>3449</v>
      </c>
      <c r="E86" s="45">
        <v>1990</v>
      </c>
      <c r="F86" s="45">
        <v>1947</v>
      </c>
      <c r="G86" s="45">
        <v>2973</v>
      </c>
      <c r="H86" s="45">
        <v>2071</v>
      </c>
      <c r="I86" s="45">
        <v>3242</v>
      </c>
      <c r="J86" s="45">
        <v>1742</v>
      </c>
      <c r="K86" s="45">
        <v>1579</v>
      </c>
      <c r="L86" s="45">
        <v>1514</v>
      </c>
      <c r="M86" s="45">
        <v>1469</v>
      </c>
      <c r="N86" s="45">
        <v>1414</v>
      </c>
      <c r="O86" s="113">
        <v>1229</v>
      </c>
      <c r="P86" s="136">
        <v>1149</v>
      </c>
    </row>
    <row r="87" spans="1:16" x14ac:dyDescent="0.35">
      <c r="A87" s="37" t="s">
        <v>40</v>
      </c>
      <c r="B87" s="45">
        <v>65430</v>
      </c>
      <c r="C87" s="45">
        <v>65788</v>
      </c>
      <c r="D87" s="45">
        <v>67826</v>
      </c>
      <c r="E87" s="45">
        <v>64285</v>
      </c>
      <c r="F87" s="45">
        <v>64678</v>
      </c>
      <c r="G87" s="45">
        <v>68828</v>
      </c>
      <c r="H87" s="45">
        <v>64837</v>
      </c>
      <c r="I87" s="45">
        <v>68959</v>
      </c>
      <c r="J87" s="45">
        <v>63654</v>
      </c>
      <c r="K87" s="45">
        <v>63169</v>
      </c>
      <c r="L87" s="45">
        <v>64051</v>
      </c>
      <c r="M87" s="45">
        <v>65309</v>
      </c>
      <c r="N87" s="45">
        <v>66926</v>
      </c>
      <c r="O87" s="113">
        <v>66148</v>
      </c>
      <c r="P87" s="136">
        <v>67165</v>
      </c>
    </row>
    <row r="88" spans="1:16" x14ac:dyDescent="0.35">
      <c r="A88" s="37" t="s">
        <v>41</v>
      </c>
      <c r="B88" s="45">
        <v>357</v>
      </c>
      <c r="C88" s="45">
        <v>306</v>
      </c>
      <c r="D88" s="45">
        <v>382</v>
      </c>
      <c r="E88" s="45">
        <v>501</v>
      </c>
      <c r="F88" s="45">
        <v>518</v>
      </c>
      <c r="G88" s="45">
        <v>393</v>
      </c>
      <c r="H88" s="45">
        <v>525</v>
      </c>
      <c r="I88" s="45">
        <v>389</v>
      </c>
      <c r="J88" s="45">
        <v>446</v>
      </c>
      <c r="K88" s="45">
        <v>418</v>
      </c>
      <c r="L88" s="45">
        <v>391</v>
      </c>
      <c r="M88" s="45">
        <v>382</v>
      </c>
      <c r="N88" s="45">
        <v>377</v>
      </c>
      <c r="O88" s="113">
        <v>393</v>
      </c>
      <c r="P88" s="136">
        <v>411</v>
      </c>
    </row>
    <row r="89" spans="1:16" x14ac:dyDescent="0.35">
      <c r="A89" s="37" t="s">
        <v>42</v>
      </c>
      <c r="B89" s="45">
        <v>5712</v>
      </c>
      <c r="C89" s="45">
        <v>5657</v>
      </c>
      <c r="D89" s="45">
        <v>6029</v>
      </c>
      <c r="E89" s="45">
        <v>5756</v>
      </c>
      <c r="F89" s="45">
        <v>5853</v>
      </c>
      <c r="G89" s="45">
        <v>5897</v>
      </c>
      <c r="H89" s="45">
        <v>5548</v>
      </c>
      <c r="I89" s="45">
        <v>5571</v>
      </c>
      <c r="J89" s="45">
        <v>5409</v>
      </c>
      <c r="K89" s="45">
        <v>5381</v>
      </c>
      <c r="L89" s="45">
        <v>5245</v>
      </c>
      <c r="M89" s="45">
        <v>5229</v>
      </c>
      <c r="N89" s="45">
        <v>5006</v>
      </c>
      <c r="O89" s="113">
        <v>4840</v>
      </c>
      <c r="P89" s="136">
        <v>4776</v>
      </c>
    </row>
    <row r="90" spans="1:16" x14ac:dyDescent="0.35">
      <c r="A90" s="37" t="s">
        <v>43</v>
      </c>
      <c r="B90" s="45">
        <v>51711</v>
      </c>
      <c r="C90" s="45">
        <v>51687</v>
      </c>
      <c r="D90" s="45">
        <v>52792</v>
      </c>
      <c r="E90" s="45">
        <v>52595</v>
      </c>
      <c r="F90" s="45">
        <v>53262</v>
      </c>
      <c r="G90" s="45">
        <v>54644</v>
      </c>
      <c r="H90" s="45">
        <v>54390</v>
      </c>
      <c r="I90" s="45">
        <v>56068</v>
      </c>
      <c r="J90" s="45">
        <v>54485</v>
      </c>
      <c r="K90" s="45">
        <v>54206</v>
      </c>
      <c r="L90" s="45">
        <v>54003</v>
      </c>
      <c r="M90" s="45">
        <v>54961</v>
      </c>
      <c r="N90" s="45">
        <v>54568</v>
      </c>
      <c r="O90" s="113">
        <v>53742</v>
      </c>
      <c r="P90" s="136">
        <v>54009</v>
      </c>
    </row>
    <row r="91" spans="1:16" x14ac:dyDescent="0.35">
      <c r="A91" s="37" t="s">
        <v>44</v>
      </c>
      <c r="B91" s="45">
        <v>1661</v>
      </c>
      <c r="C91" s="45">
        <v>1698</v>
      </c>
      <c r="D91" s="45">
        <v>1817</v>
      </c>
      <c r="E91" s="45">
        <v>1552</v>
      </c>
      <c r="F91" s="45">
        <v>1571</v>
      </c>
      <c r="G91" s="45">
        <v>1913</v>
      </c>
      <c r="H91" s="45">
        <v>1715</v>
      </c>
      <c r="I91" s="45">
        <v>2205</v>
      </c>
      <c r="J91" s="45">
        <v>1785</v>
      </c>
      <c r="K91" s="45">
        <v>1583</v>
      </c>
      <c r="L91" s="45">
        <v>1543</v>
      </c>
      <c r="M91" s="45">
        <v>1581</v>
      </c>
      <c r="N91" s="45">
        <v>1675</v>
      </c>
      <c r="O91" s="113">
        <v>1835</v>
      </c>
      <c r="P91" s="136">
        <v>1762</v>
      </c>
    </row>
    <row r="92" spans="1:16" x14ac:dyDescent="0.35">
      <c r="A92" s="37" t="s">
        <v>45</v>
      </c>
      <c r="B92" s="45">
        <v>4860</v>
      </c>
      <c r="C92" s="45">
        <v>5071</v>
      </c>
      <c r="D92" s="45">
        <v>5033</v>
      </c>
      <c r="E92" s="45">
        <v>4631</v>
      </c>
      <c r="F92" s="45">
        <v>4940</v>
      </c>
      <c r="G92" s="45">
        <v>5361</v>
      </c>
      <c r="H92" s="45">
        <v>5535</v>
      </c>
      <c r="I92" s="45">
        <v>5921</v>
      </c>
      <c r="J92" s="45">
        <v>5959</v>
      </c>
      <c r="K92" s="45">
        <v>5340</v>
      </c>
      <c r="L92" s="45">
        <v>5546</v>
      </c>
      <c r="M92" s="45">
        <v>6678</v>
      </c>
      <c r="N92" s="45">
        <v>7488</v>
      </c>
      <c r="O92" s="113">
        <v>6171</v>
      </c>
      <c r="P92" s="136">
        <v>5884</v>
      </c>
    </row>
    <row r="93" spans="1:16" x14ac:dyDescent="0.35">
      <c r="A93" s="37" t="s">
        <v>46</v>
      </c>
      <c r="B93" s="45">
        <v>3341</v>
      </c>
      <c r="C93" s="45">
        <v>3454</v>
      </c>
      <c r="D93" s="45">
        <v>3411</v>
      </c>
      <c r="E93" s="45">
        <v>2898</v>
      </c>
      <c r="F93" s="45">
        <v>3051</v>
      </c>
      <c r="G93" s="45">
        <v>3186</v>
      </c>
      <c r="H93" s="45">
        <v>3326</v>
      </c>
      <c r="I93" s="45">
        <v>3281</v>
      </c>
      <c r="J93" s="45">
        <v>3093</v>
      </c>
      <c r="K93" s="45">
        <v>3027</v>
      </c>
      <c r="L93" s="45">
        <v>3235</v>
      </c>
      <c r="M93" s="45">
        <v>4030</v>
      </c>
      <c r="N93" s="45">
        <v>4026</v>
      </c>
      <c r="O93" s="113">
        <v>4039</v>
      </c>
      <c r="P93" s="136">
        <v>3726</v>
      </c>
    </row>
    <row r="94" spans="1:16" x14ac:dyDescent="0.35">
      <c r="A94" s="37" t="s">
        <v>47</v>
      </c>
      <c r="B94" s="45">
        <v>3874</v>
      </c>
      <c r="C94" s="45">
        <v>4085</v>
      </c>
      <c r="D94" s="45">
        <v>4101</v>
      </c>
      <c r="E94" s="45">
        <v>3690</v>
      </c>
      <c r="F94" s="45">
        <v>4165</v>
      </c>
      <c r="G94" s="45">
        <v>4336</v>
      </c>
      <c r="H94" s="45">
        <v>4214</v>
      </c>
      <c r="I94" s="45">
        <v>4294</v>
      </c>
      <c r="J94" s="45">
        <v>4043</v>
      </c>
      <c r="K94" s="45">
        <v>3753</v>
      </c>
      <c r="L94" s="45">
        <v>3818</v>
      </c>
      <c r="M94" s="45">
        <v>3737</v>
      </c>
      <c r="N94" s="45">
        <v>3750</v>
      </c>
      <c r="O94" s="113">
        <v>3528</v>
      </c>
      <c r="P94" s="136">
        <v>3284</v>
      </c>
    </row>
    <row r="95" spans="1:16" x14ac:dyDescent="0.35">
      <c r="A95" s="37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113"/>
    </row>
    <row r="96" spans="1:16" x14ac:dyDescent="0.35">
      <c r="A96" s="37" t="s">
        <v>52</v>
      </c>
      <c r="B96" s="39">
        <f t="shared" ref="B96:M96" si="9">SUM(B50:B94)</f>
        <v>524883</v>
      </c>
      <c r="C96" s="39">
        <f t="shared" si="9"/>
        <v>529191</v>
      </c>
      <c r="D96" s="39">
        <f t="shared" si="9"/>
        <v>551250</v>
      </c>
      <c r="E96" s="39">
        <f t="shared" si="9"/>
        <v>534936</v>
      </c>
      <c r="F96" s="39">
        <f t="shared" si="9"/>
        <v>552099</v>
      </c>
      <c r="G96" s="39">
        <f t="shared" si="9"/>
        <v>578555</v>
      </c>
      <c r="H96" s="39">
        <f t="shared" si="9"/>
        <v>574577</v>
      </c>
      <c r="I96" s="39">
        <f t="shared" si="9"/>
        <v>601271</v>
      </c>
      <c r="J96" s="39">
        <f t="shared" si="9"/>
        <v>574112</v>
      </c>
      <c r="K96" s="39">
        <f t="shared" si="9"/>
        <v>563854</v>
      </c>
      <c r="L96" s="39">
        <f t="shared" si="9"/>
        <v>575241</v>
      </c>
      <c r="M96" s="39">
        <f t="shared" si="9"/>
        <v>604584</v>
      </c>
      <c r="N96" s="39">
        <f t="shared" ref="N96" si="10">SUM(N50:N94)</f>
        <v>619129</v>
      </c>
      <c r="O96" s="32">
        <f>SUM(O50:O94)</f>
        <v>593545</v>
      </c>
      <c r="P96" s="39">
        <f t="shared" ref="P96" si="11">SUM(P50:P94)</f>
        <v>594967</v>
      </c>
    </row>
    <row r="97" spans="1:16" x14ac:dyDescent="0.35">
      <c r="A97" s="37" t="s">
        <v>49</v>
      </c>
      <c r="B97" s="38">
        <f t="shared" ref="B97:L97" si="12">B96/B98</f>
        <v>4.591497048846311E-2</v>
      </c>
      <c r="C97" s="38">
        <f t="shared" si="12"/>
        <v>4.5368081828539686E-2</v>
      </c>
      <c r="D97" s="38">
        <f t="shared" si="12"/>
        <v>4.6281529895685417E-2</v>
      </c>
      <c r="E97" s="38">
        <f t="shared" si="12"/>
        <v>4.3696888654358737E-2</v>
      </c>
      <c r="F97" s="38">
        <f t="shared" si="12"/>
        <v>4.4152032332685408E-2</v>
      </c>
      <c r="G97" s="38">
        <f t="shared" si="12"/>
        <v>4.5661738272224639E-2</v>
      </c>
      <c r="H97" s="38">
        <f t="shared" si="12"/>
        <v>4.4687750702989165E-2</v>
      </c>
      <c r="I97" s="38">
        <f t="shared" si="12"/>
        <v>4.6111677085816184E-2</v>
      </c>
      <c r="J97" s="38">
        <f t="shared" si="12"/>
        <v>4.3839275030683418E-2</v>
      </c>
      <c r="K97" s="38">
        <f t="shared" si="12"/>
        <v>4.2244763758033363E-2</v>
      </c>
      <c r="L97" s="38">
        <f t="shared" si="12"/>
        <v>4.2330723026684114E-2</v>
      </c>
      <c r="M97" s="38">
        <f>M96/M98</f>
        <v>4.3658326641671623E-2</v>
      </c>
      <c r="N97" s="38">
        <f>N96/N98</f>
        <v>4.4080829247509772E-2</v>
      </c>
      <c r="O97" s="38">
        <f>O96/O98</f>
        <v>4.2446646608004866E-2</v>
      </c>
      <c r="P97" s="38">
        <f>P96/P98</f>
        <v>4.1838801276470661E-2</v>
      </c>
    </row>
    <row r="98" spans="1:16" x14ac:dyDescent="0.35">
      <c r="A98" s="37" t="s">
        <v>50</v>
      </c>
      <c r="B98" s="39">
        <v>11431631</v>
      </c>
      <c r="C98" s="39">
        <v>11664390</v>
      </c>
      <c r="D98" s="39">
        <v>11910799</v>
      </c>
      <c r="E98" s="39">
        <v>12241970</v>
      </c>
      <c r="F98" s="39">
        <v>12504498</v>
      </c>
      <c r="G98" s="39">
        <v>12670455</v>
      </c>
      <c r="H98" s="39">
        <v>12857595</v>
      </c>
      <c r="I98" s="39">
        <v>13039452</v>
      </c>
      <c r="J98" s="39">
        <v>13095837</v>
      </c>
      <c r="K98" s="39">
        <v>13347311</v>
      </c>
      <c r="L98" s="39">
        <v>13589208</v>
      </c>
      <c r="M98" s="39">
        <v>13848080</v>
      </c>
      <c r="N98" s="39">
        <v>14045312</v>
      </c>
      <c r="O98" s="4">
        <v>13983319</v>
      </c>
      <c r="P98" s="135">
        <f>[1]Sheet1!$A$256</f>
        <v>14220460</v>
      </c>
    </row>
    <row r="99" spans="1:16" x14ac:dyDescent="0.35">
      <c r="A99" s="133" t="s">
        <v>108</v>
      </c>
      <c r="B99" s="4">
        <f>AVERAGE(B50:B94)</f>
        <v>11664.066666666668</v>
      </c>
      <c r="C99" s="4">
        <f t="shared" ref="C99:P99" si="13">AVERAGE(C50:C94)</f>
        <v>11759.8</v>
      </c>
      <c r="D99" s="4">
        <f t="shared" si="13"/>
        <v>12250</v>
      </c>
      <c r="E99" s="4">
        <f t="shared" si="13"/>
        <v>11887.466666666667</v>
      </c>
      <c r="F99" s="4">
        <f t="shared" si="13"/>
        <v>12268.866666666667</v>
      </c>
      <c r="G99" s="4">
        <f t="shared" si="13"/>
        <v>12856.777777777777</v>
      </c>
      <c r="H99" s="4">
        <f t="shared" si="13"/>
        <v>12768.377777777778</v>
      </c>
      <c r="I99" s="4">
        <f t="shared" si="13"/>
        <v>13361.577777777778</v>
      </c>
      <c r="J99" s="4">
        <f t="shared" si="13"/>
        <v>12758.044444444444</v>
      </c>
      <c r="K99" s="4">
        <f t="shared" si="13"/>
        <v>12530.088888888889</v>
      </c>
      <c r="L99" s="4">
        <f t="shared" si="13"/>
        <v>12783.133333333333</v>
      </c>
      <c r="M99" s="4">
        <f t="shared" si="13"/>
        <v>13435.2</v>
      </c>
      <c r="N99" s="4">
        <f t="shared" si="13"/>
        <v>13758.422222222222</v>
      </c>
      <c r="O99" s="4">
        <f t="shared" si="13"/>
        <v>13189.888888888889</v>
      </c>
      <c r="P99" s="4">
        <f t="shared" si="13"/>
        <v>13221.488888888889</v>
      </c>
    </row>
  </sheetData>
  <conditionalFormatting sqref="R1:R4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{CF3086F0-EAA2-44DA-BEA9-4DE8C7DE8DE2}</x14:id>
        </ext>
      </extLst>
    </cfRule>
  </conditionalFormatting>
  <conditionalFormatting sqref="S2:S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3086F0-EAA2-44DA-BEA9-4DE8C7DE8DE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R1:R47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93204-3DD7-4577-BD24-9FF652EBAA34}">
  <dimension ref="A1:P49"/>
  <sheetViews>
    <sheetView topLeftCell="A31" workbookViewId="0">
      <selection activeCell="P49" sqref="P49"/>
    </sheetView>
  </sheetViews>
  <sheetFormatPr defaultRowHeight="14.5" x14ac:dyDescent="0.35"/>
  <cols>
    <col min="1" max="1" width="12.54296875" bestFit="1" customWidth="1"/>
    <col min="2" max="13" width="9.6328125" customWidth="1"/>
  </cols>
  <sheetData>
    <row r="1" spans="1:16" x14ac:dyDescent="0.35">
      <c r="A1" s="37" t="s">
        <v>98</v>
      </c>
      <c r="B1" s="51">
        <v>2007</v>
      </c>
      <c r="C1" s="51">
        <v>2008</v>
      </c>
      <c r="D1" s="51">
        <v>2009</v>
      </c>
      <c r="E1" s="51">
        <v>2010</v>
      </c>
      <c r="F1" s="51">
        <v>2011</v>
      </c>
      <c r="G1" s="51">
        <v>2012</v>
      </c>
      <c r="H1" s="51">
        <v>2013</v>
      </c>
      <c r="I1" s="51">
        <v>2014</v>
      </c>
      <c r="J1" s="51">
        <v>2015</v>
      </c>
      <c r="K1" s="51">
        <v>2016</v>
      </c>
      <c r="L1" s="52">
        <v>2017</v>
      </c>
      <c r="M1" s="52">
        <v>2018</v>
      </c>
      <c r="N1" s="52">
        <v>2019</v>
      </c>
      <c r="O1" s="92">
        <v>2020</v>
      </c>
      <c r="P1" s="92">
        <v>2021</v>
      </c>
    </row>
    <row r="2" spans="1:16" x14ac:dyDescent="0.35">
      <c r="A2" s="37" t="s">
        <v>3</v>
      </c>
      <c r="B2" s="55">
        <v>13</v>
      </c>
      <c r="C2" s="55">
        <v>26</v>
      </c>
      <c r="D2" s="55">
        <v>16</v>
      </c>
      <c r="E2" s="55">
        <v>31</v>
      </c>
      <c r="F2" s="55">
        <v>49</v>
      </c>
      <c r="G2" s="55">
        <v>63</v>
      </c>
      <c r="H2" s="55">
        <v>54</v>
      </c>
      <c r="I2" s="55">
        <v>85</v>
      </c>
      <c r="J2" s="55">
        <v>61</v>
      </c>
      <c r="K2" s="55">
        <v>39</v>
      </c>
      <c r="L2" s="55">
        <v>50</v>
      </c>
      <c r="M2" s="55">
        <v>76</v>
      </c>
      <c r="N2" s="55">
        <v>78</v>
      </c>
      <c r="O2" s="93">
        <v>77</v>
      </c>
      <c r="P2">
        <v>64</v>
      </c>
    </row>
    <row r="3" spans="1:16" x14ac:dyDescent="0.35">
      <c r="A3" s="37" t="s">
        <v>4</v>
      </c>
      <c r="B3" s="55">
        <v>2</v>
      </c>
      <c r="C3" s="55">
        <v>2</v>
      </c>
      <c r="D3" s="55">
        <v>1</v>
      </c>
      <c r="E3" s="55">
        <v>2</v>
      </c>
      <c r="F3" s="55">
        <v>2</v>
      </c>
      <c r="G3" s="55">
        <v>6</v>
      </c>
      <c r="H3" s="55">
        <v>7</v>
      </c>
      <c r="I3" s="55">
        <v>10</v>
      </c>
      <c r="J3" s="55">
        <v>9</v>
      </c>
      <c r="K3" s="55">
        <v>11</v>
      </c>
      <c r="L3" s="55">
        <v>5</v>
      </c>
      <c r="M3" s="55">
        <v>9</v>
      </c>
      <c r="N3" s="55">
        <v>6</v>
      </c>
      <c r="O3" s="93">
        <v>3</v>
      </c>
      <c r="P3">
        <v>2</v>
      </c>
    </row>
    <row r="4" spans="1:16" x14ac:dyDescent="0.35">
      <c r="A4" s="37" t="s">
        <v>5</v>
      </c>
      <c r="B4" s="55">
        <v>1</v>
      </c>
      <c r="C4" s="55">
        <v>4</v>
      </c>
      <c r="D4" s="55">
        <v>9</v>
      </c>
      <c r="E4" s="55">
        <v>3</v>
      </c>
      <c r="F4" s="55">
        <v>4</v>
      </c>
      <c r="G4" s="55">
        <v>3</v>
      </c>
      <c r="H4" s="55">
        <v>1</v>
      </c>
      <c r="I4" s="55">
        <v>2</v>
      </c>
      <c r="J4" s="55">
        <v>3</v>
      </c>
      <c r="K4" s="55">
        <v>3</v>
      </c>
      <c r="L4" s="55">
        <v>4</v>
      </c>
      <c r="M4" s="55">
        <v>6</v>
      </c>
      <c r="N4" s="55">
        <v>1</v>
      </c>
      <c r="O4" s="93">
        <v>3</v>
      </c>
      <c r="P4">
        <v>5</v>
      </c>
    </row>
    <row r="5" spans="1:16" x14ac:dyDescent="0.35">
      <c r="A5" s="37" t="s">
        <v>6</v>
      </c>
      <c r="B5" s="55">
        <v>6</v>
      </c>
      <c r="C5" s="55">
        <v>6</v>
      </c>
      <c r="D5" s="55">
        <v>4</v>
      </c>
      <c r="E5" s="55">
        <v>4</v>
      </c>
      <c r="F5" s="55">
        <v>2</v>
      </c>
      <c r="G5" s="55">
        <v>2</v>
      </c>
      <c r="H5" s="55">
        <v>3</v>
      </c>
      <c r="I5" s="55">
        <v>8</v>
      </c>
      <c r="J5" s="55">
        <v>4</v>
      </c>
      <c r="K5" s="55">
        <v>5</v>
      </c>
      <c r="L5" s="55">
        <v>6</v>
      </c>
      <c r="M5" s="55">
        <v>4</v>
      </c>
      <c r="N5" s="55">
        <v>5</v>
      </c>
      <c r="O5" s="93">
        <v>8</v>
      </c>
      <c r="P5">
        <v>5</v>
      </c>
    </row>
    <row r="6" spans="1:16" x14ac:dyDescent="0.35">
      <c r="A6" s="37" t="s">
        <v>7</v>
      </c>
      <c r="B6" s="55">
        <v>1</v>
      </c>
      <c r="C6" s="55">
        <v>5</v>
      </c>
      <c r="D6" s="55">
        <v>2</v>
      </c>
      <c r="E6" s="55">
        <v>11</v>
      </c>
      <c r="F6" s="55">
        <v>8</v>
      </c>
      <c r="G6" s="55">
        <v>6</v>
      </c>
      <c r="H6" s="55">
        <v>3</v>
      </c>
      <c r="I6" s="55">
        <v>7</v>
      </c>
      <c r="J6" s="55">
        <v>8</v>
      </c>
      <c r="K6" s="55">
        <v>7</v>
      </c>
      <c r="L6" s="55">
        <v>13</v>
      </c>
      <c r="M6" s="55">
        <v>19</v>
      </c>
      <c r="N6" s="55">
        <v>17</v>
      </c>
      <c r="O6" s="93">
        <v>26</v>
      </c>
      <c r="P6">
        <v>13</v>
      </c>
    </row>
    <row r="7" spans="1:16" x14ac:dyDescent="0.35">
      <c r="A7" s="37" t="s">
        <v>8</v>
      </c>
      <c r="B7" s="55">
        <v>2</v>
      </c>
      <c r="C7" s="55">
        <v>8</v>
      </c>
      <c r="D7" s="55">
        <v>5</v>
      </c>
      <c r="E7" s="55">
        <v>9</v>
      </c>
      <c r="F7" s="55">
        <v>10</v>
      </c>
      <c r="G7" s="55">
        <v>9</v>
      </c>
      <c r="H7" s="55">
        <v>18</v>
      </c>
      <c r="I7" s="55">
        <v>12</v>
      </c>
      <c r="J7" s="55">
        <v>7</v>
      </c>
      <c r="K7" s="55">
        <v>6</v>
      </c>
      <c r="L7" s="55">
        <v>13</v>
      </c>
      <c r="M7" s="55">
        <v>22</v>
      </c>
      <c r="N7" s="55">
        <v>32</v>
      </c>
      <c r="O7" s="93">
        <v>15</v>
      </c>
      <c r="P7">
        <v>15</v>
      </c>
    </row>
    <row r="8" spans="1:16" x14ac:dyDescent="0.35">
      <c r="A8" s="37" t="s">
        <v>9</v>
      </c>
      <c r="B8" s="55">
        <v>17</v>
      </c>
      <c r="C8" s="55">
        <v>27</v>
      </c>
      <c r="D8" s="55">
        <v>17</v>
      </c>
      <c r="E8" s="55">
        <v>34</v>
      </c>
      <c r="F8" s="55">
        <v>48</v>
      </c>
      <c r="G8" s="55">
        <v>28</v>
      </c>
      <c r="H8" s="55">
        <v>61</v>
      </c>
      <c r="I8" s="55">
        <v>53</v>
      </c>
      <c r="J8" s="55">
        <v>41</v>
      </c>
      <c r="K8" s="55">
        <v>32</v>
      </c>
      <c r="L8" s="55">
        <v>39</v>
      </c>
      <c r="M8" s="55">
        <v>55</v>
      </c>
      <c r="N8" s="55">
        <v>62</v>
      </c>
      <c r="O8" s="93">
        <v>39</v>
      </c>
      <c r="P8">
        <v>57</v>
      </c>
    </row>
    <row r="9" spans="1:16" x14ac:dyDescent="0.35">
      <c r="A9" s="37" t="s">
        <v>10</v>
      </c>
      <c r="B9" s="55">
        <v>6</v>
      </c>
      <c r="C9" s="55">
        <v>5</v>
      </c>
      <c r="D9" s="55">
        <v>6</v>
      </c>
      <c r="E9" s="55">
        <v>7</v>
      </c>
      <c r="F9" s="55">
        <v>6</v>
      </c>
      <c r="G9" s="55">
        <v>6</v>
      </c>
      <c r="H9" s="55">
        <v>4</v>
      </c>
      <c r="I9" s="55">
        <v>10</v>
      </c>
      <c r="J9" s="55">
        <v>5</v>
      </c>
      <c r="K9" s="55">
        <v>1</v>
      </c>
      <c r="L9" s="55">
        <v>5</v>
      </c>
      <c r="M9" s="55">
        <v>6</v>
      </c>
      <c r="N9" s="55">
        <v>5</v>
      </c>
      <c r="O9" s="93">
        <v>2</v>
      </c>
      <c r="P9">
        <v>4</v>
      </c>
    </row>
    <row r="10" spans="1:16" x14ac:dyDescent="0.35">
      <c r="A10" s="37" t="s">
        <v>11</v>
      </c>
      <c r="B10" s="55">
        <v>18</v>
      </c>
      <c r="C10" s="55">
        <v>25</v>
      </c>
      <c r="D10" s="55">
        <v>17</v>
      </c>
      <c r="E10" s="55">
        <v>20</v>
      </c>
      <c r="F10" s="55">
        <v>17</v>
      </c>
      <c r="G10" s="55">
        <v>25</v>
      </c>
      <c r="H10" s="55">
        <v>33</v>
      </c>
      <c r="I10" s="55">
        <v>39</v>
      </c>
      <c r="J10" s="55">
        <v>46</v>
      </c>
      <c r="K10" s="55">
        <v>34</v>
      </c>
      <c r="L10" s="55">
        <v>35</v>
      </c>
      <c r="M10" s="55">
        <v>34</v>
      </c>
      <c r="N10" s="55">
        <v>49</v>
      </c>
      <c r="O10" s="93">
        <v>53</v>
      </c>
      <c r="P10">
        <v>61</v>
      </c>
    </row>
    <row r="11" spans="1:16" x14ac:dyDescent="0.35">
      <c r="A11" s="37" t="s">
        <v>12</v>
      </c>
      <c r="B11" s="55">
        <v>11</v>
      </c>
      <c r="C11" s="55">
        <v>22</v>
      </c>
      <c r="D11" s="55">
        <v>9</v>
      </c>
      <c r="E11" s="55">
        <v>15</v>
      </c>
      <c r="F11" s="55">
        <v>15</v>
      </c>
      <c r="G11" s="55">
        <v>20</v>
      </c>
      <c r="H11" s="55">
        <v>27</v>
      </c>
      <c r="I11" s="55">
        <v>30</v>
      </c>
      <c r="J11" s="55">
        <v>14</v>
      </c>
      <c r="K11" s="55">
        <v>17</v>
      </c>
      <c r="L11" s="55">
        <v>28</v>
      </c>
      <c r="M11" s="55">
        <v>20</v>
      </c>
      <c r="N11" s="55">
        <v>42</v>
      </c>
      <c r="O11" s="93">
        <v>45</v>
      </c>
      <c r="P11">
        <v>46</v>
      </c>
    </row>
    <row r="12" spans="1:16" x14ac:dyDescent="0.35">
      <c r="A12" s="37" t="s">
        <v>13</v>
      </c>
      <c r="B12" s="55">
        <v>0</v>
      </c>
      <c r="C12" s="55">
        <v>2</v>
      </c>
      <c r="D12" s="55">
        <v>3</v>
      </c>
      <c r="E12" s="55">
        <v>4</v>
      </c>
      <c r="F12" s="55">
        <v>7</v>
      </c>
      <c r="G12" s="55">
        <v>5</v>
      </c>
      <c r="H12" s="55">
        <v>1</v>
      </c>
      <c r="I12" s="55">
        <v>2</v>
      </c>
      <c r="J12" s="55">
        <v>2</v>
      </c>
      <c r="K12" s="55">
        <v>2</v>
      </c>
      <c r="L12" s="55">
        <v>4</v>
      </c>
      <c r="M12" s="55">
        <v>3</v>
      </c>
      <c r="N12" s="55">
        <v>0</v>
      </c>
      <c r="O12" s="93">
        <v>4</v>
      </c>
      <c r="P12">
        <v>1</v>
      </c>
    </row>
    <row r="13" spans="1:16" x14ac:dyDescent="0.35">
      <c r="A13" s="37" t="s">
        <v>14</v>
      </c>
      <c r="B13" s="55">
        <v>86</v>
      </c>
      <c r="C13" s="55">
        <v>121</v>
      </c>
      <c r="D13" s="55">
        <v>107</v>
      </c>
      <c r="E13" s="55">
        <v>122</v>
      </c>
      <c r="F13" s="55">
        <v>141</v>
      </c>
      <c r="G13" s="55">
        <v>199</v>
      </c>
      <c r="H13" s="55">
        <v>240</v>
      </c>
      <c r="I13" s="55">
        <v>261</v>
      </c>
      <c r="J13" s="55">
        <v>223</v>
      </c>
      <c r="K13" s="55">
        <v>149</v>
      </c>
      <c r="L13" s="55">
        <v>301</v>
      </c>
      <c r="M13" s="55">
        <v>509</v>
      </c>
      <c r="N13" s="55">
        <v>554</v>
      </c>
      <c r="O13" s="93">
        <v>313</v>
      </c>
      <c r="P13">
        <v>370</v>
      </c>
    </row>
    <row r="14" spans="1:16" x14ac:dyDescent="0.35">
      <c r="A14" s="37" t="s">
        <v>15</v>
      </c>
      <c r="B14" s="55">
        <v>4</v>
      </c>
      <c r="C14" s="55">
        <v>7</v>
      </c>
      <c r="D14" s="55">
        <v>7</v>
      </c>
      <c r="E14" s="55">
        <v>7</v>
      </c>
      <c r="F14" s="55">
        <v>9</v>
      </c>
      <c r="G14" s="55">
        <v>18</v>
      </c>
      <c r="H14" s="55">
        <v>14</v>
      </c>
      <c r="I14" s="55">
        <v>19</v>
      </c>
      <c r="J14" s="55">
        <v>16</v>
      </c>
      <c r="K14" s="55">
        <v>13</v>
      </c>
      <c r="L14" s="55">
        <v>17</v>
      </c>
      <c r="M14" s="55">
        <v>24</v>
      </c>
      <c r="N14" s="55">
        <v>24</v>
      </c>
      <c r="O14" s="93">
        <v>17</v>
      </c>
      <c r="P14">
        <v>13</v>
      </c>
    </row>
    <row r="15" spans="1:16" x14ac:dyDescent="0.35">
      <c r="A15" s="37" t="s">
        <v>16</v>
      </c>
      <c r="B15" s="55">
        <v>14</v>
      </c>
      <c r="C15" s="55">
        <v>25</v>
      </c>
      <c r="D15" s="55">
        <v>22</v>
      </c>
      <c r="E15" s="55">
        <v>23</v>
      </c>
      <c r="F15" s="55">
        <v>15</v>
      </c>
      <c r="G15" s="55">
        <v>23</v>
      </c>
      <c r="H15" s="55">
        <v>31</v>
      </c>
      <c r="I15" s="55">
        <v>37</v>
      </c>
      <c r="J15" s="55">
        <v>32</v>
      </c>
      <c r="K15" s="55">
        <v>29</v>
      </c>
      <c r="L15" s="55">
        <v>25</v>
      </c>
      <c r="M15" s="55">
        <v>43</v>
      </c>
      <c r="N15" s="55">
        <v>46</v>
      </c>
      <c r="O15" s="93">
        <v>22</v>
      </c>
      <c r="P15">
        <v>35</v>
      </c>
    </row>
    <row r="16" spans="1:16" x14ac:dyDescent="0.35">
      <c r="A16" s="37" t="s">
        <v>17</v>
      </c>
      <c r="B16" s="55">
        <v>10</v>
      </c>
      <c r="C16" s="55">
        <v>12</v>
      </c>
      <c r="D16" s="55">
        <v>19</v>
      </c>
      <c r="E16" s="55">
        <v>17</v>
      </c>
      <c r="F16" s="55">
        <v>14</v>
      </c>
      <c r="G16" s="55">
        <v>16</v>
      </c>
      <c r="H16" s="55">
        <v>20</v>
      </c>
      <c r="I16" s="55">
        <v>53</v>
      </c>
      <c r="J16" s="55">
        <v>32</v>
      </c>
      <c r="K16" s="55">
        <v>22</v>
      </c>
      <c r="L16" s="55">
        <v>25</v>
      </c>
      <c r="M16" s="55">
        <v>26</v>
      </c>
      <c r="N16" s="55">
        <v>26</v>
      </c>
      <c r="O16" s="93">
        <v>26</v>
      </c>
      <c r="P16">
        <v>30</v>
      </c>
    </row>
    <row r="17" spans="1:16" x14ac:dyDescent="0.35">
      <c r="A17" s="37" t="s">
        <v>18</v>
      </c>
      <c r="B17" s="55">
        <v>2</v>
      </c>
      <c r="C17" s="55">
        <v>8</v>
      </c>
      <c r="D17" s="55">
        <v>6</v>
      </c>
      <c r="E17" s="55">
        <v>15</v>
      </c>
      <c r="F17" s="55">
        <v>36</v>
      </c>
      <c r="G17" s="55">
        <v>36</v>
      </c>
      <c r="H17" s="55">
        <v>47</v>
      </c>
      <c r="I17" s="55">
        <v>66</v>
      </c>
      <c r="J17" s="55">
        <v>46</v>
      </c>
      <c r="K17" s="55">
        <v>26</v>
      </c>
      <c r="L17" s="55">
        <v>41</v>
      </c>
      <c r="M17" s="55">
        <v>34</v>
      </c>
      <c r="N17" s="55">
        <v>25</v>
      </c>
      <c r="O17" s="93">
        <v>13</v>
      </c>
      <c r="P17">
        <v>17</v>
      </c>
    </row>
    <row r="18" spans="1:16" x14ac:dyDescent="0.35">
      <c r="A18" s="37" t="s">
        <v>19</v>
      </c>
      <c r="B18" s="55">
        <v>11</v>
      </c>
      <c r="C18" s="55">
        <v>38</v>
      </c>
      <c r="D18" s="55">
        <v>23</v>
      </c>
      <c r="E18" s="55">
        <v>26</v>
      </c>
      <c r="F18" s="55">
        <v>24</v>
      </c>
      <c r="G18" s="55">
        <v>28</v>
      </c>
      <c r="H18" s="55">
        <v>26</v>
      </c>
      <c r="I18" s="55">
        <v>25</v>
      </c>
      <c r="J18" s="55">
        <v>27</v>
      </c>
      <c r="K18" s="55">
        <v>34</v>
      </c>
      <c r="L18" s="55">
        <v>28</v>
      </c>
      <c r="M18" s="55">
        <v>34</v>
      </c>
      <c r="N18" s="55">
        <v>23</v>
      </c>
      <c r="O18" s="93">
        <v>19</v>
      </c>
      <c r="P18">
        <v>20</v>
      </c>
    </row>
    <row r="19" spans="1:16" x14ac:dyDescent="0.35">
      <c r="A19" s="37" t="s">
        <v>20</v>
      </c>
      <c r="B19" s="55">
        <v>42</v>
      </c>
      <c r="C19" s="55">
        <v>67</v>
      </c>
      <c r="D19" s="55">
        <v>35</v>
      </c>
      <c r="E19" s="55">
        <v>64</v>
      </c>
      <c r="F19" s="55">
        <v>56</v>
      </c>
      <c r="G19" s="55">
        <v>84</v>
      </c>
      <c r="H19" s="55">
        <v>110</v>
      </c>
      <c r="I19" s="55">
        <v>127</v>
      </c>
      <c r="J19" s="55">
        <v>109</v>
      </c>
      <c r="K19" s="55">
        <v>93</v>
      </c>
      <c r="L19" s="55">
        <v>147</v>
      </c>
      <c r="M19" s="55">
        <v>186</v>
      </c>
      <c r="N19" s="55">
        <v>153</v>
      </c>
      <c r="O19" s="93">
        <v>112</v>
      </c>
      <c r="P19">
        <v>130</v>
      </c>
    </row>
    <row r="20" spans="1:16" x14ac:dyDescent="0.35">
      <c r="A20" s="37" t="s">
        <v>21</v>
      </c>
      <c r="B20" s="55">
        <v>2</v>
      </c>
      <c r="C20" s="55">
        <v>3</v>
      </c>
      <c r="D20" s="55">
        <v>2</v>
      </c>
      <c r="E20" s="55">
        <v>4</v>
      </c>
      <c r="F20" s="55">
        <v>8</v>
      </c>
      <c r="G20" s="55">
        <v>23</v>
      </c>
      <c r="H20" s="55">
        <v>39</v>
      </c>
      <c r="I20" s="55">
        <v>52</v>
      </c>
      <c r="J20" s="55">
        <v>21</v>
      </c>
      <c r="K20" s="55">
        <v>8</v>
      </c>
      <c r="L20" s="55">
        <v>14</v>
      </c>
      <c r="M20" s="55">
        <v>7</v>
      </c>
      <c r="N20" s="55">
        <v>8</v>
      </c>
      <c r="O20" s="93">
        <v>5</v>
      </c>
      <c r="P20">
        <v>3</v>
      </c>
    </row>
    <row r="21" spans="1:16" x14ac:dyDescent="0.35">
      <c r="A21" s="37" t="s">
        <v>22</v>
      </c>
      <c r="B21" s="55">
        <v>2</v>
      </c>
      <c r="C21" s="55">
        <v>2</v>
      </c>
      <c r="D21" s="55">
        <v>1</v>
      </c>
      <c r="E21" s="55">
        <v>1</v>
      </c>
      <c r="F21" s="55">
        <v>5</v>
      </c>
      <c r="G21" s="55">
        <v>2</v>
      </c>
      <c r="H21" s="55">
        <v>1</v>
      </c>
      <c r="I21" s="55">
        <v>5</v>
      </c>
      <c r="J21" s="55">
        <v>0</v>
      </c>
      <c r="K21" s="55">
        <v>3</v>
      </c>
      <c r="L21" s="55">
        <v>7</v>
      </c>
      <c r="M21" s="55">
        <v>2</v>
      </c>
      <c r="N21" s="55">
        <v>2</v>
      </c>
      <c r="O21" s="93">
        <v>4</v>
      </c>
      <c r="P21">
        <v>1</v>
      </c>
    </row>
    <row r="22" spans="1:16" x14ac:dyDescent="0.35">
      <c r="A22" s="37" t="s">
        <v>23</v>
      </c>
      <c r="B22" s="55">
        <v>1</v>
      </c>
      <c r="C22" s="55">
        <v>3</v>
      </c>
      <c r="D22" s="55">
        <v>0</v>
      </c>
      <c r="E22" s="55">
        <v>1</v>
      </c>
      <c r="F22" s="55">
        <v>5</v>
      </c>
      <c r="G22" s="55">
        <v>14</v>
      </c>
      <c r="H22" s="55">
        <v>10</v>
      </c>
      <c r="I22" s="55">
        <v>13</v>
      </c>
      <c r="J22" s="55">
        <v>8</v>
      </c>
      <c r="K22" s="55">
        <v>7</v>
      </c>
      <c r="L22" s="55">
        <v>35</v>
      </c>
      <c r="M22" s="55">
        <v>51</v>
      </c>
      <c r="N22" s="55">
        <v>51</v>
      </c>
      <c r="O22" s="93">
        <v>38</v>
      </c>
      <c r="P22">
        <v>28</v>
      </c>
    </row>
    <row r="23" spans="1:16" x14ac:dyDescent="0.35">
      <c r="A23" s="37" t="s">
        <v>24</v>
      </c>
      <c r="B23" s="55">
        <v>111</v>
      </c>
      <c r="C23" s="55">
        <v>274</v>
      </c>
      <c r="D23" s="55">
        <v>248</v>
      </c>
      <c r="E23" s="55">
        <v>272</v>
      </c>
      <c r="F23" s="55">
        <v>210</v>
      </c>
      <c r="G23" s="55">
        <v>230</v>
      </c>
      <c r="H23" s="55">
        <v>265</v>
      </c>
      <c r="I23" s="55">
        <v>248</v>
      </c>
      <c r="J23" s="55">
        <v>259</v>
      </c>
      <c r="K23" s="55">
        <v>248</v>
      </c>
      <c r="L23" s="55">
        <v>234</v>
      </c>
      <c r="M23" s="55">
        <v>295</v>
      </c>
      <c r="N23" s="55">
        <v>401</v>
      </c>
      <c r="O23" s="93">
        <v>428</v>
      </c>
      <c r="P23">
        <v>402</v>
      </c>
    </row>
    <row r="24" spans="1:16" x14ac:dyDescent="0.35">
      <c r="A24" s="37" t="s">
        <v>25</v>
      </c>
      <c r="B24" s="55">
        <v>2</v>
      </c>
      <c r="C24" s="55">
        <v>13</v>
      </c>
      <c r="D24" s="55">
        <v>13</v>
      </c>
      <c r="E24" s="55">
        <v>7</v>
      </c>
      <c r="F24" s="55">
        <v>10</v>
      </c>
      <c r="G24" s="55">
        <v>5</v>
      </c>
      <c r="H24" s="55">
        <v>9</v>
      </c>
      <c r="I24" s="55">
        <v>19</v>
      </c>
      <c r="J24" s="55">
        <v>12</v>
      </c>
      <c r="K24" s="55">
        <v>10</v>
      </c>
      <c r="L24" s="55">
        <v>15</v>
      </c>
      <c r="M24" s="55">
        <v>16</v>
      </c>
      <c r="N24" s="55">
        <v>13</v>
      </c>
      <c r="O24" s="93">
        <v>6</v>
      </c>
      <c r="P24">
        <v>14</v>
      </c>
    </row>
    <row r="25" spans="1:16" x14ac:dyDescent="0.35">
      <c r="A25" s="37" t="s">
        <v>26</v>
      </c>
      <c r="B25" s="55">
        <v>17</v>
      </c>
      <c r="C25" s="55">
        <v>27</v>
      </c>
      <c r="D25" s="55">
        <v>15</v>
      </c>
      <c r="E25" s="55">
        <v>30</v>
      </c>
      <c r="F25" s="55">
        <v>45</v>
      </c>
      <c r="G25" s="55">
        <v>57</v>
      </c>
      <c r="H25" s="55">
        <v>67</v>
      </c>
      <c r="I25" s="55">
        <v>87</v>
      </c>
      <c r="J25" s="55">
        <v>76</v>
      </c>
      <c r="K25" s="55">
        <v>56</v>
      </c>
      <c r="L25" s="55">
        <v>102</v>
      </c>
      <c r="M25" s="55">
        <v>137</v>
      </c>
      <c r="N25" s="55">
        <v>155</v>
      </c>
      <c r="O25" s="93">
        <v>90</v>
      </c>
      <c r="P25">
        <v>107</v>
      </c>
    </row>
    <row r="26" spans="1:16" x14ac:dyDescent="0.35">
      <c r="A26" s="37" t="s">
        <v>27</v>
      </c>
      <c r="B26" s="55">
        <v>5</v>
      </c>
      <c r="C26" s="55">
        <v>12</v>
      </c>
      <c r="D26" s="55">
        <v>7</v>
      </c>
      <c r="E26" s="55">
        <v>5</v>
      </c>
      <c r="F26" s="55">
        <v>16</v>
      </c>
      <c r="G26" s="55">
        <v>10</v>
      </c>
      <c r="H26" s="55">
        <v>17</v>
      </c>
      <c r="I26" s="55">
        <v>29</v>
      </c>
      <c r="J26" s="55">
        <v>24</v>
      </c>
      <c r="K26" s="55">
        <v>18</v>
      </c>
      <c r="L26" s="55">
        <v>37</v>
      </c>
      <c r="M26" s="55">
        <v>34</v>
      </c>
      <c r="N26" s="55">
        <v>21</v>
      </c>
      <c r="O26" s="93">
        <v>6</v>
      </c>
      <c r="P26">
        <v>11</v>
      </c>
    </row>
    <row r="27" spans="1:16" x14ac:dyDescent="0.35">
      <c r="A27" s="37" t="s">
        <v>28</v>
      </c>
      <c r="B27" s="55">
        <v>7</v>
      </c>
      <c r="C27" s="55">
        <v>8</v>
      </c>
      <c r="D27" s="55">
        <v>6</v>
      </c>
      <c r="E27" s="55">
        <v>3</v>
      </c>
      <c r="F27" s="55">
        <v>4</v>
      </c>
      <c r="G27" s="55">
        <v>9</v>
      </c>
      <c r="H27" s="55">
        <v>8</v>
      </c>
      <c r="I27" s="55">
        <v>11</v>
      </c>
      <c r="J27" s="55">
        <v>12</v>
      </c>
      <c r="K27" s="55">
        <v>6</v>
      </c>
      <c r="L27" s="55">
        <v>10</v>
      </c>
      <c r="M27" s="55">
        <v>5</v>
      </c>
      <c r="N27" s="55">
        <v>7</v>
      </c>
      <c r="O27" s="93">
        <v>11</v>
      </c>
      <c r="P27">
        <v>6</v>
      </c>
    </row>
    <row r="28" spans="1:16" x14ac:dyDescent="0.35">
      <c r="A28" s="37" t="s">
        <v>29</v>
      </c>
      <c r="B28" s="55">
        <v>85</v>
      </c>
      <c r="C28" s="55">
        <v>182</v>
      </c>
      <c r="D28" s="55">
        <v>138</v>
      </c>
      <c r="E28" s="55">
        <v>190</v>
      </c>
      <c r="F28" s="55">
        <v>243</v>
      </c>
      <c r="G28" s="55">
        <v>342</v>
      </c>
      <c r="H28" s="55">
        <v>375</v>
      </c>
      <c r="I28" s="55">
        <v>501</v>
      </c>
      <c r="J28" s="55">
        <v>340</v>
      </c>
      <c r="K28" s="55">
        <v>294</v>
      </c>
      <c r="L28" s="55">
        <v>413</v>
      </c>
      <c r="M28" s="55">
        <v>565</v>
      </c>
      <c r="N28" s="55">
        <v>576</v>
      </c>
      <c r="O28" s="93">
        <v>373</v>
      </c>
      <c r="P28">
        <v>354</v>
      </c>
    </row>
    <row r="29" spans="1:16" x14ac:dyDescent="0.35">
      <c r="A29" s="37" t="s">
        <v>30</v>
      </c>
      <c r="B29" s="55">
        <v>32</v>
      </c>
      <c r="C29" s="55">
        <v>39</v>
      </c>
      <c r="D29" s="55">
        <v>60</v>
      </c>
      <c r="E29" s="55">
        <v>43</v>
      </c>
      <c r="F29" s="55">
        <v>34</v>
      </c>
      <c r="G29" s="55">
        <v>31</v>
      </c>
      <c r="H29" s="55">
        <v>43</v>
      </c>
      <c r="I29" s="55">
        <v>40</v>
      </c>
      <c r="J29" s="55">
        <v>35</v>
      </c>
      <c r="K29" s="55">
        <v>22</v>
      </c>
      <c r="L29" s="55">
        <v>36</v>
      </c>
      <c r="M29" s="55">
        <v>50</v>
      </c>
      <c r="N29" s="55">
        <v>44</v>
      </c>
      <c r="O29" s="93">
        <v>47</v>
      </c>
      <c r="P29">
        <v>58</v>
      </c>
    </row>
    <row r="30" spans="1:16" x14ac:dyDescent="0.35">
      <c r="A30" s="37" t="s">
        <v>31</v>
      </c>
      <c r="B30" s="55">
        <v>57</v>
      </c>
      <c r="C30" s="55">
        <v>60</v>
      </c>
      <c r="D30" s="55">
        <v>66</v>
      </c>
      <c r="E30" s="55">
        <v>48</v>
      </c>
      <c r="F30" s="55">
        <v>63</v>
      </c>
      <c r="G30" s="55">
        <v>74</v>
      </c>
      <c r="H30" s="55">
        <v>92</v>
      </c>
      <c r="I30" s="55">
        <v>82</v>
      </c>
      <c r="J30" s="55">
        <v>83</v>
      </c>
      <c r="K30" s="55">
        <v>81</v>
      </c>
      <c r="L30" s="55">
        <v>131</v>
      </c>
      <c r="M30" s="55">
        <v>190</v>
      </c>
      <c r="N30" s="55">
        <v>132</v>
      </c>
      <c r="O30" s="93">
        <v>144</v>
      </c>
      <c r="P30">
        <v>151</v>
      </c>
    </row>
    <row r="31" spans="1:16" x14ac:dyDescent="0.35">
      <c r="A31" s="37" t="s">
        <v>32</v>
      </c>
      <c r="B31" s="55">
        <v>24</v>
      </c>
      <c r="C31" s="55">
        <v>57</v>
      </c>
      <c r="D31" s="55">
        <v>40</v>
      </c>
      <c r="E31" s="55">
        <v>35</v>
      </c>
      <c r="F31" s="55">
        <v>50</v>
      </c>
      <c r="G31" s="55">
        <v>49</v>
      </c>
      <c r="H31" s="55">
        <v>69</v>
      </c>
      <c r="I31" s="55">
        <v>94</v>
      </c>
      <c r="J31" s="55">
        <v>77</v>
      </c>
      <c r="K31" s="55">
        <v>81</v>
      </c>
      <c r="L31" s="55">
        <v>96</v>
      </c>
      <c r="M31" s="55">
        <v>94</v>
      </c>
      <c r="N31" s="55">
        <v>96</v>
      </c>
      <c r="O31" s="93">
        <v>75</v>
      </c>
      <c r="P31">
        <v>81</v>
      </c>
    </row>
    <row r="32" spans="1:16" x14ac:dyDescent="0.35">
      <c r="A32" s="37" t="s">
        <v>33</v>
      </c>
      <c r="B32" s="55">
        <v>3</v>
      </c>
      <c r="C32" s="55">
        <v>6</v>
      </c>
      <c r="D32" s="55">
        <v>7</v>
      </c>
      <c r="E32" s="55">
        <v>11</v>
      </c>
      <c r="F32" s="55">
        <v>25</v>
      </c>
      <c r="G32" s="55">
        <v>37</v>
      </c>
      <c r="H32" s="55">
        <v>43</v>
      </c>
      <c r="I32" s="55">
        <v>57</v>
      </c>
      <c r="J32" s="55">
        <v>54</v>
      </c>
      <c r="K32" s="55">
        <v>14</v>
      </c>
      <c r="L32" s="55">
        <v>24</v>
      </c>
      <c r="M32" s="55">
        <v>52</v>
      </c>
      <c r="N32" s="55">
        <v>33</v>
      </c>
      <c r="O32" s="93">
        <v>7</v>
      </c>
      <c r="P32">
        <v>20</v>
      </c>
    </row>
    <row r="33" spans="1:16" x14ac:dyDescent="0.35">
      <c r="A33" s="37" t="s">
        <v>34</v>
      </c>
      <c r="B33" s="55">
        <v>32</v>
      </c>
      <c r="C33" s="55">
        <v>36</v>
      </c>
      <c r="D33" s="55">
        <v>39</v>
      </c>
      <c r="E33" s="55">
        <v>29</v>
      </c>
      <c r="F33" s="55">
        <v>51</v>
      </c>
      <c r="G33" s="55">
        <v>72</v>
      </c>
      <c r="H33" s="55">
        <v>115</v>
      </c>
      <c r="I33" s="55">
        <v>155</v>
      </c>
      <c r="J33" s="55">
        <v>139</v>
      </c>
      <c r="K33" s="55">
        <v>108</v>
      </c>
      <c r="L33" s="55">
        <v>244</v>
      </c>
      <c r="M33" s="55">
        <v>386</v>
      </c>
      <c r="N33" s="55">
        <v>299</v>
      </c>
      <c r="O33" s="93">
        <v>138</v>
      </c>
      <c r="P33">
        <v>138</v>
      </c>
    </row>
    <row r="34" spans="1:16" x14ac:dyDescent="0.35">
      <c r="A34" s="37" t="s">
        <v>35</v>
      </c>
      <c r="B34" s="55">
        <v>6</v>
      </c>
      <c r="C34" s="55">
        <v>20</v>
      </c>
      <c r="D34" s="55">
        <v>20</v>
      </c>
      <c r="E34" s="55">
        <v>15</v>
      </c>
      <c r="F34" s="55">
        <v>11</v>
      </c>
      <c r="G34" s="55">
        <v>9</v>
      </c>
      <c r="H34" s="55">
        <v>22</v>
      </c>
      <c r="I34" s="55">
        <v>17</v>
      </c>
      <c r="J34" s="55">
        <v>15</v>
      </c>
      <c r="K34" s="55">
        <v>11</v>
      </c>
      <c r="L34" s="55">
        <v>22</v>
      </c>
      <c r="M34" s="55">
        <v>20</v>
      </c>
      <c r="N34" s="55">
        <v>11</v>
      </c>
      <c r="O34" s="93">
        <v>20</v>
      </c>
      <c r="P34">
        <v>23</v>
      </c>
    </row>
    <row r="35" spans="1:16" x14ac:dyDescent="0.35">
      <c r="A35" s="37" t="s">
        <v>36</v>
      </c>
      <c r="B35" s="55">
        <v>0</v>
      </c>
      <c r="C35" s="55">
        <v>2</v>
      </c>
      <c r="D35" s="55">
        <v>2</v>
      </c>
      <c r="E35" s="55">
        <v>4</v>
      </c>
      <c r="F35" s="55">
        <v>4</v>
      </c>
      <c r="G35" s="55">
        <v>7</v>
      </c>
      <c r="H35" s="55">
        <v>3</v>
      </c>
      <c r="I35" s="55">
        <v>9</v>
      </c>
      <c r="J35" s="55">
        <v>1</v>
      </c>
      <c r="K35" s="55">
        <v>4</v>
      </c>
      <c r="L35" s="55">
        <v>5</v>
      </c>
      <c r="M35" s="55">
        <v>8</v>
      </c>
      <c r="N35" s="55">
        <v>3</v>
      </c>
      <c r="O35" s="93">
        <v>2</v>
      </c>
      <c r="P35">
        <v>8</v>
      </c>
    </row>
    <row r="36" spans="1:16" x14ac:dyDescent="0.35">
      <c r="A36" s="37" t="s">
        <v>37</v>
      </c>
      <c r="B36" s="55">
        <v>17</v>
      </c>
      <c r="C36" s="55">
        <v>60</v>
      </c>
      <c r="D36" s="55">
        <v>31</v>
      </c>
      <c r="E36" s="55">
        <v>26</v>
      </c>
      <c r="F36" s="55">
        <v>27</v>
      </c>
      <c r="G36" s="55">
        <v>39</v>
      </c>
      <c r="H36" s="55">
        <v>57</v>
      </c>
      <c r="I36" s="55">
        <v>51</v>
      </c>
      <c r="J36" s="55">
        <v>34</v>
      </c>
      <c r="K36" s="55">
        <v>21</v>
      </c>
      <c r="L36" s="55">
        <v>24</v>
      </c>
      <c r="M36" s="55">
        <v>25</v>
      </c>
      <c r="N36" s="55">
        <v>50</v>
      </c>
      <c r="O36" s="93">
        <v>35</v>
      </c>
      <c r="P36">
        <v>39</v>
      </c>
    </row>
    <row r="37" spans="1:16" x14ac:dyDescent="0.35">
      <c r="A37" s="37" t="s">
        <v>38</v>
      </c>
      <c r="B37" s="55">
        <v>3</v>
      </c>
      <c r="C37" s="55">
        <v>4</v>
      </c>
      <c r="D37" s="55">
        <v>3</v>
      </c>
      <c r="E37" s="55">
        <v>3</v>
      </c>
      <c r="F37" s="55">
        <v>11</v>
      </c>
      <c r="G37" s="55">
        <v>7</v>
      </c>
      <c r="H37" s="55">
        <v>7</v>
      </c>
      <c r="I37" s="55">
        <v>10</v>
      </c>
      <c r="J37" s="55">
        <v>7</v>
      </c>
      <c r="K37" s="55">
        <v>12</v>
      </c>
      <c r="L37" s="55">
        <v>13</v>
      </c>
      <c r="M37" s="55">
        <v>6</v>
      </c>
      <c r="N37" s="55">
        <v>8</v>
      </c>
      <c r="O37" s="93">
        <v>4</v>
      </c>
      <c r="P37">
        <v>12</v>
      </c>
    </row>
    <row r="38" spans="1:16" x14ac:dyDescent="0.35">
      <c r="A38" s="37" t="s">
        <v>39</v>
      </c>
      <c r="B38" s="55">
        <v>8</v>
      </c>
      <c r="C38" s="55">
        <v>19</v>
      </c>
      <c r="D38" s="55">
        <v>14</v>
      </c>
      <c r="E38" s="55">
        <v>12</v>
      </c>
      <c r="F38" s="55">
        <v>11</v>
      </c>
      <c r="G38" s="55">
        <v>26</v>
      </c>
      <c r="H38" s="55">
        <v>25</v>
      </c>
      <c r="I38" s="55">
        <v>35</v>
      </c>
      <c r="J38" s="55">
        <v>33</v>
      </c>
      <c r="K38" s="55">
        <v>31</v>
      </c>
      <c r="L38" s="55">
        <v>40</v>
      </c>
      <c r="M38" s="55">
        <v>42</v>
      </c>
      <c r="N38" s="55">
        <v>49</v>
      </c>
      <c r="O38" s="93">
        <v>37</v>
      </c>
      <c r="P38">
        <v>57</v>
      </c>
    </row>
    <row r="39" spans="1:16" x14ac:dyDescent="0.35">
      <c r="A39" s="37" t="s">
        <v>40</v>
      </c>
      <c r="B39" s="55">
        <v>69</v>
      </c>
      <c r="C39" s="55">
        <v>170</v>
      </c>
      <c r="D39" s="55">
        <v>143</v>
      </c>
      <c r="E39" s="55">
        <v>139</v>
      </c>
      <c r="F39" s="55">
        <v>157</v>
      </c>
      <c r="G39" s="55">
        <v>142</v>
      </c>
      <c r="H39" s="55">
        <v>201</v>
      </c>
      <c r="I39" s="55">
        <v>237</v>
      </c>
      <c r="J39" s="55">
        <v>211</v>
      </c>
      <c r="K39" s="55">
        <v>199</v>
      </c>
      <c r="L39" s="55">
        <v>192</v>
      </c>
      <c r="M39" s="55">
        <v>221</v>
      </c>
      <c r="N39" s="55">
        <v>176</v>
      </c>
      <c r="O39" s="93">
        <v>159</v>
      </c>
      <c r="P39">
        <v>167</v>
      </c>
    </row>
    <row r="40" spans="1:16" x14ac:dyDescent="0.35">
      <c r="A40" s="37" t="s">
        <v>41</v>
      </c>
      <c r="B40" s="55">
        <v>6</v>
      </c>
      <c r="C40" s="55">
        <v>8</v>
      </c>
      <c r="D40" s="55">
        <v>1</v>
      </c>
      <c r="E40" s="55">
        <v>2</v>
      </c>
      <c r="F40" s="55">
        <v>11</v>
      </c>
      <c r="G40" s="55">
        <v>9</v>
      </c>
      <c r="H40" s="55">
        <v>3</v>
      </c>
      <c r="I40" s="55">
        <v>4</v>
      </c>
      <c r="J40" s="55">
        <v>6</v>
      </c>
      <c r="K40" s="55">
        <v>2</v>
      </c>
      <c r="L40" s="55">
        <v>9</v>
      </c>
      <c r="M40" s="55">
        <v>14</v>
      </c>
      <c r="N40" s="55">
        <v>23</v>
      </c>
      <c r="O40" s="93">
        <v>4</v>
      </c>
      <c r="P40">
        <v>5</v>
      </c>
    </row>
    <row r="41" spans="1:16" x14ac:dyDescent="0.35">
      <c r="A41" s="37" t="s">
        <v>42</v>
      </c>
      <c r="B41" s="55">
        <v>9</v>
      </c>
      <c r="C41" s="55">
        <v>18</v>
      </c>
      <c r="D41" s="55">
        <v>18</v>
      </c>
      <c r="E41" s="55">
        <v>29</v>
      </c>
      <c r="F41" s="55">
        <v>15</v>
      </c>
      <c r="G41" s="55">
        <v>22</v>
      </c>
      <c r="H41" s="55">
        <v>29</v>
      </c>
      <c r="I41" s="55">
        <v>15</v>
      </c>
      <c r="J41" s="55">
        <v>25</v>
      </c>
      <c r="K41" s="55">
        <v>18</v>
      </c>
      <c r="L41" s="55">
        <v>27</v>
      </c>
      <c r="M41" s="55">
        <v>28</v>
      </c>
      <c r="N41" s="55">
        <v>24</v>
      </c>
      <c r="O41" s="93">
        <v>14</v>
      </c>
      <c r="P41">
        <v>15</v>
      </c>
    </row>
    <row r="42" spans="1:16" x14ac:dyDescent="0.35">
      <c r="A42" s="37" t="s">
        <v>43</v>
      </c>
      <c r="B42" s="55">
        <v>43</v>
      </c>
      <c r="C42" s="55">
        <v>95</v>
      </c>
      <c r="D42" s="55">
        <v>86</v>
      </c>
      <c r="E42" s="55">
        <v>93</v>
      </c>
      <c r="F42" s="55">
        <v>106</v>
      </c>
      <c r="G42" s="55">
        <v>99</v>
      </c>
      <c r="H42" s="55">
        <v>99</v>
      </c>
      <c r="I42" s="55">
        <v>155</v>
      </c>
      <c r="J42" s="55">
        <v>122</v>
      </c>
      <c r="K42" s="55">
        <v>88</v>
      </c>
      <c r="L42" s="55">
        <v>109</v>
      </c>
      <c r="M42" s="55">
        <v>137</v>
      </c>
      <c r="N42" s="55">
        <v>108</v>
      </c>
      <c r="O42" s="93">
        <v>83</v>
      </c>
      <c r="P42">
        <v>83</v>
      </c>
    </row>
    <row r="43" spans="1:16" x14ac:dyDescent="0.35">
      <c r="A43" s="37" t="s">
        <v>44</v>
      </c>
      <c r="B43" s="55">
        <v>9</v>
      </c>
      <c r="C43" s="55">
        <v>9</v>
      </c>
      <c r="D43" s="55">
        <v>4</v>
      </c>
      <c r="E43" s="55">
        <v>9</v>
      </c>
      <c r="F43" s="55">
        <v>15</v>
      </c>
      <c r="G43" s="55">
        <v>28</v>
      </c>
      <c r="H43" s="55">
        <v>25</v>
      </c>
      <c r="I43" s="55">
        <v>42</v>
      </c>
      <c r="J43" s="55">
        <v>25</v>
      </c>
      <c r="K43" s="55">
        <v>25</v>
      </c>
      <c r="L43" s="55">
        <v>13</v>
      </c>
      <c r="M43" s="55">
        <v>30</v>
      </c>
      <c r="N43" s="55">
        <v>26</v>
      </c>
      <c r="O43" s="93">
        <v>13</v>
      </c>
      <c r="P43">
        <v>32</v>
      </c>
    </row>
    <row r="44" spans="1:16" x14ac:dyDescent="0.35">
      <c r="A44" s="37" t="s">
        <v>45</v>
      </c>
      <c r="B44" s="55">
        <v>10</v>
      </c>
      <c r="C44" s="55">
        <v>37</v>
      </c>
      <c r="D44" s="55">
        <v>20</v>
      </c>
      <c r="E44" s="55">
        <v>11</v>
      </c>
      <c r="F44" s="55">
        <v>47</v>
      </c>
      <c r="G44" s="55">
        <v>65</v>
      </c>
      <c r="H44" s="55">
        <v>65</v>
      </c>
      <c r="I44" s="55">
        <v>84</v>
      </c>
      <c r="J44" s="55">
        <v>50</v>
      </c>
      <c r="K44" s="55">
        <v>53</v>
      </c>
      <c r="L44" s="55">
        <v>133</v>
      </c>
      <c r="M44" s="55">
        <v>187</v>
      </c>
      <c r="N44" s="55">
        <v>180</v>
      </c>
      <c r="O44" s="93">
        <v>86</v>
      </c>
      <c r="P44">
        <v>108</v>
      </c>
    </row>
    <row r="45" spans="1:16" x14ac:dyDescent="0.35">
      <c r="A45" s="37" t="s">
        <v>46</v>
      </c>
      <c r="B45" s="55">
        <v>6</v>
      </c>
      <c r="C45" s="55">
        <v>15</v>
      </c>
      <c r="D45" s="55">
        <v>7</v>
      </c>
      <c r="E45" s="55">
        <v>7</v>
      </c>
      <c r="F45" s="55">
        <v>13</v>
      </c>
      <c r="G45" s="55">
        <v>15</v>
      </c>
      <c r="H45" s="55">
        <v>16</v>
      </c>
      <c r="I45" s="55">
        <v>45</v>
      </c>
      <c r="J45" s="55">
        <v>28</v>
      </c>
      <c r="K45" s="55">
        <v>16</v>
      </c>
      <c r="L45" s="55">
        <v>59</v>
      </c>
      <c r="M45" s="55">
        <v>109</v>
      </c>
      <c r="N45" s="55">
        <v>110</v>
      </c>
      <c r="O45" s="93">
        <v>68</v>
      </c>
      <c r="P45">
        <v>77</v>
      </c>
    </row>
    <row r="46" spans="1:16" x14ac:dyDescent="0.35">
      <c r="A46" s="37" t="s">
        <v>47</v>
      </c>
      <c r="B46" s="55">
        <v>7</v>
      </c>
      <c r="C46" s="55">
        <v>13</v>
      </c>
      <c r="D46" s="55">
        <v>11</v>
      </c>
      <c r="E46" s="55">
        <v>11</v>
      </c>
      <c r="F46" s="55">
        <v>19</v>
      </c>
      <c r="G46" s="55">
        <v>21</v>
      </c>
      <c r="H46" s="55">
        <v>25</v>
      </c>
      <c r="I46" s="55">
        <v>17</v>
      </c>
      <c r="J46" s="55">
        <v>20</v>
      </c>
      <c r="K46" s="55">
        <v>21</v>
      </c>
      <c r="L46" s="55">
        <v>20</v>
      </c>
      <c r="M46" s="55">
        <v>27</v>
      </c>
      <c r="N46" s="55">
        <v>24</v>
      </c>
      <c r="O46" s="93">
        <v>6</v>
      </c>
      <c r="P46">
        <v>12</v>
      </c>
    </row>
    <row r="47" spans="1:16" x14ac:dyDescent="0.35">
      <c r="A47" s="37" t="s">
        <v>48</v>
      </c>
      <c r="B47" s="40">
        <f t="shared" ref="B47:L47" si="0">SUM(B2:B46)</f>
        <v>819</v>
      </c>
      <c r="C47" s="40">
        <f t="shared" si="0"/>
        <v>1602</v>
      </c>
      <c r="D47" s="40">
        <f t="shared" si="0"/>
        <v>1310</v>
      </c>
      <c r="E47" s="40">
        <f t="shared" si="0"/>
        <v>1454</v>
      </c>
      <c r="F47" s="40">
        <f t="shared" si="0"/>
        <v>1679</v>
      </c>
      <c r="G47" s="40">
        <f t="shared" si="0"/>
        <v>2021</v>
      </c>
      <c r="H47" s="40">
        <f t="shared" si="0"/>
        <v>2430</v>
      </c>
      <c r="I47" s="40">
        <f t="shared" si="0"/>
        <v>2960</v>
      </c>
      <c r="J47" s="40">
        <f t="shared" si="0"/>
        <v>2402</v>
      </c>
      <c r="K47" s="40">
        <f t="shared" si="0"/>
        <v>1980</v>
      </c>
      <c r="L47" s="40">
        <f t="shared" si="0"/>
        <v>2850</v>
      </c>
      <c r="M47" s="40">
        <f t="shared" ref="M47:P47" si="1">SUM(M2:M46)</f>
        <v>3848</v>
      </c>
      <c r="N47" s="40">
        <f t="shared" si="1"/>
        <v>3778</v>
      </c>
      <c r="O47" s="98">
        <f>SUM(O2:O46)</f>
        <v>2700</v>
      </c>
      <c r="P47" s="40">
        <f t="shared" si="1"/>
        <v>2900</v>
      </c>
    </row>
    <row r="48" spans="1:16" x14ac:dyDescent="0.35">
      <c r="A48" s="59" t="s">
        <v>49</v>
      </c>
      <c r="B48" s="38">
        <f t="shared" ref="B48:L48" si="2">B47/B49</f>
        <v>5.229217213638105E-2</v>
      </c>
      <c r="C48" s="38">
        <f t="shared" si="2"/>
        <v>5.3808948004836758E-2</v>
      </c>
      <c r="D48" s="38">
        <f t="shared" si="2"/>
        <v>5.2400000000000002E-2</v>
      </c>
      <c r="E48" s="38">
        <f t="shared" si="2"/>
        <v>5.8358418623319287E-2</v>
      </c>
      <c r="F48" s="38">
        <f t="shared" si="2"/>
        <v>6.9131634207600767E-2</v>
      </c>
      <c r="G48" s="38">
        <f t="shared" si="2"/>
        <v>7.6046056592414202E-2</v>
      </c>
      <c r="H48" s="38">
        <f t="shared" si="2"/>
        <v>8.2367297132397807E-2</v>
      </c>
      <c r="I48" s="38">
        <f t="shared" si="2"/>
        <v>8.9380076697768512E-2</v>
      </c>
      <c r="J48" s="38">
        <f t="shared" si="2"/>
        <v>6.9785008715862865E-2</v>
      </c>
      <c r="K48" s="38">
        <f t="shared" si="2"/>
        <v>5.8050897150228688E-2</v>
      </c>
      <c r="L48" s="38">
        <f t="shared" si="2"/>
        <v>7.9977550161358213E-2</v>
      </c>
      <c r="M48" s="38">
        <f>M47/M49</f>
        <v>0.10257230441156871</v>
      </c>
      <c r="N48" s="38">
        <f>N47/N49</f>
        <v>9.6394764371188726E-2</v>
      </c>
      <c r="O48" s="99">
        <f>O47/O49</f>
        <v>7.3988819467280503E-2</v>
      </c>
      <c r="P48" s="38">
        <f>P47/P49</f>
        <v>7.6017719992660354E-2</v>
      </c>
    </row>
    <row r="49" spans="1:16" x14ac:dyDescent="0.35">
      <c r="A49" s="59" t="s">
        <v>50</v>
      </c>
      <c r="B49" s="39">
        <v>15662</v>
      </c>
      <c r="C49" s="39">
        <v>29772</v>
      </c>
      <c r="D49" s="39">
        <v>25000</v>
      </c>
      <c r="E49" s="39">
        <v>24915</v>
      </c>
      <c r="F49" s="39">
        <v>24287</v>
      </c>
      <c r="G49" s="39">
        <v>26576</v>
      </c>
      <c r="H49" s="39">
        <v>29502</v>
      </c>
      <c r="I49" s="39">
        <v>33117</v>
      </c>
      <c r="J49" s="39">
        <v>34420</v>
      </c>
      <c r="K49" s="39">
        <v>34108</v>
      </c>
      <c r="L49" s="39">
        <v>35635</v>
      </c>
      <c r="M49" s="39">
        <v>37515</v>
      </c>
      <c r="N49" s="39">
        <v>39193</v>
      </c>
      <c r="O49" s="93">
        <v>36492</v>
      </c>
      <c r="P49" s="94">
        <v>38149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59806-954A-4C89-89BD-B9D4149C0070}">
  <dimension ref="A1:P72"/>
  <sheetViews>
    <sheetView topLeftCell="A25" workbookViewId="0">
      <selection activeCell="P49" sqref="P49"/>
    </sheetView>
  </sheetViews>
  <sheetFormatPr defaultRowHeight="14.5" x14ac:dyDescent="0.35"/>
  <cols>
    <col min="1" max="1" width="14" bestFit="1" customWidth="1"/>
    <col min="2" max="13" width="8.08984375" customWidth="1"/>
  </cols>
  <sheetData>
    <row r="1" spans="1:16" x14ac:dyDescent="0.35">
      <c r="A1" s="37" t="s">
        <v>99</v>
      </c>
      <c r="B1" s="51">
        <v>2007</v>
      </c>
      <c r="C1" s="51">
        <v>2008</v>
      </c>
      <c r="D1" s="51">
        <v>2009</v>
      </c>
      <c r="E1" s="51">
        <v>2010</v>
      </c>
      <c r="F1" s="51">
        <v>2011</v>
      </c>
      <c r="G1" s="51">
        <v>2012</v>
      </c>
      <c r="H1" s="51">
        <v>2013</v>
      </c>
      <c r="I1" s="51">
        <v>2014</v>
      </c>
      <c r="J1" s="51">
        <v>2015</v>
      </c>
      <c r="K1" s="51">
        <v>2016</v>
      </c>
      <c r="L1" s="52">
        <v>2017</v>
      </c>
      <c r="M1" s="52">
        <v>2018</v>
      </c>
      <c r="N1" s="52">
        <v>2019</v>
      </c>
      <c r="O1" s="92">
        <v>2020</v>
      </c>
      <c r="P1" s="92">
        <v>2021</v>
      </c>
    </row>
    <row r="2" spans="1:16" x14ac:dyDescent="0.35">
      <c r="A2" s="37" t="s">
        <v>3</v>
      </c>
      <c r="B2" s="55">
        <v>2</v>
      </c>
      <c r="C2" s="55">
        <v>1</v>
      </c>
      <c r="D2" s="55">
        <v>1</v>
      </c>
      <c r="E2" s="55">
        <v>1</v>
      </c>
      <c r="F2" s="55">
        <v>7</v>
      </c>
      <c r="G2" s="55">
        <v>8</v>
      </c>
      <c r="H2" s="55">
        <v>4</v>
      </c>
      <c r="I2" s="55">
        <v>5</v>
      </c>
      <c r="J2" s="55">
        <v>5</v>
      </c>
      <c r="K2" s="55">
        <v>0</v>
      </c>
      <c r="L2" s="55">
        <v>8</v>
      </c>
      <c r="M2" s="55">
        <v>3</v>
      </c>
      <c r="N2" s="55">
        <v>8</v>
      </c>
      <c r="O2" s="93">
        <v>1</v>
      </c>
      <c r="P2">
        <v>3</v>
      </c>
    </row>
    <row r="3" spans="1:16" x14ac:dyDescent="0.35">
      <c r="A3" s="37" t="s">
        <v>4</v>
      </c>
      <c r="B3" s="55">
        <v>2</v>
      </c>
      <c r="C3" s="55">
        <v>0</v>
      </c>
      <c r="D3" s="55">
        <v>0</v>
      </c>
      <c r="E3" s="55">
        <v>1</v>
      </c>
      <c r="F3" s="55">
        <v>0</v>
      </c>
      <c r="G3" s="55">
        <v>0</v>
      </c>
      <c r="H3" s="55">
        <v>0</v>
      </c>
      <c r="I3" s="55">
        <v>0</v>
      </c>
      <c r="J3" s="55">
        <v>0</v>
      </c>
      <c r="K3" s="55">
        <v>0</v>
      </c>
      <c r="L3" s="55">
        <v>0</v>
      </c>
      <c r="M3" s="55">
        <v>0</v>
      </c>
      <c r="N3" s="55">
        <v>3</v>
      </c>
      <c r="O3" s="93">
        <v>2</v>
      </c>
      <c r="P3">
        <v>0</v>
      </c>
    </row>
    <row r="4" spans="1:16" x14ac:dyDescent="0.35">
      <c r="A4" s="37" t="s">
        <v>5</v>
      </c>
      <c r="B4" s="55">
        <v>0</v>
      </c>
      <c r="C4" s="55">
        <v>0</v>
      </c>
      <c r="D4" s="55">
        <v>1</v>
      </c>
      <c r="E4" s="55">
        <v>0</v>
      </c>
      <c r="F4" s="55">
        <v>0</v>
      </c>
      <c r="G4" s="55">
        <v>0</v>
      </c>
      <c r="H4" s="55">
        <v>0</v>
      </c>
      <c r="I4" s="55">
        <v>0</v>
      </c>
      <c r="J4" s="55">
        <v>0</v>
      </c>
      <c r="K4" s="55">
        <v>1</v>
      </c>
      <c r="L4" s="55">
        <v>0</v>
      </c>
      <c r="M4" s="55">
        <v>0</v>
      </c>
      <c r="N4" s="55">
        <v>0</v>
      </c>
      <c r="O4" s="93">
        <v>0</v>
      </c>
      <c r="P4">
        <v>0</v>
      </c>
    </row>
    <row r="5" spans="1:16" x14ac:dyDescent="0.35">
      <c r="A5" s="37" t="s">
        <v>6</v>
      </c>
      <c r="B5" s="55">
        <v>1</v>
      </c>
      <c r="C5" s="55">
        <v>0</v>
      </c>
      <c r="D5" s="55">
        <v>0</v>
      </c>
      <c r="E5" s="55">
        <v>0</v>
      </c>
      <c r="F5" s="55">
        <v>0</v>
      </c>
      <c r="G5" s="55">
        <v>1</v>
      </c>
      <c r="H5" s="55">
        <v>0</v>
      </c>
      <c r="I5" s="55">
        <v>1</v>
      </c>
      <c r="J5" s="55">
        <v>1</v>
      </c>
      <c r="K5" s="55">
        <v>2</v>
      </c>
      <c r="L5" s="55">
        <v>0</v>
      </c>
      <c r="M5" s="55">
        <v>0</v>
      </c>
      <c r="N5" s="55">
        <v>0</v>
      </c>
      <c r="O5" s="93">
        <v>1</v>
      </c>
      <c r="P5">
        <v>0</v>
      </c>
    </row>
    <row r="6" spans="1:16" x14ac:dyDescent="0.35">
      <c r="A6" s="37" t="s">
        <v>7</v>
      </c>
      <c r="B6" s="55">
        <v>0</v>
      </c>
      <c r="C6" s="55">
        <v>0</v>
      </c>
      <c r="D6" s="55">
        <v>0</v>
      </c>
      <c r="E6" s="55">
        <v>0</v>
      </c>
      <c r="F6" s="55">
        <v>1</v>
      </c>
      <c r="G6" s="55">
        <v>0</v>
      </c>
      <c r="H6" s="55">
        <v>3</v>
      </c>
      <c r="I6" s="55">
        <v>0</v>
      </c>
      <c r="J6" s="55">
        <v>0</v>
      </c>
      <c r="K6" s="55">
        <v>0</v>
      </c>
      <c r="L6" s="55">
        <v>0</v>
      </c>
      <c r="M6" s="55">
        <v>1</v>
      </c>
      <c r="N6" s="55">
        <v>1</v>
      </c>
      <c r="O6" s="93">
        <v>0</v>
      </c>
      <c r="P6">
        <v>0</v>
      </c>
    </row>
    <row r="7" spans="1:16" x14ac:dyDescent="0.35">
      <c r="A7" s="37" t="s">
        <v>8</v>
      </c>
      <c r="B7" s="55">
        <v>0</v>
      </c>
      <c r="C7" s="55">
        <v>0</v>
      </c>
      <c r="D7" s="55">
        <v>0</v>
      </c>
      <c r="E7" s="55">
        <v>0</v>
      </c>
      <c r="F7" s="55">
        <v>0</v>
      </c>
      <c r="G7" s="55">
        <v>0</v>
      </c>
      <c r="H7" s="55">
        <v>1</v>
      </c>
      <c r="I7" s="55">
        <v>2</v>
      </c>
      <c r="J7" s="55">
        <v>1</v>
      </c>
      <c r="K7" s="55">
        <v>0</v>
      </c>
      <c r="L7" s="55">
        <v>1</v>
      </c>
      <c r="M7" s="55">
        <v>2</v>
      </c>
      <c r="N7" s="55">
        <v>0</v>
      </c>
      <c r="O7" s="93">
        <v>1</v>
      </c>
      <c r="P7">
        <v>1</v>
      </c>
    </row>
    <row r="8" spans="1:16" x14ac:dyDescent="0.35">
      <c r="A8" s="37" t="s">
        <v>9</v>
      </c>
      <c r="B8" s="55">
        <v>1</v>
      </c>
      <c r="C8" s="55">
        <v>0</v>
      </c>
      <c r="D8" s="55">
        <v>0</v>
      </c>
      <c r="E8" s="55">
        <v>1</v>
      </c>
      <c r="F8" s="55">
        <v>2</v>
      </c>
      <c r="G8" s="55">
        <v>0</v>
      </c>
      <c r="H8" s="55">
        <v>1</v>
      </c>
      <c r="I8" s="55">
        <v>2</v>
      </c>
      <c r="J8" s="55">
        <v>0</v>
      </c>
      <c r="K8" s="55">
        <v>4</v>
      </c>
      <c r="L8" s="55">
        <v>5</v>
      </c>
      <c r="M8" s="55">
        <v>2</v>
      </c>
      <c r="N8" s="55">
        <v>3</v>
      </c>
      <c r="O8" s="93">
        <v>2</v>
      </c>
      <c r="P8">
        <v>1</v>
      </c>
    </row>
    <row r="9" spans="1:16" x14ac:dyDescent="0.35">
      <c r="A9" s="37" t="s">
        <v>10</v>
      </c>
      <c r="B9" s="55">
        <v>0</v>
      </c>
      <c r="C9" s="55">
        <v>0</v>
      </c>
      <c r="D9" s="55">
        <v>0</v>
      </c>
      <c r="E9" s="55">
        <v>0</v>
      </c>
      <c r="F9" s="55">
        <v>3</v>
      </c>
      <c r="G9" s="55">
        <v>0</v>
      </c>
      <c r="H9" s="55">
        <v>0</v>
      </c>
      <c r="I9" s="55">
        <v>0</v>
      </c>
      <c r="J9" s="55">
        <v>0</v>
      </c>
      <c r="K9" s="55">
        <v>3</v>
      </c>
      <c r="L9" s="55">
        <v>0</v>
      </c>
      <c r="M9" s="55">
        <v>0</v>
      </c>
      <c r="N9" s="55">
        <v>0</v>
      </c>
      <c r="O9" s="93">
        <v>1</v>
      </c>
      <c r="P9">
        <v>0</v>
      </c>
    </row>
    <row r="10" spans="1:16" x14ac:dyDescent="0.35">
      <c r="A10" s="37" t="s">
        <v>11</v>
      </c>
      <c r="B10" s="55">
        <v>1</v>
      </c>
      <c r="C10" s="55">
        <v>0</v>
      </c>
      <c r="D10" s="55">
        <v>2</v>
      </c>
      <c r="E10" s="55">
        <v>2</v>
      </c>
      <c r="F10" s="55">
        <v>1</v>
      </c>
      <c r="G10" s="55">
        <v>0</v>
      </c>
      <c r="H10" s="55">
        <v>0</v>
      </c>
      <c r="I10" s="55">
        <v>2</v>
      </c>
      <c r="J10" s="55">
        <v>4</v>
      </c>
      <c r="K10" s="55">
        <v>2</v>
      </c>
      <c r="L10" s="55">
        <v>3</v>
      </c>
      <c r="M10" s="55">
        <v>2</v>
      </c>
      <c r="N10" s="55">
        <v>3</v>
      </c>
      <c r="O10" s="93">
        <v>0</v>
      </c>
      <c r="P10">
        <v>7</v>
      </c>
    </row>
    <row r="11" spans="1:16" x14ac:dyDescent="0.35">
      <c r="A11" s="37" t="s">
        <v>12</v>
      </c>
      <c r="B11" s="55">
        <v>0</v>
      </c>
      <c r="C11" s="55">
        <v>0</v>
      </c>
      <c r="D11" s="55">
        <v>0</v>
      </c>
      <c r="E11" s="55">
        <v>0</v>
      </c>
      <c r="F11" s="55">
        <v>0</v>
      </c>
      <c r="G11" s="55">
        <v>1</v>
      </c>
      <c r="H11" s="55">
        <v>1</v>
      </c>
      <c r="I11" s="55">
        <v>0</v>
      </c>
      <c r="J11" s="55">
        <v>1</v>
      </c>
      <c r="K11" s="55">
        <v>1</v>
      </c>
      <c r="L11" s="55">
        <v>0</v>
      </c>
      <c r="M11" s="55">
        <v>1</v>
      </c>
      <c r="N11" s="55">
        <v>1</v>
      </c>
      <c r="O11" s="93">
        <v>1</v>
      </c>
      <c r="P11">
        <v>6</v>
      </c>
    </row>
    <row r="12" spans="1:16" x14ac:dyDescent="0.35">
      <c r="A12" s="37" t="s">
        <v>13</v>
      </c>
      <c r="B12" s="55">
        <v>0</v>
      </c>
      <c r="C12" s="55">
        <v>0</v>
      </c>
      <c r="D12" s="55">
        <v>0</v>
      </c>
      <c r="E12" s="55">
        <v>0</v>
      </c>
      <c r="F12" s="55">
        <v>2</v>
      </c>
      <c r="G12" s="55">
        <v>1</v>
      </c>
      <c r="H12" s="55">
        <v>0</v>
      </c>
      <c r="I12" s="55">
        <v>0</v>
      </c>
      <c r="J12" s="55">
        <v>1</v>
      </c>
      <c r="K12" s="55">
        <v>0</v>
      </c>
      <c r="L12" s="55">
        <v>0</v>
      </c>
      <c r="M12" s="55">
        <v>0</v>
      </c>
      <c r="N12" s="55">
        <v>0</v>
      </c>
      <c r="O12" s="93">
        <v>0</v>
      </c>
      <c r="P12">
        <v>0</v>
      </c>
    </row>
    <row r="13" spans="1:16" x14ac:dyDescent="0.35">
      <c r="A13" s="37" t="s">
        <v>14</v>
      </c>
      <c r="B13" s="55">
        <v>1</v>
      </c>
      <c r="C13" s="55">
        <v>3</v>
      </c>
      <c r="D13" s="55">
        <v>1</v>
      </c>
      <c r="E13" s="55">
        <v>3</v>
      </c>
      <c r="F13" s="55">
        <v>6</v>
      </c>
      <c r="G13" s="55">
        <v>9</v>
      </c>
      <c r="H13" s="55">
        <v>11</v>
      </c>
      <c r="I13" s="55">
        <v>7</v>
      </c>
      <c r="J13" s="55">
        <v>18</v>
      </c>
      <c r="K13" s="55">
        <v>8</v>
      </c>
      <c r="L13" s="55">
        <v>6</v>
      </c>
      <c r="M13" s="55">
        <v>22</v>
      </c>
      <c r="N13" s="55">
        <v>12</v>
      </c>
      <c r="O13" s="93">
        <v>10</v>
      </c>
      <c r="P13">
        <v>13</v>
      </c>
    </row>
    <row r="14" spans="1:16" x14ac:dyDescent="0.35">
      <c r="A14" s="37" t="s">
        <v>15</v>
      </c>
      <c r="B14" s="55">
        <v>0</v>
      </c>
      <c r="C14" s="55">
        <v>0</v>
      </c>
      <c r="D14" s="55">
        <v>0</v>
      </c>
      <c r="E14" s="55">
        <v>0</v>
      </c>
      <c r="F14" s="55">
        <v>0</v>
      </c>
      <c r="G14" s="55">
        <v>0</v>
      </c>
      <c r="H14" s="55">
        <v>1</v>
      </c>
      <c r="I14" s="55">
        <v>1</v>
      </c>
      <c r="J14" s="55">
        <v>0</v>
      </c>
      <c r="K14" s="55">
        <v>1</v>
      </c>
      <c r="L14" s="55">
        <v>0</v>
      </c>
      <c r="M14" s="55">
        <v>0</v>
      </c>
      <c r="N14" s="55">
        <v>1</v>
      </c>
      <c r="O14" s="93">
        <v>0</v>
      </c>
      <c r="P14">
        <v>0</v>
      </c>
    </row>
    <row r="15" spans="1:16" x14ac:dyDescent="0.35">
      <c r="A15" s="37" t="s">
        <v>16</v>
      </c>
      <c r="B15" s="55">
        <v>1</v>
      </c>
      <c r="C15" s="55">
        <v>0</v>
      </c>
      <c r="D15" s="55">
        <v>1</v>
      </c>
      <c r="E15" s="55">
        <v>2</v>
      </c>
      <c r="F15" s="55">
        <v>0</v>
      </c>
      <c r="G15" s="55">
        <v>2</v>
      </c>
      <c r="H15" s="55">
        <v>0</v>
      </c>
      <c r="I15" s="55">
        <v>0</v>
      </c>
      <c r="J15" s="55">
        <v>2</v>
      </c>
      <c r="K15" s="55">
        <v>1</v>
      </c>
      <c r="L15" s="55">
        <v>1</v>
      </c>
      <c r="M15" s="55">
        <v>2</v>
      </c>
      <c r="N15" s="55">
        <v>0</v>
      </c>
      <c r="O15" s="93">
        <v>0</v>
      </c>
      <c r="P15">
        <v>3</v>
      </c>
    </row>
    <row r="16" spans="1:16" x14ac:dyDescent="0.35">
      <c r="A16" s="37" t="s">
        <v>17</v>
      </c>
      <c r="B16" s="55">
        <v>1</v>
      </c>
      <c r="C16" s="55">
        <v>0</v>
      </c>
      <c r="D16" s="55">
        <v>1</v>
      </c>
      <c r="E16" s="55">
        <v>2</v>
      </c>
      <c r="F16" s="55">
        <v>0</v>
      </c>
      <c r="G16" s="55">
        <v>0</v>
      </c>
      <c r="H16" s="55">
        <v>1</v>
      </c>
      <c r="I16" s="55">
        <v>5</v>
      </c>
      <c r="J16" s="55">
        <v>0</v>
      </c>
      <c r="K16" s="55">
        <v>1</v>
      </c>
      <c r="L16" s="55">
        <v>1</v>
      </c>
      <c r="M16" s="55">
        <v>0</v>
      </c>
      <c r="N16" s="55">
        <v>0</v>
      </c>
      <c r="O16" s="93">
        <v>1</v>
      </c>
      <c r="P16">
        <v>1</v>
      </c>
    </row>
    <row r="17" spans="1:16" x14ac:dyDescent="0.35">
      <c r="A17" s="37" t="s">
        <v>18</v>
      </c>
      <c r="B17" s="55">
        <v>0</v>
      </c>
      <c r="C17" s="55">
        <v>0</v>
      </c>
      <c r="D17" s="55">
        <v>1</v>
      </c>
      <c r="E17" s="55">
        <v>1</v>
      </c>
      <c r="F17" s="55">
        <v>0</v>
      </c>
      <c r="G17" s="55">
        <v>8</v>
      </c>
      <c r="H17" s="55">
        <v>1</v>
      </c>
      <c r="I17" s="55">
        <v>1</v>
      </c>
      <c r="J17" s="55">
        <v>5</v>
      </c>
      <c r="K17" s="55">
        <v>1</v>
      </c>
      <c r="L17" s="55">
        <v>1</v>
      </c>
      <c r="M17" s="55">
        <v>3</v>
      </c>
      <c r="N17" s="55">
        <v>3</v>
      </c>
      <c r="O17" s="93">
        <v>1</v>
      </c>
      <c r="P17">
        <v>1</v>
      </c>
    </row>
    <row r="18" spans="1:16" x14ac:dyDescent="0.35">
      <c r="A18" s="37" t="s">
        <v>19</v>
      </c>
      <c r="B18" s="55">
        <v>1</v>
      </c>
      <c r="C18" s="55">
        <v>0</v>
      </c>
      <c r="D18" s="55">
        <v>0</v>
      </c>
      <c r="E18" s="55">
        <v>0</v>
      </c>
      <c r="F18" s="55">
        <v>0</v>
      </c>
      <c r="G18" s="55">
        <v>0</v>
      </c>
      <c r="H18" s="55">
        <v>2</v>
      </c>
      <c r="I18" s="55">
        <v>1</v>
      </c>
      <c r="J18" s="55">
        <v>0</v>
      </c>
      <c r="K18" s="55">
        <v>0</v>
      </c>
      <c r="L18" s="55">
        <v>1</v>
      </c>
      <c r="M18" s="55">
        <v>0</v>
      </c>
      <c r="N18" s="55">
        <v>0</v>
      </c>
      <c r="O18" s="93">
        <v>0</v>
      </c>
      <c r="P18">
        <v>1</v>
      </c>
    </row>
    <row r="19" spans="1:16" x14ac:dyDescent="0.35">
      <c r="A19" s="37" t="s">
        <v>20</v>
      </c>
      <c r="B19" s="55">
        <v>2</v>
      </c>
      <c r="C19" s="55">
        <v>2</v>
      </c>
      <c r="D19" s="55">
        <v>0</v>
      </c>
      <c r="E19" s="55">
        <v>0</v>
      </c>
      <c r="F19" s="55">
        <v>3</v>
      </c>
      <c r="G19" s="55">
        <v>5</v>
      </c>
      <c r="H19" s="55">
        <v>5</v>
      </c>
      <c r="I19" s="55">
        <v>4</v>
      </c>
      <c r="J19" s="55">
        <v>3</v>
      </c>
      <c r="K19" s="55">
        <v>4</v>
      </c>
      <c r="L19" s="55">
        <v>4</v>
      </c>
      <c r="M19" s="55">
        <v>2</v>
      </c>
      <c r="N19" s="55">
        <v>3</v>
      </c>
      <c r="O19" s="93">
        <v>4</v>
      </c>
      <c r="P19">
        <v>14</v>
      </c>
    </row>
    <row r="20" spans="1:16" x14ac:dyDescent="0.35">
      <c r="A20" s="37" t="s">
        <v>21</v>
      </c>
      <c r="B20" s="55">
        <v>1</v>
      </c>
      <c r="C20" s="55">
        <v>0</v>
      </c>
      <c r="D20" s="55">
        <v>1</v>
      </c>
      <c r="E20" s="55">
        <v>0</v>
      </c>
      <c r="F20" s="55">
        <v>1</v>
      </c>
      <c r="G20" s="55">
        <v>1</v>
      </c>
      <c r="H20" s="55">
        <v>1</v>
      </c>
      <c r="I20" s="55">
        <v>8</v>
      </c>
      <c r="J20" s="55">
        <v>1</v>
      </c>
      <c r="K20" s="55">
        <v>0</v>
      </c>
      <c r="L20" s="55">
        <v>0</v>
      </c>
      <c r="M20" s="55">
        <v>0</v>
      </c>
      <c r="N20" s="55">
        <v>0</v>
      </c>
      <c r="O20" s="93">
        <v>0</v>
      </c>
      <c r="P20">
        <v>1</v>
      </c>
    </row>
    <row r="21" spans="1:16" x14ac:dyDescent="0.35">
      <c r="A21" s="37" t="s">
        <v>22</v>
      </c>
      <c r="B21" s="55">
        <v>0</v>
      </c>
      <c r="C21" s="55">
        <v>0</v>
      </c>
      <c r="D21" s="55">
        <v>0</v>
      </c>
      <c r="E21" s="55">
        <v>0</v>
      </c>
      <c r="F21" s="55">
        <v>0</v>
      </c>
      <c r="G21" s="55">
        <v>0</v>
      </c>
      <c r="H21" s="55">
        <v>0</v>
      </c>
      <c r="I21" s="55">
        <v>0</v>
      </c>
      <c r="J21" s="55">
        <v>0</v>
      </c>
      <c r="K21" s="55">
        <v>0</v>
      </c>
      <c r="L21" s="55">
        <v>0</v>
      </c>
      <c r="M21" s="55">
        <v>0</v>
      </c>
      <c r="N21" s="55">
        <v>0</v>
      </c>
      <c r="O21" s="93">
        <v>0</v>
      </c>
      <c r="P21">
        <v>0</v>
      </c>
    </row>
    <row r="22" spans="1:16" x14ac:dyDescent="0.35">
      <c r="A22" s="37" t="s">
        <v>23</v>
      </c>
      <c r="B22" s="55">
        <v>0</v>
      </c>
      <c r="C22" s="55">
        <v>0</v>
      </c>
      <c r="D22" s="55">
        <v>0</v>
      </c>
      <c r="E22" s="55">
        <v>0</v>
      </c>
      <c r="F22" s="55">
        <v>0</v>
      </c>
      <c r="G22" s="55">
        <v>0</v>
      </c>
      <c r="H22" s="55">
        <v>0</v>
      </c>
      <c r="I22" s="55">
        <v>2</v>
      </c>
      <c r="J22" s="55">
        <v>2</v>
      </c>
      <c r="K22" s="55">
        <v>2</v>
      </c>
      <c r="L22" s="55">
        <v>0</v>
      </c>
      <c r="M22" s="55">
        <v>2</v>
      </c>
      <c r="N22" s="55">
        <v>3</v>
      </c>
      <c r="O22" s="93">
        <v>1</v>
      </c>
      <c r="P22">
        <v>2</v>
      </c>
    </row>
    <row r="23" spans="1:16" x14ac:dyDescent="0.35">
      <c r="A23" s="37" t="s">
        <v>24</v>
      </c>
      <c r="B23" s="55">
        <v>3</v>
      </c>
      <c r="C23" s="55">
        <v>0</v>
      </c>
      <c r="D23" s="55">
        <v>2</v>
      </c>
      <c r="E23" s="55">
        <v>3</v>
      </c>
      <c r="F23" s="55">
        <v>7</v>
      </c>
      <c r="G23" s="55">
        <v>5</v>
      </c>
      <c r="H23" s="55">
        <v>2</v>
      </c>
      <c r="I23" s="55">
        <v>7</v>
      </c>
      <c r="J23" s="55">
        <v>4</v>
      </c>
      <c r="K23" s="55">
        <v>4</v>
      </c>
      <c r="L23" s="55">
        <v>1</v>
      </c>
      <c r="M23" s="55">
        <v>2</v>
      </c>
      <c r="N23" s="55">
        <v>11</v>
      </c>
      <c r="O23" s="93">
        <v>6</v>
      </c>
      <c r="P23">
        <v>7</v>
      </c>
    </row>
    <row r="24" spans="1:16" x14ac:dyDescent="0.35">
      <c r="A24" s="37" t="s">
        <v>25</v>
      </c>
      <c r="B24" s="55">
        <v>1</v>
      </c>
      <c r="C24" s="55">
        <v>0</v>
      </c>
      <c r="D24" s="55">
        <v>0</v>
      </c>
      <c r="E24" s="55">
        <v>0</v>
      </c>
      <c r="F24" s="55">
        <v>0</v>
      </c>
      <c r="G24" s="55">
        <v>1</v>
      </c>
      <c r="H24" s="55">
        <v>0</v>
      </c>
      <c r="I24" s="55">
        <v>0</v>
      </c>
      <c r="J24" s="55">
        <v>1</v>
      </c>
      <c r="K24" s="55">
        <v>2</v>
      </c>
      <c r="L24" s="55">
        <v>3</v>
      </c>
      <c r="M24" s="55">
        <v>1</v>
      </c>
      <c r="N24" s="55">
        <v>0</v>
      </c>
      <c r="O24" s="93">
        <v>0</v>
      </c>
      <c r="P24">
        <v>1</v>
      </c>
    </row>
    <row r="25" spans="1:16" x14ac:dyDescent="0.35">
      <c r="A25" s="37" t="s">
        <v>26</v>
      </c>
      <c r="B25" s="55">
        <v>0</v>
      </c>
      <c r="C25" s="55">
        <v>1</v>
      </c>
      <c r="D25" s="55">
        <v>0</v>
      </c>
      <c r="E25" s="55">
        <v>0</v>
      </c>
      <c r="F25" s="55">
        <v>2</v>
      </c>
      <c r="G25" s="55">
        <v>2</v>
      </c>
      <c r="H25" s="55">
        <v>2</v>
      </c>
      <c r="I25" s="55">
        <v>6</v>
      </c>
      <c r="J25" s="55">
        <v>1</v>
      </c>
      <c r="K25" s="55">
        <v>3</v>
      </c>
      <c r="L25" s="55">
        <v>3</v>
      </c>
      <c r="M25" s="55">
        <v>5</v>
      </c>
      <c r="N25" s="55">
        <v>8</v>
      </c>
      <c r="O25" s="93">
        <v>4</v>
      </c>
      <c r="P25">
        <v>9</v>
      </c>
    </row>
    <row r="26" spans="1:16" x14ac:dyDescent="0.35">
      <c r="A26" s="37" t="s">
        <v>27</v>
      </c>
      <c r="B26" s="55">
        <v>0</v>
      </c>
      <c r="C26" s="55">
        <v>1</v>
      </c>
      <c r="D26" s="55">
        <v>0</v>
      </c>
      <c r="E26" s="55">
        <v>0</v>
      </c>
      <c r="F26" s="55">
        <v>1</v>
      </c>
      <c r="G26" s="55">
        <v>0</v>
      </c>
      <c r="H26" s="55">
        <v>0</v>
      </c>
      <c r="I26" s="55">
        <v>2</v>
      </c>
      <c r="J26" s="55">
        <v>0</v>
      </c>
      <c r="K26" s="55">
        <v>0</v>
      </c>
      <c r="L26" s="55">
        <v>0</v>
      </c>
      <c r="M26" s="55">
        <v>3</v>
      </c>
      <c r="N26" s="55">
        <v>1</v>
      </c>
      <c r="O26" s="93">
        <v>0</v>
      </c>
      <c r="P26">
        <v>0</v>
      </c>
    </row>
    <row r="27" spans="1:16" x14ac:dyDescent="0.35">
      <c r="A27" s="37" t="s">
        <v>28</v>
      </c>
      <c r="B27" s="55">
        <v>1</v>
      </c>
      <c r="C27" s="55">
        <v>0</v>
      </c>
      <c r="D27" s="55">
        <v>1</v>
      </c>
      <c r="E27" s="55">
        <v>0</v>
      </c>
      <c r="F27" s="55">
        <v>0</v>
      </c>
      <c r="G27" s="55">
        <v>0</v>
      </c>
      <c r="H27" s="55">
        <v>1</v>
      </c>
      <c r="I27" s="55">
        <v>0</v>
      </c>
      <c r="J27" s="55">
        <v>0</v>
      </c>
      <c r="K27" s="55">
        <v>0</v>
      </c>
      <c r="L27" s="55">
        <v>0</v>
      </c>
      <c r="M27" s="55">
        <v>0</v>
      </c>
      <c r="N27" s="55">
        <v>2</v>
      </c>
      <c r="O27" s="93">
        <v>0</v>
      </c>
      <c r="P27">
        <v>0</v>
      </c>
    </row>
    <row r="28" spans="1:16" x14ac:dyDescent="0.35">
      <c r="A28" s="37" t="s">
        <v>29</v>
      </c>
      <c r="B28" s="55">
        <v>4</v>
      </c>
      <c r="C28" s="55">
        <v>4</v>
      </c>
      <c r="D28" s="55">
        <v>4</v>
      </c>
      <c r="E28" s="55">
        <v>7</v>
      </c>
      <c r="F28" s="55">
        <v>11</v>
      </c>
      <c r="G28" s="55">
        <v>14</v>
      </c>
      <c r="H28" s="55">
        <v>13</v>
      </c>
      <c r="I28" s="55">
        <v>14</v>
      </c>
      <c r="J28" s="55">
        <v>7</v>
      </c>
      <c r="K28" s="55">
        <v>9</v>
      </c>
      <c r="L28" s="55">
        <v>18</v>
      </c>
      <c r="M28" s="55">
        <v>17</v>
      </c>
      <c r="N28" s="55">
        <v>15</v>
      </c>
      <c r="O28" s="93">
        <v>6</v>
      </c>
      <c r="P28">
        <v>8</v>
      </c>
    </row>
    <row r="29" spans="1:16" x14ac:dyDescent="0.35">
      <c r="A29" s="37" t="s">
        <v>30</v>
      </c>
      <c r="B29" s="55">
        <v>5</v>
      </c>
      <c r="C29" s="55">
        <v>3</v>
      </c>
      <c r="D29" s="55">
        <v>0</v>
      </c>
      <c r="E29" s="55">
        <v>3</v>
      </c>
      <c r="F29" s="55">
        <v>1</v>
      </c>
      <c r="G29" s="55">
        <v>0</v>
      </c>
      <c r="H29" s="55">
        <v>1</v>
      </c>
      <c r="I29" s="55">
        <v>2</v>
      </c>
      <c r="J29" s="55">
        <v>3</v>
      </c>
      <c r="K29" s="55">
        <v>2</v>
      </c>
      <c r="L29" s="55">
        <v>0</v>
      </c>
      <c r="M29" s="55">
        <v>3</v>
      </c>
      <c r="N29" s="55">
        <v>1</v>
      </c>
      <c r="O29" s="93">
        <v>2</v>
      </c>
      <c r="P29">
        <v>2</v>
      </c>
    </row>
    <row r="30" spans="1:16" x14ac:dyDescent="0.35">
      <c r="A30" s="37" t="s">
        <v>31</v>
      </c>
      <c r="B30" s="55">
        <v>2</v>
      </c>
      <c r="C30" s="55">
        <v>5</v>
      </c>
      <c r="D30" s="55">
        <v>0</v>
      </c>
      <c r="E30" s="55">
        <v>0</v>
      </c>
      <c r="F30" s="55">
        <v>1</v>
      </c>
      <c r="G30" s="55">
        <v>3</v>
      </c>
      <c r="H30" s="55">
        <v>5</v>
      </c>
      <c r="I30" s="55">
        <v>2</v>
      </c>
      <c r="J30" s="55">
        <v>1</v>
      </c>
      <c r="K30" s="55">
        <v>3</v>
      </c>
      <c r="L30" s="55">
        <v>7</v>
      </c>
      <c r="M30" s="55">
        <v>3</v>
      </c>
      <c r="N30" s="55">
        <v>4</v>
      </c>
      <c r="O30" s="93">
        <v>1</v>
      </c>
      <c r="P30">
        <v>5</v>
      </c>
    </row>
    <row r="31" spans="1:16" x14ac:dyDescent="0.35">
      <c r="A31" s="37" t="s">
        <v>32</v>
      </c>
      <c r="B31" s="55">
        <v>2</v>
      </c>
      <c r="C31" s="55">
        <v>2</v>
      </c>
      <c r="D31" s="55">
        <v>0</v>
      </c>
      <c r="E31" s="55">
        <v>0</v>
      </c>
      <c r="F31" s="55">
        <v>1</v>
      </c>
      <c r="G31" s="55">
        <v>1</v>
      </c>
      <c r="H31" s="55">
        <v>1</v>
      </c>
      <c r="I31" s="55">
        <v>5</v>
      </c>
      <c r="J31" s="55">
        <v>2</v>
      </c>
      <c r="K31" s="55">
        <v>3</v>
      </c>
      <c r="L31" s="55">
        <v>11</v>
      </c>
      <c r="M31" s="55">
        <v>2</v>
      </c>
      <c r="N31" s="55">
        <v>5</v>
      </c>
      <c r="O31" s="93">
        <v>3</v>
      </c>
      <c r="P31">
        <v>2</v>
      </c>
    </row>
    <row r="32" spans="1:16" x14ac:dyDescent="0.35">
      <c r="A32" s="37" t="s">
        <v>33</v>
      </c>
      <c r="B32" s="55">
        <v>0</v>
      </c>
      <c r="C32" s="55">
        <v>0</v>
      </c>
      <c r="D32" s="55">
        <v>1</v>
      </c>
      <c r="E32" s="55">
        <v>0</v>
      </c>
      <c r="F32" s="55">
        <v>0</v>
      </c>
      <c r="G32" s="55">
        <v>1</v>
      </c>
      <c r="H32" s="55">
        <v>3</v>
      </c>
      <c r="I32" s="55">
        <v>3</v>
      </c>
      <c r="J32" s="55">
        <v>1</v>
      </c>
      <c r="K32" s="55">
        <v>0</v>
      </c>
      <c r="L32" s="55">
        <v>1</v>
      </c>
      <c r="M32" s="55">
        <v>4</v>
      </c>
      <c r="N32" s="55">
        <v>3</v>
      </c>
      <c r="O32" s="93">
        <v>0</v>
      </c>
      <c r="P32">
        <v>2</v>
      </c>
    </row>
    <row r="33" spans="1:16" x14ac:dyDescent="0.35">
      <c r="A33" s="37" t="s">
        <v>34</v>
      </c>
      <c r="B33" s="55">
        <v>6</v>
      </c>
      <c r="C33" s="55">
        <v>1</v>
      </c>
      <c r="D33" s="55">
        <v>1</v>
      </c>
      <c r="E33" s="55">
        <v>4</v>
      </c>
      <c r="F33" s="55">
        <v>0</v>
      </c>
      <c r="G33" s="55">
        <v>3</v>
      </c>
      <c r="H33" s="55">
        <v>7</v>
      </c>
      <c r="I33" s="55">
        <v>6</v>
      </c>
      <c r="J33" s="55">
        <v>10</v>
      </c>
      <c r="K33" s="55">
        <v>10</v>
      </c>
      <c r="L33" s="55">
        <v>6</v>
      </c>
      <c r="M33" s="55">
        <v>17</v>
      </c>
      <c r="N33" s="55">
        <v>8</v>
      </c>
      <c r="O33" s="93">
        <v>7</v>
      </c>
      <c r="P33">
        <v>5</v>
      </c>
    </row>
    <row r="34" spans="1:16" x14ac:dyDescent="0.35">
      <c r="A34" s="37" t="s">
        <v>35</v>
      </c>
      <c r="B34" s="55">
        <v>0</v>
      </c>
      <c r="C34" s="55">
        <v>1</v>
      </c>
      <c r="D34" s="55">
        <v>0</v>
      </c>
      <c r="E34" s="55">
        <v>0</v>
      </c>
      <c r="F34" s="55">
        <v>2</v>
      </c>
      <c r="G34" s="55">
        <v>1</v>
      </c>
      <c r="H34" s="55">
        <v>0</v>
      </c>
      <c r="I34" s="55">
        <v>3</v>
      </c>
      <c r="J34" s="55">
        <v>0</v>
      </c>
      <c r="K34" s="55">
        <v>0</v>
      </c>
      <c r="L34" s="55">
        <v>1</v>
      </c>
      <c r="M34" s="55">
        <v>0</v>
      </c>
      <c r="N34" s="55">
        <v>0</v>
      </c>
      <c r="O34" s="93">
        <v>1</v>
      </c>
      <c r="P34">
        <v>0</v>
      </c>
    </row>
    <row r="35" spans="1:16" x14ac:dyDescent="0.35">
      <c r="A35" s="37" t="s">
        <v>36</v>
      </c>
      <c r="B35" s="55">
        <v>0</v>
      </c>
      <c r="C35" s="55">
        <v>0</v>
      </c>
      <c r="D35" s="55">
        <v>0</v>
      </c>
      <c r="E35" s="55">
        <v>0</v>
      </c>
      <c r="F35" s="55">
        <v>0</v>
      </c>
      <c r="G35" s="55">
        <v>1</v>
      </c>
      <c r="H35" s="55">
        <v>0</v>
      </c>
      <c r="I35" s="55">
        <v>0</v>
      </c>
      <c r="J35" s="55">
        <v>0</v>
      </c>
      <c r="K35" s="55">
        <v>0</v>
      </c>
      <c r="L35" s="55">
        <v>0</v>
      </c>
      <c r="M35" s="55">
        <v>1</v>
      </c>
      <c r="N35" s="55">
        <v>0</v>
      </c>
      <c r="O35" s="93">
        <v>0</v>
      </c>
      <c r="P35">
        <v>0</v>
      </c>
    </row>
    <row r="36" spans="1:16" x14ac:dyDescent="0.35">
      <c r="A36" s="37" t="s">
        <v>37</v>
      </c>
      <c r="B36" s="55">
        <v>0</v>
      </c>
      <c r="C36" s="55">
        <v>1</v>
      </c>
      <c r="D36" s="55">
        <v>2</v>
      </c>
      <c r="E36" s="55">
        <v>1</v>
      </c>
      <c r="F36" s="55">
        <v>0</v>
      </c>
      <c r="G36" s="55">
        <v>0</v>
      </c>
      <c r="H36" s="55">
        <v>2</v>
      </c>
      <c r="I36" s="55">
        <v>2</v>
      </c>
      <c r="J36" s="55">
        <v>1</v>
      </c>
      <c r="K36" s="55">
        <v>0</v>
      </c>
      <c r="L36" s="55">
        <v>1</v>
      </c>
      <c r="M36" s="55">
        <v>2</v>
      </c>
      <c r="N36" s="55">
        <v>2</v>
      </c>
      <c r="O36" s="93">
        <v>0</v>
      </c>
      <c r="P36">
        <v>2</v>
      </c>
    </row>
    <row r="37" spans="1:16" x14ac:dyDescent="0.35">
      <c r="A37" s="37" t="s">
        <v>38</v>
      </c>
      <c r="B37" s="55">
        <v>0</v>
      </c>
      <c r="C37" s="55">
        <v>1</v>
      </c>
      <c r="D37" s="55">
        <v>0</v>
      </c>
      <c r="E37" s="55">
        <v>0</v>
      </c>
      <c r="F37" s="55">
        <v>1</v>
      </c>
      <c r="G37" s="55">
        <v>0</v>
      </c>
      <c r="H37" s="55">
        <v>0</v>
      </c>
      <c r="I37" s="55">
        <v>2</v>
      </c>
      <c r="J37" s="55">
        <v>1</v>
      </c>
      <c r="K37" s="55">
        <v>0</v>
      </c>
      <c r="L37" s="55">
        <v>0</v>
      </c>
      <c r="M37" s="55">
        <v>0</v>
      </c>
      <c r="N37" s="55">
        <v>1</v>
      </c>
      <c r="O37" s="93">
        <v>0</v>
      </c>
      <c r="P37">
        <v>0</v>
      </c>
    </row>
    <row r="38" spans="1:16" x14ac:dyDescent="0.35">
      <c r="A38" s="37" t="s">
        <v>39</v>
      </c>
      <c r="B38" s="55">
        <v>1</v>
      </c>
      <c r="C38" s="55">
        <v>2</v>
      </c>
      <c r="D38" s="55">
        <v>1</v>
      </c>
      <c r="E38" s="55">
        <v>0</v>
      </c>
      <c r="F38" s="55">
        <v>0</v>
      </c>
      <c r="G38" s="55">
        <v>0</v>
      </c>
      <c r="H38" s="55">
        <v>3</v>
      </c>
      <c r="I38" s="55">
        <v>1</v>
      </c>
      <c r="J38" s="55">
        <v>0</v>
      </c>
      <c r="K38" s="55">
        <v>2</v>
      </c>
      <c r="L38" s="55">
        <v>2</v>
      </c>
      <c r="M38" s="55">
        <v>0</v>
      </c>
      <c r="N38" s="55">
        <v>2</v>
      </c>
      <c r="O38" s="93">
        <v>0</v>
      </c>
      <c r="P38">
        <v>2</v>
      </c>
    </row>
    <row r="39" spans="1:16" x14ac:dyDescent="0.35">
      <c r="A39" s="37" t="s">
        <v>40</v>
      </c>
      <c r="B39" s="55">
        <v>8</v>
      </c>
      <c r="C39" s="55">
        <v>3</v>
      </c>
      <c r="D39" s="55">
        <v>1</v>
      </c>
      <c r="E39" s="55">
        <v>2</v>
      </c>
      <c r="F39" s="55">
        <v>0</v>
      </c>
      <c r="G39" s="55">
        <v>2</v>
      </c>
      <c r="H39" s="55">
        <v>2</v>
      </c>
      <c r="I39" s="55">
        <v>2</v>
      </c>
      <c r="J39" s="55">
        <v>7</v>
      </c>
      <c r="K39" s="55">
        <v>2</v>
      </c>
      <c r="L39" s="55">
        <v>6</v>
      </c>
      <c r="M39" s="55">
        <v>2</v>
      </c>
      <c r="N39" s="55">
        <v>3</v>
      </c>
      <c r="O39" s="93">
        <v>3</v>
      </c>
      <c r="P39">
        <v>2</v>
      </c>
    </row>
    <row r="40" spans="1:16" x14ac:dyDescent="0.35">
      <c r="A40" s="37" t="s">
        <v>41</v>
      </c>
      <c r="B40" s="55">
        <v>1</v>
      </c>
      <c r="C40" s="55">
        <v>0</v>
      </c>
      <c r="D40" s="55">
        <v>0</v>
      </c>
      <c r="E40" s="55">
        <v>1</v>
      </c>
      <c r="F40" s="55">
        <v>0</v>
      </c>
      <c r="G40" s="55">
        <v>0</v>
      </c>
      <c r="H40" s="55">
        <v>0</v>
      </c>
      <c r="I40" s="55">
        <v>0</v>
      </c>
      <c r="J40" s="55">
        <v>0</v>
      </c>
      <c r="K40" s="55">
        <v>1</v>
      </c>
      <c r="L40" s="55">
        <v>0</v>
      </c>
      <c r="M40" s="55">
        <v>0</v>
      </c>
      <c r="N40" s="55">
        <v>5</v>
      </c>
      <c r="O40" s="93">
        <v>1</v>
      </c>
      <c r="P40">
        <v>1</v>
      </c>
    </row>
    <row r="41" spans="1:16" x14ac:dyDescent="0.35">
      <c r="A41" s="37" t="s">
        <v>42</v>
      </c>
      <c r="B41" s="55">
        <v>1</v>
      </c>
      <c r="C41" s="55">
        <v>2</v>
      </c>
      <c r="D41" s="55">
        <v>0</v>
      </c>
      <c r="E41" s="55">
        <v>3</v>
      </c>
      <c r="F41" s="55">
        <v>0</v>
      </c>
      <c r="G41" s="55">
        <v>1</v>
      </c>
      <c r="H41" s="55">
        <v>0</v>
      </c>
      <c r="I41" s="55">
        <v>1</v>
      </c>
      <c r="J41" s="55">
        <v>2</v>
      </c>
      <c r="K41" s="55">
        <v>0</v>
      </c>
      <c r="L41" s="55">
        <v>1</v>
      </c>
      <c r="M41" s="55">
        <v>1</v>
      </c>
      <c r="N41" s="55">
        <v>0</v>
      </c>
      <c r="O41" s="93">
        <v>0</v>
      </c>
      <c r="P41">
        <v>0</v>
      </c>
    </row>
    <row r="42" spans="1:16" x14ac:dyDescent="0.35">
      <c r="A42" s="37" t="s">
        <v>43</v>
      </c>
      <c r="B42" s="55">
        <v>2</v>
      </c>
      <c r="C42" s="55">
        <v>0</v>
      </c>
      <c r="D42" s="55">
        <v>0</v>
      </c>
      <c r="E42" s="55">
        <v>0</v>
      </c>
      <c r="F42" s="55">
        <v>0</v>
      </c>
      <c r="G42" s="55">
        <v>2</v>
      </c>
      <c r="H42" s="55">
        <v>0</v>
      </c>
      <c r="I42" s="55">
        <v>5</v>
      </c>
      <c r="J42" s="55">
        <v>1</v>
      </c>
      <c r="K42" s="55">
        <v>0</v>
      </c>
      <c r="L42" s="55">
        <v>0</v>
      </c>
      <c r="M42" s="55">
        <v>3</v>
      </c>
      <c r="N42" s="55">
        <v>0</v>
      </c>
      <c r="O42" s="93">
        <v>1</v>
      </c>
      <c r="P42">
        <v>2</v>
      </c>
    </row>
    <row r="43" spans="1:16" x14ac:dyDescent="0.35">
      <c r="A43" s="37" t="s">
        <v>44</v>
      </c>
      <c r="B43" s="55">
        <v>0</v>
      </c>
      <c r="C43" s="55">
        <v>0</v>
      </c>
      <c r="D43" s="55">
        <v>0</v>
      </c>
      <c r="E43" s="55">
        <v>0</v>
      </c>
      <c r="F43" s="55">
        <v>0</v>
      </c>
      <c r="G43" s="55">
        <v>3</v>
      </c>
      <c r="H43" s="55">
        <v>1</v>
      </c>
      <c r="I43" s="55">
        <v>5</v>
      </c>
      <c r="J43" s="55">
        <v>2</v>
      </c>
      <c r="K43" s="55">
        <v>1</v>
      </c>
      <c r="L43" s="55">
        <v>0</v>
      </c>
      <c r="M43" s="55">
        <v>0</v>
      </c>
      <c r="N43" s="55">
        <v>4</v>
      </c>
      <c r="O43" s="93">
        <v>0</v>
      </c>
      <c r="P43">
        <v>2</v>
      </c>
    </row>
    <row r="44" spans="1:16" x14ac:dyDescent="0.35">
      <c r="A44" s="37" t="s">
        <v>45</v>
      </c>
      <c r="B44" s="55">
        <v>0</v>
      </c>
      <c r="C44" s="55">
        <v>2</v>
      </c>
      <c r="D44" s="55">
        <v>0</v>
      </c>
      <c r="E44" s="55">
        <v>0</v>
      </c>
      <c r="F44" s="55">
        <v>0</v>
      </c>
      <c r="G44" s="55">
        <v>4</v>
      </c>
      <c r="H44" s="55">
        <v>2</v>
      </c>
      <c r="I44" s="55">
        <v>5</v>
      </c>
      <c r="J44" s="55">
        <v>1</v>
      </c>
      <c r="K44" s="55">
        <v>3</v>
      </c>
      <c r="L44" s="55">
        <v>6</v>
      </c>
      <c r="M44" s="55">
        <v>8</v>
      </c>
      <c r="N44" s="55">
        <v>4</v>
      </c>
      <c r="O44" s="93">
        <v>3</v>
      </c>
      <c r="P44">
        <v>4</v>
      </c>
    </row>
    <row r="45" spans="1:16" x14ac:dyDescent="0.35">
      <c r="A45" s="37" t="s">
        <v>46</v>
      </c>
      <c r="B45" s="55">
        <v>2</v>
      </c>
      <c r="C45" s="55">
        <v>0</v>
      </c>
      <c r="D45" s="55">
        <v>0</v>
      </c>
      <c r="E45" s="55">
        <v>1</v>
      </c>
      <c r="F45" s="55">
        <v>0</v>
      </c>
      <c r="G45" s="55">
        <v>0</v>
      </c>
      <c r="H45" s="55">
        <v>2</v>
      </c>
      <c r="I45" s="55">
        <v>0</v>
      </c>
      <c r="J45" s="55">
        <v>2</v>
      </c>
      <c r="K45" s="55">
        <v>1</v>
      </c>
      <c r="L45" s="55">
        <v>4</v>
      </c>
      <c r="M45" s="55">
        <v>13</v>
      </c>
      <c r="N45" s="55">
        <v>1</v>
      </c>
      <c r="O45" s="93">
        <v>5</v>
      </c>
      <c r="P45">
        <v>2</v>
      </c>
    </row>
    <row r="46" spans="1:16" x14ac:dyDescent="0.35">
      <c r="A46" s="37" t="s">
        <v>47</v>
      </c>
      <c r="B46" s="55">
        <v>0</v>
      </c>
      <c r="C46" s="55">
        <v>0</v>
      </c>
      <c r="D46" s="55">
        <v>0</v>
      </c>
      <c r="E46" s="55">
        <v>0</v>
      </c>
      <c r="F46" s="55">
        <v>0</v>
      </c>
      <c r="G46" s="55">
        <v>0</v>
      </c>
      <c r="H46" s="55">
        <v>2</v>
      </c>
      <c r="I46" s="55">
        <v>1</v>
      </c>
      <c r="J46" s="55">
        <v>1</v>
      </c>
      <c r="K46" s="55">
        <v>0</v>
      </c>
      <c r="L46" s="55">
        <v>1</v>
      </c>
      <c r="M46" s="55">
        <v>2</v>
      </c>
      <c r="N46" s="55">
        <v>0</v>
      </c>
      <c r="O46" s="93">
        <v>0</v>
      </c>
      <c r="P46">
        <v>0</v>
      </c>
    </row>
    <row r="47" spans="1:16" x14ac:dyDescent="0.35">
      <c r="A47" s="37" t="s">
        <v>48</v>
      </c>
      <c r="B47" s="40">
        <f t="shared" ref="B47:M47" si="0">SUM(B2:B46)</f>
        <v>53</v>
      </c>
      <c r="C47" s="40">
        <f t="shared" si="0"/>
        <v>35</v>
      </c>
      <c r="D47" s="40">
        <f t="shared" si="0"/>
        <v>22</v>
      </c>
      <c r="E47" s="40">
        <f t="shared" si="0"/>
        <v>38</v>
      </c>
      <c r="F47" s="40">
        <f t="shared" si="0"/>
        <v>53</v>
      </c>
      <c r="G47" s="40">
        <f t="shared" si="0"/>
        <v>80</v>
      </c>
      <c r="H47" s="40">
        <f t="shared" si="0"/>
        <v>81</v>
      </c>
      <c r="I47" s="40">
        <f t="shared" si="0"/>
        <v>115</v>
      </c>
      <c r="J47" s="40">
        <f t="shared" si="0"/>
        <v>92</v>
      </c>
      <c r="K47" s="40">
        <f t="shared" si="0"/>
        <v>77</v>
      </c>
      <c r="L47" s="40">
        <f t="shared" si="0"/>
        <v>103</v>
      </c>
      <c r="M47" s="40">
        <f t="shared" si="0"/>
        <v>131</v>
      </c>
      <c r="N47" s="40">
        <f t="shared" ref="N47" si="1">SUM(N2:N46)</f>
        <v>121</v>
      </c>
      <c r="O47" s="98">
        <f>SUM(O2:O46)</f>
        <v>69</v>
      </c>
      <c r="P47" s="40">
        <f t="shared" ref="P47" si="2">SUM(P2:P46)</f>
        <v>112</v>
      </c>
    </row>
    <row r="48" spans="1:16" x14ac:dyDescent="0.35">
      <c r="A48" s="59" t="s">
        <v>49</v>
      </c>
      <c r="B48" s="38">
        <f t="shared" ref="B48:L48" si="3">B47/B49</f>
        <v>9.7426470588235295E-2</v>
      </c>
      <c r="C48" s="38">
        <f t="shared" si="3"/>
        <v>6.7049808429118771E-2</v>
      </c>
      <c r="D48" s="38">
        <f t="shared" si="3"/>
        <v>6.25E-2</v>
      </c>
      <c r="E48" s="38">
        <f t="shared" si="3"/>
        <v>8.3885209713024281E-2</v>
      </c>
      <c r="F48" s="38">
        <f t="shared" si="3"/>
        <v>0.12559241706161137</v>
      </c>
      <c r="G48" s="38">
        <f t="shared" si="3"/>
        <v>0.15151515151515152</v>
      </c>
      <c r="H48" s="38">
        <f t="shared" si="3"/>
        <v>0.15140186915887852</v>
      </c>
      <c r="I48" s="38">
        <f t="shared" si="3"/>
        <v>0.19458544839255498</v>
      </c>
      <c r="J48" s="38">
        <f t="shared" si="3"/>
        <v>0.15131578947368421</v>
      </c>
      <c r="K48" s="38">
        <f t="shared" si="3"/>
        <v>0.13184931506849315</v>
      </c>
      <c r="L48" s="38">
        <f t="shared" si="3"/>
        <v>0.17138103161397669</v>
      </c>
      <c r="M48" s="38">
        <f>M47/M49</f>
        <v>0.2144026186579378</v>
      </c>
      <c r="N48" s="38">
        <f>N47/N49</f>
        <v>0.19738988580750408</v>
      </c>
      <c r="O48" s="99">
        <f>O47/O49</f>
        <v>0.13398058252427184</v>
      </c>
      <c r="P48" s="38">
        <f>P47/P49</f>
        <v>0.15886524822695036</v>
      </c>
    </row>
    <row r="49" spans="1:16" x14ac:dyDescent="0.35">
      <c r="A49" s="59" t="s">
        <v>50</v>
      </c>
      <c r="B49" s="39">
        <v>544</v>
      </c>
      <c r="C49" s="39">
        <v>522</v>
      </c>
      <c r="D49" s="39">
        <v>352</v>
      </c>
      <c r="E49" s="39">
        <v>453</v>
      </c>
      <c r="F49" s="39">
        <v>422</v>
      </c>
      <c r="G49" s="39">
        <v>528</v>
      </c>
      <c r="H49" s="39">
        <v>535</v>
      </c>
      <c r="I49" s="39">
        <v>591</v>
      </c>
      <c r="J49" s="39">
        <v>608</v>
      </c>
      <c r="K49" s="39">
        <v>584</v>
      </c>
      <c r="L49" s="39">
        <v>601</v>
      </c>
      <c r="M49" s="39">
        <v>611</v>
      </c>
      <c r="N49" s="39">
        <v>613</v>
      </c>
      <c r="O49" s="95">
        <v>515</v>
      </c>
      <c r="P49" s="132">
        <v>705</v>
      </c>
    </row>
    <row r="72" spans="13:13" x14ac:dyDescent="0.35">
      <c r="M72">
        <f>SUM(M2:M71)</f>
        <v>873.21440261865791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66572-0258-44B3-9816-18E484ABCAFA}">
  <dimension ref="A1:P49"/>
  <sheetViews>
    <sheetView topLeftCell="G28" workbookViewId="0">
      <selection activeCell="P49" sqref="P49"/>
    </sheetView>
  </sheetViews>
  <sheetFormatPr defaultRowHeight="14.5" x14ac:dyDescent="0.35"/>
  <cols>
    <col min="1" max="1" width="10.90625" bestFit="1" customWidth="1"/>
    <col min="2" max="13" width="16.90625" bestFit="1" customWidth="1"/>
    <col min="14" max="14" width="12.90625" bestFit="1" customWidth="1"/>
    <col min="15" max="15" width="13.54296875" bestFit="1" customWidth="1"/>
    <col min="16" max="16" width="18.81640625" customWidth="1"/>
  </cols>
  <sheetData>
    <row r="1" spans="1:16" x14ac:dyDescent="0.35">
      <c r="A1" s="37" t="s">
        <v>101</v>
      </c>
      <c r="B1" s="51">
        <v>2007</v>
      </c>
      <c r="C1" s="51">
        <v>2008</v>
      </c>
      <c r="D1" s="51">
        <v>2009</v>
      </c>
      <c r="E1" s="51">
        <v>2010</v>
      </c>
      <c r="F1" s="51">
        <v>2011</v>
      </c>
      <c r="G1" s="51">
        <v>2012</v>
      </c>
      <c r="H1" s="51">
        <v>2013</v>
      </c>
      <c r="I1" s="51">
        <v>2014</v>
      </c>
      <c r="J1" s="51">
        <v>2015</v>
      </c>
      <c r="K1" s="51">
        <v>2016</v>
      </c>
      <c r="L1" s="51">
        <v>2017</v>
      </c>
      <c r="M1" s="51">
        <v>2018</v>
      </c>
      <c r="N1" s="51">
        <v>2019</v>
      </c>
      <c r="O1" s="101">
        <v>2020</v>
      </c>
      <c r="P1" s="131">
        <v>2021</v>
      </c>
    </row>
    <row r="2" spans="1:16" x14ac:dyDescent="0.35">
      <c r="A2" s="37" t="s">
        <v>3</v>
      </c>
      <c r="B2" s="60">
        <v>622426.64500000002</v>
      </c>
      <c r="C2" s="60">
        <v>648493.35600000003</v>
      </c>
      <c r="D2" s="60">
        <v>620924.826</v>
      </c>
      <c r="E2" s="60">
        <v>665120.97699999996</v>
      </c>
      <c r="F2" s="60">
        <v>760322.29200000002</v>
      </c>
      <c r="G2" s="60">
        <v>847226.09</v>
      </c>
      <c r="H2" s="60">
        <v>995582.06799999997</v>
      </c>
      <c r="I2" s="60">
        <v>1083483.25</v>
      </c>
      <c r="J2" s="60">
        <v>972111.81099999999</v>
      </c>
      <c r="K2" s="62">
        <v>802672.88600000006</v>
      </c>
      <c r="L2" s="60">
        <v>644744.45400000003</v>
      </c>
      <c r="M2" s="60">
        <v>748298.22699999996</v>
      </c>
      <c r="N2" s="60">
        <v>973405.06</v>
      </c>
      <c r="O2" s="102">
        <v>1034777.394</v>
      </c>
      <c r="P2" s="130">
        <v>841342.64599999995</v>
      </c>
    </row>
    <row r="3" spans="1:16" x14ac:dyDescent="0.35">
      <c r="A3" s="37" t="s">
        <v>4</v>
      </c>
      <c r="B3" s="60">
        <v>72531.69</v>
      </c>
      <c r="C3" s="60">
        <v>68979.320999999996</v>
      </c>
      <c r="D3" s="60">
        <v>63869.571000000004</v>
      </c>
      <c r="E3" s="60">
        <v>79250.789999999994</v>
      </c>
      <c r="F3" s="60">
        <v>78622.48</v>
      </c>
      <c r="G3" s="60">
        <v>83670.990000000005</v>
      </c>
      <c r="H3" s="60">
        <v>88393.267999999996</v>
      </c>
      <c r="I3" s="60">
        <v>82965.107000000004</v>
      </c>
      <c r="J3" s="60">
        <v>73257.770999999993</v>
      </c>
      <c r="K3" s="62">
        <v>68775.630999999994</v>
      </c>
      <c r="L3" s="60">
        <v>52365.303999999996</v>
      </c>
      <c r="M3" s="60">
        <v>62135.771000000001</v>
      </c>
      <c r="N3" s="60">
        <v>78339.895000000004</v>
      </c>
      <c r="O3" s="102">
        <v>65418.686000000002</v>
      </c>
      <c r="P3" s="130">
        <v>62117.337</v>
      </c>
    </row>
    <row r="4" spans="1:16" x14ac:dyDescent="0.35">
      <c r="A4" s="37" t="s">
        <v>5</v>
      </c>
      <c r="B4" s="60">
        <v>138232.33300000001</v>
      </c>
      <c r="C4" s="60">
        <v>127926.833</v>
      </c>
      <c r="D4" s="60">
        <v>131924.61300000001</v>
      </c>
      <c r="E4" s="60">
        <v>133133.166</v>
      </c>
      <c r="F4" s="60">
        <v>144303.736</v>
      </c>
      <c r="G4" s="60">
        <v>111775.36599999999</v>
      </c>
      <c r="H4" s="60">
        <v>115258.943</v>
      </c>
      <c r="I4" s="60">
        <v>118016.9</v>
      </c>
      <c r="J4" s="60">
        <v>114829.735</v>
      </c>
      <c r="K4" s="60">
        <v>134015.951</v>
      </c>
      <c r="L4" s="60">
        <v>107504.7</v>
      </c>
      <c r="M4" s="60">
        <v>97593.520999999993</v>
      </c>
      <c r="N4" s="60">
        <v>97925.676999999996</v>
      </c>
      <c r="O4" s="102">
        <v>102555.8</v>
      </c>
      <c r="P4" s="130">
        <v>83499.38</v>
      </c>
    </row>
    <row r="5" spans="1:16" x14ac:dyDescent="0.35">
      <c r="A5" s="37" t="s">
        <v>6</v>
      </c>
      <c r="B5" s="60">
        <v>201538.606</v>
      </c>
      <c r="C5" s="60">
        <v>178136.03</v>
      </c>
      <c r="D5" s="60">
        <v>172916.07</v>
      </c>
      <c r="E5" s="60">
        <v>173896.57</v>
      </c>
      <c r="F5" s="60">
        <v>172014.72</v>
      </c>
      <c r="G5" s="60">
        <v>171364.03</v>
      </c>
      <c r="H5" s="60">
        <v>214886.43900000001</v>
      </c>
      <c r="I5" s="60">
        <v>218084.91200000001</v>
      </c>
      <c r="J5" s="60">
        <v>188659.041</v>
      </c>
      <c r="K5" s="60">
        <v>203796.606</v>
      </c>
      <c r="L5" s="60">
        <v>195928.49</v>
      </c>
      <c r="M5" s="60">
        <v>190158.15700000001</v>
      </c>
      <c r="N5" s="60">
        <v>201913.592</v>
      </c>
      <c r="O5" s="102">
        <v>191373.33900000001</v>
      </c>
      <c r="P5" s="130">
        <v>174829.10699999999</v>
      </c>
    </row>
    <row r="6" spans="1:16" x14ac:dyDescent="0.35">
      <c r="A6" s="37" t="s">
        <v>7</v>
      </c>
      <c r="B6" s="60">
        <v>253825.12100000001</v>
      </c>
      <c r="C6" s="60">
        <v>226491.223</v>
      </c>
      <c r="D6" s="60">
        <v>219529.223</v>
      </c>
      <c r="E6" s="60">
        <v>241564.48</v>
      </c>
      <c r="F6" s="60">
        <v>250797.5</v>
      </c>
      <c r="G6" s="60">
        <v>242914.36</v>
      </c>
      <c r="H6" s="60">
        <v>276692.48599999998</v>
      </c>
      <c r="I6" s="60">
        <v>326425.674</v>
      </c>
      <c r="J6" s="60">
        <v>264747.19699999999</v>
      </c>
      <c r="K6" s="60">
        <v>297847.94500000001</v>
      </c>
      <c r="L6" s="60">
        <v>291210.35499999998</v>
      </c>
      <c r="M6" s="60">
        <v>295054.52799999999</v>
      </c>
      <c r="N6" s="60">
        <v>282066.25099999999</v>
      </c>
      <c r="O6" s="102">
        <v>317137.18800000002</v>
      </c>
      <c r="P6" s="130">
        <v>292658.40500000003</v>
      </c>
    </row>
    <row r="7" spans="1:16" x14ac:dyDescent="0.35">
      <c r="A7" s="37" t="s">
        <v>8</v>
      </c>
      <c r="B7" s="60">
        <v>229475.57800000001</v>
      </c>
      <c r="C7" s="60">
        <v>243044.40400000001</v>
      </c>
      <c r="D7" s="60">
        <v>207357.50399999999</v>
      </c>
      <c r="E7" s="60">
        <v>204423.976</v>
      </c>
      <c r="F7" s="60">
        <v>224854.872</v>
      </c>
      <c r="G7" s="60">
        <v>282780.06699999998</v>
      </c>
      <c r="H7" s="60">
        <v>328838.53499999997</v>
      </c>
      <c r="I7" s="60">
        <v>342133.033</v>
      </c>
      <c r="J7" s="60">
        <v>322135.19099999999</v>
      </c>
      <c r="K7" s="62">
        <v>267673.53499999997</v>
      </c>
      <c r="L7" s="60">
        <v>256979.234</v>
      </c>
      <c r="M7" s="60">
        <v>289809.87300000002</v>
      </c>
      <c r="N7" s="60">
        <v>397519.87099999998</v>
      </c>
      <c r="O7" s="102">
        <v>406326.38900000002</v>
      </c>
      <c r="P7" s="130">
        <v>307144.65700000001</v>
      </c>
    </row>
    <row r="8" spans="1:16" x14ac:dyDescent="0.35">
      <c r="A8" s="37" t="s">
        <v>9</v>
      </c>
      <c r="B8" s="60">
        <v>542760.83200000005</v>
      </c>
      <c r="C8" s="60">
        <v>510185.96</v>
      </c>
      <c r="D8" s="60">
        <v>529068.93999999994</v>
      </c>
      <c r="E8" s="60">
        <v>528878.67000000004</v>
      </c>
      <c r="F8" s="60">
        <v>542020.15</v>
      </c>
      <c r="G8" s="60">
        <v>544657.53</v>
      </c>
      <c r="H8" s="60">
        <v>694405.17700000003</v>
      </c>
      <c r="I8" s="60">
        <v>731575.88199999998</v>
      </c>
      <c r="J8" s="60">
        <v>661538.38899999997</v>
      </c>
      <c r="K8" s="62">
        <v>662373.90800000005</v>
      </c>
      <c r="L8" s="60">
        <v>621826.40800000005</v>
      </c>
      <c r="M8" s="60">
        <v>675149.91500000004</v>
      </c>
      <c r="N8" s="60">
        <v>782306.74300000002</v>
      </c>
      <c r="O8" s="102">
        <v>828657.88300000003</v>
      </c>
      <c r="P8" s="130">
        <v>622941.99300000002</v>
      </c>
    </row>
    <row r="9" spans="1:16" x14ac:dyDescent="0.35">
      <c r="A9" s="37" t="s">
        <v>10</v>
      </c>
      <c r="B9" s="60">
        <v>243742.755</v>
      </c>
      <c r="C9" s="60">
        <v>230124.58499999999</v>
      </c>
      <c r="D9" s="60">
        <v>232815.755</v>
      </c>
      <c r="E9" s="60">
        <v>244073.88</v>
      </c>
      <c r="F9" s="60">
        <v>239805.4</v>
      </c>
      <c r="G9" s="60">
        <v>211675.65</v>
      </c>
      <c r="H9" s="60">
        <v>215646.68799999999</v>
      </c>
      <c r="I9" s="60">
        <v>208386.22700000001</v>
      </c>
      <c r="J9" s="60">
        <v>220742.899</v>
      </c>
      <c r="K9" s="60">
        <v>235177.76300000001</v>
      </c>
      <c r="L9" s="60">
        <v>188941.33100000001</v>
      </c>
      <c r="M9" s="60">
        <v>177679.965</v>
      </c>
      <c r="N9" s="60">
        <v>189848.071</v>
      </c>
      <c r="O9" s="102">
        <v>190922.55100000001</v>
      </c>
      <c r="P9" s="130">
        <v>176755.17600000001</v>
      </c>
    </row>
    <row r="10" spans="1:16" x14ac:dyDescent="0.35">
      <c r="A10" s="37" t="s">
        <v>11</v>
      </c>
      <c r="B10" s="60">
        <v>696009.66</v>
      </c>
      <c r="C10" s="60">
        <v>693065.30200000003</v>
      </c>
      <c r="D10" s="60">
        <v>728001.38500000001</v>
      </c>
      <c r="E10" s="60">
        <v>706257.08</v>
      </c>
      <c r="F10" s="60">
        <v>708376.44700000004</v>
      </c>
      <c r="G10" s="60">
        <v>561457.89599999995</v>
      </c>
      <c r="H10" s="60">
        <v>617957.64899999998</v>
      </c>
      <c r="I10" s="60">
        <v>647799.78200000001</v>
      </c>
      <c r="J10" s="60">
        <v>833159.76800000004</v>
      </c>
      <c r="K10" s="60">
        <v>862198.94400000002</v>
      </c>
      <c r="L10" s="60">
        <v>849914.07499999995</v>
      </c>
      <c r="M10" s="60">
        <v>831123.78300000005</v>
      </c>
      <c r="N10" s="60">
        <v>916349.45900000003</v>
      </c>
      <c r="O10" s="102">
        <v>1013623.461</v>
      </c>
      <c r="P10" s="130">
        <v>803209.26800000004</v>
      </c>
    </row>
    <row r="11" spans="1:16" x14ac:dyDescent="0.35">
      <c r="A11" s="37" t="s">
        <v>12</v>
      </c>
      <c r="B11" s="60">
        <v>546303.478</v>
      </c>
      <c r="C11" s="60">
        <v>540750.47600000002</v>
      </c>
      <c r="D11" s="60">
        <v>531060.23100000003</v>
      </c>
      <c r="E11" s="60">
        <v>557993.96400000004</v>
      </c>
      <c r="F11" s="60">
        <v>546108.21400000004</v>
      </c>
      <c r="G11" s="60">
        <v>502016.44400000002</v>
      </c>
      <c r="H11" s="60">
        <v>561017.81200000003</v>
      </c>
      <c r="I11" s="60">
        <v>575714.68599999999</v>
      </c>
      <c r="J11" s="60">
        <v>558729.03</v>
      </c>
      <c r="K11" s="62">
        <v>551316.29799999995</v>
      </c>
      <c r="L11" s="60">
        <v>461358.46</v>
      </c>
      <c r="M11" s="60">
        <v>463310.34299999999</v>
      </c>
      <c r="N11" s="60">
        <v>553611.27899999998</v>
      </c>
      <c r="O11" s="102">
        <v>606777.16899999999</v>
      </c>
      <c r="P11" s="130">
        <v>539675.44700000004</v>
      </c>
    </row>
    <row r="12" spans="1:16" x14ac:dyDescent="0.35">
      <c r="A12" s="37" t="s">
        <v>13</v>
      </c>
      <c r="B12" s="60">
        <v>117571.685</v>
      </c>
      <c r="C12" s="60">
        <v>109616.095</v>
      </c>
      <c r="D12" s="60">
        <v>105925.98</v>
      </c>
      <c r="E12" s="60">
        <v>109397.87</v>
      </c>
      <c r="F12" s="60">
        <v>97743.345000000001</v>
      </c>
      <c r="G12" s="60">
        <v>99807.78</v>
      </c>
      <c r="H12" s="60">
        <v>107618.747</v>
      </c>
      <c r="I12" s="60">
        <v>88329.903999999995</v>
      </c>
      <c r="J12" s="60">
        <v>102029.177</v>
      </c>
      <c r="K12" s="62">
        <v>101534.363</v>
      </c>
      <c r="L12" s="60">
        <v>93857.972999999998</v>
      </c>
      <c r="M12" s="60">
        <v>95597.595000000001</v>
      </c>
      <c r="N12" s="60">
        <v>99283.948000000004</v>
      </c>
      <c r="O12" s="102">
        <v>99378.005999999994</v>
      </c>
      <c r="P12" s="130">
        <v>93113.665999999997</v>
      </c>
    </row>
    <row r="13" spans="1:16" x14ac:dyDescent="0.35">
      <c r="A13" s="37" t="s">
        <v>14</v>
      </c>
      <c r="B13" s="60">
        <v>3181737.9070000001</v>
      </c>
      <c r="C13" s="60">
        <v>3099158.3820000002</v>
      </c>
      <c r="D13" s="60">
        <v>2884975.071</v>
      </c>
      <c r="E13" s="60">
        <v>2849625.8360000001</v>
      </c>
      <c r="F13" s="60">
        <v>3046680.4619999998</v>
      </c>
      <c r="G13" s="60">
        <v>3467859.7919999999</v>
      </c>
      <c r="H13" s="60">
        <v>3809766.4789999998</v>
      </c>
      <c r="I13" s="60">
        <v>3857944.6379999998</v>
      </c>
      <c r="J13" s="60">
        <v>3963437.7310000001</v>
      </c>
      <c r="K13" s="62">
        <v>3756583.4410000001</v>
      </c>
      <c r="L13" s="60">
        <v>2572496.9530000002</v>
      </c>
      <c r="M13" s="60">
        <v>2998994.9909999999</v>
      </c>
      <c r="N13" s="60">
        <v>3301755.9219999998</v>
      </c>
      <c r="O13" s="102">
        <v>3428544.6719999998</v>
      </c>
      <c r="P13" s="130">
        <v>2892922.0350000001</v>
      </c>
    </row>
    <row r="14" spans="1:16" x14ac:dyDescent="0.35">
      <c r="A14" s="37" t="s">
        <v>15</v>
      </c>
      <c r="B14" s="60">
        <v>178155.05499999999</v>
      </c>
      <c r="C14" s="60">
        <v>168632.255</v>
      </c>
      <c r="D14" s="60">
        <v>167397.24</v>
      </c>
      <c r="E14" s="60">
        <v>173480.51</v>
      </c>
      <c r="F14" s="60">
        <v>138847.46</v>
      </c>
      <c r="G14" s="60">
        <v>162046.89000000001</v>
      </c>
      <c r="H14" s="60">
        <v>165788.22</v>
      </c>
      <c r="I14" s="60">
        <v>167056.80300000001</v>
      </c>
      <c r="J14" s="60">
        <v>158081.492</v>
      </c>
      <c r="K14" s="62">
        <v>170231.09099999999</v>
      </c>
      <c r="L14" s="60">
        <v>155261.88200000001</v>
      </c>
      <c r="M14" s="60">
        <v>159761.03</v>
      </c>
      <c r="N14" s="60">
        <v>184576.23199999999</v>
      </c>
      <c r="O14" s="102">
        <v>182445.53599999999</v>
      </c>
      <c r="P14" s="130">
        <v>160951.198</v>
      </c>
    </row>
    <row r="15" spans="1:16" x14ac:dyDescent="0.35">
      <c r="A15" s="37" t="s">
        <v>16</v>
      </c>
      <c r="B15" s="60">
        <v>680998.38899999997</v>
      </c>
      <c r="C15" s="60">
        <v>678657.49399999995</v>
      </c>
      <c r="D15" s="60">
        <v>624909.59699999995</v>
      </c>
      <c r="E15" s="60">
        <v>692339.51199999999</v>
      </c>
      <c r="F15" s="60">
        <v>718145.402</v>
      </c>
      <c r="G15" s="60">
        <v>697428.995</v>
      </c>
      <c r="H15" s="60">
        <v>823735.02599999995</v>
      </c>
      <c r="I15" s="60">
        <v>841273.31099999999</v>
      </c>
      <c r="J15" s="60">
        <v>810896.79099999997</v>
      </c>
      <c r="K15" s="62">
        <v>820128.08</v>
      </c>
      <c r="L15" s="60">
        <v>676657.37199999997</v>
      </c>
      <c r="M15" s="60">
        <v>708465.35900000005</v>
      </c>
      <c r="N15" s="60">
        <v>792753.53</v>
      </c>
      <c r="O15" s="102">
        <v>776132.13600000006</v>
      </c>
      <c r="P15" s="130">
        <v>710123.37199999997</v>
      </c>
    </row>
    <row r="16" spans="1:16" x14ac:dyDescent="0.35">
      <c r="A16" s="37" t="s">
        <v>17</v>
      </c>
      <c r="B16" s="60">
        <v>472437.7</v>
      </c>
      <c r="C16" s="60">
        <v>422247.98</v>
      </c>
      <c r="D16" s="60">
        <v>383519.43</v>
      </c>
      <c r="E16" s="60">
        <v>402142.065</v>
      </c>
      <c r="F16" s="60">
        <v>432058.82500000001</v>
      </c>
      <c r="G16" s="60">
        <v>396989.375</v>
      </c>
      <c r="H16" s="60">
        <v>429989.43099999998</v>
      </c>
      <c r="I16" s="60">
        <v>430629.36700000003</v>
      </c>
      <c r="J16" s="60">
        <v>476501.46799999999</v>
      </c>
      <c r="K16" s="62">
        <v>529950.68299999996</v>
      </c>
      <c r="L16" s="60">
        <v>515480.88299999997</v>
      </c>
      <c r="M16" s="60">
        <v>488657.87900000002</v>
      </c>
      <c r="N16" s="60">
        <v>520700.14199999999</v>
      </c>
      <c r="O16" s="102">
        <v>503499.53899999999</v>
      </c>
      <c r="P16" s="130">
        <v>479153.859</v>
      </c>
    </row>
    <row r="17" spans="1:16" x14ac:dyDescent="0.35">
      <c r="A17" s="37" t="s">
        <v>18</v>
      </c>
      <c r="B17" s="60">
        <v>201571.9</v>
      </c>
      <c r="C17" s="60">
        <v>199725.59</v>
      </c>
      <c r="D17" s="60">
        <v>213848.21</v>
      </c>
      <c r="E17" s="60">
        <v>242929.63</v>
      </c>
      <c r="F17" s="60">
        <v>376818.97</v>
      </c>
      <c r="G17" s="60">
        <v>336087.15</v>
      </c>
      <c r="H17" s="60">
        <v>485701.375</v>
      </c>
      <c r="I17" s="60">
        <v>544781.24300000002</v>
      </c>
      <c r="J17" s="60">
        <v>384460.141</v>
      </c>
      <c r="K17" s="62">
        <v>357711.60600000003</v>
      </c>
      <c r="L17" s="60">
        <v>334022.04100000003</v>
      </c>
      <c r="M17" s="60">
        <v>421230.07500000001</v>
      </c>
      <c r="N17" s="60">
        <v>420616.46100000001</v>
      </c>
      <c r="O17" s="102">
        <v>391834.63099999999</v>
      </c>
      <c r="P17" s="130">
        <v>240350.079</v>
      </c>
    </row>
    <row r="18" spans="1:16" x14ac:dyDescent="0.35">
      <c r="A18" s="37" t="s">
        <v>19</v>
      </c>
      <c r="B18" s="60">
        <v>849516.81499999994</v>
      </c>
      <c r="C18" s="60">
        <v>760714.19700000004</v>
      </c>
      <c r="D18" s="60">
        <v>790345.09199999995</v>
      </c>
      <c r="E18" s="60">
        <v>809274.353</v>
      </c>
      <c r="F18" s="60">
        <v>819319.17700000003</v>
      </c>
      <c r="G18" s="60">
        <v>748804.495</v>
      </c>
      <c r="H18" s="60">
        <v>783110.99699999997</v>
      </c>
      <c r="I18" s="60">
        <v>760955.02300000004</v>
      </c>
      <c r="J18" s="60">
        <v>860943.97199999995</v>
      </c>
      <c r="K18" s="62">
        <v>834118.67099999997</v>
      </c>
      <c r="L18" s="60">
        <v>676438.94200000004</v>
      </c>
      <c r="M18" s="60">
        <v>696268.87300000002</v>
      </c>
      <c r="N18" s="60">
        <v>644190.82799999998</v>
      </c>
      <c r="O18" s="102">
        <v>629566.08799999999</v>
      </c>
      <c r="P18" s="130">
        <v>586164.97600000002</v>
      </c>
    </row>
    <row r="19" spans="1:16" x14ac:dyDescent="0.35">
      <c r="A19" s="37" t="s">
        <v>20</v>
      </c>
      <c r="B19" s="60">
        <v>1212657.477</v>
      </c>
      <c r="C19" s="60">
        <v>1219560.477</v>
      </c>
      <c r="D19" s="60">
        <v>1133459.99</v>
      </c>
      <c r="E19" s="60">
        <v>1151250.6470000001</v>
      </c>
      <c r="F19" s="60">
        <v>1107076.7420000001</v>
      </c>
      <c r="G19" s="60">
        <v>1179089.9469999999</v>
      </c>
      <c r="H19" s="60">
        <v>1278431.1540000001</v>
      </c>
      <c r="I19" s="60">
        <v>1395262.2039999999</v>
      </c>
      <c r="J19" s="60">
        <v>1399800.507</v>
      </c>
      <c r="K19" s="62">
        <v>1369657.602</v>
      </c>
      <c r="L19" s="60">
        <v>1171218.4850000001</v>
      </c>
      <c r="M19" s="60">
        <v>1328675.0930000001</v>
      </c>
      <c r="N19" s="60">
        <v>1432779.66</v>
      </c>
      <c r="O19" s="102">
        <v>1527118.334</v>
      </c>
      <c r="P19" s="130">
        <v>1216017.22</v>
      </c>
    </row>
    <row r="20" spans="1:16" x14ac:dyDescent="0.35">
      <c r="A20" s="37" t="s">
        <v>21</v>
      </c>
      <c r="B20" s="60">
        <v>127819.13400000001</v>
      </c>
      <c r="C20" s="60">
        <v>135641.87</v>
      </c>
      <c r="D20" s="60">
        <v>129061.61</v>
      </c>
      <c r="E20" s="60">
        <v>141701.70000000001</v>
      </c>
      <c r="F20" s="60">
        <v>156448.47</v>
      </c>
      <c r="G20" s="60">
        <v>205404.36</v>
      </c>
      <c r="H20" s="60">
        <v>487231.46</v>
      </c>
      <c r="I20" s="60">
        <v>430834.5</v>
      </c>
      <c r="J20" s="60">
        <v>299832.92099999997</v>
      </c>
      <c r="K20" s="62">
        <v>232876.31599999999</v>
      </c>
      <c r="L20" s="60">
        <v>224253.78599999999</v>
      </c>
      <c r="M20" s="60">
        <v>315599.72200000001</v>
      </c>
      <c r="N20" s="60">
        <v>266934.50699999998</v>
      </c>
      <c r="O20" s="102">
        <v>246620.639</v>
      </c>
      <c r="P20" s="130">
        <v>197167.065</v>
      </c>
    </row>
    <row r="21" spans="1:16" x14ac:dyDescent="0.35">
      <c r="A21" s="37" t="s">
        <v>22</v>
      </c>
      <c r="B21" s="60">
        <v>63835.578000000001</v>
      </c>
      <c r="C21" s="60">
        <v>58100.872000000003</v>
      </c>
      <c r="D21" s="60">
        <v>58438.402000000002</v>
      </c>
      <c r="E21" s="60">
        <v>58292.57</v>
      </c>
      <c r="F21" s="60">
        <v>53844.73</v>
      </c>
      <c r="G21" s="60">
        <v>59403.85</v>
      </c>
      <c r="H21" s="60">
        <v>56708.095999999998</v>
      </c>
      <c r="I21" s="60">
        <v>52467.608999999997</v>
      </c>
      <c r="J21" s="60">
        <v>49872.84</v>
      </c>
      <c r="K21" s="62">
        <v>45237.377999999997</v>
      </c>
      <c r="L21" s="60">
        <v>41012.832999999999</v>
      </c>
      <c r="M21" s="60">
        <v>43835.207999999999</v>
      </c>
      <c r="N21" s="60">
        <v>47759.120999999999</v>
      </c>
      <c r="O21" s="102">
        <v>48832.184999999998</v>
      </c>
      <c r="P21" s="130">
        <v>41320.432999999997</v>
      </c>
    </row>
    <row r="22" spans="1:16" x14ac:dyDescent="0.35">
      <c r="A22" s="37" t="s">
        <v>23</v>
      </c>
      <c r="B22" s="60">
        <v>22580.01</v>
      </c>
      <c r="C22" s="60">
        <v>23922.808000000001</v>
      </c>
      <c r="D22" s="60">
        <v>21067.547999999999</v>
      </c>
      <c r="E22" s="60">
        <v>20670.365000000002</v>
      </c>
      <c r="F22" s="60">
        <v>38671.055</v>
      </c>
      <c r="G22" s="60">
        <v>80687.335000000006</v>
      </c>
      <c r="H22" s="60">
        <v>124311.58</v>
      </c>
      <c r="I22" s="60">
        <v>140101.79500000001</v>
      </c>
      <c r="J22" s="60">
        <v>118738.387</v>
      </c>
      <c r="K22" s="62">
        <v>111474.231</v>
      </c>
      <c r="L22" s="60">
        <v>90253.020999999993</v>
      </c>
      <c r="M22" s="60">
        <v>193701.18400000001</v>
      </c>
      <c r="N22" s="60">
        <v>234180.12299999999</v>
      </c>
      <c r="O22" s="102">
        <v>230635.80799999999</v>
      </c>
      <c r="P22" s="130">
        <v>182392.215</v>
      </c>
    </row>
    <row r="23" spans="1:16" x14ac:dyDescent="0.35">
      <c r="A23" s="37" t="s">
        <v>24</v>
      </c>
      <c r="B23" s="60">
        <v>6006662.3799999999</v>
      </c>
      <c r="C23" s="60">
        <v>5661394.8660000004</v>
      </c>
      <c r="D23" s="60">
        <v>5770334.3590000002</v>
      </c>
      <c r="E23" s="60">
        <v>5715595.8339999998</v>
      </c>
      <c r="F23" s="60">
        <v>5852910.8210000005</v>
      </c>
      <c r="G23" s="60">
        <v>5589778.4560000002</v>
      </c>
      <c r="H23" s="60">
        <v>5719593.9210000001</v>
      </c>
      <c r="I23" s="60">
        <v>5456234.824</v>
      </c>
      <c r="J23" s="60">
        <v>6009556.676</v>
      </c>
      <c r="K23" s="60">
        <v>6140281.9359999998</v>
      </c>
      <c r="L23" s="60">
        <v>3977189.3769999999</v>
      </c>
      <c r="M23" s="60">
        <v>4060813.1230000001</v>
      </c>
      <c r="N23" s="60">
        <v>3983902.1069999998</v>
      </c>
      <c r="O23" s="102">
        <v>4137571.372</v>
      </c>
      <c r="P23" s="130">
        <v>3861213.6529999999</v>
      </c>
    </row>
    <row r="24" spans="1:16" x14ac:dyDescent="0.35">
      <c r="A24" s="37" t="s">
        <v>25</v>
      </c>
      <c r="B24" s="60">
        <v>430207.837</v>
      </c>
      <c r="C24" s="60">
        <v>408197.62199999997</v>
      </c>
      <c r="D24" s="60">
        <v>401770.19</v>
      </c>
      <c r="E24" s="60">
        <v>418082.587</v>
      </c>
      <c r="F24" s="60">
        <v>414042.96600000001</v>
      </c>
      <c r="G24" s="60">
        <v>367268.23100000003</v>
      </c>
      <c r="H24" s="60">
        <v>431765.62099999998</v>
      </c>
      <c r="I24" s="60">
        <v>399729.55499999999</v>
      </c>
      <c r="J24" s="60">
        <v>458561.43800000002</v>
      </c>
      <c r="K24" s="62">
        <v>466052.67599999998</v>
      </c>
      <c r="L24" s="60">
        <v>413036.15600000002</v>
      </c>
      <c r="M24" s="60">
        <v>415188.45899999997</v>
      </c>
      <c r="N24" s="60">
        <v>468568.70899999997</v>
      </c>
      <c r="O24" s="102">
        <v>470676.12099999998</v>
      </c>
      <c r="P24" s="130">
        <v>421029.99300000002</v>
      </c>
    </row>
    <row r="25" spans="1:16" x14ac:dyDescent="0.35">
      <c r="A25" s="37" t="s">
        <v>26</v>
      </c>
      <c r="B25" s="60">
        <v>436994.99099999998</v>
      </c>
      <c r="C25" s="60">
        <v>446524.179</v>
      </c>
      <c r="D25" s="60">
        <v>452995.30300000001</v>
      </c>
      <c r="E25" s="60">
        <v>510516.10499999998</v>
      </c>
      <c r="F25" s="60">
        <v>558352.68400000001</v>
      </c>
      <c r="G25" s="60">
        <v>597790.17099999997</v>
      </c>
      <c r="H25" s="60">
        <v>696896.06700000004</v>
      </c>
      <c r="I25" s="60">
        <v>879147.78099999996</v>
      </c>
      <c r="J25" s="60">
        <v>798207.83499999996</v>
      </c>
      <c r="K25" s="62">
        <v>749666.61100000003</v>
      </c>
      <c r="L25" s="60">
        <v>718800.71</v>
      </c>
      <c r="M25" s="60">
        <v>850492.21499999997</v>
      </c>
      <c r="N25" s="60">
        <v>1003255.71</v>
      </c>
      <c r="O25" s="103">
        <v>1122146.5290000001</v>
      </c>
      <c r="P25" s="130">
        <v>929994.63699999999</v>
      </c>
    </row>
    <row r="26" spans="1:16" x14ac:dyDescent="0.35">
      <c r="A26" s="37" t="s">
        <v>27</v>
      </c>
      <c r="B26" s="60">
        <v>364404.386</v>
      </c>
      <c r="C26" s="60">
        <v>324305.45299999998</v>
      </c>
      <c r="D26" s="60">
        <v>319043.92700000003</v>
      </c>
      <c r="E26" s="60">
        <v>330034.46299999999</v>
      </c>
      <c r="F26" s="60">
        <v>335180.55599999998</v>
      </c>
      <c r="G26" s="60">
        <v>357306.77600000001</v>
      </c>
      <c r="H26" s="60">
        <v>372170.77100000001</v>
      </c>
      <c r="I26" s="60">
        <v>353396.94</v>
      </c>
      <c r="J26" s="60">
        <v>325306.34000000003</v>
      </c>
      <c r="K26" s="62">
        <v>380557.88</v>
      </c>
      <c r="L26" s="60">
        <v>346074.18</v>
      </c>
      <c r="M26" s="60">
        <v>378057.886</v>
      </c>
      <c r="N26" s="60">
        <v>322766.03700000001</v>
      </c>
      <c r="O26" s="103">
        <v>333609.06199999998</v>
      </c>
      <c r="P26" s="130">
        <v>284680.09299999999</v>
      </c>
    </row>
    <row r="27" spans="1:16" x14ac:dyDescent="0.35">
      <c r="A27" s="37" t="s">
        <v>28</v>
      </c>
      <c r="B27" s="60">
        <v>147472.66200000001</v>
      </c>
      <c r="C27" s="60">
        <v>135222.43</v>
      </c>
      <c r="D27" s="60">
        <v>127280.52</v>
      </c>
      <c r="E27" s="60">
        <v>137460.94</v>
      </c>
      <c r="F27" s="60">
        <v>140867.64000000001</v>
      </c>
      <c r="G27" s="60">
        <v>147207.69</v>
      </c>
      <c r="H27" s="60">
        <v>169441.17</v>
      </c>
      <c r="I27" s="60">
        <v>170204.141</v>
      </c>
      <c r="J27" s="60">
        <v>148699.85399999999</v>
      </c>
      <c r="K27" s="62">
        <v>157211.29199999999</v>
      </c>
      <c r="L27" s="60">
        <v>154368.97200000001</v>
      </c>
      <c r="M27" s="60">
        <v>145469.17199999999</v>
      </c>
      <c r="N27" s="60">
        <v>159240.22</v>
      </c>
      <c r="O27" s="102">
        <v>175080.18400000001</v>
      </c>
      <c r="P27" s="130">
        <v>157617.09899999999</v>
      </c>
    </row>
    <row r="28" spans="1:16" x14ac:dyDescent="0.35">
      <c r="A28" s="37" t="s">
        <v>29</v>
      </c>
      <c r="B28" s="60">
        <v>3421450.27</v>
      </c>
      <c r="C28" s="60">
        <v>3402073.7960000001</v>
      </c>
      <c r="D28" s="60">
        <v>3275794.8480000002</v>
      </c>
      <c r="E28" s="60">
        <v>3376805.44</v>
      </c>
      <c r="F28" s="60">
        <v>3797094.8870000001</v>
      </c>
      <c r="G28" s="60">
        <v>4082324.4380000001</v>
      </c>
      <c r="H28" s="60">
        <v>4823789.7029999997</v>
      </c>
      <c r="I28" s="60">
        <v>4696162.5269999998</v>
      </c>
      <c r="J28" s="60">
        <v>4690378.9620000003</v>
      </c>
      <c r="K28" s="62">
        <v>4603901.2489999998</v>
      </c>
      <c r="L28" s="60">
        <v>3485365.3829999999</v>
      </c>
      <c r="M28" s="60">
        <v>4159489.6009999998</v>
      </c>
      <c r="N28" s="60">
        <v>4566802.5970000001</v>
      </c>
      <c r="O28" s="102">
        <v>4548594.8020000001</v>
      </c>
      <c r="P28" s="130">
        <v>3835129.8489999999</v>
      </c>
    </row>
    <row r="29" spans="1:16" x14ac:dyDescent="0.35">
      <c r="A29" s="37" t="s">
        <v>30</v>
      </c>
      <c r="B29" s="60">
        <v>603292.05099999998</v>
      </c>
      <c r="C29" s="60">
        <v>497503.92599999998</v>
      </c>
      <c r="D29" s="60">
        <v>563785.18599999999</v>
      </c>
      <c r="E29" s="60">
        <v>541759.71</v>
      </c>
      <c r="F29" s="60">
        <v>493086.14</v>
      </c>
      <c r="G29" s="60">
        <v>528712.09</v>
      </c>
      <c r="H29" s="60">
        <v>579024.37899999996</v>
      </c>
      <c r="I29" s="60">
        <v>679176.1</v>
      </c>
      <c r="J29" s="60">
        <v>700258.24800000002</v>
      </c>
      <c r="K29" s="62">
        <v>683676.51599999995</v>
      </c>
      <c r="L29" s="60">
        <v>659628.77</v>
      </c>
      <c r="M29" s="60">
        <v>695379.50199999998</v>
      </c>
      <c r="N29" s="60">
        <v>769819.95</v>
      </c>
      <c r="O29" s="102">
        <v>814409.147</v>
      </c>
      <c r="P29" s="130">
        <v>688337.07400000002</v>
      </c>
    </row>
    <row r="30" spans="1:16" x14ac:dyDescent="0.35">
      <c r="A30" s="37" t="s">
        <v>31</v>
      </c>
      <c r="B30" s="60">
        <v>936040.43799999997</v>
      </c>
      <c r="C30" s="60">
        <v>908498.87300000002</v>
      </c>
      <c r="D30" s="60">
        <v>918309.81599999999</v>
      </c>
      <c r="E30" s="60">
        <v>921270.56</v>
      </c>
      <c r="F30" s="60">
        <v>845002.9</v>
      </c>
      <c r="G30" s="60">
        <v>880493.81</v>
      </c>
      <c r="H30" s="60">
        <v>956264.76500000001</v>
      </c>
      <c r="I30" s="60">
        <v>1066456.04</v>
      </c>
      <c r="J30" s="60">
        <v>1115656.8559999999</v>
      </c>
      <c r="K30" s="62">
        <v>1128353.7109999999</v>
      </c>
      <c r="L30" s="60">
        <v>1068286.442</v>
      </c>
      <c r="M30" s="60">
        <v>1146814.189</v>
      </c>
      <c r="N30" s="60">
        <v>1231837.902</v>
      </c>
      <c r="O30" s="102">
        <v>1282079.8959999999</v>
      </c>
      <c r="P30" s="130">
        <v>1076118.429</v>
      </c>
    </row>
    <row r="31" spans="1:16" x14ac:dyDescent="0.35">
      <c r="A31" s="37" t="s">
        <v>32</v>
      </c>
      <c r="B31" s="60">
        <v>1027261.428</v>
      </c>
      <c r="C31" s="60">
        <v>1013340.453</v>
      </c>
      <c r="D31" s="60">
        <v>1036822.789</v>
      </c>
      <c r="E31" s="60">
        <v>1060830.3740000001</v>
      </c>
      <c r="F31" s="60">
        <v>1036476.769</v>
      </c>
      <c r="G31" s="60">
        <v>1029695.228</v>
      </c>
      <c r="H31" s="60">
        <v>1038606.299</v>
      </c>
      <c r="I31" s="60">
        <v>1098138.379</v>
      </c>
      <c r="J31" s="60">
        <v>1231036.243</v>
      </c>
      <c r="K31" s="62">
        <v>1228080.453</v>
      </c>
      <c r="L31" s="60">
        <v>1148016.67</v>
      </c>
      <c r="M31" s="60">
        <v>1349906.2439999999</v>
      </c>
      <c r="N31" s="60">
        <v>1412866.013</v>
      </c>
      <c r="O31" s="102">
        <v>1345185.7180000001</v>
      </c>
      <c r="P31" s="130">
        <v>1222901.1299999999</v>
      </c>
    </row>
    <row r="32" spans="1:16" x14ac:dyDescent="0.35">
      <c r="A32" s="37" t="s">
        <v>33</v>
      </c>
      <c r="B32" s="60">
        <v>146851.26</v>
      </c>
      <c r="C32" s="60">
        <v>160078.45000000001</v>
      </c>
      <c r="D32" s="60">
        <v>135721.29500000001</v>
      </c>
      <c r="E32" s="60">
        <v>174038.78</v>
      </c>
      <c r="F32" s="60">
        <v>220937.46</v>
      </c>
      <c r="G32" s="60">
        <v>270508.565</v>
      </c>
      <c r="H32" s="60">
        <v>460033.48300000001</v>
      </c>
      <c r="I32" s="60">
        <v>511153.09100000001</v>
      </c>
      <c r="J32" s="60">
        <v>424265.35399999999</v>
      </c>
      <c r="K32" s="62">
        <v>347815.88799999998</v>
      </c>
      <c r="L32" s="60">
        <v>335945.82799999998</v>
      </c>
      <c r="M32" s="60">
        <v>474119.88799999998</v>
      </c>
      <c r="N32" s="60">
        <v>484851.92800000001</v>
      </c>
      <c r="O32" s="102">
        <v>399895.46100000001</v>
      </c>
      <c r="P32" s="130">
        <v>198372.62100000001</v>
      </c>
    </row>
    <row r="33" spans="1:16" x14ac:dyDescent="0.35">
      <c r="A33" s="37" t="s">
        <v>34</v>
      </c>
      <c r="B33" s="60">
        <v>821410.38</v>
      </c>
      <c r="C33" s="60">
        <v>732512.81799999997</v>
      </c>
      <c r="D33" s="60">
        <v>734439.54599999997</v>
      </c>
      <c r="E33" s="60">
        <v>743459.01</v>
      </c>
      <c r="F33" s="60">
        <v>851418.98800000001</v>
      </c>
      <c r="G33" s="60">
        <v>906934.451</v>
      </c>
      <c r="H33" s="60">
        <v>1090035.3840000001</v>
      </c>
      <c r="I33" s="60">
        <v>1263737.7050000001</v>
      </c>
      <c r="J33" s="60">
        <v>1301577.4620000001</v>
      </c>
      <c r="K33" s="62">
        <v>1328845.727</v>
      </c>
      <c r="L33" s="60">
        <v>1271638.4350000001</v>
      </c>
      <c r="M33" s="60">
        <v>1743468.057</v>
      </c>
      <c r="N33" s="60">
        <v>1966956.095</v>
      </c>
      <c r="O33" s="102">
        <v>1884670.827</v>
      </c>
      <c r="P33" s="130">
        <v>1623934.6259999999</v>
      </c>
    </row>
    <row r="34" spans="1:16" x14ac:dyDescent="0.35">
      <c r="A34" s="37" t="s">
        <v>35</v>
      </c>
      <c r="B34" s="60">
        <v>410905.62199999997</v>
      </c>
      <c r="C34" s="60">
        <v>342361.41</v>
      </c>
      <c r="D34" s="60">
        <v>357283.087</v>
      </c>
      <c r="E34" s="60">
        <v>363107.04700000002</v>
      </c>
      <c r="F34" s="60">
        <v>336110.24300000002</v>
      </c>
      <c r="G34" s="60">
        <v>342253.70600000001</v>
      </c>
      <c r="H34" s="60">
        <v>358778.71399999998</v>
      </c>
      <c r="I34" s="60">
        <v>370019.02600000001</v>
      </c>
      <c r="J34" s="60">
        <v>355526.39899999998</v>
      </c>
      <c r="K34" s="62">
        <v>397236.00799999997</v>
      </c>
      <c r="L34" s="60">
        <v>381147.73200000002</v>
      </c>
      <c r="M34" s="60">
        <v>363772.022</v>
      </c>
      <c r="N34" s="60">
        <v>387393.68800000002</v>
      </c>
      <c r="O34" s="102">
        <v>416468.54399999999</v>
      </c>
      <c r="P34" s="130">
        <v>411063.67800000001</v>
      </c>
    </row>
    <row r="35" spans="1:16" x14ac:dyDescent="0.35">
      <c r="A35" s="37" t="s">
        <v>36</v>
      </c>
      <c r="B35" s="60">
        <v>168384.41</v>
      </c>
      <c r="C35" s="60">
        <v>158515.04</v>
      </c>
      <c r="D35" s="60">
        <v>150774.92000000001</v>
      </c>
      <c r="E35" s="60">
        <v>139627.10999999999</v>
      </c>
      <c r="F35" s="60">
        <v>142472.45000000001</v>
      </c>
      <c r="G35" s="60">
        <v>146982.47</v>
      </c>
      <c r="H35" s="60">
        <v>157519.576</v>
      </c>
      <c r="I35" s="60">
        <v>154983.53</v>
      </c>
      <c r="J35" s="60">
        <v>139052.49799999999</v>
      </c>
      <c r="K35" s="62">
        <v>142593.182</v>
      </c>
      <c r="L35" s="60">
        <v>134265.402</v>
      </c>
      <c r="M35" s="60">
        <v>134740.70199999999</v>
      </c>
      <c r="N35" s="60">
        <v>142173.85500000001</v>
      </c>
      <c r="O35" s="102">
        <v>131040.41899999999</v>
      </c>
      <c r="P35" s="130">
        <v>138951.769</v>
      </c>
    </row>
    <row r="36" spans="1:16" x14ac:dyDescent="0.35">
      <c r="A36" s="37" t="s">
        <v>37</v>
      </c>
      <c r="B36" s="60">
        <v>767419.76699999999</v>
      </c>
      <c r="C36" s="60">
        <v>650462.11199999996</v>
      </c>
      <c r="D36" s="60">
        <v>674612.90800000005</v>
      </c>
      <c r="E36" s="60">
        <v>654208.55599999998</v>
      </c>
      <c r="F36" s="60">
        <v>665352.58100000001</v>
      </c>
      <c r="G36" s="60">
        <v>653575.75199999998</v>
      </c>
      <c r="H36" s="60">
        <v>725894.65</v>
      </c>
      <c r="I36" s="60">
        <v>733553.08700000006</v>
      </c>
      <c r="J36" s="60">
        <v>762247.16500000004</v>
      </c>
      <c r="K36" s="62">
        <v>754056.3</v>
      </c>
      <c r="L36" s="60">
        <v>666842.86699999997</v>
      </c>
      <c r="M36" s="60">
        <v>648708.63600000006</v>
      </c>
      <c r="N36" s="60">
        <v>667708.82400000002</v>
      </c>
      <c r="O36" s="102">
        <v>664362.73800000001</v>
      </c>
      <c r="P36" s="130">
        <v>514883.391</v>
      </c>
    </row>
    <row r="37" spans="1:16" x14ac:dyDescent="0.35">
      <c r="A37" s="37" t="s">
        <v>38</v>
      </c>
      <c r="B37" s="60">
        <v>182103.34599999999</v>
      </c>
      <c r="C37" s="60">
        <v>183047.78</v>
      </c>
      <c r="D37" s="60">
        <v>182123.36</v>
      </c>
      <c r="E37" s="60">
        <v>185712.15</v>
      </c>
      <c r="F37" s="60">
        <v>205005.88</v>
      </c>
      <c r="G37" s="60">
        <v>196397.53</v>
      </c>
      <c r="H37" s="60">
        <v>291378.54700000002</v>
      </c>
      <c r="I37" s="60">
        <v>319463.36499999999</v>
      </c>
      <c r="J37" s="60">
        <v>224387.13699999999</v>
      </c>
      <c r="K37" s="62">
        <v>240861.87</v>
      </c>
      <c r="L37" s="60">
        <v>237994.31</v>
      </c>
      <c r="M37" s="60">
        <v>259512.459</v>
      </c>
      <c r="N37" s="60">
        <v>286489.71399999998</v>
      </c>
      <c r="O37" s="102">
        <v>271065.451</v>
      </c>
      <c r="P37" s="130">
        <v>210139.122</v>
      </c>
    </row>
    <row r="38" spans="1:16" x14ac:dyDescent="0.35">
      <c r="A38" s="37" t="s">
        <v>39</v>
      </c>
      <c r="B38" s="60">
        <v>603640.79</v>
      </c>
      <c r="C38" s="60">
        <v>603840.38300000003</v>
      </c>
      <c r="D38" s="60">
        <v>476987.79599999997</v>
      </c>
      <c r="E38" s="60">
        <v>477876.772</v>
      </c>
      <c r="F38" s="60">
        <v>493996.05</v>
      </c>
      <c r="G38" s="60">
        <v>482019.62</v>
      </c>
      <c r="H38" s="60">
        <v>517141.96399999998</v>
      </c>
      <c r="I38" s="60">
        <v>516018.69199999998</v>
      </c>
      <c r="J38" s="60">
        <v>590530.56799999997</v>
      </c>
      <c r="K38" s="62">
        <v>606979.02300000004</v>
      </c>
      <c r="L38" s="60">
        <v>587329.13399999996</v>
      </c>
      <c r="M38" s="60">
        <v>625872.53</v>
      </c>
      <c r="N38" s="60">
        <v>714110.91500000004</v>
      </c>
      <c r="O38" s="102">
        <v>782446.01599999995</v>
      </c>
      <c r="P38" s="130">
        <v>633221.272</v>
      </c>
    </row>
    <row r="39" spans="1:16" x14ac:dyDescent="0.35">
      <c r="A39" s="37" t="s">
        <v>40</v>
      </c>
      <c r="B39" s="60">
        <v>3917424.4309999999</v>
      </c>
      <c r="C39" s="60">
        <v>3783487.088</v>
      </c>
      <c r="D39" s="60">
        <v>3743313.824</v>
      </c>
      <c r="E39" s="60">
        <v>3322232.307</v>
      </c>
      <c r="F39" s="60">
        <v>3259000.2760000001</v>
      </c>
      <c r="G39" s="60">
        <v>3113508.27</v>
      </c>
      <c r="H39" s="60">
        <v>3239767.9840000002</v>
      </c>
      <c r="I39" s="60">
        <v>3194612.736</v>
      </c>
      <c r="J39" s="60">
        <v>3264399.11</v>
      </c>
      <c r="K39" s="62">
        <v>3369086.128</v>
      </c>
      <c r="L39" s="60">
        <v>2444748.4619999998</v>
      </c>
      <c r="M39" s="60">
        <v>2554537.5830000001</v>
      </c>
      <c r="N39" s="60">
        <v>2622816.6430000002</v>
      </c>
      <c r="O39" s="102">
        <v>2657940.38</v>
      </c>
      <c r="P39" s="130">
        <v>2426540.335</v>
      </c>
    </row>
    <row r="40" spans="1:16" x14ac:dyDescent="0.35">
      <c r="A40" s="37" t="s">
        <v>41</v>
      </c>
      <c r="B40" s="60">
        <v>99870.68</v>
      </c>
      <c r="C40" s="60">
        <v>96862.264999999999</v>
      </c>
      <c r="D40" s="60">
        <v>88915.434999999998</v>
      </c>
      <c r="E40" s="60">
        <v>81874.78</v>
      </c>
      <c r="F40" s="60">
        <v>78300.509999999995</v>
      </c>
      <c r="G40" s="60">
        <v>65974.8</v>
      </c>
      <c r="H40" s="60">
        <v>74242.831999999995</v>
      </c>
      <c r="I40" s="60">
        <v>84652.748999999996</v>
      </c>
      <c r="J40" s="60">
        <v>79508.153000000006</v>
      </c>
      <c r="K40" s="62">
        <v>79456.489000000001</v>
      </c>
      <c r="L40" s="60">
        <v>77315.084000000003</v>
      </c>
      <c r="M40" s="60">
        <v>78253.653999999995</v>
      </c>
      <c r="N40" s="60">
        <v>90167.827999999994</v>
      </c>
      <c r="O40" s="102">
        <v>81838.743000000002</v>
      </c>
      <c r="P40" s="130">
        <v>64608.614999999998</v>
      </c>
    </row>
    <row r="41" spans="1:16" x14ac:dyDescent="0.35">
      <c r="A41" s="37" t="s">
        <v>42</v>
      </c>
      <c r="B41" s="60">
        <v>539977.05000000005</v>
      </c>
      <c r="C41" s="60">
        <v>520369.88099999999</v>
      </c>
      <c r="D41" s="60">
        <v>524806.83299999998</v>
      </c>
      <c r="E41" s="60">
        <v>534775.09199999995</v>
      </c>
      <c r="F41" s="60">
        <v>549486.42799999996</v>
      </c>
      <c r="G41" s="60">
        <v>528550.42099999997</v>
      </c>
      <c r="H41" s="60">
        <v>577744.21799999999</v>
      </c>
      <c r="I41" s="60">
        <v>574733.20600000001</v>
      </c>
      <c r="J41" s="60">
        <v>555790.15</v>
      </c>
      <c r="K41" s="62">
        <v>623076.67099999997</v>
      </c>
      <c r="L41" s="60">
        <v>526518.48899999994</v>
      </c>
      <c r="M41" s="60">
        <v>507238.34</v>
      </c>
      <c r="N41" s="60">
        <v>549639.67000000004</v>
      </c>
      <c r="O41" s="102">
        <v>563269.67599999998</v>
      </c>
      <c r="P41" s="130">
        <v>501644.20799999998</v>
      </c>
    </row>
    <row r="42" spans="1:16" x14ac:dyDescent="0.35">
      <c r="A42" s="37" t="s">
        <v>43</v>
      </c>
      <c r="B42" s="60">
        <v>2170497.8509999998</v>
      </c>
      <c r="C42" s="60">
        <v>2465290.233</v>
      </c>
      <c r="D42" s="60">
        <v>2519050.5589999999</v>
      </c>
      <c r="E42" s="60">
        <v>2583081.2009999999</v>
      </c>
      <c r="F42" s="60">
        <v>2477788.9730000002</v>
      </c>
      <c r="G42" s="60">
        <v>2511736.3909999998</v>
      </c>
      <c r="H42" s="60">
        <v>2650007.1379999998</v>
      </c>
      <c r="I42" s="60">
        <v>2722013.5630000001</v>
      </c>
      <c r="J42" s="60">
        <v>2676179.8909999998</v>
      </c>
      <c r="K42" s="62">
        <v>2710508.7439999999</v>
      </c>
      <c r="L42" s="60">
        <v>1815814.811</v>
      </c>
      <c r="M42" s="60">
        <v>1837795.8540000001</v>
      </c>
      <c r="N42" s="60">
        <v>1880942.469</v>
      </c>
      <c r="O42" s="102">
        <v>1909473.666</v>
      </c>
      <c r="P42" s="130">
        <v>1751916.1640000001</v>
      </c>
    </row>
    <row r="43" spans="1:16" x14ac:dyDescent="0.35">
      <c r="A43" s="37" t="s">
        <v>44</v>
      </c>
      <c r="B43" s="60">
        <v>192846.25399999999</v>
      </c>
      <c r="C43" s="60">
        <v>229887.44</v>
      </c>
      <c r="D43" s="60">
        <v>182190.42</v>
      </c>
      <c r="E43" s="60">
        <v>205758.94399999999</v>
      </c>
      <c r="F43" s="60">
        <v>244920.67199999999</v>
      </c>
      <c r="G43" s="60">
        <v>291192.42700000003</v>
      </c>
      <c r="H43" s="60">
        <v>399612.37900000002</v>
      </c>
      <c r="I43" s="60">
        <v>498196.05800000002</v>
      </c>
      <c r="J43" s="60">
        <v>306101.34000000003</v>
      </c>
      <c r="K43" s="62">
        <v>252090.56400000001</v>
      </c>
      <c r="L43" s="60">
        <v>229447.31700000001</v>
      </c>
      <c r="M43" s="60">
        <v>297911.53100000002</v>
      </c>
      <c r="N43" s="60">
        <v>396739.35100000002</v>
      </c>
      <c r="O43" s="102">
        <v>383115.47499999998</v>
      </c>
      <c r="P43" s="130">
        <v>298336.17599999998</v>
      </c>
    </row>
    <row r="44" spans="1:16" x14ac:dyDescent="0.35">
      <c r="A44" s="37" t="s">
        <v>45</v>
      </c>
      <c r="B44" s="60">
        <v>659700.35800000001</v>
      </c>
      <c r="C44" s="60">
        <v>528316.58700000006</v>
      </c>
      <c r="D44" s="60">
        <v>497145.41200000001</v>
      </c>
      <c r="E44" s="60">
        <v>515290.78600000002</v>
      </c>
      <c r="F44" s="60">
        <v>601190.92200000002</v>
      </c>
      <c r="G44" s="60">
        <v>716507.87</v>
      </c>
      <c r="H44" s="60">
        <v>788775.89199999999</v>
      </c>
      <c r="I44" s="60">
        <v>837765.74</v>
      </c>
      <c r="J44" s="60">
        <v>834457.45499999996</v>
      </c>
      <c r="K44" s="62">
        <v>929141.24</v>
      </c>
      <c r="L44" s="60">
        <v>869569.53500000003</v>
      </c>
      <c r="M44" s="60">
        <v>1205307.0730000001</v>
      </c>
      <c r="N44" s="60">
        <v>1296929.2479999999</v>
      </c>
      <c r="O44" s="102">
        <v>1389667.9269999999</v>
      </c>
      <c r="P44" s="130">
        <v>1225435.6850000001</v>
      </c>
    </row>
    <row r="45" spans="1:16" x14ac:dyDescent="0.35">
      <c r="A45" s="37" t="s">
        <v>46</v>
      </c>
      <c r="B45" s="61">
        <v>218187.57800000001</v>
      </c>
      <c r="C45" s="61">
        <v>207982.64600000001</v>
      </c>
      <c r="D45" s="61">
        <v>186840.82800000001</v>
      </c>
      <c r="E45" s="61">
        <v>184676.25700000001</v>
      </c>
      <c r="F45" s="61">
        <v>221865.80499999999</v>
      </c>
      <c r="G45" s="61">
        <v>281702.46500000003</v>
      </c>
      <c r="H45" s="61">
        <v>394525.18599999999</v>
      </c>
      <c r="I45" s="61">
        <v>449852.587</v>
      </c>
      <c r="J45" s="61">
        <v>362328.408</v>
      </c>
      <c r="K45" s="63">
        <v>359900.64199999999</v>
      </c>
      <c r="L45" s="60">
        <v>324845.217</v>
      </c>
      <c r="M45" s="60">
        <v>588572.44400000002</v>
      </c>
      <c r="N45" s="60">
        <v>823902.36100000003</v>
      </c>
      <c r="O45" s="102">
        <v>823465.29700000002</v>
      </c>
      <c r="P45" s="130">
        <v>643350.18599999999</v>
      </c>
    </row>
    <row r="46" spans="1:16" x14ac:dyDescent="0.35">
      <c r="A46" s="37" t="s">
        <v>47</v>
      </c>
      <c r="B46" s="61">
        <v>312066.18</v>
      </c>
      <c r="C46" s="61">
        <v>296933.75</v>
      </c>
      <c r="D46" s="61">
        <v>289831.59999999998</v>
      </c>
      <c r="E46" s="61">
        <v>291848.63500000001</v>
      </c>
      <c r="F46" s="61">
        <v>291027.94500000001</v>
      </c>
      <c r="G46" s="61">
        <v>296399.95</v>
      </c>
      <c r="H46" s="61">
        <v>345001.62800000003</v>
      </c>
      <c r="I46" s="61">
        <v>323188.78200000001</v>
      </c>
      <c r="J46" s="61">
        <v>310603.859</v>
      </c>
      <c r="K46" s="63">
        <v>377245.66499999998</v>
      </c>
      <c r="L46" s="60">
        <v>315587.05499999999</v>
      </c>
      <c r="M46" s="60">
        <v>298485.59100000001</v>
      </c>
      <c r="N46" s="60">
        <v>342697.06800000003</v>
      </c>
      <c r="O46" s="102">
        <v>317635.48200000002</v>
      </c>
      <c r="P46" s="130">
        <v>246908.50399999999</v>
      </c>
    </row>
    <row r="47" spans="1:16" x14ac:dyDescent="0.35">
      <c r="A47" s="37" t="s">
        <v>52</v>
      </c>
      <c r="B47" s="39">
        <f t="shared" ref="B47:K47" si="0">SUM(B2:B46)</f>
        <v>35240800.748000011</v>
      </c>
      <c r="C47" s="39">
        <f t="shared" si="0"/>
        <v>34100184.991000004</v>
      </c>
      <c r="D47" s="39">
        <f t="shared" si="0"/>
        <v>33560591.04900001</v>
      </c>
      <c r="E47" s="39">
        <f t="shared" si="0"/>
        <v>33655622.050999999</v>
      </c>
      <c r="F47" s="39">
        <f t="shared" si="0"/>
        <v>34764770.995000012</v>
      </c>
      <c r="G47" s="39">
        <f t="shared" si="0"/>
        <v>35377969.970000014</v>
      </c>
      <c r="H47" s="39">
        <f t="shared" si="0"/>
        <v>39519083.900999993</v>
      </c>
      <c r="I47" s="39">
        <f t="shared" si="0"/>
        <v>40396812.053999998</v>
      </c>
      <c r="J47" s="39">
        <f t="shared" si="0"/>
        <v>40499123.659999996</v>
      </c>
      <c r="K47" s="39">
        <f t="shared" si="0"/>
        <v>40472029.394000001</v>
      </c>
      <c r="L47" s="39">
        <f t="shared" ref="L47:M47" si="1">SUM(L2:L46)</f>
        <v>32411503.320000004</v>
      </c>
      <c r="M47" s="39">
        <f t="shared" si="1"/>
        <v>36101007.846999995</v>
      </c>
      <c r="N47" s="39">
        <f t="shared" ref="N47" si="2">SUM(N2:N46)</f>
        <v>38991395.274000004</v>
      </c>
      <c r="O47" s="105">
        <f>SUM(O2:O46)</f>
        <v>39727886.367000006</v>
      </c>
      <c r="P47" s="39">
        <f t="shared" ref="P47" si="3">SUM(P2:P46)</f>
        <v>34070177.843000002</v>
      </c>
    </row>
    <row r="48" spans="1:16" x14ac:dyDescent="0.35">
      <c r="A48" s="37" t="s">
        <v>49</v>
      </c>
      <c r="B48" s="38">
        <f>B47/B49</f>
        <v>5.3208280521886635E-2</v>
      </c>
      <c r="C48" s="38">
        <f t="shared" ref="C48:M48" si="4">C47/C49</f>
        <v>5.3201296140628393E-2</v>
      </c>
      <c r="D48" s="38">
        <f t="shared" si="4"/>
        <v>5.2805503889710705E-2</v>
      </c>
      <c r="E48" s="38">
        <f t="shared" si="4"/>
        <v>5.2438611697648456E-2</v>
      </c>
      <c r="F48" s="38">
        <f t="shared" si="4"/>
        <v>5.3440824291769259E-2</v>
      </c>
      <c r="G48" s="38">
        <f t="shared" si="4"/>
        <v>5.4445624583649044E-2</v>
      </c>
      <c r="H48" s="38">
        <f t="shared" si="4"/>
        <v>5.8987066267119519E-2</v>
      </c>
      <c r="I48" s="38">
        <f t="shared" si="4"/>
        <v>6.0681181433821785E-2</v>
      </c>
      <c r="J48" s="38">
        <f t="shared" si="4"/>
        <v>5.7268143046485032E-2</v>
      </c>
      <c r="K48" s="38">
        <f t="shared" si="4"/>
        <v>5.4606672689997839E-2</v>
      </c>
      <c r="L48" s="38">
        <f t="shared" si="4"/>
        <v>6.0339721237783195E-2</v>
      </c>
      <c r="M48" s="38">
        <f t="shared" si="4"/>
        <v>6.6808254696141475E-2</v>
      </c>
      <c r="N48" s="38">
        <f t="shared" ref="N48" si="5">N47/N49</f>
        <v>7.0014867695247215E-2</v>
      </c>
      <c r="O48" s="106">
        <f>O47/O49</f>
        <v>6.9065270972249848E-2</v>
      </c>
    </row>
    <row r="49" spans="1:15" x14ac:dyDescent="0.35">
      <c r="A49" s="37" t="s">
        <v>50</v>
      </c>
      <c r="B49" s="39">
        <v>662317977.62199998</v>
      </c>
      <c r="C49" s="39">
        <v>640965304.69599998</v>
      </c>
      <c r="D49" s="39">
        <v>635551004.66600001</v>
      </c>
      <c r="E49" s="39">
        <v>641809936.63699996</v>
      </c>
      <c r="F49" s="39">
        <v>650528345.24399996</v>
      </c>
      <c r="G49" s="39">
        <v>649785363.66400003</v>
      </c>
      <c r="H49" s="39">
        <v>669961847.60300004</v>
      </c>
      <c r="I49" s="39">
        <v>665722240.39600003</v>
      </c>
      <c r="J49" s="39">
        <v>707184160.43499994</v>
      </c>
      <c r="K49" s="39">
        <v>741155382.67200005</v>
      </c>
      <c r="L49" s="39">
        <v>537150365.54900002</v>
      </c>
      <c r="M49" s="39">
        <v>540367474.21700001</v>
      </c>
      <c r="N49" s="39">
        <v>556901649</v>
      </c>
      <c r="O49" s="104">
        <v>575222334</v>
      </c>
    </row>
  </sheetData>
  <pageMargins left="0.7" right="0.7" top="0.75" bottom="0.75" header="0.3" footer="0.3"/>
  <pageSetup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5B738-A521-4C13-83CA-A239BDE0C835}">
  <dimension ref="A1:L49"/>
  <sheetViews>
    <sheetView topLeftCell="F1" zoomScaleNormal="100" workbookViewId="0">
      <selection activeCell="M48" sqref="M48"/>
    </sheetView>
  </sheetViews>
  <sheetFormatPr defaultRowHeight="14.5" x14ac:dyDescent="0.35"/>
  <cols>
    <col min="1" max="1" width="10.90625" bestFit="1" customWidth="1"/>
    <col min="2" max="11" width="14.90625" bestFit="1" customWidth="1"/>
    <col min="12" max="12" width="14.54296875" customWidth="1"/>
  </cols>
  <sheetData>
    <row r="1" spans="1:12" x14ac:dyDescent="0.35">
      <c r="A1" s="37" t="s">
        <v>100</v>
      </c>
      <c r="B1" s="51">
        <v>2007</v>
      </c>
      <c r="C1" s="51">
        <v>2008</v>
      </c>
      <c r="D1" s="51">
        <v>2009</v>
      </c>
      <c r="E1" s="51">
        <v>2010</v>
      </c>
      <c r="F1" s="51">
        <v>2011</v>
      </c>
      <c r="G1" s="51">
        <v>2012</v>
      </c>
      <c r="H1" s="51">
        <v>2013</v>
      </c>
      <c r="I1" s="51">
        <v>2014</v>
      </c>
      <c r="J1" s="51">
        <v>2015</v>
      </c>
      <c r="K1" s="51">
        <v>2016</v>
      </c>
      <c r="L1" s="51">
        <v>2017</v>
      </c>
    </row>
    <row r="2" spans="1:12" x14ac:dyDescent="0.35">
      <c r="A2" s="37" t="s">
        <v>3</v>
      </c>
      <c r="B2" s="60">
        <v>125009.461</v>
      </c>
      <c r="C2" s="60">
        <v>149334.96400000001</v>
      </c>
      <c r="D2" s="60">
        <v>134208.83478199999</v>
      </c>
      <c r="E2" s="60">
        <v>170829.85617399999</v>
      </c>
      <c r="F2" s="60">
        <v>180068.56978399999</v>
      </c>
      <c r="G2" s="60">
        <v>198619.72034999999</v>
      </c>
      <c r="H2" s="60">
        <v>217870.55985960001</v>
      </c>
      <c r="I2" s="60">
        <v>283884.13417600101</v>
      </c>
      <c r="J2" s="60">
        <v>145622.90451900099</v>
      </c>
      <c r="K2" s="62">
        <v>142339.81622500101</v>
      </c>
      <c r="L2" s="62">
        <v>158066.79</v>
      </c>
    </row>
    <row r="3" spans="1:12" x14ac:dyDescent="0.35">
      <c r="A3" s="37" t="s">
        <v>4</v>
      </c>
      <c r="B3" s="60">
        <v>21095.253000000001</v>
      </c>
      <c r="C3" s="60">
        <v>17113.870999999999</v>
      </c>
      <c r="D3" s="60">
        <v>14316.731519999999</v>
      </c>
      <c r="E3" s="60">
        <v>21078.921409999999</v>
      </c>
      <c r="F3" s="60">
        <v>14756.69987</v>
      </c>
      <c r="G3" s="60">
        <v>20064.590530000001</v>
      </c>
      <c r="H3" s="60">
        <v>23173.378514</v>
      </c>
      <c r="I3" s="60">
        <v>22979.976332999999</v>
      </c>
      <c r="J3" s="60">
        <v>20581.699091999999</v>
      </c>
      <c r="K3" s="62">
        <v>20845.847098999999</v>
      </c>
      <c r="L3" s="62">
        <v>21672.257000000001</v>
      </c>
    </row>
    <row r="4" spans="1:12" x14ac:dyDescent="0.35">
      <c r="A4" s="37" t="s">
        <v>5</v>
      </c>
      <c r="B4" s="60">
        <v>23303.164000000001</v>
      </c>
      <c r="C4" s="60">
        <v>19268.918000000001</v>
      </c>
      <c r="D4" s="60">
        <v>16173.831856000001</v>
      </c>
      <c r="E4" s="60">
        <v>16645.024182000001</v>
      </c>
      <c r="F4" s="60">
        <v>19830.272421999998</v>
      </c>
      <c r="G4" s="60">
        <v>12726.713822</v>
      </c>
      <c r="H4" s="60">
        <v>14165.642941</v>
      </c>
      <c r="I4" s="60">
        <v>14962.489224999999</v>
      </c>
      <c r="J4" s="60">
        <v>15784.626267</v>
      </c>
      <c r="K4" s="60">
        <v>13547.321418</v>
      </c>
      <c r="L4" s="60">
        <v>15329.356</v>
      </c>
    </row>
    <row r="5" spans="1:12" x14ac:dyDescent="0.35">
      <c r="A5" s="37" t="s">
        <v>6</v>
      </c>
      <c r="B5" s="60">
        <v>47353.324999999997</v>
      </c>
      <c r="C5" s="60">
        <v>35794.224000000002</v>
      </c>
      <c r="D5" s="60">
        <v>34896.438690000003</v>
      </c>
      <c r="E5" s="60">
        <v>35820.529629999997</v>
      </c>
      <c r="F5" s="60">
        <v>29715.390729999999</v>
      </c>
      <c r="G5" s="60">
        <v>32239.130020000001</v>
      </c>
      <c r="H5" s="60">
        <v>34065.127437000003</v>
      </c>
      <c r="I5" s="60">
        <v>38030.803319999999</v>
      </c>
      <c r="J5" s="60">
        <v>36975.392073000003</v>
      </c>
      <c r="K5" s="60">
        <v>36560.225400000003</v>
      </c>
      <c r="L5" s="60">
        <v>41436.599000000002</v>
      </c>
    </row>
    <row r="6" spans="1:12" x14ac:dyDescent="0.35">
      <c r="A6" s="37" t="s">
        <v>7</v>
      </c>
      <c r="B6" s="60">
        <v>57348.732000000004</v>
      </c>
      <c r="C6" s="60">
        <v>53718.177000000003</v>
      </c>
      <c r="D6" s="60">
        <v>48707.888985999998</v>
      </c>
      <c r="E6" s="60">
        <v>64044.33627</v>
      </c>
      <c r="F6" s="60">
        <v>63831.494160000002</v>
      </c>
      <c r="G6" s="60">
        <v>57069.833749999998</v>
      </c>
      <c r="H6" s="60">
        <v>51685.780421000098</v>
      </c>
      <c r="I6" s="60">
        <v>69339.599856999994</v>
      </c>
      <c r="J6" s="60">
        <v>58221.787324999998</v>
      </c>
      <c r="K6" s="60">
        <v>52178.239142999999</v>
      </c>
      <c r="L6" s="60">
        <v>54491.868000000002</v>
      </c>
    </row>
    <row r="7" spans="1:12" x14ac:dyDescent="0.35">
      <c r="A7" s="37" t="s">
        <v>8</v>
      </c>
      <c r="B7" s="60">
        <v>50084.137999999999</v>
      </c>
      <c r="C7" s="60">
        <v>59304.394</v>
      </c>
      <c r="D7" s="60">
        <v>44223.909108</v>
      </c>
      <c r="E7" s="60">
        <v>45314.431742000103</v>
      </c>
      <c r="F7" s="60">
        <v>46390.115014000003</v>
      </c>
      <c r="G7" s="60">
        <v>44756.212884</v>
      </c>
      <c r="H7" s="60">
        <v>74191.963470999894</v>
      </c>
      <c r="I7" s="60">
        <v>96621.780489999801</v>
      </c>
      <c r="J7" s="60">
        <v>79854.781850999803</v>
      </c>
      <c r="K7" s="62">
        <v>58538.363202</v>
      </c>
      <c r="L7" s="62">
        <v>57202.957000000002</v>
      </c>
    </row>
    <row r="8" spans="1:12" x14ac:dyDescent="0.35">
      <c r="A8" s="37" t="s">
        <v>9</v>
      </c>
      <c r="B8" s="60">
        <v>198522.658</v>
      </c>
      <c r="C8" s="60">
        <v>181105.89499999999</v>
      </c>
      <c r="D8" s="60">
        <v>176212.72962999999</v>
      </c>
      <c r="E8" s="60">
        <v>206791.62267000001</v>
      </c>
      <c r="F8" s="60">
        <v>190264.71011000001</v>
      </c>
      <c r="G8" s="60">
        <v>256026.86721</v>
      </c>
      <c r="H8" s="60">
        <v>238763.81116000001</v>
      </c>
      <c r="I8" s="60">
        <v>275975.43895799998</v>
      </c>
      <c r="J8" s="60">
        <v>213712.381869</v>
      </c>
      <c r="K8" s="62">
        <v>225300.49773599999</v>
      </c>
      <c r="L8" s="62">
        <v>245342.23199999999</v>
      </c>
    </row>
    <row r="9" spans="1:12" x14ac:dyDescent="0.35">
      <c r="A9" s="37" t="s">
        <v>10</v>
      </c>
      <c r="B9" s="60">
        <v>35452.857000000004</v>
      </c>
      <c r="C9" s="60">
        <v>26765.789000000001</v>
      </c>
      <c r="D9" s="60">
        <v>26064.723030000001</v>
      </c>
      <c r="E9" s="60">
        <v>26160.12228</v>
      </c>
      <c r="F9" s="60">
        <v>23980.860700000001</v>
      </c>
      <c r="G9" s="60">
        <v>25128.043460000001</v>
      </c>
      <c r="H9" s="60">
        <v>25005.960367</v>
      </c>
      <c r="I9" s="60">
        <v>30502.522757999999</v>
      </c>
      <c r="J9" s="60">
        <v>22090.336229</v>
      </c>
      <c r="K9" s="60">
        <v>33847.12442</v>
      </c>
      <c r="L9" s="60">
        <v>30621.145</v>
      </c>
    </row>
    <row r="10" spans="1:12" x14ac:dyDescent="0.35">
      <c r="A10" s="37" t="s">
        <v>11</v>
      </c>
      <c r="B10" s="60">
        <v>326880.01500000001</v>
      </c>
      <c r="C10" s="60">
        <v>344685.73800000001</v>
      </c>
      <c r="D10" s="60">
        <v>296368.09658000001</v>
      </c>
      <c r="E10" s="60">
        <v>294201.38483</v>
      </c>
      <c r="F10" s="60">
        <v>306052.933854</v>
      </c>
      <c r="G10" s="60">
        <v>193798.03526199999</v>
      </c>
      <c r="H10" s="60">
        <v>251396.03867099999</v>
      </c>
      <c r="I10" s="60">
        <v>267561.07048400003</v>
      </c>
      <c r="J10" s="60">
        <v>377225.89891400002</v>
      </c>
      <c r="K10" s="60">
        <v>372809.28103399999</v>
      </c>
      <c r="L10" s="60">
        <v>364764.52899999998</v>
      </c>
    </row>
    <row r="11" spans="1:12" x14ac:dyDescent="0.35">
      <c r="A11" s="37" t="s">
        <v>12</v>
      </c>
      <c r="B11" s="60">
        <v>94395.187000000005</v>
      </c>
      <c r="C11" s="60">
        <v>93116.61</v>
      </c>
      <c r="D11" s="60">
        <v>86262.435031999994</v>
      </c>
      <c r="E11" s="60">
        <v>88565.230267999796</v>
      </c>
      <c r="F11" s="60">
        <v>92408.719617999799</v>
      </c>
      <c r="G11" s="60">
        <v>99920.318377999894</v>
      </c>
      <c r="H11" s="60">
        <v>110332.17814800001</v>
      </c>
      <c r="I11" s="60">
        <v>112307.913159</v>
      </c>
      <c r="J11" s="60">
        <v>93281.652665999907</v>
      </c>
      <c r="K11" s="62">
        <v>85553.036190999905</v>
      </c>
      <c r="L11" s="62">
        <v>100461.696</v>
      </c>
    </row>
    <row r="12" spans="1:12" x14ac:dyDescent="0.35">
      <c r="A12" s="37" t="s">
        <v>13</v>
      </c>
      <c r="B12" s="60">
        <v>23859.293000000001</v>
      </c>
      <c r="C12" s="60">
        <v>18641.165000000001</v>
      </c>
      <c r="D12" s="60">
        <v>18083.91445</v>
      </c>
      <c r="E12" s="60">
        <v>16150.750410000001</v>
      </c>
      <c r="F12" s="60">
        <v>13523.551369999999</v>
      </c>
      <c r="G12" s="60">
        <v>15981.75849</v>
      </c>
      <c r="H12" s="60">
        <v>19807.566112</v>
      </c>
      <c r="I12" s="60">
        <v>19214.968999000001</v>
      </c>
      <c r="J12" s="60">
        <v>15083.014535</v>
      </c>
      <c r="K12" s="62">
        <v>20826.56739</v>
      </c>
      <c r="L12" s="62">
        <v>19170.228999999999</v>
      </c>
    </row>
    <row r="13" spans="1:12" x14ac:dyDescent="0.35">
      <c r="A13" s="37" t="s">
        <v>14</v>
      </c>
      <c r="B13" s="60">
        <v>423967.745</v>
      </c>
      <c r="C13" s="60">
        <v>487355.77500000002</v>
      </c>
      <c r="D13" s="60">
        <v>389561.95596199902</v>
      </c>
      <c r="E13" s="60">
        <v>451715.90755200002</v>
      </c>
      <c r="F13" s="60">
        <v>453628.87480400002</v>
      </c>
      <c r="G13" s="60">
        <v>536078.21900399996</v>
      </c>
      <c r="H13" s="60">
        <v>676948.619534884</v>
      </c>
      <c r="I13" s="60">
        <v>660920.22652399703</v>
      </c>
      <c r="J13" s="60">
        <v>597219.19138199801</v>
      </c>
      <c r="K13" s="62">
        <v>569622.72033899999</v>
      </c>
      <c r="L13" s="62">
        <v>561741.34100000001</v>
      </c>
    </row>
    <row r="14" spans="1:12" x14ac:dyDescent="0.35">
      <c r="A14" s="37" t="s">
        <v>15</v>
      </c>
      <c r="B14" s="60">
        <v>27676.648000000001</v>
      </c>
      <c r="C14" s="60">
        <v>21554.164000000001</v>
      </c>
      <c r="D14" s="60">
        <v>17651.365819999999</v>
      </c>
      <c r="E14" s="60">
        <v>28097.477879999999</v>
      </c>
      <c r="F14" s="60">
        <v>19201.528350000001</v>
      </c>
      <c r="G14" s="60">
        <v>29548.414949999998</v>
      </c>
      <c r="H14" s="60">
        <v>38448.422283000102</v>
      </c>
      <c r="I14" s="60">
        <v>44346.566739000104</v>
      </c>
      <c r="J14" s="60">
        <v>29450.773710000001</v>
      </c>
      <c r="K14" s="62">
        <v>25260.088637000099</v>
      </c>
      <c r="L14" s="62">
        <v>23607.472000000002</v>
      </c>
    </row>
    <row r="15" spans="1:12" x14ac:dyDescent="0.35">
      <c r="A15" s="37" t="s">
        <v>16</v>
      </c>
      <c r="B15" s="60">
        <v>117302.83500000001</v>
      </c>
      <c r="C15" s="60">
        <v>131331.73300000001</v>
      </c>
      <c r="D15" s="60">
        <v>112533.538544</v>
      </c>
      <c r="E15" s="60">
        <v>132311.387984</v>
      </c>
      <c r="F15" s="60">
        <v>132818.69771400001</v>
      </c>
      <c r="G15" s="60">
        <v>120987.19246000001</v>
      </c>
      <c r="H15" s="60">
        <v>139370.86097899999</v>
      </c>
      <c r="I15" s="60">
        <v>144590.58030599999</v>
      </c>
      <c r="J15" s="60">
        <v>110150.51893599999</v>
      </c>
      <c r="K15" s="62">
        <v>137630.52027199999</v>
      </c>
      <c r="L15" s="62">
        <v>120571.023</v>
      </c>
    </row>
    <row r="16" spans="1:12" x14ac:dyDescent="0.35">
      <c r="A16" s="37" t="s">
        <v>17</v>
      </c>
      <c r="B16" s="60">
        <v>135450.446</v>
      </c>
      <c r="C16" s="60">
        <v>115498.798</v>
      </c>
      <c r="D16" s="60">
        <v>104803.64449000001</v>
      </c>
      <c r="E16" s="60">
        <v>94949.031770000001</v>
      </c>
      <c r="F16" s="60">
        <v>111344.26472000001</v>
      </c>
      <c r="G16" s="60">
        <v>107069.64743</v>
      </c>
      <c r="H16" s="60">
        <v>109873.51836099999</v>
      </c>
      <c r="I16" s="60">
        <v>113862.710505</v>
      </c>
      <c r="J16" s="60">
        <v>110591.10198399999</v>
      </c>
      <c r="K16" s="62">
        <v>101705.431996</v>
      </c>
      <c r="L16" s="62">
        <v>108183.88800000001</v>
      </c>
    </row>
    <row r="17" spans="1:12" x14ac:dyDescent="0.35">
      <c r="A17" s="37" t="s">
        <v>18</v>
      </c>
      <c r="B17" s="60">
        <v>66729.368000000002</v>
      </c>
      <c r="C17" s="60">
        <v>55644.21</v>
      </c>
      <c r="D17" s="60">
        <v>59205.697719999996</v>
      </c>
      <c r="E17" s="60">
        <v>111080.77563</v>
      </c>
      <c r="F17" s="60">
        <v>139120.89202999999</v>
      </c>
      <c r="G17" s="60">
        <v>130311.09186</v>
      </c>
      <c r="H17" s="60">
        <v>120879.22167</v>
      </c>
      <c r="I17" s="60">
        <v>220609.10095200001</v>
      </c>
      <c r="J17" s="60">
        <v>111561.129099</v>
      </c>
      <c r="K17" s="62">
        <v>122521.985913</v>
      </c>
      <c r="L17" s="62">
        <v>144633.79699999999</v>
      </c>
    </row>
    <row r="18" spans="1:12" x14ac:dyDescent="0.35">
      <c r="A18" s="37" t="s">
        <v>19</v>
      </c>
      <c r="B18" s="60">
        <v>93073.087</v>
      </c>
      <c r="C18" s="60">
        <v>77252.948999999993</v>
      </c>
      <c r="D18" s="60">
        <v>73301.907273999896</v>
      </c>
      <c r="E18" s="60">
        <v>79235.156725999797</v>
      </c>
      <c r="F18" s="60">
        <v>83144.296763999897</v>
      </c>
      <c r="G18" s="60">
        <v>72584.673179999896</v>
      </c>
      <c r="H18" s="60">
        <v>80128.860474999994</v>
      </c>
      <c r="I18" s="60">
        <v>89260.946326000107</v>
      </c>
      <c r="J18" s="60">
        <v>63928.7197110001</v>
      </c>
      <c r="K18" s="62">
        <v>67375.476932000194</v>
      </c>
      <c r="L18" s="62">
        <v>76369.641000000003</v>
      </c>
    </row>
    <row r="19" spans="1:12" x14ac:dyDescent="0.35">
      <c r="A19" s="37" t="s">
        <v>20</v>
      </c>
      <c r="B19" s="60">
        <v>320876.73100000003</v>
      </c>
      <c r="C19" s="60">
        <v>341762.19099999999</v>
      </c>
      <c r="D19" s="60">
        <v>271287.861454</v>
      </c>
      <c r="E19" s="60">
        <v>322832.70508400002</v>
      </c>
      <c r="F19" s="60">
        <v>301631.561213999</v>
      </c>
      <c r="G19" s="60">
        <v>328861.23451399902</v>
      </c>
      <c r="H19" s="60">
        <v>332238.54881299997</v>
      </c>
      <c r="I19" s="60">
        <v>397189.32948700001</v>
      </c>
      <c r="J19" s="60">
        <v>380945.98594899999</v>
      </c>
      <c r="K19" s="62">
        <v>346264.18807799998</v>
      </c>
      <c r="L19" s="62">
        <v>351056.864</v>
      </c>
    </row>
    <row r="20" spans="1:12" x14ac:dyDescent="0.35">
      <c r="A20" s="37" t="s">
        <v>21</v>
      </c>
      <c r="B20" s="60">
        <v>19604.446</v>
      </c>
      <c r="C20" s="60">
        <v>17467.633999999998</v>
      </c>
      <c r="D20" s="60">
        <v>18944.202270000002</v>
      </c>
      <c r="E20" s="60">
        <v>19976.986110000002</v>
      </c>
      <c r="F20" s="60">
        <v>20962.628530000002</v>
      </c>
      <c r="G20" s="60">
        <v>32594.847460000001</v>
      </c>
      <c r="H20" s="60">
        <v>43839.960872000003</v>
      </c>
      <c r="I20" s="60">
        <v>52914.112105</v>
      </c>
      <c r="J20" s="60">
        <v>32582.958387999999</v>
      </c>
      <c r="K20" s="62">
        <v>34842.389878000002</v>
      </c>
      <c r="L20" s="62">
        <v>44917.061000000002</v>
      </c>
    </row>
    <row r="21" spans="1:12" x14ac:dyDescent="0.35">
      <c r="A21" s="37" t="s">
        <v>22</v>
      </c>
      <c r="B21" s="60">
        <v>12292.535</v>
      </c>
      <c r="C21" s="60">
        <v>8970.8690000000006</v>
      </c>
      <c r="D21" s="60">
        <v>10403.235629999999</v>
      </c>
      <c r="E21" s="60">
        <v>11498.562169999999</v>
      </c>
      <c r="F21" s="60">
        <v>10353.13589</v>
      </c>
      <c r="G21" s="60">
        <v>11545.972519999999</v>
      </c>
      <c r="H21" s="60">
        <v>11323.622195</v>
      </c>
      <c r="I21" s="60">
        <v>13127.288538999999</v>
      </c>
      <c r="J21" s="60">
        <v>10032.218738</v>
      </c>
      <c r="K21" s="62">
        <v>8358.3423310000107</v>
      </c>
      <c r="L21" s="62">
        <v>10233.981</v>
      </c>
    </row>
    <row r="22" spans="1:12" x14ac:dyDescent="0.35">
      <c r="A22" s="37" t="s">
        <v>23</v>
      </c>
      <c r="B22" s="60">
        <v>8228.2530000000006</v>
      </c>
      <c r="C22" s="60">
        <v>6577.7809999999999</v>
      </c>
      <c r="D22" s="60">
        <v>4808.2425359999997</v>
      </c>
      <c r="E22" s="60">
        <v>4827.74881</v>
      </c>
      <c r="F22" s="60">
        <v>13079.337509999999</v>
      </c>
      <c r="G22" s="60">
        <v>24377.179189999999</v>
      </c>
      <c r="H22" s="60">
        <v>25580.479534999999</v>
      </c>
      <c r="I22" s="60">
        <v>38920.126060000002</v>
      </c>
      <c r="J22" s="60">
        <v>32663.292458</v>
      </c>
      <c r="K22" s="62">
        <v>28482.328992999999</v>
      </c>
      <c r="L22" s="62">
        <v>60030.514999999999</v>
      </c>
    </row>
    <row r="23" spans="1:12" x14ac:dyDescent="0.35">
      <c r="A23" s="37" t="s">
        <v>24</v>
      </c>
      <c r="B23" s="60">
        <v>515402.06699999998</v>
      </c>
      <c r="C23" s="60">
        <v>466859.141</v>
      </c>
      <c r="D23" s="60">
        <v>476358.22433800099</v>
      </c>
      <c r="E23" s="60">
        <v>465078.45700800198</v>
      </c>
      <c r="F23" s="60">
        <v>442349.36738200102</v>
      </c>
      <c r="G23" s="60">
        <v>471203.17316400103</v>
      </c>
      <c r="H23" s="60">
        <v>513174.23268982198</v>
      </c>
      <c r="I23" s="60">
        <v>537882.02110099804</v>
      </c>
      <c r="J23" s="60">
        <v>422490.71548699302</v>
      </c>
      <c r="K23" s="60">
        <v>495395.85127899202</v>
      </c>
      <c r="L23" s="60">
        <v>523717.50900000002</v>
      </c>
    </row>
    <row r="24" spans="1:12" x14ac:dyDescent="0.35">
      <c r="A24" s="37" t="s">
        <v>25</v>
      </c>
      <c r="B24" s="60">
        <v>79543.406000000003</v>
      </c>
      <c r="C24" s="60">
        <v>71428.445000000007</v>
      </c>
      <c r="D24" s="60">
        <v>66296.259800000102</v>
      </c>
      <c r="E24" s="60">
        <v>60634.6572340001</v>
      </c>
      <c r="F24" s="60">
        <v>65838.431492000105</v>
      </c>
      <c r="G24" s="60">
        <v>60239.234102000097</v>
      </c>
      <c r="H24" s="60">
        <v>69983.231347000095</v>
      </c>
      <c r="I24" s="60">
        <v>62320.685365999998</v>
      </c>
      <c r="J24" s="60">
        <v>64872.133363000001</v>
      </c>
      <c r="K24" s="62">
        <v>66114.184938000006</v>
      </c>
      <c r="L24" s="62">
        <v>74453.649000000005</v>
      </c>
    </row>
    <row r="25" spans="1:12" x14ac:dyDescent="0.35">
      <c r="A25" s="37" t="s">
        <v>26</v>
      </c>
      <c r="B25" s="60">
        <v>132888.39000000001</v>
      </c>
      <c r="C25" s="60">
        <v>138030.40700000001</v>
      </c>
      <c r="D25" s="60">
        <v>122702.346856</v>
      </c>
      <c r="E25" s="60">
        <v>144036.91034</v>
      </c>
      <c r="F25" s="60">
        <v>147319.67232799999</v>
      </c>
      <c r="G25" s="60">
        <v>171128.52684199999</v>
      </c>
      <c r="H25" s="60">
        <v>170641.737613</v>
      </c>
      <c r="I25" s="60">
        <v>262758.72873099998</v>
      </c>
      <c r="J25" s="60">
        <v>227323.387395</v>
      </c>
      <c r="K25" s="62">
        <v>172703.529094</v>
      </c>
      <c r="L25" s="62">
        <v>236021.17499999999</v>
      </c>
    </row>
    <row r="26" spans="1:12" x14ac:dyDescent="0.35">
      <c r="A26" s="37" t="s">
        <v>27</v>
      </c>
      <c r="B26" s="60">
        <v>53724.531000000003</v>
      </c>
      <c r="C26" s="60">
        <v>50806.644999999997</v>
      </c>
      <c r="D26" s="60">
        <v>42123.466053999997</v>
      </c>
      <c r="E26" s="60">
        <v>48154.718946000001</v>
      </c>
      <c r="F26" s="60">
        <v>44822.732512000002</v>
      </c>
      <c r="G26" s="60">
        <v>71346.524322000099</v>
      </c>
      <c r="H26" s="60">
        <v>69711.408437999606</v>
      </c>
      <c r="I26" s="60">
        <v>69993.657464999604</v>
      </c>
      <c r="J26" s="60">
        <v>58455.434166000203</v>
      </c>
      <c r="K26" s="62">
        <v>47284.4612160002</v>
      </c>
      <c r="L26" s="62">
        <v>58804.264999999999</v>
      </c>
    </row>
    <row r="27" spans="1:12" x14ac:dyDescent="0.35">
      <c r="A27" s="37" t="s">
        <v>28</v>
      </c>
      <c r="B27" s="60">
        <v>44918.338000000003</v>
      </c>
      <c r="C27" s="60">
        <v>44019.508999999998</v>
      </c>
      <c r="D27" s="60">
        <v>40156.737970000002</v>
      </c>
      <c r="E27" s="60">
        <v>52860.548779999997</v>
      </c>
      <c r="F27" s="60">
        <v>51044.936979999897</v>
      </c>
      <c r="G27" s="60">
        <v>46246.767849999997</v>
      </c>
      <c r="H27" s="60">
        <v>39390.461496999997</v>
      </c>
      <c r="I27" s="60">
        <v>44905.724857000001</v>
      </c>
      <c r="J27" s="60">
        <v>38653.403353000002</v>
      </c>
      <c r="K27" s="62">
        <v>40507.507625999999</v>
      </c>
      <c r="L27" s="62">
        <v>37091.902999999998</v>
      </c>
    </row>
    <row r="28" spans="1:12" x14ac:dyDescent="0.35">
      <c r="A28" s="37" t="s">
        <v>29</v>
      </c>
      <c r="B28" s="60">
        <v>379806.96899999998</v>
      </c>
      <c r="C28" s="60">
        <v>402864.66399999999</v>
      </c>
      <c r="D28" s="60">
        <v>359260.88893600099</v>
      </c>
      <c r="E28" s="60">
        <v>503674.31423000002</v>
      </c>
      <c r="F28" s="60">
        <v>468410.30621399998</v>
      </c>
      <c r="G28" s="60">
        <v>630810.888906001</v>
      </c>
      <c r="H28" s="60">
        <v>647794.80543898698</v>
      </c>
      <c r="I28" s="60">
        <v>818022.91139999905</v>
      </c>
      <c r="J28" s="60">
        <v>713944.96243599802</v>
      </c>
      <c r="K28" s="62">
        <v>562410.44839899905</v>
      </c>
      <c r="L28" s="62">
        <v>629959.39199999999</v>
      </c>
    </row>
    <row r="29" spans="1:12" x14ac:dyDescent="0.35">
      <c r="A29" s="37" t="s">
        <v>30</v>
      </c>
      <c r="B29" s="60">
        <v>240228.38</v>
      </c>
      <c r="C29" s="60">
        <v>197997.09299999999</v>
      </c>
      <c r="D29" s="60">
        <v>166843.72492000001</v>
      </c>
      <c r="E29" s="60">
        <v>200423.16441</v>
      </c>
      <c r="F29" s="60">
        <v>193330.24757000001</v>
      </c>
      <c r="G29" s="60">
        <v>216223.29313999999</v>
      </c>
      <c r="H29" s="60">
        <v>204573.58124500001</v>
      </c>
      <c r="I29" s="60">
        <v>241411.45127200001</v>
      </c>
      <c r="J29" s="60">
        <v>215480.26157599999</v>
      </c>
      <c r="K29" s="62">
        <v>236218.74513200001</v>
      </c>
      <c r="L29" s="62">
        <v>201481.611</v>
      </c>
    </row>
    <row r="30" spans="1:12" x14ac:dyDescent="0.35">
      <c r="A30" s="37" t="s">
        <v>31</v>
      </c>
      <c r="B30" s="60">
        <v>317856.92800000001</v>
      </c>
      <c r="C30" s="60">
        <v>317538.91899999999</v>
      </c>
      <c r="D30" s="60">
        <v>303169.29416200001</v>
      </c>
      <c r="E30" s="60">
        <v>312251.16859000002</v>
      </c>
      <c r="F30" s="60">
        <v>300827.38002999901</v>
      </c>
      <c r="G30" s="60">
        <v>318566.43632999901</v>
      </c>
      <c r="H30" s="60">
        <v>289620.46740278602</v>
      </c>
      <c r="I30" s="60">
        <v>346370.85404099902</v>
      </c>
      <c r="J30" s="60">
        <v>317236.89347299997</v>
      </c>
      <c r="K30" s="62">
        <v>331625.95616999897</v>
      </c>
      <c r="L30" s="62">
        <v>324040.06599999999</v>
      </c>
    </row>
    <row r="31" spans="1:12" x14ac:dyDescent="0.35">
      <c r="A31" s="37" t="s">
        <v>32</v>
      </c>
      <c r="B31" s="60">
        <v>338020.67499999999</v>
      </c>
      <c r="C31" s="60">
        <v>332386.587</v>
      </c>
      <c r="D31" s="60">
        <v>329965.56662300002</v>
      </c>
      <c r="E31" s="60">
        <v>371185.93677799997</v>
      </c>
      <c r="F31" s="60">
        <v>332373.87251699902</v>
      </c>
      <c r="G31" s="60">
        <v>337075.53156599897</v>
      </c>
      <c r="H31" s="60">
        <v>313326.79624756798</v>
      </c>
      <c r="I31" s="60">
        <v>322562.92086300103</v>
      </c>
      <c r="J31" s="60">
        <v>389687.72559099999</v>
      </c>
      <c r="K31" s="62">
        <v>385243.243717</v>
      </c>
      <c r="L31" s="62">
        <v>443842.08299999998</v>
      </c>
    </row>
    <row r="32" spans="1:12" x14ac:dyDescent="0.35">
      <c r="A32" s="37" t="s">
        <v>33</v>
      </c>
      <c r="B32" s="60">
        <v>35824.807999999997</v>
      </c>
      <c r="C32" s="60">
        <v>35950.053999999996</v>
      </c>
      <c r="D32" s="60">
        <v>31604.079379999999</v>
      </c>
      <c r="E32" s="60">
        <v>35229.121659999997</v>
      </c>
      <c r="F32" s="60">
        <v>40053.150379999897</v>
      </c>
      <c r="G32" s="60">
        <v>67487.686249999999</v>
      </c>
      <c r="H32" s="60">
        <v>62134.704172999998</v>
      </c>
      <c r="I32" s="60">
        <v>102719.101658</v>
      </c>
      <c r="J32" s="60">
        <v>56209.118018000001</v>
      </c>
      <c r="K32" s="62">
        <v>53170.198141000001</v>
      </c>
      <c r="L32" s="62">
        <v>83035.069000000003</v>
      </c>
    </row>
    <row r="33" spans="1:12" x14ac:dyDescent="0.35">
      <c r="A33" s="37" t="s">
        <v>34</v>
      </c>
      <c r="B33" s="60">
        <v>375999.08199999999</v>
      </c>
      <c r="C33" s="60">
        <v>359652.32799999998</v>
      </c>
      <c r="D33" s="60">
        <v>307193.66942200001</v>
      </c>
      <c r="E33" s="60">
        <v>325366.25245000102</v>
      </c>
      <c r="F33" s="60">
        <v>346487.392706001</v>
      </c>
      <c r="G33" s="60">
        <v>391389.487402</v>
      </c>
      <c r="H33" s="60">
        <v>391710.87556516402</v>
      </c>
      <c r="I33" s="60">
        <v>430546.73146299901</v>
      </c>
      <c r="J33" s="60">
        <v>460326.37574400002</v>
      </c>
      <c r="K33" s="62">
        <v>477722.44368199998</v>
      </c>
      <c r="L33" s="62">
        <v>526578.37800000003</v>
      </c>
    </row>
    <row r="34" spans="1:12" x14ac:dyDescent="0.35">
      <c r="A34" s="37" t="s">
        <v>35</v>
      </c>
      <c r="B34" s="60">
        <v>96379.591</v>
      </c>
      <c r="C34" s="60">
        <v>66095.448000000004</v>
      </c>
      <c r="D34" s="60">
        <v>65003.823523999999</v>
      </c>
      <c r="E34" s="60">
        <v>67900.225174000007</v>
      </c>
      <c r="F34" s="60">
        <v>57783.2533460001</v>
      </c>
      <c r="G34" s="60">
        <v>65387.264842000099</v>
      </c>
      <c r="H34" s="60">
        <v>55139.609296000097</v>
      </c>
      <c r="I34" s="60">
        <v>68620.453645999994</v>
      </c>
      <c r="J34" s="60">
        <v>73473.341265000097</v>
      </c>
      <c r="K34" s="62">
        <v>69700.153960000098</v>
      </c>
      <c r="L34" s="62">
        <v>71308.659</v>
      </c>
    </row>
    <row r="35" spans="1:12" x14ac:dyDescent="0.35">
      <c r="A35" s="37" t="s">
        <v>36</v>
      </c>
      <c r="B35" s="60">
        <v>38131.432000000001</v>
      </c>
      <c r="C35" s="60">
        <v>23484.308000000001</v>
      </c>
      <c r="D35" s="60">
        <v>27416.861349999999</v>
      </c>
      <c r="E35" s="60">
        <v>24035.486669999998</v>
      </c>
      <c r="F35" s="60">
        <v>27833.783599999999</v>
      </c>
      <c r="G35" s="60">
        <v>34209.585120000003</v>
      </c>
      <c r="H35" s="60">
        <v>26466.248844999998</v>
      </c>
      <c r="I35" s="60">
        <v>28516.050317000001</v>
      </c>
      <c r="J35" s="60">
        <v>26019.427683000002</v>
      </c>
      <c r="K35" s="62">
        <v>24912.717723999998</v>
      </c>
      <c r="L35" s="62">
        <v>22078.431</v>
      </c>
    </row>
    <row r="36" spans="1:12" x14ac:dyDescent="0.35">
      <c r="A36" s="37" t="s">
        <v>37</v>
      </c>
      <c r="B36" s="60">
        <v>166164.109</v>
      </c>
      <c r="C36" s="60">
        <v>142098.872</v>
      </c>
      <c r="D36" s="60">
        <v>134440.301752</v>
      </c>
      <c r="E36" s="60">
        <v>129460.420402</v>
      </c>
      <c r="F36" s="60">
        <v>136214.372982</v>
      </c>
      <c r="G36" s="60">
        <v>141422.42424399999</v>
      </c>
      <c r="H36" s="60">
        <v>159708.781177</v>
      </c>
      <c r="I36" s="60">
        <v>173772.32919700001</v>
      </c>
      <c r="J36" s="60">
        <v>160481.149729</v>
      </c>
      <c r="K36" s="62">
        <v>138101.34578999999</v>
      </c>
      <c r="L36" s="62">
        <v>156560.459</v>
      </c>
    </row>
    <row r="37" spans="1:12" x14ac:dyDescent="0.35">
      <c r="A37" s="37" t="s">
        <v>38</v>
      </c>
      <c r="B37" s="60">
        <v>57549.17</v>
      </c>
      <c r="C37" s="60">
        <v>47702.447</v>
      </c>
      <c r="D37" s="60">
        <v>45819.647599999997</v>
      </c>
      <c r="E37" s="60">
        <v>57244.45048</v>
      </c>
      <c r="F37" s="60">
        <v>60221.515050000002</v>
      </c>
      <c r="G37" s="60">
        <v>68710.429499999998</v>
      </c>
      <c r="H37" s="60">
        <v>63421.393228000001</v>
      </c>
      <c r="I37" s="60">
        <v>72817.707641999994</v>
      </c>
      <c r="J37" s="60">
        <v>57065.991586999997</v>
      </c>
      <c r="K37" s="62">
        <v>60452.660798999997</v>
      </c>
      <c r="L37" s="62">
        <v>66636.364000000001</v>
      </c>
    </row>
    <row r="38" spans="1:12" x14ac:dyDescent="0.35">
      <c r="A38" s="37" t="s">
        <v>39</v>
      </c>
      <c r="B38" s="60">
        <v>188920.40299999999</v>
      </c>
      <c r="C38" s="60">
        <v>205051.92300000001</v>
      </c>
      <c r="D38" s="60">
        <v>141901.06558200001</v>
      </c>
      <c r="E38" s="60">
        <v>177575.47554399999</v>
      </c>
      <c r="F38" s="60">
        <v>155191.26770999999</v>
      </c>
      <c r="G38" s="60">
        <v>216281.67840999999</v>
      </c>
      <c r="H38" s="60">
        <v>156512.548482938</v>
      </c>
      <c r="I38" s="60">
        <v>205819.23744299999</v>
      </c>
      <c r="J38" s="60">
        <v>180790.200297</v>
      </c>
      <c r="K38" s="62">
        <v>207193.25756</v>
      </c>
      <c r="L38" s="62">
        <v>224923.40400000001</v>
      </c>
    </row>
    <row r="39" spans="1:12" x14ac:dyDescent="0.35">
      <c r="A39" s="37" t="s">
        <v>40</v>
      </c>
      <c r="B39" s="60">
        <v>508031.76500000001</v>
      </c>
      <c r="C39" s="60">
        <v>458828.34</v>
      </c>
      <c r="D39" s="60">
        <v>476663.62028600002</v>
      </c>
      <c r="E39" s="60">
        <v>476560.34069400001</v>
      </c>
      <c r="F39" s="60">
        <v>445202.37654199899</v>
      </c>
      <c r="G39" s="60">
        <v>485552.16535999899</v>
      </c>
      <c r="H39" s="60">
        <v>458467.99925911601</v>
      </c>
      <c r="I39" s="60">
        <v>495933.16464999301</v>
      </c>
      <c r="J39" s="60">
        <v>461118.75442399498</v>
      </c>
      <c r="K39" s="62">
        <v>485981.16258299502</v>
      </c>
      <c r="L39" s="62">
        <v>509346.641</v>
      </c>
    </row>
    <row r="40" spans="1:12" x14ac:dyDescent="0.35">
      <c r="A40" s="37" t="s">
        <v>41</v>
      </c>
      <c r="B40" s="60">
        <v>32428.071</v>
      </c>
      <c r="C40" s="60">
        <v>31306.874</v>
      </c>
      <c r="D40" s="60">
        <v>27012.810399999998</v>
      </c>
      <c r="E40" s="60">
        <v>29763.598770000001</v>
      </c>
      <c r="F40" s="60">
        <v>23339.82014</v>
      </c>
      <c r="G40" s="60">
        <v>26227.581180000001</v>
      </c>
      <c r="H40" s="60">
        <v>29256.555950999998</v>
      </c>
      <c r="I40" s="60">
        <v>33894.628414999999</v>
      </c>
      <c r="J40" s="60">
        <v>31120.501090999998</v>
      </c>
      <c r="K40" s="62">
        <v>36316.610348000002</v>
      </c>
      <c r="L40" s="62">
        <v>34089.118000000002</v>
      </c>
    </row>
    <row r="41" spans="1:12" x14ac:dyDescent="0.35">
      <c r="A41" s="37" t="s">
        <v>42</v>
      </c>
      <c r="B41" s="60">
        <v>86409.331999999995</v>
      </c>
      <c r="C41" s="60">
        <v>91465.714000000007</v>
      </c>
      <c r="D41" s="60">
        <v>88277.703636000093</v>
      </c>
      <c r="E41" s="60">
        <v>87905.267054000098</v>
      </c>
      <c r="F41" s="60">
        <v>88257.400556000095</v>
      </c>
      <c r="G41" s="60">
        <v>86057.395452000201</v>
      </c>
      <c r="H41" s="60">
        <v>85383.628004000406</v>
      </c>
      <c r="I41" s="60">
        <v>90187.507472000099</v>
      </c>
      <c r="J41" s="60">
        <v>62961.621207999997</v>
      </c>
      <c r="K41" s="62">
        <v>94852.407746000405</v>
      </c>
      <c r="L41" s="62">
        <v>80793.744000000006</v>
      </c>
    </row>
    <row r="42" spans="1:12" x14ac:dyDescent="0.35">
      <c r="A42" s="37" t="s">
        <v>43</v>
      </c>
      <c r="B42" s="60">
        <v>186450.43400000001</v>
      </c>
      <c r="C42" s="60">
        <v>163123.209</v>
      </c>
      <c r="D42" s="60">
        <v>181759.015916</v>
      </c>
      <c r="E42" s="60">
        <v>181380.45621199999</v>
      </c>
      <c r="F42" s="60">
        <v>173006.28423600001</v>
      </c>
      <c r="G42" s="60">
        <v>194377.99588199999</v>
      </c>
      <c r="H42" s="60">
        <v>201596.60754900999</v>
      </c>
      <c r="I42" s="60">
        <v>231038.32580700101</v>
      </c>
      <c r="J42" s="60">
        <v>228321.37822600099</v>
      </c>
      <c r="K42" s="62">
        <v>206828.09596999999</v>
      </c>
      <c r="L42" s="62">
        <v>217923.24900000001</v>
      </c>
    </row>
    <row r="43" spans="1:12" x14ac:dyDescent="0.35">
      <c r="A43" s="37" t="s">
        <v>44</v>
      </c>
      <c r="B43" s="60">
        <v>55978.432000000001</v>
      </c>
      <c r="C43" s="60">
        <v>65615.104000000007</v>
      </c>
      <c r="D43" s="60">
        <v>50205.637269999897</v>
      </c>
      <c r="E43" s="60">
        <v>88337.073598000003</v>
      </c>
      <c r="F43" s="60">
        <v>64642.167913999998</v>
      </c>
      <c r="G43" s="60">
        <v>93244.024684000004</v>
      </c>
      <c r="H43" s="60">
        <v>112263.63239300001</v>
      </c>
      <c r="I43" s="60">
        <v>165414.437725</v>
      </c>
      <c r="J43" s="60">
        <v>93183.607340000002</v>
      </c>
      <c r="K43" s="62">
        <v>67319.231352999996</v>
      </c>
      <c r="L43" s="62">
        <v>87835.085000000006</v>
      </c>
    </row>
    <row r="44" spans="1:12" x14ac:dyDescent="0.35">
      <c r="A44" s="37" t="s">
        <v>45</v>
      </c>
      <c r="B44" s="60">
        <v>274697.826</v>
      </c>
      <c r="C44" s="60">
        <v>243176.75099999999</v>
      </c>
      <c r="D44" s="60">
        <v>197204.80843400001</v>
      </c>
      <c r="E44" s="60">
        <v>200512.78974199999</v>
      </c>
      <c r="F44" s="60">
        <v>225607.16356399999</v>
      </c>
      <c r="G44" s="60">
        <v>100612.21437</v>
      </c>
      <c r="H44" s="60">
        <v>242268.04023067301</v>
      </c>
      <c r="I44" s="60">
        <v>191841.53864700001</v>
      </c>
      <c r="J44" s="60">
        <v>125516.97968600001</v>
      </c>
      <c r="K44" s="62">
        <v>124922.78458000001</v>
      </c>
      <c r="L44" s="62">
        <v>279708.38</v>
      </c>
    </row>
    <row r="45" spans="1:12" x14ac:dyDescent="0.35">
      <c r="A45" s="37" t="s">
        <v>46</v>
      </c>
      <c r="B45" s="61">
        <v>56862.292000000001</v>
      </c>
      <c r="C45" s="61">
        <v>55723.839</v>
      </c>
      <c r="D45" s="61">
        <v>46477.228596000001</v>
      </c>
      <c r="E45" s="61">
        <v>47233.207413999997</v>
      </c>
      <c r="F45" s="61">
        <v>59218.668120000002</v>
      </c>
      <c r="G45" s="61">
        <v>87859.980360000001</v>
      </c>
      <c r="H45" s="61">
        <v>122474.731812</v>
      </c>
      <c r="I45" s="61">
        <v>113873.140671</v>
      </c>
      <c r="J45" s="61">
        <v>111273.583963</v>
      </c>
      <c r="K45" s="63">
        <v>98640.234332000007</v>
      </c>
      <c r="L45" s="63">
        <v>141977.23199999999</v>
      </c>
    </row>
    <row r="46" spans="1:12" x14ac:dyDescent="0.35">
      <c r="A46" s="37" t="s">
        <v>47</v>
      </c>
      <c r="B46" s="61">
        <v>58835.101999999999</v>
      </c>
      <c r="C46" s="61">
        <v>56102.68</v>
      </c>
      <c r="D46" s="61">
        <v>46233.205040000001</v>
      </c>
      <c r="E46" s="61">
        <v>41159.148549999998</v>
      </c>
      <c r="F46" s="61">
        <v>44354.16848</v>
      </c>
      <c r="G46" s="61">
        <v>32177.958610000001</v>
      </c>
      <c r="H46" s="61">
        <v>55556.293366999998</v>
      </c>
      <c r="I46" s="61">
        <v>49869.561938999999</v>
      </c>
      <c r="J46" s="61">
        <v>43638.252273999999</v>
      </c>
      <c r="K46" s="63">
        <v>37438.364665000001</v>
      </c>
      <c r="L46" s="63">
        <v>45123.33</v>
      </c>
    </row>
    <row r="47" spans="1:12" x14ac:dyDescent="0.35">
      <c r="A47" s="37" t="s">
        <v>52</v>
      </c>
      <c r="B47" s="64">
        <f t="shared" ref="B47:L47" si="0">SUM(B2:B46)</f>
        <v>6549557.7100000018</v>
      </c>
      <c r="C47" s="64">
        <f t="shared" si="0"/>
        <v>6329575.1499999985</v>
      </c>
      <c r="D47" s="64">
        <f t="shared" si="0"/>
        <v>5732111.1732110009</v>
      </c>
      <c r="E47" s="64">
        <f t="shared" si="0"/>
        <v>6370091.140312002</v>
      </c>
      <c r="F47" s="64">
        <f t="shared" si="0"/>
        <v>6259838.2675089985</v>
      </c>
      <c r="G47" s="64">
        <f t="shared" si="0"/>
        <v>6764127.9446119983</v>
      </c>
      <c r="H47" s="64">
        <f t="shared" si="0"/>
        <v>7179668.4930715468</v>
      </c>
      <c r="I47" s="64">
        <f t="shared" si="0"/>
        <v>8168214.5570899863</v>
      </c>
      <c r="J47" s="64">
        <f t="shared" si="0"/>
        <v>7177205.5650699874</v>
      </c>
      <c r="K47" s="64">
        <f t="shared" si="0"/>
        <v>7025465.3894309867</v>
      </c>
      <c r="L47" s="64">
        <f t="shared" si="0"/>
        <v>7687234.436999999</v>
      </c>
    </row>
    <row r="48" spans="1:12" x14ac:dyDescent="0.35">
      <c r="A48" s="37" t="s">
        <v>49</v>
      </c>
      <c r="B48" s="38">
        <f>B47/B49</f>
        <v>9.0382332458272097E-2</v>
      </c>
      <c r="C48" s="38">
        <f t="shared" ref="C48:L48" si="1">C47/C49</f>
        <v>9.2244472577556094E-2</v>
      </c>
      <c r="D48" s="38">
        <f t="shared" si="1"/>
        <v>8.9931399557618211E-2</v>
      </c>
      <c r="E48" s="38">
        <f t="shared" si="1"/>
        <v>9.5630377908145811E-2</v>
      </c>
      <c r="F48" s="38">
        <f t="shared" si="1"/>
        <v>9.3900025380852584E-2</v>
      </c>
      <c r="G48" s="38">
        <f t="shared" si="1"/>
        <v>0.10069381537027255</v>
      </c>
      <c r="H48" s="38">
        <f t="shared" si="1"/>
        <v>0.10122457773365962</v>
      </c>
      <c r="I48" s="38">
        <f t="shared" si="1"/>
        <v>0.10575394965943194</v>
      </c>
      <c r="J48" s="38">
        <f t="shared" si="1"/>
        <v>9.5447806171054972E-2</v>
      </c>
      <c r="K48" s="38">
        <f t="shared" si="1"/>
        <v>9.1800388263034688E-2</v>
      </c>
      <c r="L48" s="38">
        <f t="shared" si="1"/>
        <v>9.9497268314968731E-2</v>
      </c>
    </row>
    <row r="49" spans="1:12" x14ac:dyDescent="0.35">
      <c r="A49" s="37" t="s">
        <v>50</v>
      </c>
      <c r="B49" s="39">
        <v>72465022</v>
      </c>
      <c r="C49" s="39">
        <v>68617392.165999994</v>
      </c>
      <c r="D49" s="39">
        <v>63738707.519374147</v>
      </c>
      <c r="E49" s="39">
        <v>66611585.97982908</v>
      </c>
      <c r="F49" s="39">
        <v>66664926.256616957</v>
      </c>
      <c r="G49" s="39">
        <v>67175207.531255648</v>
      </c>
      <c r="H49" s="39">
        <v>70928115.027188048</v>
      </c>
      <c r="I49" s="39">
        <v>77237914.833391592</v>
      </c>
      <c r="J49" s="39">
        <v>75195081.510909691</v>
      </c>
      <c r="K49" s="39">
        <v>76529800.389307663</v>
      </c>
      <c r="L49" s="39">
        <v>77260758.684</v>
      </c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03F9F-D048-4377-9C6B-FDDAABB3E025}">
  <sheetPr>
    <pageSetUpPr fitToPage="1"/>
  </sheetPr>
  <dimension ref="A1:Q49"/>
  <sheetViews>
    <sheetView topLeftCell="A19" workbookViewId="0">
      <selection activeCell="K47" sqref="K47:M47"/>
    </sheetView>
  </sheetViews>
  <sheetFormatPr defaultRowHeight="14.5" x14ac:dyDescent="0.35"/>
  <cols>
    <col min="1" max="1" width="12.54296875" bestFit="1" customWidth="1"/>
    <col min="2" max="2" width="11.08984375" customWidth="1"/>
    <col min="3" max="10" width="10.54296875" bestFit="1" customWidth="1"/>
    <col min="11" max="11" width="10.36328125" bestFit="1" customWidth="1"/>
    <col min="12" max="12" width="13.6328125" bestFit="1" customWidth="1"/>
    <col min="13" max="13" width="11.08984375" customWidth="1"/>
    <col min="15" max="15" width="11" bestFit="1" customWidth="1"/>
  </cols>
  <sheetData>
    <row r="1" spans="1:17" x14ac:dyDescent="0.35">
      <c r="A1" s="37" t="s">
        <v>102</v>
      </c>
      <c r="B1" s="40">
        <v>2010</v>
      </c>
      <c r="C1" s="40">
        <v>2011</v>
      </c>
      <c r="D1" s="40">
        <v>2012</v>
      </c>
      <c r="E1" s="40">
        <v>2013</v>
      </c>
      <c r="F1" s="40">
        <v>2014</v>
      </c>
      <c r="G1" s="40">
        <v>2015</v>
      </c>
      <c r="H1" s="40">
        <v>2016</v>
      </c>
      <c r="I1" s="40">
        <v>2017</v>
      </c>
      <c r="J1" s="40">
        <v>2018</v>
      </c>
      <c r="K1" s="40">
        <v>2019</v>
      </c>
      <c r="L1" s="40">
        <v>2020</v>
      </c>
      <c r="M1" s="98">
        <v>2021</v>
      </c>
      <c r="O1" t="s">
        <v>103</v>
      </c>
      <c r="P1" t="s">
        <v>2</v>
      </c>
      <c r="Q1" t="s">
        <v>104</v>
      </c>
    </row>
    <row r="2" spans="1:17" x14ac:dyDescent="0.35">
      <c r="A2" s="37" t="s">
        <v>3</v>
      </c>
      <c r="B2" s="53">
        <v>17360</v>
      </c>
      <c r="C2" s="53">
        <v>18696</v>
      </c>
      <c r="D2" s="53">
        <v>20255</v>
      </c>
      <c r="E2" s="53">
        <v>20958</v>
      </c>
      <c r="F2" s="53">
        <v>22213</v>
      </c>
      <c r="G2" s="53">
        <v>21197</v>
      </c>
      <c r="H2" s="53">
        <v>20368</v>
      </c>
      <c r="I2" s="53">
        <v>20834</v>
      </c>
      <c r="J2" s="53">
        <v>21896</v>
      </c>
      <c r="K2" s="53">
        <v>22537</v>
      </c>
      <c r="L2" s="82">
        <v>21392</v>
      </c>
      <c r="M2" s="4">
        <v>21936</v>
      </c>
      <c r="O2" s="3">
        <f>L2-B2</f>
        <v>4032</v>
      </c>
      <c r="P2" s="87">
        <f>O2/B2</f>
        <v>0.23225806451612904</v>
      </c>
      <c r="Q2" s="86">
        <f>O2/137380</f>
        <v>2.9349250254767797E-2</v>
      </c>
    </row>
    <row r="3" spans="1:17" x14ac:dyDescent="0.35">
      <c r="A3" s="37" t="s">
        <v>4</v>
      </c>
      <c r="B3" s="53">
        <v>1159</v>
      </c>
      <c r="C3" s="53">
        <v>1123</v>
      </c>
      <c r="D3" s="53">
        <v>1123</v>
      </c>
      <c r="E3" s="53">
        <v>1142</v>
      </c>
      <c r="F3" s="53">
        <v>1159</v>
      </c>
      <c r="G3" s="53">
        <v>1082</v>
      </c>
      <c r="H3" s="53">
        <v>1063</v>
      </c>
      <c r="I3" s="53">
        <v>1084</v>
      </c>
      <c r="J3" s="53">
        <v>1034</v>
      </c>
      <c r="K3" s="53">
        <v>1067</v>
      </c>
      <c r="L3" s="82">
        <v>1082</v>
      </c>
      <c r="M3" s="2">
        <v>1044</v>
      </c>
      <c r="O3" s="3">
        <f t="shared" ref="O3:O49" si="0">L3-B3</f>
        <v>-77</v>
      </c>
      <c r="P3" s="91">
        <f t="shared" ref="P3:P49" si="1">O3/B3</f>
        <v>-6.6436583261432272E-2</v>
      </c>
      <c r="Q3" s="86">
        <f t="shared" ref="Q3:Q47" si="2">O3/137380</f>
        <v>-5.6048915417091275E-4</v>
      </c>
    </row>
    <row r="4" spans="1:17" x14ac:dyDescent="0.35">
      <c r="A4" s="37" t="s">
        <v>5</v>
      </c>
      <c r="B4" s="53">
        <v>3472</v>
      </c>
      <c r="C4" s="53">
        <v>3465</v>
      </c>
      <c r="D4" s="53">
        <v>3413</v>
      </c>
      <c r="E4" s="53">
        <v>3392</v>
      </c>
      <c r="F4" s="53">
        <v>3376</v>
      </c>
      <c r="G4" s="53">
        <v>3164</v>
      </c>
      <c r="H4" s="53">
        <v>3092</v>
      </c>
      <c r="I4" s="53">
        <v>3043</v>
      </c>
      <c r="J4" s="53">
        <v>2990</v>
      </c>
      <c r="K4" s="53">
        <v>2942</v>
      </c>
      <c r="L4" s="82">
        <v>2889</v>
      </c>
      <c r="M4" s="4">
        <v>2870</v>
      </c>
      <c r="O4" s="3">
        <f t="shared" si="0"/>
        <v>-583</v>
      </c>
      <c r="P4" s="90">
        <f t="shared" si="1"/>
        <v>-0.1679147465437788</v>
      </c>
      <c r="Q4" s="86">
        <f t="shared" si="2"/>
        <v>-4.2437035958654825E-3</v>
      </c>
    </row>
    <row r="5" spans="1:17" x14ac:dyDescent="0.35">
      <c r="A5" s="37" t="s">
        <v>6</v>
      </c>
      <c r="B5" s="53">
        <v>4505</v>
      </c>
      <c r="C5" s="53">
        <v>4585</v>
      </c>
      <c r="D5" s="53">
        <v>4573</v>
      </c>
      <c r="E5" s="53">
        <v>4505</v>
      </c>
      <c r="F5" s="53">
        <v>4505</v>
      </c>
      <c r="G5" s="53">
        <v>4481</v>
      </c>
      <c r="H5" s="53">
        <v>4450</v>
      </c>
      <c r="I5" s="53">
        <v>4557</v>
      </c>
      <c r="J5" s="53">
        <v>4545</v>
      </c>
      <c r="K5" s="53">
        <v>4635</v>
      </c>
      <c r="L5" s="82">
        <v>4593</v>
      </c>
      <c r="M5" s="4">
        <v>4831</v>
      </c>
      <c r="O5" s="3">
        <f t="shared" si="0"/>
        <v>88</v>
      </c>
      <c r="P5" s="86">
        <f t="shared" si="1"/>
        <v>1.95338512763596E-2</v>
      </c>
      <c r="Q5" s="86">
        <f t="shared" si="2"/>
        <v>6.4055903333818602E-4</v>
      </c>
    </row>
    <row r="6" spans="1:17" x14ac:dyDescent="0.35">
      <c r="A6" s="37" t="s">
        <v>7</v>
      </c>
      <c r="B6" s="53">
        <v>3557</v>
      </c>
      <c r="C6" s="53">
        <v>3480</v>
      </c>
      <c r="D6" s="53">
        <v>3548</v>
      </c>
      <c r="E6" s="53">
        <v>3509</v>
      </c>
      <c r="F6" s="53">
        <v>3620</v>
      </c>
      <c r="G6" s="53">
        <v>3518</v>
      </c>
      <c r="H6" s="53">
        <v>3478</v>
      </c>
      <c r="I6" s="53">
        <v>3526</v>
      </c>
      <c r="J6" s="53">
        <v>3358</v>
      </c>
      <c r="K6" s="53">
        <v>3442</v>
      </c>
      <c r="L6" s="82">
        <v>3408</v>
      </c>
      <c r="M6" s="4">
        <v>3552</v>
      </c>
      <c r="O6" s="3">
        <f t="shared" si="0"/>
        <v>-149</v>
      </c>
      <c r="P6" s="91">
        <f t="shared" si="1"/>
        <v>-4.1889232499297158E-2</v>
      </c>
      <c r="Q6" s="86">
        <f t="shared" si="2"/>
        <v>-1.0845829087203376E-3</v>
      </c>
    </row>
    <row r="7" spans="1:17" x14ac:dyDescent="0.35">
      <c r="A7" s="37" t="s">
        <v>8</v>
      </c>
      <c r="B7" s="53">
        <v>4867</v>
      </c>
      <c r="C7" s="53">
        <v>5126</v>
      </c>
      <c r="D7" s="53">
        <v>5359</v>
      </c>
      <c r="E7" s="53">
        <v>5654</v>
      </c>
      <c r="F7" s="53">
        <v>5849</v>
      </c>
      <c r="G7" s="53">
        <v>5413</v>
      </c>
      <c r="H7" s="53">
        <v>5073</v>
      </c>
      <c r="I7" s="53">
        <v>4950</v>
      </c>
      <c r="J7" s="53">
        <v>5091</v>
      </c>
      <c r="K7" s="53">
        <v>5311</v>
      </c>
      <c r="L7" s="82">
        <v>4974</v>
      </c>
      <c r="M7" s="4">
        <v>5045</v>
      </c>
      <c r="O7" s="3">
        <f t="shared" si="0"/>
        <v>107</v>
      </c>
      <c r="P7" s="86">
        <f t="shared" si="1"/>
        <v>2.1984795561947813E-2</v>
      </c>
      <c r="Q7" s="86">
        <f t="shared" si="2"/>
        <v>7.788615518998399E-4</v>
      </c>
    </row>
    <row r="8" spans="1:17" x14ac:dyDescent="0.35">
      <c r="A8" s="37" t="s">
        <v>9</v>
      </c>
      <c r="B8" s="53">
        <v>5360</v>
      </c>
      <c r="C8" s="53">
        <v>5406</v>
      </c>
      <c r="D8" s="53">
        <v>5708</v>
      </c>
      <c r="E8" s="53">
        <v>6023</v>
      </c>
      <c r="F8" s="53">
        <v>6265</v>
      </c>
      <c r="G8" s="53">
        <v>5814</v>
      </c>
      <c r="H8" s="53">
        <v>5539</v>
      </c>
      <c r="I8" s="53">
        <v>5364</v>
      </c>
      <c r="J8" s="53">
        <v>5122</v>
      </c>
      <c r="K8" s="53">
        <v>5609</v>
      </c>
      <c r="L8" s="82">
        <v>5126</v>
      </c>
      <c r="M8" s="4">
        <v>5484</v>
      </c>
      <c r="O8" s="3">
        <f t="shared" si="0"/>
        <v>-234</v>
      </c>
      <c r="P8" s="91">
        <f t="shared" si="1"/>
        <v>-4.3656716417910447E-2</v>
      </c>
      <c r="Q8" s="86">
        <f t="shared" si="2"/>
        <v>-1.703304702285631E-3</v>
      </c>
    </row>
    <row r="9" spans="1:17" x14ac:dyDescent="0.35">
      <c r="A9" s="37" t="s">
        <v>10</v>
      </c>
      <c r="B9" s="53">
        <v>6480</v>
      </c>
      <c r="C9" s="53">
        <v>6448</v>
      </c>
      <c r="D9" s="53">
        <v>6514</v>
      </c>
      <c r="E9" s="53">
        <v>6426</v>
      </c>
      <c r="F9" s="53">
        <v>6354</v>
      </c>
      <c r="G9" s="53">
        <v>6097</v>
      </c>
      <c r="H9" s="53">
        <v>6015</v>
      </c>
      <c r="I9" s="53">
        <v>6034</v>
      </c>
      <c r="J9" s="53">
        <v>5853</v>
      </c>
      <c r="K9" s="53">
        <v>5656</v>
      </c>
      <c r="L9" s="82">
        <v>5580</v>
      </c>
      <c r="M9" s="4">
        <v>5784</v>
      </c>
      <c r="O9" s="3">
        <f t="shared" si="0"/>
        <v>-900</v>
      </c>
      <c r="P9" s="90">
        <f t="shared" si="1"/>
        <v>-0.1388888888888889</v>
      </c>
      <c r="Q9" s="86">
        <f t="shared" si="2"/>
        <v>-6.5511719318678118E-3</v>
      </c>
    </row>
    <row r="10" spans="1:17" x14ac:dyDescent="0.35">
      <c r="A10" s="37" t="s">
        <v>11</v>
      </c>
      <c r="B10" s="53">
        <v>2223</v>
      </c>
      <c r="C10" s="53">
        <v>2238</v>
      </c>
      <c r="D10" s="53">
        <v>2206</v>
      </c>
      <c r="E10" s="53">
        <v>2278</v>
      </c>
      <c r="F10" s="53">
        <v>2291</v>
      </c>
      <c r="G10" s="53">
        <v>2155</v>
      </c>
      <c r="H10" s="53">
        <v>2234</v>
      </c>
      <c r="I10" s="53">
        <v>2261</v>
      </c>
      <c r="J10" s="53">
        <v>2170</v>
      </c>
      <c r="K10" s="53">
        <v>2235</v>
      </c>
      <c r="L10" s="82">
        <v>2173</v>
      </c>
      <c r="M10" s="4">
        <v>2429</v>
      </c>
      <c r="O10" s="3">
        <f t="shared" si="0"/>
        <v>-50</v>
      </c>
      <c r="P10" s="91">
        <f t="shared" si="1"/>
        <v>-2.2492127755285651E-2</v>
      </c>
      <c r="Q10" s="86">
        <f t="shared" si="2"/>
        <v>-3.6395399621487842E-4</v>
      </c>
    </row>
    <row r="11" spans="1:17" x14ac:dyDescent="0.35">
      <c r="A11" s="37" t="s">
        <v>12</v>
      </c>
      <c r="B11" s="53">
        <v>12153</v>
      </c>
      <c r="C11" s="53">
        <v>12131</v>
      </c>
      <c r="D11" s="53">
        <v>12422</v>
      </c>
      <c r="E11" s="53">
        <v>12489</v>
      </c>
      <c r="F11" s="53">
        <v>12487</v>
      </c>
      <c r="G11" s="53">
        <v>11902</v>
      </c>
      <c r="H11" s="53">
        <v>11651</v>
      </c>
      <c r="I11" s="53">
        <v>11973</v>
      </c>
      <c r="J11" s="53">
        <v>11571</v>
      </c>
      <c r="K11" s="53">
        <v>11415</v>
      </c>
      <c r="L11" s="82">
        <v>11619</v>
      </c>
      <c r="M11" s="4">
        <v>11773</v>
      </c>
      <c r="O11" s="3">
        <f t="shared" si="0"/>
        <v>-534</v>
      </c>
      <c r="P11" s="91">
        <f t="shared" si="1"/>
        <v>-4.3939767958528761E-2</v>
      </c>
      <c r="Q11" s="86">
        <f t="shared" si="2"/>
        <v>-3.8870286795749018E-3</v>
      </c>
    </row>
    <row r="12" spans="1:17" x14ac:dyDescent="0.35">
      <c r="A12" s="37" t="s">
        <v>13</v>
      </c>
      <c r="B12" s="53">
        <v>3193</v>
      </c>
      <c r="C12" s="53">
        <v>3172</v>
      </c>
      <c r="D12" s="53">
        <v>3082</v>
      </c>
      <c r="E12" s="53">
        <v>3079</v>
      </c>
      <c r="F12" s="53">
        <v>3030</v>
      </c>
      <c r="G12" s="53">
        <v>2857</v>
      </c>
      <c r="H12" s="53">
        <v>2810</v>
      </c>
      <c r="I12" s="53">
        <v>2817</v>
      </c>
      <c r="J12" s="53">
        <v>2730</v>
      </c>
      <c r="K12" s="53">
        <v>2712</v>
      </c>
      <c r="L12" s="82">
        <v>2723</v>
      </c>
      <c r="M12" s="4">
        <v>2696</v>
      </c>
      <c r="O12" s="3">
        <f t="shared" si="0"/>
        <v>-470</v>
      </c>
      <c r="P12" s="90">
        <f t="shared" si="1"/>
        <v>-0.14719699342311307</v>
      </c>
      <c r="Q12" s="86">
        <f t="shared" si="2"/>
        <v>-3.4211675644198573E-3</v>
      </c>
    </row>
    <row r="13" spans="1:17" x14ac:dyDescent="0.35">
      <c r="A13" s="37" t="s">
        <v>14</v>
      </c>
      <c r="B13" s="53">
        <v>138572</v>
      </c>
      <c r="C13" s="53">
        <v>148459</v>
      </c>
      <c r="D13" s="53">
        <v>162206</v>
      </c>
      <c r="E13" s="53">
        <v>171165</v>
      </c>
      <c r="F13" s="53">
        <v>182743</v>
      </c>
      <c r="G13" s="53">
        <v>176123</v>
      </c>
      <c r="H13" s="53">
        <v>170448</v>
      </c>
      <c r="I13" s="53">
        <v>173301</v>
      </c>
      <c r="J13" s="53">
        <v>181763</v>
      </c>
      <c r="K13" s="53">
        <v>183874</v>
      </c>
      <c r="L13" s="82">
        <v>174669</v>
      </c>
      <c r="M13" s="4">
        <v>173596</v>
      </c>
      <c r="O13" s="3">
        <f t="shared" si="0"/>
        <v>36097</v>
      </c>
      <c r="P13" s="87">
        <f t="shared" si="1"/>
        <v>0.26049274023612273</v>
      </c>
      <c r="Q13" s="86">
        <f t="shared" si="2"/>
        <v>0.26275294802736932</v>
      </c>
    </row>
    <row r="14" spans="1:17" x14ac:dyDescent="0.35">
      <c r="A14" s="37" t="s">
        <v>15</v>
      </c>
      <c r="B14" s="53">
        <v>4981</v>
      </c>
      <c r="C14" s="53">
        <v>4986</v>
      </c>
      <c r="D14" s="53">
        <v>5104</v>
      </c>
      <c r="E14" s="53">
        <v>5251</v>
      </c>
      <c r="F14" s="53">
        <v>5206</v>
      </c>
      <c r="G14" s="53">
        <v>5071</v>
      </c>
      <c r="H14" s="53">
        <v>4947</v>
      </c>
      <c r="I14" s="53">
        <v>4880</v>
      </c>
      <c r="J14" s="53">
        <v>4639</v>
      </c>
      <c r="K14" s="53">
        <v>4550</v>
      </c>
      <c r="L14" s="82">
        <v>4534</v>
      </c>
      <c r="M14" s="4">
        <v>4721</v>
      </c>
      <c r="O14" s="3">
        <f t="shared" si="0"/>
        <v>-447</v>
      </c>
      <c r="P14" s="91">
        <f t="shared" si="1"/>
        <v>-8.9741015860269016E-2</v>
      </c>
      <c r="Q14" s="86">
        <f t="shared" si="2"/>
        <v>-3.2537487261610131E-3</v>
      </c>
    </row>
    <row r="15" spans="1:17" x14ac:dyDescent="0.35">
      <c r="A15" s="37" t="s">
        <v>16</v>
      </c>
      <c r="B15" s="53">
        <v>18096</v>
      </c>
      <c r="C15" s="53">
        <v>18097</v>
      </c>
      <c r="D15" s="53">
        <v>19037</v>
      </c>
      <c r="E15" s="53">
        <v>19693</v>
      </c>
      <c r="F15" s="53">
        <v>20725</v>
      </c>
      <c r="G15" s="53">
        <v>20198</v>
      </c>
      <c r="H15" s="53">
        <v>20063</v>
      </c>
      <c r="I15" s="53">
        <v>20989</v>
      </c>
      <c r="J15" s="53">
        <v>22334</v>
      </c>
      <c r="K15" s="53">
        <v>22972</v>
      </c>
      <c r="L15" s="82">
        <v>22896</v>
      </c>
      <c r="M15" s="4">
        <v>24081</v>
      </c>
      <c r="O15" s="3">
        <f t="shared" si="0"/>
        <v>4800</v>
      </c>
      <c r="P15" s="87">
        <f t="shared" si="1"/>
        <v>0.26525198938992045</v>
      </c>
      <c r="Q15" s="86">
        <f t="shared" si="2"/>
        <v>3.493958363662833E-2</v>
      </c>
    </row>
    <row r="16" spans="1:17" x14ac:dyDescent="0.35">
      <c r="A16" s="37" t="s">
        <v>17</v>
      </c>
      <c r="B16" s="53">
        <v>5354</v>
      </c>
      <c r="C16" s="53">
        <v>5370</v>
      </c>
      <c r="D16" s="53">
        <v>5487</v>
      </c>
      <c r="E16" s="53">
        <v>5503</v>
      </c>
      <c r="F16" s="53">
        <v>5580</v>
      </c>
      <c r="G16" s="53">
        <v>5058</v>
      </c>
      <c r="H16" s="53">
        <v>5018</v>
      </c>
      <c r="I16" s="53">
        <v>5017</v>
      </c>
      <c r="J16" s="53">
        <v>4881</v>
      </c>
      <c r="K16" s="53">
        <v>4799</v>
      </c>
      <c r="L16" s="82">
        <v>4687</v>
      </c>
      <c r="M16" s="4">
        <v>4942</v>
      </c>
      <c r="O16" s="3">
        <f t="shared" si="0"/>
        <v>-667</v>
      </c>
      <c r="P16" s="90">
        <f t="shared" si="1"/>
        <v>-0.12457975345536047</v>
      </c>
      <c r="Q16" s="86">
        <f t="shared" si="2"/>
        <v>-4.855146309506478E-3</v>
      </c>
    </row>
    <row r="17" spans="1:17" x14ac:dyDescent="0.35">
      <c r="A17" s="37" t="s">
        <v>18</v>
      </c>
      <c r="B17" s="53">
        <v>2369</v>
      </c>
      <c r="C17" s="53">
        <v>2435</v>
      </c>
      <c r="D17" s="53">
        <v>2522</v>
      </c>
      <c r="E17" s="53">
        <v>2592</v>
      </c>
      <c r="F17" s="53">
        <v>2869</v>
      </c>
      <c r="G17" s="53">
        <v>2599</v>
      </c>
      <c r="H17" s="53">
        <v>2411</v>
      </c>
      <c r="I17" s="53">
        <v>2452</v>
      </c>
      <c r="J17" s="53">
        <v>2668</v>
      </c>
      <c r="K17" s="53">
        <v>2703</v>
      </c>
      <c r="L17" s="82">
        <v>2691</v>
      </c>
      <c r="M17" s="4">
        <v>2821</v>
      </c>
      <c r="O17" s="3">
        <f t="shared" si="0"/>
        <v>322</v>
      </c>
      <c r="P17" s="89">
        <f t="shared" si="1"/>
        <v>0.13592233009708737</v>
      </c>
      <c r="Q17" s="86">
        <f t="shared" si="2"/>
        <v>2.3438637356238174E-3</v>
      </c>
    </row>
    <row r="18" spans="1:17" x14ac:dyDescent="0.35">
      <c r="A18" s="37" t="s">
        <v>19</v>
      </c>
      <c r="B18" s="53">
        <v>26074</v>
      </c>
      <c r="C18" s="53">
        <v>27528</v>
      </c>
      <c r="D18" s="53">
        <v>28564</v>
      </c>
      <c r="E18" s="53">
        <v>28577</v>
      </c>
      <c r="F18" s="53">
        <v>27743</v>
      </c>
      <c r="G18" s="53">
        <v>27038</v>
      </c>
      <c r="H18" s="53">
        <v>26263</v>
      </c>
      <c r="I18" s="53">
        <v>26836</v>
      </c>
      <c r="J18" s="53">
        <v>26581</v>
      </c>
      <c r="K18" s="53">
        <v>26540</v>
      </c>
      <c r="L18" s="82">
        <v>25285</v>
      </c>
      <c r="M18" s="4">
        <v>25606</v>
      </c>
      <c r="O18" s="3">
        <f t="shared" si="0"/>
        <v>-789</v>
      </c>
      <c r="P18" s="91">
        <f t="shared" si="1"/>
        <v>-3.0260029147810077E-2</v>
      </c>
      <c r="Q18" s="86">
        <f t="shared" si="2"/>
        <v>-5.7431940602707815E-3</v>
      </c>
    </row>
    <row r="19" spans="1:17" x14ac:dyDescent="0.35">
      <c r="A19" s="37" t="s">
        <v>20</v>
      </c>
      <c r="B19" s="53">
        <v>29182</v>
      </c>
      <c r="C19" s="53">
        <v>29550</v>
      </c>
      <c r="D19" s="53">
        <v>30851</v>
      </c>
      <c r="E19" s="53">
        <v>31665</v>
      </c>
      <c r="F19" s="53">
        <v>32535</v>
      </c>
      <c r="G19" s="53">
        <v>31443</v>
      </c>
      <c r="H19" s="53">
        <v>30688</v>
      </c>
      <c r="I19" s="53">
        <v>30456</v>
      </c>
      <c r="J19" s="53">
        <v>30538</v>
      </c>
      <c r="K19" s="53">
        <v>30813</v>
      </c>
      <c r="L19" s="82">
        <v>29361</v>
      </c>
      <c r="M19" s="4">
        <v>29961</v>
      </c>
      <c r="O19" s="3">
        <f t="shared" si="0"/>
        <v>179</v>
      </c>
      <c r="P19" s="86">
        <f t="shared" si="1"/>
        <v>6.1339181687341511E-3</v>
      </c>
      <c r="Q19" s="86">
        <f t="shared" si="2"/>
        <v>1.3029553064492648E-3</v>
      </c>
    </row>
    <row r="20" spans="1:17" x14ac:dyDescent="0.35">
      <c r="A20" s="37" t="s">
        <v>21</v>
      </c>
      <c r="B20" s="53">
        <v>3216</v>
      </c>
      <c r="C20" s="53">
        <v>3381</v>
      </c>
      <c r="D20" s="53">
        <v>3874</v>
      </c>
      <c r="E20" s="53">
        <v>3620</v>
      </c>
      <c r="F20" s="53">
        <v>3998</v>
      </c>
      <c r="G20" s="53">
        <v>4210</v>
      </c>
      <c r="H20" s="53">
        <v>3913</v>
      </c>
      <c r="I20" s="53">
        <v>3772</v>
      </c>
      <c r="J20" s="53">
        <v>3523</v>
      </c>
      <c r="K20" s="53">
        <v>3460</v>
      </c>
      <c r="L20" s="82">
        <v>3351</v>
      </c>
      <c r="M20" s="4">
        <v>3419</v>
      </c>
      <c r="O20" s="3">
        <f t="shared" si="0"/>
        <v>135</v>
      </c>
      <c r="P20" s="86">
        <f t="shared" si="1"/>
        <v>4.1977611940298511E-2</v>
      </c>
      <c r="Q20" s="86">
        <f t="shared" si="2"/>
        <v>9.8267578978017173E-4</v>
      </c>
    </row>
    <row r="21" spans="1:17" x14ac:dyDescent="0.35">
      <c r="A21" s="37" t="s">
        <v>22</v>
      </c>
      <c r="B21" s="53">
        <v>1204</v>
      </c>
      <c r="C21" s="53">
        <v>1265</v>
      </c>
      <c r="D21" s="53">
        <v>1251</v>
      </c>
      <c r="E21" s="53">
        <v>1211</v>
      </c>
      <c r="F21" s="53">
        <v>1238</v>
      </c>
      <c r="G21" s="53">
        <v>1260</v>
      </c>
      <c r="H21" s="53">
        <v>1271</v>
      </c>
      <c r="I21" s="53">
        <v>1320</v>
      </c>
      <c r="J21" s="53">
        <v>1138</v>
      </c>
      <c r="K21" s="53">
        <v>1141</v>
      </c>
      <c r="L21" s="82">
        <v>1114</v>
      </c>
      <c r="M21" s="4">
        <v>1101</v>
      </c>
      <c r="O21" s="3">
        <f t="shared" si="0"/>
        <v>-90</v>
      </c>
      <c r="P21" s="91">
        <f t="shared" si="1"/>
        <v>-7.4750830564784057E-2</v>
      </c>
      <c r="Q21" s="86">
        <f t="shared" si="2"/>
        <v>-6.5511719318678122E-4</v>
      </c>
    </row>
    <row r="22" spans="1:17" x14ac:dyDescent="0.35">
      <c r="A22" s="37" t="s">
        <v>23</v>
      </c>
      <c r="B22" s="53">
        <v>263</v>
      </c>
      <c r="C22" s="53">
        <v>220</v>
      </c>
      <c r="D22" s="53">
        <v>217</v>
      </c>
      <c r="E22" s="53">
        <v>197</v>
      </c>
      <c r="F22" s="53">
        <v>215</v>
      </c>
      <c r="G22" s="53">
        <v>189</v>
      </c>
      <c r="H22" s="53">
        <v>205</v>
      </c>
      <c r="I22" s="53">
        <v>225</v>
      </c>
      <c r="J22" s="53">
        <v>226</v>
      </c>
      <c r="K22" s="53">
        <v>235</v>
      </c>
      <c r="L22" s="82">
        <v>239</v>
      </c>
      <c r="M22" s="2">
        <v>222</v>
      </c>
      <c r="O22" s="3">
        <f t="shared" si="0"/>
        <v>-24</v>
      </c>
      <c r="P22" s="91">
        <f t="shared" si="1"/>
        <v>-9.125475285171103E-2</v>
      </c>
      <c r="Q22" s="86">
        <f t="shared" si="2"/>
        <v>-1.7469791818314166E-4</v>
      </c>
    </row>
    <row r="23" spans="1:17" x14ac:dyDescent="0.35">
      <c r="A23" s="37" t="s">
        <v>24</v>
      </c>
      <c r="B23" s="53">
        <v>224495</v>
      </c>
      <c r="C23" s="53">
        <v>225710</v>
      </c>
      <c r="D23" s="53">
        <v>230816</v>
      </c>
      <c r="E23" s="53">
        <v>236266</v>
      </c>
      <c r="F23" s="53">
        <v>241997</v>
      </c>
      <c r="G23" s="53">
        <v>244063</v>
      </c>
      <c r="H23" s="53">
        <v>240819</v>
      </c>
      <c r="I23" s="53">
        <v>244858</v>
      </c>
      <c r="J23" s="53">
        <v>244145</v>
      </c>
      <c r="K23" s="53">
        <v>246176</v>
      </c>
      <c r="L23" s="82">
        <v>244480</v>
      </c>
      <c r="M23" s="4">
        <v>258111</v>
      </c>
      <c r="O23" s="3">
        <f t="shared" si="0"/>
        <v>19985</v>
      </c>
      <c r="P23" s="86">
        <f t="shared" si="1"/>
        <v>8.9022027216641791E-2</v>
      </c>
      <c r="Q23" s="86">
        <f t="shared" si="2"/>
        <v>0.14547241228708691</v>
      </c>
    </row>
    <row r="24" spans="1:17" x14ac:dyDescent="0.35">
      <c r="A24" s="37" t="s">
        <v>25</v>
      </c>
      <c r="B24" s="53">
        <v>6516</v>
      </c>
      <c r="C24" s="53">
        <v>6594</v>
      </c>
      <c r="D24" s="53">
        <v>6607</v>
      </c>
      <c r="E24" s="53">
        <v>6633</v>
      </c>
      <c r="F24" s="53">
        <v>6683</v>
      </c>
      <c r="G24" s="53">
        <v>6341</v>
      </c>
      <c r="H24" s="53">
        <v>6447</v>
      </c>
      <c r="I24" s="53">
        <v>6542</v>
      </c>
      <c r="J24" s="53">
        <v>6349</v>
      </c>
      <c r="K24" s="53">
        <v>6387</v>
      </c>
      <c r="L24" s="82">
        <v>6332</v>
      </c>
      <c r="M24" s="4">
        <v>6680</v>
      </c>
      <c r="O24" s="3">
        <f t="shared" si="0"/>
        <v>-184</v>
      </c>
      <c r="P24" s="91">
        <f t="shared" si="1"/>
        <v>-2.8238182934315532E-2</v>
      </c>
      <c r="Q24" s="86">
        <f t="shared" si="2"/>
        <v>-1.3393507060707526E-3</v>
      </c>
    </row>
    <row r="25" spans="1:17" x14ac:dyDescent="0.35">
      <c r="A25" s="37" t="s">
        <v>26</v>
      </c>
      <c r="B25" s="53">
        <v>6416</v>
      </c>
      <c r="C25" s="53">
        <v>6714</v>
      </c>
      <c r="D25" s="53">
        <v>7052</v>
      </c>
      <c r="E25" s="53">
        <v>7388</v>
      </c>
      <c r="F25" s="53">
        <v>7777</v>
      </c>
      <c r="G25" s="53">
        <v>7269</v>
      </c>
      <c r="H25" s="53">
        <v>7087</v>
      </c>
      <c r="I25" s="53">
        <v>7203</v>
      </c>
      <c r="J25" s="53">
        <v>6993</v>
      </c>
      <c r="K25" s="53">
        <v>6974</v>
      </c>
      <c r="L25" s="82">
        <v>7036</v>
      </c>
      <c r="M25" s="4">
        <v>7414</v>
      </c>
      <c r="O25" s="3">
        <f t="shared" si="0"/>
        <v>620</v>
      </c>
      <c r="P25" s="89">
        <f t="shared" si="1"/>
        <v>9.6633416458852872E-2</v>
      </c>
      <c r="Q25" s="86">
        <f t="shared" si="2"/>
        <v>4.5130295530644926E-3</v>
      </c>
    </row>
    <row r="26" spans="1:17" x14ac:dyDescent="0.35">
      <c r="A26" s="37" t="s">
        <v>27</v>
      </c>
      <c r="B26" s="53">
        <v>9994</v>
      </c>
      <c r="C26" s="53">
        <v>10058</v>
      </c>
      <c r="D26" s="53">
        <v>10206</v>
      </c>
      <c r="E26" s="53">
        <v>10223</v>
      </c>
      <c r="F26" s="53">
        <v>10376</v>
      </c>
      <c r="G26" s="53">
        <v>10100</v>
      </c>
      <c r="H26" s="53">
        <v>9942</v>
      </c>
      <c r="I26" s="53">
        <v>10182</v>
      </c>
      <c r="J26" s="53">
        <v>9928</v>
      </c>
      <c r="K26" s="53">
        <v>9747</v>
      </c>
      <c r="L26" s="82">
        <v>9385</v>
      </c>
      <c r="M26" s="4">
        <v>9825</v>
      </c>
      <c r="O26" s="3">
        <f t="shared" si="0"/>
        <v>-609</v>
      </c>
      <c r="P26" s="91">
        <f t="shared" si="1"/>
        <v>-6.0936561937162299E-2</v>
      </c>
      <c r="Q26" s="86">
        <f t="shared" si="2"/>
        <v>-4.4329596738972195E-3</v>
      </c>
    </row>
    <row r="27" spans="1:17" x14ac:dyDescent="0.35">
      <c r="A27" s="37" t="s">
        <v>28</v>
      </c>
      <c r="B27" s="53">
        <v>3049</v>
      </c>
      <c r="C27" s="53">
        <v>3075</v>
      </c>
      <c r="D27" s="53">
        <v>3047</v>
      </c>
      <c r="E27" s="53">
        <v>3088</v>
      </c>
      <c r="F27" s="53">
        <v>3086</v>
      </c>
      <c r="G27" s="53">
        <v>2993</v>
      </c>
      <c r="H27" s="53">
        <v>2924</v>
      </c>
      <c r="I27" s="53">
        <v>3000</v>
      </c>
      <c r="J27" s="53">
        <v>2887</v>
      </c>
      <c r="K27" s="53">
        <v>2942</v>
      </c>
      <c r="L27" s="82">
        <v>2821</v>
      </c>
      <c r="M27" s="4">
        <v>2996</v>
      </c>
      <c r="O27" s="3">
        <f t="shared" si="0"/>
        <v>-228</v>
      </c>
      <c r="P27" s="91">
        <f t="shared" si="1"/>
        <v>-7.4778615939652349E-2</v>
      </c>
      <c r="Q27" s="86">
        <f t="shared" si="2"/>
        <v>-1.6596302227398457E-3</v>
      </c>
    </row>
    <row r="28" spans="1:17" x14ac:dyDescent="0.35">
      <c r="A28" s="37" t="s">
        <v>29</v>
      </c>
      <c r="B28" s="53">
        <v>153631</v>
      </c>
      <c r="C28" s="53">
        <v>165197</v>
      </c>
      <c r="D28" s="53">
        <v>179463</v>
      </c>
      <c r="E28" s="53">
        <v>188000</v>
      </c>
      <c r="F28" s="53">
        <v>201448</v>
      </c>
      <c r="G28" s="53">
        <v>179391</v>
      </c>
      <c r="H28" s="53">
        <v>189302</v>
      </c>
      <c r="I28" s="53">
        <v>194938</v>
      </c>
      <c r="J28" s="53">
        <v>221257</v>
      </c>
      <c r="K28" s="53">
        <v>231448</v>
      </c>
      <c r="L28" s="82">
        <v>219558</v>
      </c>
      <c r="M28" s="4">
        <v>215659</v>
      </c>
      <c r="O28" s="3">
        <f t="shared" si="0"/>
        <v>65927</v>
      </c>
      <c r="P28" s="88">
        <f t="shared" si="1"/>
        <v>0.42912563219662697</v>
      </c>
      <c r="Q28" s="86">
        <f t="shared" si="2"/>
        <v>0.47988790216916583</v>
      </c>
    </row>
    <row r="29" spans="1:17" x14ac:dyDescent="0.35">
      <c r="A29" s="37" t="s">
        <v>30</v>
      </c>
      <c r="B29" s="53">
        <v>8088</v>
      </c>
      <c r="C29" s="53">
        <v>8014</v>
      </c>
      <c r="D29" s="53">
        <v>8253</v>
      </c>
      <c r="E29" s="53">
        <v>8212</v>
      </c>
      <c r="F29" s="53">
        <v>8335</v>
      </c>
      <c r="G29" s="53">
        <v>7820</v>
      </c>
      <c r="H29" s="53">
        <v>7613</v>
      </c>
      <c r="I29" s="53">
        <v>7633</v>
      </c>
      <c r="J29" s="53">
        <v>7306</v>
      </c>
      <c r="K29" s="53">
        <v>7170</v>
      </c>
      <c r="L29" s="82">
        <v>6950</v>
      </c>
      <c r="M29" s="4">
        <v>7312</v>
      </c>
      <c r="O29" s="3">
        <f t="shared" si="0"/>
        <v>-1138</v>
      </c>
      <c r="P29" s="90">
        <f t="shared" si="1"/>
        <v>-0.14070227497527202</v>
      </c>
      <c r="Q29" s="86">
        <f t="shared" si="2"/>
        <v>-8.2835929538506332E-3</v>
      </c>
    </row>
    <row r="30" spans="1:17" x14ac:dyDescent="0.35">
      <c r="A30" s="37" t="s">
        <v>31</v>
      </c>
      <c r="B30" s="53">
        <v>15762</v>
      </c>
      <c r="C30" s="53">
        <v>15573</v>
      </c>
      <c r="D30" s="53">
        <v>15701</v>
      </c>
      <c r="E30" s="53">
        <v>15643</v>
      </c>
      <c r="F30" s="53">
        <v>15845</v>
      </c>
      <c r="G30" s="53">
        <v>15378</v>
      </c>
      <c r="H30" s="53">
        <v>15017</v>
      </c>
      <c r="I30" s="53">
        <v>15177</v>
      </c>
      <c r="J30" s="53">
        <v>14668</v>
      </c>
      <c r="K30" s="53">
        <v>14511</v>
      </c>
      <c r="L30" s="82">
        <v>13998</v>
      </c>
      <c r="M30" s="4">
        <v>14761</v>
      </c>
      <c r="O30" s="3">
        <f t="shared" si="0"/>
        <v>-1764</v>
      </c>
      <c r="P30" s="90">
        <f t="shared" si="1"/>
        <v>-0.1119147316330415</v>
      </c>
      <c r="Q30" s="86">
        <f t="shared" si="2"/>
        <v>-1.2840296986460911E-2</v>
      </c>
    </row>
    <row r="31" spans="1:17" x14ac:dyDescent="0.35">
      <c r="A31" s="37" t="s">
        <v>32</v>
      </c>
      <c r="B31" s="53">
        <v>17660</v>
      </c>
      <c r="C31" s="53">
        <v>18070</v>
      </c>
      <c r="D31" s="53">
        <v>18591</v>
      </c>
      <c r="E31" s="53">
        <v>18481</v>
      </c>
      <c r="F31" s="53">
        <v>18006</v>
      </c>
      <c r="G31" s="53">
        <v>16414</v>
      </c>
      <c r="H31" s="53">
        <v>15844</v>
      </c>
      <c r="I31" s="53">
        <v>16200</v>
      </c>
      <c r="J31" s="53">
        <v>16186</v>
      </c>
      <c r="K31" s="53">
        <v>16412</v>
      </c>
      <c r="L31" s="82">
        <v>16206</v>
      </c>
      <c r="M31" s="4">
        <v>16189</v>
      </c>
      <c r="O31" s="3">
        <f t="shared" si="0"/>
        <v>-1454</v>
      </c>
      <c r="P31" s="91">
        <f t="shared" si="1"/>
        <v>-8.2332955832389587E-2</v>
      </c>
      <c r="Q31" s="86">
        <f t="shared" si="2"/>
        <v>-1.0583782209928665E-2</v>
      </c>
    </row>
    <row r="32" spans="1:17" x14ac:dyDescent="0.35">
      <c r="A32" s="37" t="s">
        <v>33</v>
      </c>
      <c r="B32" s="53">
        <v>4192</v>
      </c>
      <c r="C32" s="53">
        <v>4396</v>
      </c>
      <c r="D32" s="53">
        <v>4796</v>
      </c>
      <c r="E32" s="53">
        <v>5293</v>
      </c>
      <c r="F32" s="53">
        <v>5742</v>
      </c>
      <c r="G32" s="53">
        <v>5530</v>
      </c>
      <c r="H32" s="53">
        <v>5352</v>
      </c>
      <c r="I32" s="53">
        <v>5308</v>
      </c>
      <c r="J32" s="53">
        <v>5429</v>
      </c>
      <c r="K32" s="53">
        <v>5456</v>
      </c>
      <c r="L32" s="82">
        <v>5191</v>
      </c>
      <c r="M32" s="4">
        <v>5066</v>
      </c>
      <c r="O32" s="3">
        <f t="shared" si="0"/>
        <v>999</v>
      </c>
      <c r="P32" s="87">
        <f t="shared" si="1"/>
        <v>0.23831106870229007</v>
      </c>
      <c r="Q32" s="86">
        <f t="shared" si="2"/>
        <v>7.2718008443732711E-3</v>
      </c>
    </row>
    <row r="33" spans="1:17" x14ac:dyDescent="0.35">
      <c r="A33" s="37" t="s">
        <v>34</v>
      </c>
      <c r="B33" s="53">
        <v>10082</v>
      </c>
      <c r="C33" s="53">
        <v>10579</v>
      </c>
      <c r="D33" s="53">
        <v>11158</v>
      </c>
      <c r="E33" s="53">
        <v>11660</v>
      </c>
      <c r="F33" s="53">
        <v>12272</v>
      </c>
      <c r="G33" s="53">
        <v>11673</v>
      </c>
      <c r="H33" s="53">
        <v>11714</v>
      </c>
      <c r="I33" s="53">
        <v>12559</v>
      </c>
      <c r="J33" s="53">
        <v>13457</v>
      </c>
      <c r="K33" s="53">
        <v>15197</v>
      </c>
      <c r="L33" s="82">
        <v>14890</v>
      </c>
      <c r="M33" s="4">
        <v>14631</v>
      </c>
      <c r="O33" s="3">
        <f t="shared" si="0"/>
        <v>4808</v>
      </c>
      <c r="P33" s="88">
        <f t="shared" si="1"/>
        <v>0.47688950605038682</v>
      </c>
      <c r="Q33" s="86">
        <f t="shared" si="2"/>
        <v>3.4997816276022713E-2</v>
      </c>
    </row>
    <row r="34" spans="1:17" x14ac:dyDescent="0.35">
      <c r="A34" s="37" t="s">
        <v>35</v>
      </c>
      <c r="B34" s="53">
        <v>13281</v>
      </c>
      <c r="C34" s="53">
        <v>13109</v>
      </c>
      <c r="D34" s="53">
        <v>13275</v>
      </c>
      <c r="E34" s="53">
        <v>13476</v>
      </c>
      <c r="F34" s="53">
        <v>13511</v>
      </c>
      <c r="G34" s="53">
        <v>13300</v>
      </c>
      <c r="H34" s="53">
        <v>13045</v>
      </c>
      <c r="I34" s="53">
        <v>12906</v>
      </c>
      <c r="J34" s="53">
        <v>12914</v>
      </c>
      <c r="K34" s="53">
        <v>12867</v>
      </c>
      <c r="L34" s="82">
        <v>12840</v>
      </c>
      <c r="M34" s="4">
        <v>13090</v>
      </c>
      <c r="O34" s="3">
        <f t="shared" si="0"/>
        <v>-441</v>
      </c>
      <c r="P34" s="91">
        <f t="shared" si="1"/>
        <v>-3.3205330923876217E-2</v>
      </c>
      <c r="Q34" s="86">
        <f t="shared" si="2"/>
        <v>-3.2100742466152276E-3</v>
      </c>
    </row>
    <row r="35" spans="1:17" x14ac:dyDescent="0.35">
      <c r="A35" s="37" t="s">
        <v>36</v>
      </c>
      <c r="B35" s="53">
        <v>4298</v>
      </c>
      <c r="C35" s="53">
        <v>4238</v>
      </c>
      <c r="D35" s="53">
        <v>4410</v>
      </c>
      <c r="E35" s="53">
        <v>4480</v>
      </c>
      <c r="F35" s="53">
        <v>4606</v>
      </c>
      <c r="G35" s="53">
        <v>4530</v>
      </c>
      <c r="H35" s="53">
        <v>4350</v>
      </c>
      <c r="I35" s="53">
        <v>4246</v>
      </c>
      <c r="J35" s="53">
        <v>4245</v>
      </c>
      <c r="K35" s="53">
        <v>4284</v>
      </c>
      <c r="L35" s="82">
        <v>4158</v>
      </c>
      <c r="M35" s="4">
        <v>4252</v>
      </c>
      <c r="O35" s="3">
        <f t="shared" si="0"/>
        <v>-140</v>
      </c>
      <c r="P35" s="91">
        <f t="shared" si="1"/>
        <v>-3.2573289902280131E-2</v>
      </c>
      <c r="Q35" s="86">
        <f t="shared" si="2"/>
        <v>-1.0190711894016596E-3</v>
      </c>
    </row>
    <row r="36" spans="1:17" x14ac:dyDescent="0.35">
      <c r="A36" s="37" t="s">
        <v>37</v>
      </c>
      <c r="B36" s="53">
        <v>21112</v>
      </c>
      <c r="C36" s="53">
        <v>22391</v>
      </c>
      <c r="D36" s="53">
        <v>23896</v>
      </c>
      <c r="E36" s="53">
        <v>25145</v>
      </c>
      <c r="F36" s="53">
        <v>27079</v>
      </c>
      <c r="G36" s="53">
        <v>25061</v>
      </c>
      <c r="H36" s="53">
        <v>23568</v>
      </c>
      <c r="I36" s="53">
        <v>23072</v>
      </c>
      <c r="J36" s="53">
        <v>22226</v>
      </c>
      <c r="K36" s="53">
        <v>20163</v>
      </c>
      <c r="L36" s="82">
        <v>19836</v>
      </c>
      <c r="M36" s="4">
        <v>19558</v>
      </c>
      <c r="O36" s="3">
        <f t="shared" si="0"/>
        <v>-1276</v>
      </c>
      <c r="P36" s="91">
        <f t="shared" si="1"/>
        <v>-6.043956043956044E-2</v>
      </c>
      <c r="Q36" s="86">
        <f t="shared" si="2"/>
        <v>-9.2881059834036984E-3</v>
      </c>
    </row>
    <row r="37" spans="1:17" x14ac:dyDescent="0.35">
      <c r="A37" s="37" t="s">
        <v>38</v>
      </c>
      <c r="B37" s="53">
        <v>2093</v>
      </c>
      <c r="C37" s="53">
        <v>2178</v>
      </c>
      <c r="D37" s="53">
        <v>2411</v>
      </c>
      <c r="E37" s="53">
        <v>2557</v>
      </c>
      <c r="F37" s="53">
        <v>2718</v>
      </c>
      <c r="G37" s="53">
        <v>2580</v>
      </c>
      <c r="H37" s="53">
        <v>2504</v>
      </c>
      <c r="I37" s="53">
        <v>2508</v>
      </c>
      <c r="J37" s="53">
        <v>2470</v>
      </c>
      <c r="K37" s="53">
        <v>2489</v>
      </c>
      <c r="L37" s="82">
        <v>2416</v>
      </c>
      <c r="M37" s="4">
        <v>2413</v>
      </c>
      <c r="O37" s="3">
        <f t="shared" si="0"/>
        <v>323</v>
      </c>
      <c r="P37" s="89">
        <f t="shared" si="1"/>
        <v>0.15432393693263258</v>
      </c>
      <c r="Q37" s="86">
        <f t="shared" si="2"/>
        <v>2.3511428155481148E-3</v>
      </c>
    </row>
    <row r="38" spans="1:17" x14ac:dyDescent="0.35">
      <c r="A38" s="37" t="s">
        <v>39</v>
      </c>
      <c r="B38" s="53">
        <v>6687</v>
      </c>
      <c r="C38" s="53">
        <v>6714</v>
      </c>
      <c r="D38" s="53">
        <v>6832</v>
      </c>
      <c r="E38" s="53">
        <v>6884</v>
      </c>
      <c r="F38" s="53">
        <v>6892</v>
      </c>
      <c r="G38" s="53">
        <v>6291</v>
      </c>
      <c r="H38" s="53">
        <v>6018</v>
      </c>
      <c r="I38" s="53">
        <v>5872</v>
      </c>
      <c r="J38" s="53">
        <v>5660</v>
      </c>
      <c r="K38" s="53">
        <v>5717</v>
      </c>
      <c r="L38" s="82">
        <v>5539</v>
      </c>
      <c r="M38" s="4">
        <v>5522</v>
      </c>
      <c r="O38" s="3">
        <f t="shared" si="0"/>
        <v>-1148</v>
      </c>
      <c r="P38" s="90">
        <f t="shared" si="1"/>
        <v>-0.17167638701959026</v>
      </c>
      <c r="Q38" s="86">
        <f t="shared" si="2"/>
        <v>-8.3563837530936085E-3</v>
      </c>
    </row>
    <row r="39" spans="1:17" x14ac:dyDescent="0.35">
      <c r="A39" s="37" t="s">
        <v>40</v>
      </c>
      <c r="B39" s="53">
        <v>123651</v>
      </c>
      <c r="C39" s="53">
        <v>124813</v>
      </c>
      <c r="D39" s="53">
        <v>127685</v>
      </c>
      <c r="E39" s="53">
        <v>128543</v>
      </c>
      <c r="F39" s="53">
        <v>131035</v>
      </c>
      <c r="G39" s="53">
        <v>131041</v>
      </c>
      <c r="H39" s="53">
        <v>128704</v>
      </c>
      <c r="I39" s="53">
        <v>130645</v>
      </c>
      <c r="J39" s="53">
        <v>129553</v>
      </c>
      <c r="K39" s="53">
        <v>129882</v>
      </c>
      <c r="L39" s="82">
        <v>126224</v>
      </c>
      <c r="M39" s="4">
        <v>132311</v>
      </c>
      <c r="O39" s="3">
        <f t="shared" si="0"/>
        <v>2573</v>
      </c>
      <c r="P39" s="86">
        <f t="shared" si="1"/>
        <v>2.0808566044754995E-2</v>
      </c>
      <c r="Q39" s="86">
        <f t="shared" si="2"/>
        <v>1.8729072645217646E-2</v>
      </c>
    </row>
    <row r="40" spans="1:17" x14ac:dyDescent="0.35">
      <c r="A40" s="37" t="s">
        <v>41</v>
      </c>
      <c r="B40" s="53">
        <v>1500</v>
      </c>
      <c r="C40" s="53">
        <v>1452</v>
      </c>
      <c r="D40" s="53">
        <v>1439</v>
      </c>
      <c r="E40" s="53">
        <v>1385</v>
      </c>
      <c r="F40" s="53">
        <v>1382</v>
      </c>
      <c r="G40" s="53">
        <v>1341</v>
      </c>
      <c r="H40" s="53">
        <v>1407</v>
      </c>
      <c r="I40" s="53">
        <v>1411</v>
      </c>
      <c r="J40" s="53">
        <v>1288</v>
      </c>
      <c r="K40" s="53">
        <v>1200</v>
      </c>
      <c r="L40" s="82">
        <v>1214</v>
      </c>
      <c r="M40" s="4">
        <v>1230</v>
      </c>
      <c r="O40" s="3">
        <f t="shared" si="0"/>
        <v>-286</v>
      </c>
      <c r="P40" s="90">
        <f t="shared" si="1"/>
        <v>-0.19066666666666668</v>
      </c>
      <c r="Q40" s="86">
        <f t="shared" si="2"/>
        <v>-2.0818168583491047E-3</v>
      </c>
    </row>
    <row r="41" spans="1:17" x14ac:dyDescent="0.35">
      <c r="A41" s="37" t="s">
        <v>42</v>
      </c>
      <c r="B41" s="53">
        <v>12309</v>
      </c>
      <c r="C41" s="53">
        <v>12283</v>
      </c>
      <c r="D41" s="53">
        <v>12508</v>
      </c>
      <c r="E41" s="53">
        <v>12238</v>
      </c>
      <c r="F41" s="53">
        <v>12356</v>
      </c>
      <c r="G41" s="53">
        <v>11944</v>
      </c>
      <c r="H41" s="53">
        <v>11770</v>
      </c>
      <c r="I41" s="53">
        <v>12017</v>
      </c>
      <c r="J41" s="53">
        <v>11096</v>
      </c>
      <c r="K41" s="53">
        <v>11170</v>
      </c>
      <c r="L41" s="82">
        <v>10928</v>
      </c>
      <c r="M41" s="4">
        <v>11555</v>
      </c>
      <c r="O41" s="3">
        <f t="shared" si="0"/>
        <v>-1381</v>
      </c>
      <c r="P41" s="90">
        <f t="shared" si="1"/>
        <v>-0.1121943293525063</v>
      </c>
      <c r="Q41" s="86">
        <f t="shared" si="2"/>
        <v>-1.0052409375454943E-2</v>
      </c>
    </row>
    <row r="42" spans="1:17" x14ac:dyDescent="0.35">
      <c r="A42" s="37" t="s">
        <v>43</v>
      </c>
      <c r="B42" s="53">
        <v>108265</v>
      </c>
      <c r="C42" s="53">
        <v>110526</v>
      </c>
      <c r="D42" s="53">
        <v>112966</v>
      </c>
      <c r="E42" s="53">
        <v>115254</v>
      </c>
      <c r="F42" s="53">
        <v>118620</v>
      </c>
      <c r="G42" s="53">
        <v>118753</v>
      </c>
      <c r="H42" s="53">
        <v>115921</v>
      </c>
      <c r="I42" s="53">
        <v>117355</v>
      </c>
      <c r="J42" s="53">
        <v>115558</v>
      </c>
      <c r="K42" s="53">
        <v>116796</v>
      </c>
      <c r="L42" s="82">
        <v>114441</v>
      </c>
      <c r="M42" s="4">
        <v>119308</v>
      </c>
      <c r="O42" s="3">
        <f t="shared" si="0"/>
        <v>6176</v>
      </c>
      <c r="P42" s="86">
        <f t="shared" si="1"/>
        <v>5.7045213134438645E-2</v>
      </c>
      <c r="Q42" s="86">
        <f t="shared" si="2"/>
        <v>4.4955597612461783E-2</v>
      </c>
    </row>
    <row r="43" spans="1:17" x14ac:dyDescent="0.35">
      <c r="A43" s="37" t="s">
        <v>44</v>
      </c>
      <c r="B43" s="53">
        <v>4232</v>
      </c>
      <c r="C43" s="53">
        <v>4527</v>
      </c>
      <c r="D43" s="53">
        <v>4804</v>
      </c>
      <c r="E43" s="53">
        <v>4975</v>
      </c>
      <c r="F43" s="53">
        <v>5218</v>
      </c>
      <c r="G43" s="53">
        <v>4797</v>
      </c>
      <c r="H43" s="53">
        <v>4503</v>
      </c>
      <c r="I43" s="53">
        <v>4558</v>
      </c>
      <c r="J43" s="53">
        <v>4316</v>
      </c>
      <c r="K43" s="53">
        <v>4771</v>
      </c>
      <c r="L43" s="82">
        <v>4712</v>
      </c>
      <c r="M43" s="4">
        <v>5066</v>
      </c>
      <c r="O43" s="3">
        <f t="shared" si="0"/>
        <v>480</v>
      </c>
      <c r="P43" s="89">
        <f t="shared" si="1"/>
        <v>0.11342155009451796</v>
      </c>
      <c r="Q43" s="86">
        <f t="shared" si="2"/>
        <v>3.4939583636628331E-3</v>
      </c>
    </row>
    <row r="44" spans="1:17" x14ac:dyDescent="0.35">
      <c r="A44" s="37" t="s">
        <v>45</v>
      </c>
      <c r="B44" s="53">
        <v>13270</v>
      </c>
      <c r="C44" s="53">
        <v>13904</v>
      </c>
      <c r="D44" s="53">
        <v>14447</v>
      </c>
      <c r="E44" s="53">
        <v>14851</v>
      </c>
      <c r="F44" s="53">
        <v>15684</v>
      </c>
      <c r="G44" s="53">
        <v>14875</v>
      </c>
      <c r="H44" s="53">
        <v>14287</v>
      </c>
      <c r="I44" s="53">
        <v>14364</v>
      </c>
      <c r="J44" s="53">
        <v>15146</v>
      </c>
      <c r="K44" s="53">
        <v>15657</v>
      </c>
      <c r="L44" s="82">
        <v>15361</v>
      </c>
      <c r="M44" s="4">
        <v>15129</v>
      </c>
      <c r="O44" s="3">
        <f t="shared" si="0"/>
        <v>2091</v>
      </c>
      <c r="P44" s="89">
        <f t="shared" si="1"/>
        <v>0.15757347400150715</v>
      </c>
      <c r="Q44" s="86">
        <f t="shared" si="2"/>
        <v>1.5220556121706216E-2</v>
      </c>
    </row>
    <row r="45" spans="1:17" x14ac:dyDescent="0.35">
      <c r="A45" s="37" t="s">
        <v>46</v>
      </c>
      <c r="B45" s="53">
        <v>7977</v>
      </c>
      <c r="C45" s="53">
        <v>8250</v>
      </c>
      <c r="D45" s="53">
        <v>8584</v>
      </c>
      <c r="E45" s="53">
        <v>8980</v>
      </c>
      <c r="F45" s="53">
        <v>9529</v>
      </c>
      <c r="G45" s="53">
        <v>9087</v>
      </c>
      <c r="H45" s="53">
        <v>8964</v>
      </c>
      <c r="I45" s="53">
        <v>9062</v>
      </c>
      <c r="J45" s="53">
        <v>10155</v>
      </c>
      <c r="K45" s="53">
        <v>11084</v>
      </c>
      <c r="L45" s="82">
        <v>10029</v>
      </c>
      <c r="M45" s="4">
        <v>9752</v>
      </c>
      <c r="O45" s="3">
        <f t="shared" si="0"/>
        <v>2052</v>
      </c>
      <c r="P45" s="87">
        <f t="shared" si="1"/>
        <v>0.25723956374576906</v>
      </c>
      <c r="Q45" s="86">
        <f t="shared" si="2"/>
        <v>1.4936672004658612E-2</v>
      </c>
    </row>
    <row r="46" spans="1:17" x14ac:dyDescent="0.35">
      <c r="A46" s="37" t="s">
        <v>47</v>
      </c>
      <c r="B46" s="53">
        <v>10115</v>
      </c>
      <c r="C46" s="53">
        <v>10643</v>
      </c>
      <c r="D46" s="53">
        <v>11016</v>
      </c>
      <c r="E46" s="53">
        <v>11338</v>
      </c>
      <c r="F46" s="53">
        <v>11797</v>
      </c>
      <c r="G46" s="53">
        <v>11412</v>
      </c>
      <c r="H46" s="53">
        <v>11203</v>
      </c>
      <c r="I46" s="53">
        <v>11508</v>
      </c>
      <c r="J46" s="53">
        <v>11430</v>
      </c>
      <c r="K46" s="53">
        <v>11173</v>
      </c>
      <c r="L46" s="82">
        <v>10764</v>
      </c>
      <c r="M46" s="4">
        <v>10633</v>
      </c>
      <c r="O46" s="3">
        <f t="shared" si="0"/>
        <v>649</v>
      </c>
      <c r="P46" s="86">
        <f t="shared" si="1"/>
        <v>6.4162135442412255E-2</v>
      </c>
      <c r="Q46" s="86">
        <f t="shared" si="2"/>
        <v>4.7241228708691223E-3</v>
      </c>
    </row>
    <row r="47" spans="1:17" x14ac:dyDescent="0.35">
      <c r="A47" s="37" t="s">
        <v>52</v>
      </c>
      <c r="B47" s="56">
        <f t="shared" ref="B47:I47" si="3">SUM(B2:B46)</f>
        <v>1082315</v>
      </c>
      <c r="C47" s="56">
        <f t="shared" si="3"/>
        <v>1116169</v>
      </c>
      <c r="D47" s="56">
        <f t="shared" si="3"/>
        <v>1167279</v>
      </c>
      <c r="E47" s="56">
        <f t="shared" si="3"/>
        <v>1199922</v>
      </c>
      <c r="F47" s="56">
        <f t="shared" si="3"/>
        <v>1245995</v>
      </c>
      <c r="G47" s="56">
        <f t="shared" si="3"/>
        <v>1202853</v>
      </c>
      <c r="H47" s="56">
        <f t="shared" si="3"/>
        <v>1189305</v>
      </c>
      <c r="I47" s="56">
        <f t="shared" si="3"/>
        <v>1208815</v>
      </c>
      <c r="J47" s="56">
        <f t="shared" ref="J47:M47" si="4">SUM(J2:J46)</f>
        <v>1239313</v>
      </c>
      <c r="K47" s="56">
        <f t="shared" si="4"/>
        <v>1258321</v>
      </c>
      <c r="L47" s="83">
        <f>SUM(L2:L46)</f>
        <v>1219695</v>
      </c>
      <c r="M47" s="56">
        <f t="shared" si="4"/>
        <v>1246377</v>
      </c>
      <c r="O47" s="3">
        <f t="shared" si="0"/>
        <v>137380</v>
      </c>
      <c r="P47" s="89">
        <f t="shared" si="1"/>
        <v>0.12693162341832093</v>
      </c>
      <c r="Q47" s="86">
        <f t="shared" si="2"/>
        <v>1</v>
      </c>
    </row>
    <row r="48" spans="1:17" x14ac:dyDescent="0.35">
      <c r="A48" s="59" t="s">
        <v>49</v>
      </c>
      <c r="B48" s="38">
        <f>B47/B49</f>
        <v>4.9938918761491376E-2</v>
      </c>
      <c r="C48" s="38">
        <f t="shared" ref="C48:K48" si="5">C47/C49</f>
        <v>5.0602243262193543E-2</v>
      </c>
      <c r="D48" s="38">
        <f t="shared" si="5"/>
        <v>5.1266176113484878E-2</v>
      </c>
      <c r="E48" s="38">
        <f t="shared" si="5"/>
        <v>5.1406440986003644E-2</v>
      </c>
      <c r="F48" s="38">
        <f t="shared" si="5"/>
        <v>5.1714259886697998E-2</v>
      </c>
      <c r="G48" s="38">
        <f t="shared" si="5"/>
        <v>4.9543881101901603E-2</v>
      </c>
      <c r="H48" s="38">
        <f t="shared" si="5"/>
        <v>4.9153515790350745E-2</v>
      </c>
      <c r="I48" s="38">
        <f t="shared" si="5"/>
        <v>4.9272142341898528E-2</v>
      </c>
      <c r="J48" s="38">
        <f t="shared" si="5"/>
        <v>5.0321059855243509E-2</v>
      </c>
      <c r="K48" s="38">
        <f t="shared" si="5"/>
        <v>5.0488702664220661E-2</v>
      </c>
      <c r="L48" s="84">
        <f>L47/L49</f>
        <v>5.0755902764657933E-2</v>
      </c>
      <c r="O48" s="3"/>
      <c r="P48" s="86"/>
    </row>
    <row r="49" spans="1:16" x14ac:dyDescent="0.35">
      <c r="A49" s="59" t="s">
        <v>50</v>
      </c>
      <c r="B49" s="39">
        <v>21672776</v>
      </c>
      <c r="C49" s="39">
        <v>22057698</v>
      </c>
      <c r="D49" s="39">
        <v>22768989</v>
      </c>
      <c r="E49" s="39">
        <v>23341861</v>
      </c>
      <c r="F49" s="39">
        <v>24093838</v>
      </c>
      <c r="G49" s="39">
        <v>24278538</v>
      </c>
      <c r="H49" s="39">
        <v>24195726</v>
      </c>
      <c r="I49" s="39">
        <v>24533437</v>
      </c>
      <c r="J49" s="39">
        <v>24628118</v>
      </c>
      <c r="K49" s="39">
        <v>24922823</v>
      </c>
      <c r="L49" s="85">
        <v>24030604</v>
      </c>
      <c r="O49" s="3">
        <f t="shared" si="0"/>
        <v>2357828</v>
      </c>
      <c r="P49" s="89">
        <f t="shared" si="1"/>
        <v>0.10879215472904809</v>
      </c>
    </row>
  </sheetData>
  <pageMargins left="0.7" right="0.7" top="0.75" bottom="0.75" header="0.3" footer="0.3"/>
  <pageSetup scale="70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2E740-559A-4672-9487-A6D6B144FAF2}">
  <sheetPr>
    <pageSetUpPr fitToPage="1"/>
  </sheetPr>
  <dimension ref="A1:S49"/>
  <sheetViews>
    <sheetView topLeftCell="A39" zoomScale="85" zoomScaleNormal="85" workbookViewId="0">
      <selection activeCell="U7" sqref="U7"/>
    </sheetView>
  </sheetViews>
  <sheetFormatPr defaultRowHeight="14.5" x14ac:dyDescent="0.35"/>
  <cols>
    <col min="1" max="1" width="12.54296875" bestFit="1" customWidth="1"/>
    <col min="2" max="2" width="11.08984375" customWidth="1"/>
    <col min="3" max="10" width="10.54296875" bestFit="1" customWidth="1"/>
    <col min="11" max="11" width="10.36328125" bestFit="1" customWidth="1"/>
    <col min="12" max="12" width="13.6328125" bestFit="1" customWidth="1"/>
    <col min="13" max="13" width="13.90625" customWidth="1"/>
    <col min="15" max="15" width="11" bestFit="1" customWidth="1"/>
    <col min="18" max="18" width="11.6328125" customWidth="1"/>
    <col min="19" max="19" width="12.453125" style="86" customWidth="1"/>
  </cols>
  <sheetData>
    <row r="1" spans="1:19" x14ac:dyDescent="0.35">
      <c r="A1" s="37" t="s">
        <v>102</v>
      </c>
      <c r="B1" s="40">
        <v>2010</v>
      </c>
      <c r="C1" s="40">
        <v>2011</v>
      </c>
      <c r="D1" s="40">
        <v>2012</v>
      </c>
      <c r="E1" s="40">
        <v>2013</v>
      </c>
      <c r="F1" s="40">
        <v>2014</v>
      </c>
      <c r="G1" s="40">
        <v>2015</v>
      </c>
      <c r="H1" s="40">
        <v>2016</v>
      </c>
      <c r="I1" s="40">
        <v>2017</v>
      </c>
      <c r="J1" s="40">
        <v>2018</v>
      </c>
      <c r="K1" s="40">
        <v>2019</v>
      </c>
      <c r="L1" s="40">
        <v>2020</v>
      </c>
      <c r="M1" s="98">
        <v>2021</v>
      </c>
      <c r="O1" t="s">
        <v>103</v>
      </c>
      <c r="P1" t="s">
        <v>2</v>
      </c>
      <c r="Q1" t="s">
        <v>104</v>
      </c>
      <c r="R1" t="s">
        <v>112</v>
      </c>
      <c r="S1" s="86" t="s">
        <v>113</v>
      </c>
    </row>
    <row r="2" spans="1:19" x14ac:dyDescent="0.35">
      <c r="A2" s="37" t="s">
        <v>3</v>
      </c>
      <c r="B2" s="53">
        <v>17360</v>
      </c>
      <c r="C2" s="53">
        <v>18696</v>
      </c>
      <c r="D2" s="53">
        <v>20255</v>
      </c>
      <c r="E2" s="53">
        <v>20958</v>
      </c>
      <c r="F2" s="53">
        <v>22213</v>
      </c>
      <c r="G2" s="53">
        <v>21197</v>
      </c>
      <c r="H2" s="53">
        <v>20368</v>
      </c>
      <c r="I2" s="53">
        <v>20834</v>
      </c>
      <c r="J2" s="53">
        <v>21896</v>
      </c>
      <c r="K2" s="53">
        <v>22537</v>
      </c>
      <c r="L2" s="82">
        <v>21392</v>
      </c>
      <c r="M2" s="4">
        <v>21936</v>
      </c>
      <c r="O2" s="3">
        <f>L2-B2</f>
        <v>4032</v>
      </c>
      <c r="P2" s="87">
        <f>O2/B2</f>
        <v>0.23225806451612904</v>
      </c>
      <c r="Q2" s="86">
        <f>O2/137380</f>
        <v>2.9349250254767797E-2</v>
      </c>
      <c r="R2" s="3">
        <f>M2-H2</f>
        <v>1568</v>
      </c>
      <c r="S2" s="86">
        <f>R2/H2</f>
        <v>7.6983503534956796E-2</v>
      </c>
    </row>
    <row r="3" spans="1:19" x14ac:dyDescent="0.35">
      <c r="A3" s="37" t="s">
        <v>4</v>
      </c>
      <c r="B3" s="53">
        <v>1159</v>
      </c>
      <c r="C3" s="53">
        <v>1123</v>
      </c>
      <c r="D3" s="53">
        <v>1123</v>
      </c>
      <c r="E3" s="53">
        <v>1142</v>
      </c>
      <c r="F3" s="53">
        <v>1159</v>
      </c>
      <c r="G3" s="53">
        <v>1082</v>
      </c>
      <c r="H3" s="53">
        <v>1063</v>
      </c>
      <c r="I3" s="53">
        <v>1084</v>
      </c>
      <c r="J3" s="53">
        <v>1034</v>
      </c>
      <c r="K3" s="53">
        <v>1067</v>
      </c>
      <c r="L3" s="82">
        <v>1082</v>
      </c>
      <c r="M3" s="2">
        <v>1044</v>
      </c>
      <c r="O3" s="3">
        <f t="shared" ref="O3:O49" si="0">L3-B3</f>
        <v>-77</v>
      </c>
      <c r="P3" s="91">
        <f t="shared" ref="P3:P49" si="1">O3/B3</f>
        <v>-6.6436583261432272E-2</v>
      </c>
      <c r="Q3" s="86">
        <f t="shared" ref="Q3:Q47" si="2">O3/137380</f>
        <v>-5.6048915417091275E-4</v>
      </c>
      <c r="R3" s="3">
        <f t="shared" ref="R3:R47" si="3">M3-H3</f>
        <v>-19</v>
      </c>
      <c r="S3" s="86">
        <f t="shared" ref="S3:S47" si="4">R3/H3</f>
        <v>-1.7873941674506115E-2</v>
      </c>
    </row>
    <row r="4" spans="1:19" x14ac:dyDescent="0.35">
      <c r="A4" s="37" t="s">
        <v>5</v>
      </c>
      <c r="B4" s="53">
        <v>3472</v>
      </c>
      <c r="C4" s="53">
        <v>3465</v>
      </c>
      <c r="D4" s="53">
        <v>3413</v>
      </c>
      <c r="E4" s="53">
        <v>3392</v>
      </c>
      <c r="F4" s="53">
        <v>3376</v>
      </c>
      <c r="G4" s="53">
        <v>3164</v>
      </c>
      <c r="H4" s="53">
        <v>3092</v>
      </c>
      <c r="I4" s="53">
        <v>3043</v>
      </c>
      <c r="J4" s="53">
        <v>2990</v>
      </c>
      <c r="K4" s="53">
        <v>2942</v>
      </c>
      <c r="L4" s="82">
        <v>2889</v>
      </c>
      <c r="M4" s="4">
        <v>2870</v>
      </c>
      <c r="O4" s="3">
        <f t="shared" si="0"/>
        <v>-583</v>
      </c>
      <c r="P4" s="90">
        <f t="shared" si="1"/>
        <v>-0.1679147465437788</v>
      </c>
      <c r="Q4" s="86">
        <f t="shared" si="2"/>
        <v>-4.2437035958654825E-3</v>
      </c>
      <c r="R4" s="3">
        <f t="shared" si="3"/>
        <v>-222</v>
      </c>
      <c r="S4" s="86">
        <f t="shared" si="4"/>
        <v>-7.1798188874514876E-2</v>
      </c>
    </row>
    <row r="5" spans="1:19" x14ac:dyDescent="0.35">
      <c r="A5" s="37" t="s">
        <v>6</v>
      </c>
      <c r="B5" s="53">
        <v>4505</v>
      </c>
      <c r="C5" s="53">
        <v>4585</v>
      </c>
      <c r="D5" s="53">
        <v>4573</v>
      </c>
      <c r="E5" s="53">
        <v>4505</v>
      </c>
      <c r="F5" s="53">
        <v>4505</v>
      </c>
      <c r="G5" s="53">
        <v>4481</v>
      </c>
      <c r="H5" s="53">
        <v>4450</v>
      </c>
      <c r="I5" s="53">
        <v>4557</v>
      </c>
      <c r="J5" s="53">
        <v>4545</v>
      </c>
      <c r="K5" s="53">
        <v>4635</v>
      </c>
      <c r="L5" s="82">
        <v>4593</v>
      </c>
      <c r="M5" s="4">
        <v>4831</v>
      </c>
      <c r="O5" s="3">
        <f t="shared" si="0"/>
        <v>88</v>
      </c>
      <c r="P5" s="86">
        <f t="shared" si="1"/>
        <v>1.95338512763596E-2</v>
      </c>
      <c r="Q5" s="86">
        <f t="shared" si="2"/>
        <v>6.4055903333818602E-4</v>
      </c>
      <c r="R5" s="3">
        <f t="shared" si="3"/>
        <v>381</v>
      </c>
      <c r="S5" s="86">
        <f t="shared" si="4"/>
        <v>8.5617977528089889E-2</v>
      </c>
    </row>
    <row r="6" spans="1:19" x14ac:dyDescent="0.35">
      <c r="A6" s="37" t="s">
        <v>7</v>
      </c>
      <c r="B6" s="53">
        <v>3557</v>
      </c>
      <c r="C6" s="53">
        <v>3480</v>
      </c>
      <c r="D6" s="53">
        <v>3548</v>
      </c>
      <c r="E6" s="53">
        <v>3509</v>
      </c>
      <c r="F6" s="53">
        <v>3620</v>
      </c>
      <c r="G6" s="53">
        <v>3518</v>
      </c>
      <c r="H6" s="53">
        <v>3478</v>
      </c>
      <c r="I6" s="53">
        <v>3526</v>
      </c>
      <c r="J6" s="53">
        <v>3358</v>
      </c>
      <c r="K6" s="53">
        <v>3442</v>
      </c>
      <c r="L6" s="82">
        <v>3408</v>
      </c>
      <c r="M6" s="4">
        <v>3552</v>
      </c>
      <c r="O6" s="3">
        <f t="shared" si="0"/>
        <v>-149</v>
      </c>
      <c r="P6" s="91">
        <f t="shared" si="1"/>
        <v>-4.1889232499297158E-2</v>
      </c>
      <c r="Q6" s="86">
        <f t="shared" si="2"/>
        <v>-1.0845829087203376E-3</v>
      </c>
      <c r="R6" s="3">
        <f t="shared" si="3"/>
        <v>74</v>
      </c>
      <c r="S6" s="86">
        <f t="shared" si="4"/>
        <v>2.1276595744680851E-2</v>
      </c>
    </row>
    <row r="7" spans="1:19" x14ac:dyDescent="0.35">
      <c r="A7" s="37" t="s">
        <v>8</v>
      </c>
      <c r="B7" s="53">
        <v>4867</v>
      </c>
      <c r="C7" s="53">
        <v>5126</v>
      </c>
      <c r="D7" s="53">
        <v>5359</v>
      </c>
      <c r="E7" s="53">
        <v>5654</v>
      </c>
      <c r="F7" s="53">
        <v>5849</v>
      </c>
      <c r="G7" s="53">
        <v>5413</v>
      </c>
      <c r="H7" s="53">
        <v>5073</v>
      </c>
      <c r="I7" s="53">
        <v>4950</v>
      </c>
      <c r="J7" s="53">
        <v>5091</v>
      </c>
      <c r="K7" s="53">
        <v>5311</v>
      </c>
      <c r="L7" s="82">
        <v>4974</v>
      </c>
      <c r="M7" s="4">
        <v>5045</v>
      </c>
      <c r="O7" s="3">
        <f t="shared" si="0"/>
        <v>107</v>
      </c>
      <c r="P7" s="86">
        <f t="shared" si="1"/>
        <v>2.1984795561947813E-2</v>
      </c>
      <c r="Q7" s="86">
        <f t="shared" si="2"/>
        <v>7.788615518998399E-4</v>
      </c>
      <c r="R7" s="3">
        <f t="shared" si="3"/>
        <v>-28</v>
      </c>
      <c r="S7" s="86">
        <f t="shared" si="4"/>
        <v>-5.5194165188251531E-3</v>
      </c>
    </row>
    <row r="8" spans="1:19" x14ac:dyDescent="0.35">
      <c r="A8" s="37" t="s">
        <v>9</v>
      </c>
      <c r="B8" s="53">
        <v>5360</v>
      </c>
      <c r="C8" s="53">
        <v>5406</v>
      </c>
      <c r="D8" s="53">
        <v>5708</v>
      </c>
      <c r="E8" s="53">
        <v>6023</v>
      </c>
      <c r="F8" s="53">
        <v>6265</v>
      </c>
      <c r="G8" s="53">
        <v>5814</v>
      </c>
      <c r="H8" s="53">
        <v>5539</v>
      </c>
      <c r="I8" s="53">
        <v>5364</v>
      </c>
      <c r="J8" s="53">
        <v>5122</v>
      </c>
      <c r="K8" s="53">
        <v>5609</v>
      </c>
      <c r="L8" s="82">
        <v>5126</v>
      </c>
      <c r="M8" s="4">
        <v>5484</v>
      </c>
      <c r="O8" s="3">
        <f t="shared" si="0"/>
        <v>-234</v>
      </c>
      <c r="P8" s="91">
        <f t="shared" si="1"/>
        <v>-4.3656716417910447E-2</v>
      </c>
      <c r="Q8" s="86">
        <f t="shared" si="2"/>
        <v>-1.703304702285631E-3</v>
      </c>
      <c r="R8" s="3">
        <f t="shared" si="3"/>
        <v>-55</v>
      </c>
      <c r="S8" s="86">
        <f t="shared" si="4"/>
        <v>-9.9295901787326227E-3</v>
      </c>
    </row>
    <row r="9" spans="1:19" x14ac:dyDescent="0.35">
      <c r="A9" s="37" t="s">
        <v>10</v>
      </c>
      <c r="B9" s="53">
        <v>6480</v>
      </c>
      <c r="C9" s="53">
        <v>6448</v>
      </c>
      <c r="D9" s="53">
        <v>6514</v>
      </c>
      <c r="E9" s="53">
        <v>6426</v>
      </c>
      <c r="F9" s="53">
        <v>6354</v>
      </c>
      <c r="G9" s="53">
        <v>6097</v>
      </c>
      <c r="H9" s="53">
        <v>6015</v>
      </c>
      <c r="I9" s="53">
        <v>6034</v>
      </c>
      <c r="J9" s="53">
        <v>5853</v>
      </c>
      <c r="K9" s="53">
        <v>5656</v>
      </c>
      <c r="L9" s="82">
        <v>5580</v>
      </c>
      <c r="M9" s="4">
        <v>5784</v>
      </c>
      <c r="O9" s="3">
        <f t="shared" si="0"/>
        <v>-900</v>
      </c>
      <c r="P9" s="90">
        <f t="shared" si="1"/>
        <v>-0.1388888888888889</v>
      </c>
      <c r="Q9" s="86">
        <f t="shared" si="2"/>
        <v>-6.5511719318678118E-3</v>
      </c>
      <c r="R9" s="3">
        <f t="shared" si="3"/>
        <v>-231</v>
      </c>
      <c r="S9" s="86">
        <f t="shared" si="4"/>
        <v>-3.8403990024937655E-2</v>
      </c>
    </row>
    <row r="10" spans="1:19" x14ac:dyDescent="0.35">
      <c r="A10" s="37" t="s">
        <v>11</v>
      </c>
      <c r="B10" s="53">
        <v>2223</v>
      </c>
      <c r="C10" s="53">
        <v>2238</v>
      </c>
      <c r="D10" s="53">
        <v>2206</v>
      </c>
      <c r="E10" s="53">
        <v>2278</v>
      </c>
      <c r="F10" s="53">
        <v>2291</v>
      </c>
      <c r="G10" s="53">
        <v>2155</v>
      </c>
      <c r="H10" s="53">
        <v>2234</v>
      </c>
      <c r="I10" s="53">
        <v>2261</v>
      </c>
      <c r="J10" s="53">
        <v>2170</v>
      </c>
      <c r="K10" s="53">
        <v>2235</v>
      </c>
      <c r="L10" s="82">
        <v>2173</v>
      </c>
      <c r="M10" s="4">
        <v>2429</v>
      </c>
      <c r="O10" s="3">
        <f t="shared" si="0"/>
        <v>-50</v>
      </c>
      <c r="P10" s="91">
        <f t="shared" si="1"/>
        <v>-2.2492127755285651E-2</v>
      </c>
      <c r="Q10" s="86">
        <f t="shared" si="2"/>
        <v>-3.6395399621487842E-4</v>
      </c>
      <c r="R10" s="3">
        <f t="shared" si="3"/>
        <v>195</v>
      </c>
      <c r="S10" s="86">
        <f t="shared" si="4"/>
        <v>8.7287376902417183E-2</v>
      </c>
    </row>
    <row r="11" spans="1:19" x14ac:dyDescent="0.35">
      <c r="A11" s="37" t="s">
        <v>12</v>
      </c>
      <c r="B11" s="53">
        <v>12153</v>
      </c>
      <c r="C11" s="53">
        <v>12131</v>
      </c>
      <c r="D11" s="53">
        <v>12422</v>
      </c>
      <c r="E11" s="53">
        <v>12489</v>
      </c>
      <c r="F11" s="53">
        <v>12487</v>
      </c>
      <c r="G11" s="53">
        <v>11902</v>
      </c>
      <c r="H11" s="53">
        <v>11651</v>
      </c>
      <c r="I11" s="53">
        <v>11973</v>
      </c>
      <c r="J11" s="53">
        <v>11571</v>
      </c>
      <c r="K11" s="53">
        <v>11415</v>
      </c>
      <c r="L11" s="82">
        <v>11619</v>
      </c>
      <c r="M11" s="4">
        <v>11773</v>
      </c>
      <c r="O11" s="3">
        <f t="shared" si="0"/>
        <v>-534</v>
      </c>
      <c r="P11" s="91">
        <f t="shared" si="1"/>
        <v>-4.3939767958528761E-2</v>
      </c>
      <c r="Q11" s="86">
        <f t="shared" si="2"/>
        <v>-3.8870286795749018E-3</v>
      </c>
      <c r="R11" s="3">
        <f t="shared" si="3"/>
        <v>122</v>
      </c>
      <c r="S11" s="86">
        <f t="shared" si="4"/>
        <v>1.0471204188481676E-2</v>
      </c>
    </row>
    <row r="12" spans="1:19" x14ac:dyDescent="0.35">
      <c r="A12" s="37" t="s">
        <v>13</v>
      </c>
      <c r="B12" s="53">
        <v>3193</v>
      </c>
      <c r="C12" s="53">
        <v>3172</v>
      </c>
      <c r="D12" s="53">
        <v>3082</v>
      </c>
      <c r="E12" s="53">
        <v>3079</v>
      </c>
      <c r="F12" s="53">
        <v>3030</v>
      </c>
      <c r="G12" s="53">
        <v>2857</v>
      </c>
      <c r="H12" s="53">
        <v>2810</v>
      </c>
      <c r="I12" s="53">
        <v>2817</v>
      </c>
      <c r="J12" s="53">
        <v>2730</v>
      </c>
      <c r="K12" s="53">
        <v>2712</v>
      </c>
      <c r="L12" s="82">
        <v>2723</v>
      </c>
      <c r="M12" s="4">
        <v>2696</v>
      </c>
      <c r="O12" s="3">
        <f t="shared" si="0"/>
        <v>-470</v>
      </c>
      <c r="P12" s="90">
        <f t="shared" si="1"/>
        <v>-0.14719699342311307</v>
      </c>
      <c r="Q12" s="86">
        <f t="shared" si="2"/>
        <v>-3.4211675644198573E-3</v>
      </c>
      <c r="R12" s="3">
        <f t="shared" si="3"/>
        <v>-114</v>
      </c>
      <c r="S12" s="86">
        <f t="shared" si="4"/>
        <v>-4.0569395017793594E-2</v>
      </c>
    </row>
    <row r="13" spans="1:19" x14ac:dyDescent="0.35">
      <c r="A13" s="37" t="s">
        <v>14</v>
      </c>
      <c r="B13" s="53">
        <v>138572</v>
      </c>
      <c r="C13" s="53">
        <v>148459</v>
      </c>
      <c r="D13" s="53">
        <v>162206</v>
      </c>
      <c r="E13" s="53">
        <v>171165</v>
      </c>
      <c r="F13" s="53">
        <v>182743</v>
      </c>
      <c r="G13" s="53">
        <v>176123</v>
      </c>
      <c r="H13" s="53">
        <v>170448</v>
      </c>
      <c r="I13" s="53">
        <v>173301</v>
      </c>
      <c r="J13" s="53">
        <v>181763</v>
      </c>
      <c r="K13" s="53">
        <v>183874</v>
      </c>
      <c r="L13" s="82">
        <v>174669</v>
      </c>
      <c r="M13" s="4">
        <v>173596</v>
      </c>
      <c r="O13" s="3">
        <f t="shared" si="0"/>
        <v>36097</v>
      </c>
      <c r="P13" s="87">
        <f t="shared" si="1"/>
        <v>0.26049274023612273</v>
      </c>
      <c r="Q13" s="86">
        <f t="shared" si="2"/>
        <v>0.26275294802736932</v>
      </c>
      <c r="R13" s="3">
        <f t="shared" si="3"/>
        <v>3148</v>
      </c>
      <c r="S13" s="86">
        <f t="shared" si="4"/>
        <v>1.8468975875340278E-2</v>
      </c>
    </row>
    <row r="14" spans="1:19" x14ac:dyDescent="0.35">
      <c r="A14" s="37" t="s">
        <v>15</v>
      </c>
      <c r="B14" s="53">
        <v>4981</v>
      </c>
      <c r="C14" s="53">
        <v>4986</v>
      </c>
      <c r="D14" s="53">
        <v>5104</v>
      </c>
      <c r="E14" s="53">
        <v>5251</v>
      </c>
      <c r="F14" s="53">
        <v>5206</v>
      </c>
      <c r="G14" s="53">
        <v>5071</v>
      </c>
      <c r="H14" s="53">
        <v>4947</v>
      </c>
      <c r="I14" s="53">
        <v>4880</v>
      </c>
      <c r="J14" s="53">
        <v>4639</v>
      </c>
      <c r="K14" s="53">
        <v>4550</v>
      </c>
      <c r="L14" s="82">
        <v>4534</v>
      </c>
      <c r="M14" s="4">
        <v>4721</v>
      </c>
      <c r="O14" s="3">
        <f t="shared" si="0"/>
        <v>-447</v>
      </c>
      <c r="P14" s="91">
        <f t="shared" si="1"/>
        <v>-8.9741015860269016E-2</v>
      </c>
      <c r="Q14" s="86">
        <f t="shared" si="2"/>
        <v>-3.2537487261610131E-3</v>
      </c>
      <c r="R14" s="3">
        <f t="shared" si="3"/>
        <v>-226</v>
      </c>
      <c r="S14" s="86">
        <f t="shared" si="4"/>
        <v>-4.5684253082676367E-2</v>
      </c>
    </row>
    <row r="15" spans="1:19" x14ac:dyDescent="0.35">
      <c r="A15" s="37" t="s">
        <v>16</v>
      </c>
      <c r="B15" s="53">
        <v>18096</v>
      </c>
      <c r="C15" s="53">
        <v>18097</v>
      </c>
      <c r="D15" s="53">
        <v>19037</v>
      </c>
      <c r="E15" s="53">
        <v>19693</v>
      </c>
      <c r="F15" s="53">
        <v>20725</v>
      </c>
      <c r="G15" s="53">
        <v>20198</v>
      </c>
      <c r="H15" s="53">
        <v>20063</v>
      </c>
      <c r="I15" s="53">
        <v>20989</v>
      </c>
      <c r="J15" s="53">
        <v>22334</v>
      </c>
      <c r="K15" s="53">
        <v>22972</v>
      </c>
      <c r="L15" s="82">
        <v>22896</v>
      </c>
      <c r="M15" s="4">
        <v>24081</v>
      </c>
      <c r="O15" s="3">
        <f t="shared" si="0"/>
        <v>4800</v>
      </c>
      <c r="P15" s="87">
        <f t="shared" si="1"/>
        <v>0.26525198938992045</v>
      </c>
      <c r="Q15" s="86">
        <f t="shared" si="2"/>
        <v>3.493958363662833E-2</v>
      </c>
      <c r="R15" s="3">
        <f t="shared" si="3"/>
        <v>4018</v>
      </c>
      <c r="S15" s="86">
        <f t="shared" si="4"/>
        <v>0.20026915217066241</v>
      </c>
    </row>
    <row r="16" spans="1:19" x14ac:dyDescent="0.35">
      <c r="A16" s="37" t="s">
        <v>17</v>
      </c>
      <c r="B16" s="53">
        <v>5354</v>
      </c>
      <c r="C16" s="53">
        <v>5370</v>
      </c>
      <c r="D16" s="53">
        <v>5487</v>
      </c>
      <c r="E16" s="53">
        <v>5503</v>
      </c>
      <c r="F16" s="53">
        <v>5580</v>
      </c>
      <c r="G16" s="53">
        <v>5058</v>
      </c>
      <c r="H16" s="53">
        <v>5018</v>
      </c>
      <c r="I16" s="53">
        <v>5017</v>
      </c>
      <c r="J16" s="53">
        <v>4881</v>
      </c>
      <c r="K16" s="53">
        <v>4799</v>
      </c>
      <c r="L16" s="82">
        <v>4687</v>
      </c>
      <c r="M16" s="4">
        <v>4942</v>
      </c>
      <c r="O16" s="3">
        <f t="shared" si="0"/>
        <v>-667</v>
      </c>
      <c r="P16" s="90">
        <f t="shared" si="1"/>
        <v>-0.12457975345536047</v>
      </c>
      <c r="Q16" s="86">
        <f t="shared" si="2"/>
        <v>-4.855146309506478E-3</v>
      </c>
      <c r="R16" s="3">
        <f t="shared" si="3"/>
        <v>-76</v>
      </c>
      <c r="S16" s="86">
        <f t="shared" si="4"/>
        <v>-1.5145476285372659E-2</v>
      </c>
    </row>
    <row r="17" spans="1:19" x14ac:dyDescent="0.35">
      <c r="A17" s="37" t="s">
        <v>18</v>
      </c>
      <c r="B17" s="53">
        <v>2369</v>
      </c>
      <c r="C17" s="53">
        <v>2435</v>
      </c>
      <c r="D17" s="53">
        <v>2522</v>
      </c>
      <c r="E17" s="53">
        <v>2592</v>
      </c>
      <c r="F17" s="53">
        <v>2869</v>
      </c>
      <c r="G17" s="53">
        <v>2599</v>
      </c>
      <c r="H17" s="53">
        <v>2411</v>
      </c>
      <c r="I17" s="53">
        <v>2452</v>
      </c>
      <c r="J17" s="53">
        <v>2668</v>
      </c>
      <c r="K17" s="53">
        <v>2703</v>
      </c>
      <c r="L17" s="82">
        <v>2691</v>
      </c>
      <c r="M17" s="4">
        <v>2821</v>
      </c>
      <c r="O17" s="3">
        <f t="shared" si="0"/>
        <v>322</v>
      </c>
      <c r="P17" s="89">
        <f t="shared" si="1"/>
        <v>0.13592233009708737</v>
      </c>
      <c r="Q17" s="86">
        <f t="shared" si="2"/>
        <v>2.3438637356238174E-3</v>
      </c>
      <c r="R17" s="3">
        <f t="shared" si="3"/>
        <v>410</v>
      </c>
      <c r="S17" s="86">
        <f t="shared" si="4"/>
        <v>0.17005391953546245</v>
      </c>
    </row>
    <row r="18" spans="1:19" x14ac:dyDescent="0.35">
      <c r="A18" s="37" t="s">
        <v>19</v>
      </c>
      <c r="B18" s="53">
        <v>26074</v>
      </c>
      <c r="C18" s="53">
        <v>27528</v>
      </c>
      <c r="D18" s="53">
        <v>28564</v>
      </c>
      <c r="E18" s="53">
        <v>28577</v>
      </c>
      <c r="F18" s="53">
        <v>27743</v>
      </c>
      <c r="G18" s="53">
        <v>27038</v>
      </c>
      <c r="H18" s="53">
        <v>26263</v>
      </c>
      <c r="I18" s="53">
        <v>26836</v>
      </c>
      <c r="J18" s="53">
        <v>26581</v>
      </c>
      <c r="K18" s="53">
        <v>26540</v>
      </c>
      <c r="L18" s="82">
        <v>25285</v>
      </c>
      <c r="M18" s="4">
        <v>25606</v>
      </c>
      <c r="O18" s="3">
        <f t="shared" si="0"/>
        <v>-789</v>
      </c>
      <c r="P18" s="91">
        <f t="shared" si="1"/>
        <v>-3.0260029147810077E-2</v>
      </c>
      <c r="Q18" s="86">
        <f t="shared" si="2"/>
        <v>-5.7431940602707815E-3</v>
      </c>
      <c r="R18" s="3">
        <f t="shared" si="3"/>
        <v>-657</v>
      </c>
      <c r="S18" s="86">
        <f t="shared" si="4"/>
        <v>-2.501618246201881E-2</v>
      </c>
    </row>
    <row r="19" spans="1:19" x14ac:dyDescent="0.35">
      <c r="A19" s="37" t="s">
        <v>20</v>
      </c>
      <c r="B19" s="53">
        <v>29182</v>
      </c>
      <c r="C19" s="53">
        <v>29550</v>
      </c>
      <c r="D19" s="53">
        <v>30851</v>
      </c>
      <c r="E19" s="53">
        <v>31665</v>
      </c>
      <c r="F19" s="53">
        <v>32535</v>
      </c>
      <c r="G19" s="53">
        <v>31443</v>
      </c>
      <c r="H19" s="53">
        <v>30688</v>
      </c>
      <c r="I19" s="53">
        <v>30456</v>
      </c>
      <c r="J19" s="53">
        <v>30538</v>
      </c>
      <c r="K19" s="53">
        <v>30813</v>
      </c>
      <c r="L19" s="82">
        <v>29361</v>
      </c>
      <c r="M19" s="4">
        <v>29961</v>
      </c>
      <c r="O19" s="3">
        <f t="shared" si="0"/>
        <v>179</v>
      </c>
      <c r="P19" s="86">
        <f t="shared" si="1"/>
        <v>6.1339181687341511E-3</v>
      </c>
      <c r="Q19" s="86">
        <f t="shared" si="2"/>
        <v>1.3029553064492648E-3</v>
      </c>
      <c r="R19" s="3">
        <f t="shared" si="3"/>
        <v>-727</v>
      </c>
      <c r="S19" s="86">
        <f t="shared" si="4"/>
        <v>-2.3690041710114702E-2</v>
      </c>
    </row>
    <row r="20" spans="1:19" x14ac:dyDescent="0.35">
      <c r="A20" s="37" t="s">
        <v>21</v>
      </c>
      <c r="B20" s="53">
        <v>3216</v>
      </c>
      <c r="C20" s="53">
        <v>3381</v>
      </c>
      <c r="D20" s="53">
        <v>3874</v>
      </c>
      <c r="E20" s="53">
        <v>3620</v>
      </c>
      <c r="F20" s="53">
        <v>3998</v>
      </c>
      <c r="G20" s="53">
        <v>4210</v>
      </c>
      <c r="H20" s="53">
        <v>3913</v>
      </c>
      <c r="I20" s="53">
        <v>3772</v>
      </c>
      <c r="J20" s="53">
        <v>3523</v>
      </c>
      <c r="K20" s="53">
        <v>3460</v>
      </c>
      <c r="L20" s="82">
        <v>3351</v>
      </c>
      <c r="M20" s="4">
        <v>3419</v>
      </c>
      <c r="O20" s="3">
        <f t="shared" si="0"/>
        <v>135</v>
      </c>
      <c r="P20" s="86">
        <f t="shared" si="1"/>
        <v>4.1977611940298511E-2</v>
      </c>
      <c r="Q20" s="86">
        <f t="shared" si="2"/>
        <v>9.8267578978017173E-4</v>
      </c>
      <c r="R20" s="3">
        <f t="shared" si="3"/>
        <v>-494</v>
      </c>
      <c r="S20" s="86">
        <f t="shared" si="4"/>
        <v>-0.12624584717607973</v>
      </c>
    </row>
    <row r="21" spans="1:19" x14ac:dyDescent="0.35">
      <c r="A21" s="37" t="s">
        <v>22</v>
      </c>
      <c r="B21" s="53">
        <v>1204</v>
      </c>
      <c r="C21" s="53">
        <v>1265</v>
      </c>
      <c r="D21" s="53">
        <v>1251</v>
      </c>
      <c r="E21" s="53">
        <v>1211</v>
      </c>
      <c r="F21" s="53">
        <v>1238</v>
      </c>
      <c r="G21" s="53">
        <v>1260</v>
      </c>
      <c r="H21" s="53">
        <v>1271</v>
      </c>
      <c r="I21" s="53">
        <v>1320</v>
      </c>
      <c r="J21" s="53">
        <v>1138</v>
      </c>
      <c r="K21" s="53">
        <v>1141</v>
      </c>
      <c r="L21" s="82">
        <v>1114</v>
      </c>
      <c r="M21" s="4">
        <v>1101</v>
      </c>
      <c r="O21" s="3">
        <f t="shared" si="0"/>
        <v>-90</v>
      </c>
      <c r="P21" s="91">
        <f t="shared" si="1"/>
        <v>-7.4750830564784057E-2</v>
      </c>
      <c r="Q21" s="86">
        <f t="shared" si="2"/>
        <v>-6.5511719318678122E-4</v>
      </c>
      <c r="R21" s="3">
        <f t="shared" si="3"/>
        <v>-170</v>
      </c>
      <c r="S21" s="86">
        <f t="shared" si="4"/>
        <v>-0.13375295043273014</v>
      </c>
    </row>
    <row r="22" spans="1:19" x14ac:dyDescent="0.35">
      <c r="A22" s="37" t="s">
        <v>23</v>
      </c>
      <c r="B22" s="53">
        <v>263</v>
      </c>
      <c r="C22" s="53">
        <v>220</v>
      </c>
      <c r="D22" s="53">
        <v>217</v>
      </c>
      <c r="E22" s="53">
        <v>197</v>
      </c>
      <c r="F22" s="53">
        <v>215</v>
      </c>
      <c r="G22" s="53">
        <v>189</v>
      </c>
      <c r="H22" s="53">
        <v>205</v>
      </c>
      <c r="I22" s="53">
        <v>225</v>
      </c>
      <c r="J22" s="53">
        <v>226</v>
      </c>
      <c r="K22" s="53">
        <v>235</v>
      </c>
      <c r="L22" s="82">
        <v>239</v>
      </c>
      <c r="M22" s="2">
        <v>222</v>
      </c>
      <c r="O22" s="3">
        <f t="shared" si="0"/>
        <v>-24</v>
      </c>
      <c r="P22" s="91">
        <f t="shared" si="1"/>
        <v>-9.125475285171103E-2</v>
      </c>
      <c r="Q22" s="86">
        <f t="shared" si="2"/>
        <v>-1.7469791818314166E-4</v>
      </c>
      <c r="R22" s="3">
        <f t="shared" si="3"/>
        <v>17</v>
      </c>
      <c r="S22" s="86">
        <f t="shared" si="4"/>
        <v>8.2926829268292687E-2</v>
      </c>
    </row>
    <row r="23" spans="1:19" x14ac:dyDescent="0.35">
      <c r="A23" s="37" t="s">
        <v>24</v>
      </c>
      <c r="B23" s="53">
        <v>224495</v>
      </c>
      <c r="C23" s="53">
        <v>225710</v>
      </c>
      <c r="D23" s="53">
        <v>230816</v>
      </c>
      <c r="E23" s="53">
        <v>236266</v>
      </c>
      <c r="F23" s="53">
        <v>241997</v>
      </c>
      <c r="G23" s="53">
        <v>244063</v>
      </c>
      <c r="H23" s="53">
        <v>240819</v>
      </c>
      <c r="I23" s="53">
        <v>244858</v>
      </c>
      <c r="J23" s="53">
        <v>244145</v>
      </c>
      <c r="K23" s="53">
        <v>246176</v>
      </c>
      <c r="L23" s="82">
        <v>244480</v>
      </c>
      <c r="M23" s="4">
        <v>258111</v>
      </c>
      <c r="O23" s="3">
        <f t="shared" si="0"/>
        <v>19985</v>
      </c>
      <c r="P23" s="86">
        <f t="shared" si="1"/>
        <v>8.9022027216641791E-2</v>
      </c>
      <c r="Q23" s="86">
        <f t="shared" si="2"/>
        <v>0.14547241228708691</v>
      </c>
      <c r="R23" s="3">
        <f t="shared" si="3"/>
        <v>17292</v>
      </c>
      <c r="S23" s="86">
        <f t="shared" si="4"/>
        <v>7.1804965555043412E-2</v>
      </c>
    </row>
    <row r="24" spans="1:19" x14ac:dyDescent="0.35">
      <c r="A24" s="37" t="s">
        <v>25</v>
      </c>
      <c r="B24" s="53">
        <v>6516</v>
      </c>
      <c r="C24" s="53">
        <v>6594</v>
      </c>
      <c r="D24" s="53">
        <v>6607</v>
      </c>
      <c r="E24" s="53">
        <v>6633</v>
      </c>
      <c r="F24" s="53">
        <v>6683</v>
      </c>
      <c r="G24" s="53">
        <v>6341</v>
      </c>
      <c r="H24" s="53">
        <v>6447</v>
      </c>
      <c r="I24" s="53">
        <v>6542</v>
      </c>
      <c r="J24" s="53">
        <v>6349</v>
      </c>
      <c r="K24" s="53">
        <v>6387</v>
      </c>
      <c r="L24" s="82">
        <v>6332</v>
      </c>
      <c r="M24" s="4">
        <v>6680</v>
      </c>
      <c r="O24" s="3">
        <f t="shared" si="0"/>
        <v>-184</v>
      </c>
      <c r="P24" s="91">
        <f t="shared" si="1"/>
        <v>-2.8238182934315532E-2</v>
      </c>
      <c r="Q24" s="86">
        <f t="shared" si="2"/>
        <v>-1.3393507060707526E-3</v>
      </c>
      <c r="R24" s="3">
        <f t="shared" si="3"/>
        <v>233</v>
      </c>
      <c r="S24" s="86">
        <f t="shared" si="4"/>
        <v>3.6140840701101289E-2</v>
      </c>
    </row>
    <row r="25" spans="1:19" x14ac:dyDescent="0.35">
      <c r="A25" s="37" t="s">
        <v>26</v>
      </c>
      <c r="B25" s="53">
        <v>6416</v>
      </c>
      <c r="C25" s="53">
        <v>6714</v>
      </c>
      <c r="D25" s="53">
        <v>7052</v>
      </c>
      <c r="E25" s="53">
        <v>7388</v>
      </c>
      <c r="F25" s="53">
        <v>7777</v>
      </c>
      <c r="G25" s="53">
        <v>7269</v>
      </c>
      <c r="H25" s="53">
        <v>7087</v>
      </c>
      <c r="I25" s="53">
        <v>7203</v>
      </c>
      <c r="J25" s="53">
        <v>6993</v>
      </c>
      <c r="K25" s="53">
        <v>6974</v>
      </c>
      <c r="L25" s="82">
        <v>7036</v>
      </c>
      <c r="M25" s="4">
        <v>7414</v>
      </c>
      <c r="O25" s="3">
        <f t="shared" si="0"/>
        <v>620</v>
      </c>
      <c r="P25" s="89">
        <f t="shared" si="1"/>
        <v>9.6633416458852872E-2</v>
      </c>
      <c r="Q25" s="86">
        <f t="shared" si="2"/>
        <v>4.5130295530644926E-3</v>
      </c>
      <c r="R25" s="3">
        <f t="shared" si="3"/>
        <v>327</v>
      </c>
      <c r="S25" s="86">
        <f t="shared" si="4"/>
        <v>4.6140821221955695E-2</v>
      </c>
    </row>
    <row r="26" spans="1:19" x14ac:dyDescent="0.35">
      <c r="A26" s="37" t="s">
        <v>27</v>
      </c>
      <c r="B26" s="53">
        <v>9994</v>
      </c>
      <c r="C26" s="53">
        <v>10058</v>
      </c>
      <c r="D26" s="53">
        <v>10206</v>
      </c>
      <c r="E26" s="53">
        <v>10223</v>
      </c>
      <c r="F26" s="53">
        <v>10376</v>
      </c>
      <c r="G26" s="53">
        <v>10100</v>
      </c>
      <c r="H26" s="53">
        <v>9942</v>
      </c>
      <c r="I26" s="53">
        <v>10182</v>
      </c>
      <c r="J26" s="53">
        <v>9928</v>
      </c>
      <c r="K26" s="53">
        <v>9747</v>
      </c>
      <c r="L26" s="82">
        <v>9385</v>
      </c>
      <c r="M26" s="4">
        <v>9825</v>
      </c>
      <c r="O26" s="3">
        <f t="shared" si="0"/>
        <v>-609</v>
      </c>
      <c r="P26" s="91">
        <f t="shared" si="1"/>
        <v>-6.0936561937162299E-2</v>
      </c>
      <c r="Q26" s="86">
        <f t="shared" si="2"/>
        <v>-4.4329596738972195E-3</v>
      </c>
      <c r="R26" s="3">
        <f t="shared" si="3"/>
        <v>-117</v>
      </c>
      <c r="S26" s="86">
        <f t="shared" si="4"/>
        <v>-1.1768255884127943E-2</v>
      </c>
    </row>
    <row r="27" spans="1:19" x14ac:dyDescent="0.35">
      <c r="A27" s="37" t="s">
        <v>28</v>
      </c>
      <c r="B27" s="53">
        <v>3049</v>
      </c>
      <c r="C27" s="53">
        <v>3075</v>
      </c>
      <c r="D27" s="53">
        <v>3047</v>
      </c>
      <c r="E27" s="53">
        <v>3088</v>
      </c>
      <c r="F27" s="53">
        <v>3086</v>
      </c>
      <c r="G27" s="53">
        <v>2993</v>
      </c>
      <c r="H27" s="53">
        <v>2924</v>
      </c>
      <c r="I27" s="53">
        <v>3000</v>
      </c>
      <c r="J27" s="53">
        <v>2887</v>
      </c>
      <c r="K27" s="53">
        <v>2942</v>
      </c>
      <c r="L27" s="82">
        <v>2821</v>
      </c>
      <c r="M27" s="4">
        <v>2996</v>
      </c>
      <c r="O27" s="3">
        <f t="shared" si="0"/>
        <v>-228</v>
      </c>
      <c r="P27" s="91">
        <f t="shared" si="1"/>
        <v>-7.4778615939652349E-2</v>
      </c>
      <c r="Q27" s="86">
        <f t="shared" si="2"/>
        <v>-1.6596302227398457E-3</v>
      </c>
      <c r="R27" s="3">
        <f t="shared" si="3"/>
        <v>72</v>
      </c>
      <c r="S27" s="86">
        <f t="shared" si="4"/>
        <v>2.4623803009575923E-2</v>
      </c>
    </row>
    <row r="28" spans="1:19" x14ac:dyDescent="0.35">
      <c r="A28" s="37" t="s">
        <v>29</v>
      </c>
      <c r="B28" s="53">
        <v>153631</v>
      </c>
      <c r="C28" s="53">
        <v>165197</v>
      </c>
      <c r="D28" s="53">
        <v>179463</v>
      </c>
      <c r="E28" s="53">
        <v>188000</v>
      </c>
      <c r="F28" s="53">
        <v>201448</v>
      </c>
      <c r="G28" s="53">
        <v>179391</v>
      </c>
      <c r="H28" s="53">
        <v>189302</v>
      </c>
      <c r="I28" s="53">
        <v>194938</v>
      </c>
      <c r="J28" s="53">
        <v>221257</v>
      </c>
      <c r="K28" s="53">
        <v>231448</v>
      </c>
      <c r="L28" s="82">
        <v>219558</v>
      </c>
      <c r="M28" s="4">
        <v>215659</v>
      </c>
      <c r="O28" s="3">
        <f t="shared" si="0"/>
        <v>65927</v>
      </c>
      <c r="P28" s="88">
        <f t="shared" si="1"/>
        <v>0.42912563219662697</v>
      </c>
      <c r="Q28" s="86">
        <f t="shared" si="2"/>
        <v>0.47988790216916583</v>
      </c>
      <c r="R28" s="3">
        <f t="shared" si="3"/>
        <v>26357</v>
      </c>
      <c r="S28" s="86">
        <f t="shared" si="4"/>
        <v>0.13923254904861015</v>
      </c>
    </row>
    <row r="29" spans="1:19" x14ac:dyDescent="0.35">
      <c r="A29" s="37" t="s">
        <v>30</v>
      </c>
      <c r="B29" s="53">
        <v>8088</v>
      </c>
      <c r="C29" s="53">
        <v>8014</v>
      </c>
      <c r="D29" s="53">
        <v>8253</v>
      </c>
      <c r="E29" s="53">
        <v>8212</v>
      </c>
      <c r="F29" s="53">
        <v>8335</v>
      </c>
      <c r="G29" s="53">
        <v>7820</v>
      </c>
      <c r="H29" s="53">
        <v>7613</v>
      </c>
      <c r="I29" s="53">
        <v>7633</v>
      </c>
      <c r="J29" s="53">
        <v>7306</v>
      </c>
      <c r="K29" s="53">
        <v>7170</v>
      </c>
      <c r="L29" s="82">
        <v>6950</v>
      </c>
      <c r="M29" s="4">
        <v>7312</v>
      </c>
      <c r="O29" s="3">
        <f t="shared" si="0"/>
        <v>-1138</v>
      </c>
      <c r="P29" s="90">
        <f t="shared" si="1"/>
        <v>-0.14070227497527202</v>
      </c>
      <c r="Q29" s="86">
        <f t="shared" si="2"/>
        <v>-8.2835929538506332E-3</v>
      </c>
      <c r="R29" s="3">
        <f t="shared" si="3"/>
        <v>-301</v>
      </c>
      <c r="S29" s="86">
        <f t="shared" si="4"/>
        <v>-3.9537632996190723E-2</v>
      </c>
    </row>
    <row r="30" spans="1:19" x14ac:dyDescent="0.35">
      <c r="A30" s="37" t="s">
        <v>31</v>
      </c>
      <c r="B30" s="53">
        <v>15762</v>
      </c>
      <c r="C30" s="53">
        <v>15573</v>
      </c>
      <c r="D30" s="53">
        <v>15701</v>
      </c>
      <c r="E30" s="53">
        <v>15643</v>
      </c>
      <c r="F30" s="53">
        <v>15845</v>
      </c>
      <c r="G30" s="53">
        <v>15378</v>
      </c>
      <c r="H30" s="53">
        <v>15017</v>
      </c>
      <c r="I30" s="53">
        <v>15177</v>
      </c>
      <c r="J30" s="53">
        <v>14668</v>
      </c>
      <c r="K30" s="53">
        <v>14511</v>
      </c>
      <c r="L30" s="82">
        <v>13998</v>
      </c>
      <c r="M30" s="4">
        <v>14761</v>
      </c>
      <c r="O30" s="3">
        <f t="shared" si="0"/>
        <v>-1764</v>
      </c>
      <c r="P30" s="90">
        <f t="shared" si="1"/>
        <v>-0.1119147316330415</v>
      </c>
      <c r="Q30" s="86">
        <f t="shared" si="2"/>
        <v>-1.2840296986460911E-2</v>
      </c>
      <c r="R30" s="3">
        <f t="shared" si="3"/>
        <v>-256</v>
      </c>
      <c r="S30" s="86">
        <f t="shared" si="4"/>
        <v>-1.7047346340813743E-2</v>
      </c>
    </row>
    <row r="31" spans="1:19" x14ac:dyDescent="0.35">
      <c r="A31" s="37" t="s">
        <v>32</v>
      </c>
      <c r="B31" s="53">
        <v>17660</v>
      </c>
      <c r="C31" s="53">
        <v>18070</v>
      </c>
      <c r="D31" s="53">
        <v>18591</v>
      </c>
      <c r="E31" s="53">
        <v>18481</v>
      </c>
      <c r="F31" s="53">
        <v>18006</v>
      </c>
      <c r="G31" s="53">
        <v>16414</v>
      </c>
      <c r="H31" s="53">
        <v>15844</v>
      </c>
      <c r="I31" s="53">
        <v>16200</v>
      </c>
      <c r="J31" s="53">
        <v>16186</v>
      </c>
      <c r="K31" s="53">
        <v>16412</v>
      </c>
      <c r="L31" s="82">
        <v>16206</v>
      </c>
      <c r="M31" s="4">
        <v>16189</v>
      </c>
      <c r="O31" s="3">
        <f t="shared" si="0"/>
        <v>-1454</v>
      </c>
      <c r="P31" s="91">
        <f t="shared" si="1"/>
        <v>-8.2332955832389587E-2</v>
      </c>
      <c r="Q31" s="86">
        <f t="shared" si="2"/>
        <v>-1.0583782209928665E-2</v>
      </c>
      <c r="R31" s="3">
        <f t="shared" si="3"/>
        <v>345</v>
      </c>
      <c r="S31" s="86">
        <f t="shared" si="4"/>
        <v>2.1774804342337792E-2</v>
      </c>
    </row>
    <row r="32" spans="1:19" x14ac:dyDescent="0.35">
      <c r="A32" s="37" t="s">
        <v>33</v>
      </c>
      <c r="B32" s="53">
        <v>4192</v>
      </c>
      <c r="C32" s="53">
        <v>4396</v>
      </c>
      <c r="D32" s="53">
        <v>4796</v>
      </c>
      <c r="E32" s="53">
        <v>5293</v>
      </c>
      <c r="F32" s="53">
        <v>5742</v>
      </c>
      <c r="G32" s="53">
        <v>5530</v>
      </c>
      <c r="H32" s="53">
        <v>5352</v>
      </c>
      <c r="I32" s="53">
        <v>5308</v>
      </c>
      <c r="J32" s="53">
        <v>5429</v>
      </c>
      <c r="K32" s="53">
        <v>5456</v>
      </c>
      <c r="L32" s="82">
        <v>5191</v>
      </c>
      <c r="M32" s="4">
        <v>5066</v>
      </c>
      <c r="O32" s="3">
        <f t="shared" si="0"/>
        <v>999</v>
      </c>
      <c r="P32" s="87">
        <f t="shared" si="1"/>
        <v>0.23831106870229007</v>
      </c>
      <c r="Q32" s="86">
        <f t="shared" si="2"/>
        <v>7.2718008443732711E-3</v>
      </c>
      <c r="R32" s="3">
        <f t="shared" si="3"/>
        <v>-286</v>
      </c>
      <c r="S32" s="86">
        <f t="shared" si="4"/>
        <v>-5.3437967115097157E-2</v>
      </c>
    </row>
    <row r="33" spans="1:19" x14ac:dyDescent="0.35">
      <c r="A33" s="37" t="s">
        <v>34</v>
      </c>
      <c r="B33" s="53">
        <v>10082</v>
      </c>
      <c r="C33" s="53">
        <v>10579</v>
      </c>
      <c r="D33" s="53">
        <v>11158</v>
      </c>
      <c r="E33" s="53">
        <v>11660</v>
      </c>
      <c r="F33" s="53">
        <v>12272</v>
      </c>
      <c r="G33" s="53">
        <v>11673</v>
      </c>
      <c r="H33" s="53">
        <v>11714</v>
      </c>
      <c r="I33" s="53">
        <v>12559</v>
      </c>
      <c r="J33" s="53">
        <v>13457</v>
      </c>
      <c r="K33" s="53">
        <v>15197</v>
      </c>
      <c r="L33" s="82">
        <v>14890</v>
      </c>
      <c r="M33" s="4">
        <v>14631</v>
      </c>
      <c r="O33" s="3">
        <f t="shared" si="0"/>
        <v>4808</v>
      </c>
      <c r="P33" s="88">
        <f t="shared" si="1"/>
        <v>0.47688950605038682</v>
      </c>
      <c r="Q33" s="86">
        <f t="shared" si="2"/>
        <v>3.4997816276022713E-2</v>
      </c>
      <c r="R33" s="3">
        <f t="shared" si="3"/>
        <v>2917</v>
      </c>
      <c r="S33" s="86">
        <f t="shared" si="4"/>
        <v>0.24901826873826191</v>
      </c>
    </row>
    <row r="34" spans="1:19" x14ac:dyDescent="0.35">
      <c r="A34" s="37" t="s">
        <v>35</v>
      </c>
      <c r="B34" s="53">
        <v>13281</v>
      </c>
      <c r="C34" s="53">
        <v>13109</v>
      </c>
      <c r="D34" s="53">
        <v>13275</v>
      </c>
      <c r="E34" s="53">
        <v>13476</v>
      </c>
      <c r="F34" s="53">
        <v>13511</v>
      </c>
      <c r="G34" s="53">
        <v>13300</v>
      </c>
      <c r="H34" s="53">
        <v>13045</v>
      </c>
      <c r="I34" s="53">
        <v>12906</v>
      </c>
      <c r="J34" s="53">
        <v>12914</v>
      </c>
      <c r="K34" s="53">
        <v>12867</v>
      </c>
      <c r="L34" s="82">
        <v>12840</v>
      </c>
      <c r="M34" s="4">
        <v>13090</v>
      </c>
      <c r="O34" s="3">
        <f t="shared" si="0"/>
        <v>-441</v>
      </c>
      <c r="P34" s="91">
        <f t="shared" si="1"/>
        <v>-3.3205330923876217E-2</v>
      </c>
      <c r="Q34" s="86">
        <f t="shared" si="2"/>
        <v>-3.2100742466152276E-3</v>
      </c>
      <c r="R34" s="3">
        <f t="shared" si="3"/>
        <v>45</v>
      </c>
      <c r="S34" s="86">
        <f t="shared" si="4"/>
        <v>3.4495975469528554E-3</v>
      </c>
    </row>
    <row r="35" spans="1:19" x14ac:dyDescent="0.35">
      <c r="A35" s="37" t="s">
        <v>36</v>
      </c>
      <c r="B35" s="53">
        <v>4298</v>
      </c>
      <c r="C35" s="53">
        <v>4238</v>
      </c>
      <c r="D35" s="53">
        <v>4410</v>
      </c>
      <c r="E35" s="53">
        <v>4480</v>
      </c>
      <c r="F35" s="53">
        <v>4606</v>
      </c>
      <c r="G35" s="53">
        <v>4530</v>
      </c>
      <c r="H35" s="53">
        <v>4350</v>
      </c>
      <c r="I35" s="53">
        <v>4246</v>
      </c>
      <c r="J35" s="53">
        <v>4245</v>
      </c>
      <c r="K35" s="53">
        <v>4284</v>
      </c>
      <c r="L35" s="82">
        <v>4158</v>
      </c>
      <c r="M35" s="4">
        <v>4252</v>
      </c>
      <c r="O35" s="3">
        <f t="shared" si="0"/>
        <v>-140</v>
      </c>
      <c r="P35" s="91">
        <f t="shared" si="1"/>
        <v>-3.2573289902280131E-2</v>
      </c>
      <c r="Q35" s="86">
        <f t="shared" si="2"/>
        <v>-1.0190711894016596E-3</v>
      </c>
      <c r="R35" s="3">
        <f t="shared" si="3"/>
        <v>-98</v>
      </c>
      <c r="S35" s="86">
        <f t="shared" si="4"/>
        <v>-2.2528735632183907E-2</v>
      </c>
    </row>
    <row r="36" spans="1:19" x14ac:dyDescent="0.35">
      <c r="A36" s="37" t="s">
        <v>37</v>
      </c>
      <c r="B36" s="53">
        <v>21112</v>
      </c>
      <c r="C36" s="53">
        <v>22391</v>
      </c>
      <c r="D36" s="53">
        <v>23896</v>
      </c>
      <c r="E36" s="53">
        <v>25145</v>
      </c>
      <c r="F36" s="53">
        <v>27079</v>
      </c>
      <c r="G36" s="53">
        <v>25061</v>
      </c>
      <c r="H36" s="53">
        <v>23568</v>
      </c>
      <c r="I36" s="53">
        <v>23072</v>
      </c>
      <c r="J36" s="53">
        <v>22226</v>
      </c>
      <c r="K36" s="53">
        <v>20163</v>
      </c>
      <c r="L36" s="82">
        <v>19836</v>
      </c>
      <c r="M36" s="4">
        <v>19558</v>
      </c>
      <c r="O36" s="3">
        <f t="shared" si="0"/>
        <v>-1276</v>
      </c>
      <c r="P36" s="91">
        <f t="shared" si="1"/>
        <v>-6.043956043956044E-2</v>
      </c>
      <c r="Q36" s="86">
        <f t="shared" si="2"/>
        <v>-9.2881059834036984E-3</v>
      </c>
      <c r="R36" s="3">
        <f t="shared" si="3"/>
        <v>-4010</v>
      </c>
      <c r="S36" s="86">
        <f t="shared" si="4"/>
        <v>-0.17014596062457571</v>
      </c>
    </row>
    <row r="37" spans="1:19" x14ac:dyDescent="0.35">
      <c r="A37" s="37" t="s">
        <v>38</v>
      </c>
      <c r="B37" s="53">
        <v>2093</v>
      </c>
      <c r="C37" s="53">
        <v>2178</v>
      </c>
      <c r="D37" s="53">
        <v>2411</v>
      </c>
      <c r="E37" s="53">
        <v>2557</v>
      </c>
      <c r="F37" s="53">
        <v>2718</v>
      </c>
      <c r="G37" s="53">
        <v>2580</v>
      </c>
      <c r="H37" s="53">
        <v>2504</v>
      </c>
      <c r="I37" s="53">
        <v>2508</v>
      </c>
      <c r="J37" s="53">
        <v>2470</v>
      </c>
      <c r="K37" s="53">
        <v>2489</v>
      </c>
      <c r="L37" s="82">
        <v>2416</v>
      </c>
      <c r="M37" s="4">
        <v>2413</v>
      </c>
      <c r="O37" s="3">
        <f t="shared" si="0"/>
        <v>323</v>
      </c>
      <c r="P37" s="89">
        <f t="shared" si="1"/>
        <v>0.15432393693263258</v>
      </c>
      <c r="Q37" s="86">
        <f t="shared" si="2"/>
        <v>2.3511428155481148E-3</v>
      </c>
      <c r="R37" s="3">
        <f t="shared" si="3"/>
        <v>-91</v>
      </c>
      <c r="S37" s="86">
        <f t="shared" si="4"/>
        <v>-3.634185303514377E-2</v>
      </c>
    </row>
    <row r="38" spans="1:19" x14ac:dyDescent="0.35">
      <c r="A38" s="37" t="s">
        <v>39</v>
      </c>
      <c r="B38" s="53">
        <v>6687</v>
      </c>
      <c r="C38" s="53">
        <v>6714</v>
      </c>
      <c r="D38" s="53">
        <v>6832</v>
      </c>
      <c r="E38" s="53">
        <v>6884</v>
      </c>
      <c r="F38" s="53">
        <v>6892</v>
      </c>
      <c r="G38" s="53">
        <v>6291</v>
      </c>
      <c r="H38" s="53">
        <v>6018</v>
      </c>
      <c r="I38" s="53">
        <v>5872</v>
      </c>
      <c r="J38" s="53">
        <v>5660</v>
      </c>
      <c r="K38" s="53">
        <v>5717</v>
      </c>
      <c r="L38" s="82">
        <v>5539</v>
      </c>
      <c r="M38" s="4">
        <v>5522</v>
      </c>
      <c r="O38" s="3">
        <f t="shared" si="0"/>
        <v>-1148</v>
      </c>
      <c r="P38" s="90">
        <f t="shared" si="1"/>
        <v>-0.17167638701959026</v>
      </c>
      <c r="Q38" s="86">
        <f t="shared" si="2"/>
        <v>-8.3563837530936085E-3</v>
      </c>
      <c r="R38" s="3">
        <f t="shared" si="3"/>
        <v>-496</v>
      </c>
      <c r="S38" s="86">
        <f t="shared" si="4"/>
        <v>-8.2419408441342643E-2</v>
      </c>
    </row>
    <row r="39" spans="1:19" x14ac:dyDescent="0.35">
      <c r="A39" s="37" t="s">
        <v>40</v>
      </c>
      <c r="B39" s="53">
        <v>123651</v>
      </c>
      <c r="C39" s="53">
        <v>124813</v>
      </c>
      <c r="D39" s="53">
        <v>127685</v>
      </c>
      <c r="E39" s="53">
        <v>128543</v>
      </c>
      <c r="F39" s="53">
        <v>131035</v>
      </c>
      <c r="G39" s="53">
        <v>131041</v>
      </c>
      <c r="H39" s="53">
        <v>128704</v>
      </c>
      <c r="I39" s="53">
        <v>130645</v>
      </c>
      <c r="J39" s="53">
        <v>129553</v>
      </c>
      <c r="K39" s="53">
        <v>129882</v>
      </c>
      <c r="L39" s="82">
        <v>126224</v>
      </c>
      <c r="M39" s="4">
        <v>132311</v>
      </c>
      <c r="O39" s="3">
        <f t="shared" si="0"/>
        <v>2573</v>
      </c>
      <c r="P39" s="86">
        <f t="shared" si="1"/>
        <v>2.0808566044754995E-2</v>
      </c>
      <c r="Q39" s="86">
        <f t="shared" si="2"/>
        <v>1.8729072645217646E-2</v>
      </c>
      <c r="R39" s="3">
        <f t="shared" si="3"/>
        <v>3607</v>
      </c>
      <c r="S39" s="86">
        <f t="shared" si="4"/>
        <v>2.8025546991546493E-2</v>
      </c>
    </row>
    <row r="40" spans="1:19" x14ac:dyDescent="0.35">
      <c r="A40" s="37" t="s">
        <v>41</v>
      </c>
      <c r="B40" s="53">
        <v>1500</v>
      </c>
      <c r="C40" s="53">
        <v>1452</v>
      </c>
      <c r="D40" s="53">
        <v>1439</v>
      </c>
      <c r="E40" s="53">
        <v>1385</v>
      </c>
      <c r="F40" s="53">
        <v>1382</v>
      </c>
      <c r="G40" s="53">
        <v>1341</v>
      </c>
      <c r="H40" s="53">
        <v>1407</v>
      </c>
      <c r="I40" s="53">
        <v>1411</v>
      </c>
      <c r="J40" s="53">
        <v>1288</v>
      </c>
      <c r="K40" s="53">
        <v>1200</v>
      </c>
      <c r="L40" s="82">
        <v>1214</v>
      </c>
      <c r="M40" s="4">
        <v>1230</v>
      </c>
      <c r="O40" s="3">
        <f t="shared" si="0"/>
        <v>-286</v>
      </c>
      <c r="P40" s="90">
        <f t="shared" si="1"/>
        <v>-0.19066666666666668</v>
      </c>
      <c r="Q40" s="86">
        <f t="shared" si="2"/>
        <v>-2.0818168583491047E-3</v>
      </c>
      <c r="R40" s="3">
        <f t="shared" si="3"/>
        <v>-177</v>
      </c>
      <c r="S40" s="86">
        <f t="shared" si="4"/>
        <v>-0.1257995735607676</v>
      </c>
    </row>
    <row r="41" spans="1:19" x14ac:dyDescent="0.35">
      <c r="A41" s="37" t="s">
        <v>42</v>
      </c>
      <c r="B41" s="53">
        <v>12309</v>
      </c>
      <c r="C41" s="53">
        <v>12283</v>
      </c>
      <c r="D41" s="53">
        <v>12508</v>
      </c>
      <c r="E41" s="53">
        <v>12238</v>
      </c>
      <c r="F41" s="53">
        <v>12356</v>
      </c>
      <c r="G41" s="53">
        <v>11944</v>
      </c>
      <c r="H41" s="53">
        <v>11770</v>
      </c>
      <c r="I41" s="53">
        <v>12017</v>
      </c>
      <c r="J41" s="53">
        <v>11096</v>
      </c>
      <c r="K41" s="53">
        <v>11170</v>
      </c>
      <c r="L41" s="82">
        <v>10928</v>
      </c>
      <c r="M41" s="4">
        <v>11555</v>
      </c>
      <c r="O41" s="3">
        <f t="shared" si="0"/>
        <v>-1381</v>
      </c>
      <c r="P41" s="90">
        <f t="shared" si="1"/>
        <v>-0.1121943293525063</v>
      </c>
      <c r="Q41" s="86">
        <f t="shared" si="2"/>
        <v>-1.0052409375454943E-2</v>
      </c>
      <c r="R41" s="3">
        <f t="shared" si="3"/>
        <v>-215</v>
      </c>
      <c r="S41" s="86">
        <f t="shared" si="4"/>
        <v>-1.826677994902294E-2</v>
      </c>
    </row>
    <row r="42" spans="1:19" x14ac:dyDescent="0.35">
      <c r="A42" s="37" t="s">
        <v>43</v>
      </c>
      <c r="B42" s="53">
        <v>108265</v>
      </c>
      <c r="C42" s="53">
        <v>110526</v>
      </c>
      <c r="D42" s="53">
        <v>112966</v>
      </c>
      <c r="E42" s="53">
        <v>115254</v>
      </c>
      <c r="F42" s="53">
        <v>118620</v>
      </c>
      <c r="G42" s="53">
        <v>118753</v>
      </c>
      <c r="H42" s="53">
        <v>115921</v>
      </c>
      <c r="I42" s="53">
        <v>117355</v>
      </c>
      <c r="J42" s="53">
        <v>115558</v>
      </c>
      <c r="K42" s="53">
        <v>116796</v>
      </c>
      <c r="L42" s="82">
        <v>114441</v>
      </c>
      <c r="M42" s="4">
        <v>119308</v>
      </c>
      <c r="O42" s="3">
        <f t="shared" si="0"/>
        <v>6176</v>
      </c>
      <c r="P42" s="86">
        <f t="shared" si="1"/>
        <v>5.7045213134438645E-2</v>
      </c>
      <c r="Q42" s="86">
        <f t="shared" si="2"/>
        <v>4.4955597612461783E-2</v>
      </c>
      <c r="R42" s="3">
        <f t="shared" si="3"/>
        <v>3387</v>
      </c>
      <c r="S42" s="86">
        <f t="shared" si="4"/>
        <v>2.9218174446390213E-2</v>
      </c>
    </row>
    <row r="43" spans="1:19" x14ac:dyDescent="0.35">
      <c r="A43" s="37" t="s">
        <v>44</v>
      </c>
      <c r="B43" s="53">
        <v>4232</v>
      </c>
      <c r="C43" s="53">
        <v>4527</v>
      </c>
      <c r="D43" s="53">
        <v>4804</v>
      </c>
      <c r="E43" s="53">
        <v>4975</v>
      </c>
      <c r="F43" s="53">
        <v>5218</v>
      </c>
      <c r="G43" s="53">
        <v>4797</v>
      </c>
      <c r="H43" s="53">
        <v>4503</v>
      </c>
      <c r="I43" s="53">
        <v>4558</v>
      </c>
      <c r="J43" s="53">
        <v>4316</v>
      </c>
      <c r="K43" s="53">
        <v>4771</v>
      </c>
      <c r="L43" s="82">
        <v>4712</v>
      </c>
      <c r="M43" s="4">
        <v>5066</v>
      </c>
      <c r="O43" s="3">
        <f t="shared" si="0"/>
        <v>480</v>
      </c>
      <c r="P43" s="89">
        <f t="shared" si="1"/>
        <v>0.11342155009451796</v>
      </c>
      <c r="Q43" s="86">
        <f t="shared" si="2"/>
        <v>3.4939583636628331E-3</v>
      </c>
      <c r="R43" s="3">
        <f t="shared" si="3"/>
        <v>563</v>
      </c>
      <c r="S43" s="86">
        <f t="shared" si="4"/>
        <v>0.12502775927159671</v>
      </c>
    </row>
    <row r="44" spans="1:19" x14ac:dyDescent="0.35">
      <c r="A44" s="37" t="s">
        <v>45</v>
      </c>
      <c r="B44" s="53">
        <v>13270</v>
      </c>
      <c r="C44" s="53">
        <v>13904</v>
      </c>
      <c r="D44" s="53">
        <v>14447</v>
      </c>
      <c r="E44" s="53">
        <v>14851</v>
      </c>
      <c r="F44" s="53">
        <v>15684</v>
      </c>
      <c r="G44" s="53">
        <v>14875</v>
      </c>
      <c r="H44" s="53">
        <v>14287</v>
      </c>
      <c r="I44" s="53">
        <v>14364</v>
      </c>
      <c r="J44" s="53">
        <v>15146</v>
      </c>
      <c r="K44" s="53">
        <v>15657</v>
      </c>
      <c r="L44" s="82">
        <v>15361</v>
      </c>
      <c r="M44" s="4">
        <v>15129</v>
      </c>
      <c r="O44" s="3">
        <f t="shared" si="0"/>
        <v>2091</v>
      </c>
      <c r="P44" s="89">
        <f t="shared" si="1"/>
        <v>0.15757347400150715</v>
      </c>
      <c r="Q44" s="86">
        <f t="shared" si="2"/>
        <v>1.5220556121706216E-2</v>
      </c>
      <c r="R44" s="3">
        <f t="shared" si="3"/>
        <v>842</v>
      </c>
      <c r="S44" s="86">
        <f t="shared" si="4"/>
        <v>5.8934695877371039E-2</v>
      </c>
    </row>
    <row r="45" spans="1:19" x14ac:dyDescent="0.35">
      <c r="A45" s="37" t="s">
        <v>46</v>
      </c>
      <c r="B45" s="53">
        <v>7977</v>
      </c>
      <c r="C45" s="53">
        <v>8250</v>
      </c>
      <c r="D45" s="53">
        <v>8584</v>
      </c>
      <c r="E45" s="53">
        <v>8980</v>
      </c>
      <c r="F45" s="53">
        <v>9529</v>
      </c>
      <c r="G45" s="53">
        <v>9087</v>
      </c>
      <c r="H45" s="53">
        <v>8964</v>
      </c>
      <c r="I45" s="53">
        <v>9062</v>
      </c>
      <c r="J45" s="53">
        <v>10155</v>
      </c>
      <c r="K45" s="53">
        <v>11084</v>
      </c>
      <c r="L45" s="82">
        <v>10029</v>
      </c>
      <c r="M45" s="4">
        <v>9752</v>
      </c>
      <c r="O45" s="3">
        <f t="shared" si="0"/>
        <v>2052</v>
      </c>
      <c r="P45" s="87">
        <f t="shared" si="1"/>
        <v>0.25723956374576906</v>
      </c>
      <c r="Q45" s="86">
        <f t="shared" si="2"/>
        <v>1.4936672004658612E-2</v>
      </c>
      <c r="R45" s="3">
        <f t="shared" si="3"/>
        <v>788</v>
      </c>
      <c r="S45" s="86">
        <f t="shared" si="4"/>
        <v>8.7907184292726467E-2</v>
      </c>
    </row>
    <row r="46" spans="1:19" x14ac:dyDescent="0.35">
      <c r="A46" s="37" t="s">
        <v>47</v>
      </c>
      <c r="B46" s="53">
        <v>10115</v>
      </c>
      <c r="C46" s="53">
        <v>10643</v>
      </c>
      <c r="D46" s="53">
        <v>11016</v>
      </c>
      <c r="E46" s="53">
        <v>11338</v>
      </c>
      <c r="F46" s="53">
        <v>11797</v>
      </c>
      <c r="G46" s="53">
        <v>11412</v>
      </c>
      <c r="H46" s="53">
        <v>11203</v>
      </c>
      <c r="I46" s="53">
        <v>11508</v>
      </c>
      <c r="J46" s="53">
        <v>11430</v>
      </c>
      <c r="K46" s="53">
        <v>11173</v>
      </c>
      <c r="L46" s="82">
        <v>10764</v>
      </c>
      <c r="M46" s="4">
        <v>10633</v>
      </c>
      <c r="O46" s="3">
        <f t="shared" si="0"/>
        <v>649</v>
      </c>
      <c r="P46" s="86">
        <f t="shared" si="1"/>
        <v>6.4162135442412255E-2</v>
      </c>
      <c r="Q46" s="86">
        <f t="shared" si="2"/>
        <v>4.7241228708691223E-3</v>
      </c>
      <c r="R46" s="3">
        <f t="shared" si="3"/>
        <v>-570</v>
      </c>
      <c r="S46" s="86">
        <f t="shared" si="4"/>
        <v>-5.0879228778005894E-2</v>
      </c>
    </row>
    <row r="47" spans="1:19" x14ac:dyDescent="0.35">
      <c r="A47" s="37" t="s">
        <v>52</v>
      </c>
      <c r="B47" s="56">
        <f t="shared" ref="B47:I47" si="5">SUM(B2:B46)</f>
        <v>1082315</v>
      </c>
      <c r="C47" s="56">
        <f t="shared" si="5"/>
        <v>1116169</v>
      </c>
      <c r="D47" s="56">
        <f t="shared" si="5"/>
        <v>1167279</v>
      </c>
      <c r="E47" s="56">
        <f t="shared" si="5"/>
        <v>1199922</v>
      </c>
      <c r="F47" s="56">
        <f t="shared" si="5"/>
        <v>1245995</v>
      </c>
      <c r="G47" s="56">
        <f t="shared" si="5"/>
        <v>1202853</v>
      </c>
      <c r="H47" s="56">
        <f t="shared" si="5"/>
        <v>1189305</v>
      </c>
      <c r="I47" s="56">
        <f t="shared" si="5"/>
        <v>1208815</v>
      </c>
      <c r="J47" s="56">
        <f t="shared" ref="J47:M47" si="6">SUM(J2:J46)</f>
        <v>1239313</v>
      </c>
      <c r="K47" s="56">
        <f t="shared" si="6"/>
        <v>1258321</v>
      </c>
      <c r="L47" s="83">
        <f>SUM(L2:L46)</f>
        <v>1219695</v>
      </c>
      <c r="M47" s="56">
        <f t="shared" si="6"/>
        <v>1246377</v>
      </c>
      <c r="O47" s="3">
        <f t="shared" si="0"/>
        <v>137380</v>
      </c>
      <c r="P47" s="89">
        <f t="shared" si="1"/>
        <v>0.12693162341832093</v>
      </c>
      <c r="Q47" s="86">
        <f t="shared" si="2"/>
        <v>1</v>
      </c>
      <c r="R47" s="3">
        <f t="shared" si="3"/>
        <v>57072</v>
      </c>
      <c r="S47" s="86">
        <f t="shared" si="4"/>
        <v>4.7987690289707015E-2</v>
      </c>
    </row>
    <row r="48" spans="1:19" x14ac:dyDescent="0.35">
      <c r="A48" s="59" t="s">
        <v>49</v>
      </c>
      <c r="B48" s="38">
        <f>B47/B49</f>
        <v>4.9938918761491376E-2</v>
      </c>
      <c r="C48" s="38">
        <f t="shared" ref="C48:J48" si="7">C47/C49</f>
        <v>5.0602243262193543E-2</v>
      </c>
      <c r="D48" s="38">
        <f t="shared" si="7"/>
        <v>5.1266176113484878E-2</v>
      </c>
      <c r="E48" s="38">
        <f t="shared" si="7"/>
        <v>5.1406440986003644E-2</v>
      </c>
      <c r="F48" s="38">
        <f t="shared" si="7"/>
        <v>5.1714259886697998E-2</v>
      </c>
      <c r="G48" s="38">
        <f t="shared" si="7"/>
        <v>4.9543881101901603E-2</v>
      </c>
      <c r="H48" s="38">
        <f t="shared" si="7"/>
        <v>4.9153515790350745E-2</v>
      </c>
      <c r="I48" s="38">
        <f t="shared" si="7"/>
        <v>4.9272142341898528E-2</v>
      </c>
      <c r="J48" s="38">
        <f t="shared" si="7"/>
        <v>5.0321059855243509E-2</v>
      </c>
      <c r="K48" s="38">
        <f t="shared" ref="K48" si="8">K47/K49</f>
        <v>5.0488702664220661E-2</v>
      </c>
      <c r="L48" s="84">
        <f>L47/L49</f>
        <v>5.0755902764657933E-2</v>
      </c>
      <c r="O48" s="3"/>
      <c r="P48" s="86"/>
    </row>
    <row r="49" spans="1:16" x14ac:dyDescent="0.35">
      <c r="A49" s="59" t="s">
        <v>50</v>
      </c>
      <c r="B49" s="39">
        <v>21672776</v>
      </c>
      <c r="C49" s="39">
        <v>22057698</v>
      </c>
      <c r="D49" s="39">
        <v>22768989</v>
      </c>
      <c r="E49" s="39">
        <v>23341861</v>
      </c>
      <c r="F49" s="39">
        <v>24093838</v>
      </c>
      <c r="G49" s="39">
        <v>24278538</v>
      </c>
      <c r="H49" s="39">
        <v>24195726</v>
      </c>
      <c r="I49" s="39">
        <v>24533437</v>
      </c>
      <c r="J49" s="39">
        <v>24628118</v>
      </c>
      <c r="K49" s="39">
        <v>24922823</v>
      </c>
      <c r="L49" s="85">
        <v>24030604</v>
      </c>
      <c r="O49" s="3">
        <f t="shared" si="0"/>
        <v>2357828</v>
      </c>
      <c r="P49" s="89">
        <f t="shared" si="1"/>
        <v>0.10879215472904809</v>
      </c>
    </row>
  </sheetData>
  <conditionalFormatting sqref="R2:R47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{F42CD3BE-E2F4-4EF7-9DB7-5F41EFDBD712}</x14:id>
        </ext>
      </extLst>
    </cfRule>
  </conditionalFormatting>
  <conditionalFormatting sqref="S2:S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scale="70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42CD3BE-E2F4-4EF7-9DB7-5F41EFDBD71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R2:R47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E6CF-67E5-42A0-8387-DA722FEEC1EB}">
  <dimension ref="A1:N47"/>
  <sheetViews>
    <sheetView topLeftCell="A28" workbookViewId="0">
      <selection activeCell="S23" sqref="S23"/>
    </sheetView>
  </sheetViews>
  <sheetFormatPr defaultRowHeight="14.5" x14ac:dyDescent="0.35"/>
  <cols>
    <col min="1" max="1" width="13" customWidth="1"/>
    <col min="12" max="12" width="9.36328125" bestFit="1" customWidth="1"/>
  </cols>
  <sheetData>
    <row r="1" spans="1:14" x14ac:dyDescent="0.35">
      <c r="A1" s="1" t="s">
        <v>53</v>
      </c>
      <c r="B1" s="6" t="s">
        <v>116</v>
      </c>
      <c r="C1" s="6" t="s">
        <v>117</v>
      </c>
      <c r="D1" s="6" t="s">
        <v>118</v>
      </c>
      <c r="E1" s="6" t="s">
        <v>119</v>
      </c>
      <c r="F1" s="6" t="s">
        <v>120</v>
      </c>
      <c r="G1" s="6" t="s">
        <v>121</v>
      </c>
      <c r="H1" s="6" t="s">
        <v>122</v>
      </c>
      <c r="I1" s="6" t="s">
        <v>123</v>
      </c>
      <c r="J1" s="6" t="s">
        <v>124</v>
      </c>
      <c r="K1" s="35" t="s">
        <v>125</v>
      </c>
      <c r="L1" s="6" t="s">
        <v>126</v>
      </c>
      <c r="M1" s="35" t="s">
        <v>127</v>
      </c>
      <c r="N1" s="6" t="s">
        <v>128</v>
      </c>
    </row>
    <row r="2" spans="1:14" x14ac:dyDescent="0.35">
      <c r="A2" s="1" t="s">
        <v>3</v>
      </c>
      <c r="B2" s="36">
        <v>34.1</v>
      </c>
      <c r="C2" s="36">
        <v>34.6</v>
      </c>
      <c r="D2" s="36">
        <v>34.5</v>
      </c>
      <c r="E2" s="36">
        <v>33.799999999999997</v>
      </c>
      <c r="F2" s="36">
        <v>34.200000000000003</v>
      </c>
      <c r="G2" s="36">
        <v>33.1</v>
      </c>
      <c r="H2" s="36">
        <v>31.3</v>
      </c>
      <c r="I2" s="36">
        <v>31.2</v>
      </c>
      <c r="J2" s="36">
        <v>33.4</v>
      </c>
      <c r="K2" s="36">
        <v>32</v>
      </c>
      <c r="L2" s="36">
        <v>31.5</v>
      </c>
      <c r="M2">
        <v>32.299999999999997</v>
      </c>
      <c r="N2">
        <v>32</v>
      </c>
    </row>
    <row r="3" spans="1:14" x14ac:dyDescent="0.35">
      <c r="A3" s="1" t="s">
        <v>4</v>
      </c>
      <c r="B3" s="36">
        <v>41.8</v>
      </c>
      <c r="C3" s="36">
        <v>43.2</v>
      </c>
      <c r="D3" s="36">
        <v>41.7</v>
      </c>
      <c r="E3" s="36">
        <v>40</v>
      </c>
      <c r="F3" s="36">
        <v>38.799999999999997</v>
      </c>
      <c r="G3" s="36">
        <v>41.5</v>
      </c>
      <c r="H3" s="36">
        <v>38.700000000000003</v>
      </c>
      <c r="I3" s="36">
        <v>33</v>
      </c>
      <c r="J3" s="36">
        <v>46</v>
      </c>
      <c r="K3" s="36">
        <v>48.6</v>
      </c>
      <c r="L3" s="36">
        <v>49.1</v>
      </c>
      <c r="M3">
        <v>37.200000000000003</v>
      </c>
      <c r="N3">
        <v>48</v>
      </c>
    </row>
    <row r="4" spans="1:14" x14ac:dyDescent="0.35">
      <c r="A4" s="1" t="s">
        <v>5</v>
      </c>
      <c r="B4" s="36">
        <v>37.1</v>
      </c>
      <c r="C4" s="36">
        <v>34.6</v>
      </c>
      <c r="D4" s="36">
        <v>34.799999999999997</v>
      </c>
      <c r="E4" s="36">
        <v>34.200000000000003</v>
      </c>
      <c r="F4" s="36">
        <v>34.299999999999997</v>
      </c>
      <c r="G4" s="36">
        <v>34.299999999999997</v>
      </c>
      <c r="H4" s="36">
        <v>34.9</v>
      </c>
      <c r="I4" s="36">
        <v>33.799999999999997</v>
      </c>
      <c r="J4" s="36">
        <v>35.700000000000003</v>
      </c>
      <c r="K4" s="36">
        <v>36.200000000000003</v>
      </c>
      <c r="L4" s="36">
        <v>36.5</v>
      </c>
      <c r="M4">
        <v>36.6</v>
      </c>
      <c r="N4">
        <v>37</v>
      </c>
    </row>
    <row r="5" spans="1:14" x14ac:dyDescent="0.35">
      <c r="A5" s="1" t="s">
        <v>6</v>
      </c>
      <c r="B5" s="36">
        <v>48.1</v>
      </c>
      <c r="C5" s="36">
        <v>46.1</v>
      </c>
      <c r="D5" s="36">
        <v>46.9</v>
      </c>
      <c r="E5" s="36">
        <v>48.6</v>
      </c>
      <c r="F5" s="36">
        <v>48.9</v>
      </c>
      <c r="G5" s="36">
        <v>49.7</v>
      </c>
      <c r="H5" s="36">
        <v>49.3</v>
      </c>
      <c r="I5" s="36">
        <v>49.1</v>
      </c>
      <c r="J5" s="36">
        <v>48.4</v>
      </c>
      <c r="K5" s="36">
        <v>47.5</v>
      </c>
      <c r="L5" s="36">
        <v>47</v>
      </c>
      <c r="M5">
        <v>47.9</v>
      </c>
      <c r="N5">
        <v>45.6</v>
      </c>
    </row>
    <row r="6" spans="1:14" x14ac:dyDescent="0.35">
      <c r="A6" s="1" t="s">
        <v>7</v>
      </c>
      <c r="B6" s="36">
        <v>41.1</v>
      </c>
      <c r="C6" s="36">
        <v>40.5</v>
      </c>
      <c r="D6" s="36">
        <v>40</v>
      </c>
      <c r="E6" s="36">
        <v>40.9</v>
      </c>
      <c r="F6" s="36">
        <v>41.5</v>
      </c>
      <c r="G6" s="36">
        <v>40.9</v>
      </c>
      <c r="H6" s="36">
        <v>40.799999999999997</v>
      </c>
      <c r="I6" s="36">
        <v>41.3</v>
      </c>
      <c r="J6" s="36">
        <v>41.4</v>
      </c>
      <c r="K6" s="36">
        <v>42.1</v>
      </c>
      <c r="L6" s="36">
        <v>48.8</v>
      </c>
      <c r="M6">
        <v>46.1</v>
      </c>
      <c r="N6">
        <v>49.7</v>
      </c>
    </row>
    <row r="7" spans="1:14" x14ac:dyDescent="0.35">
      <c r="A7" s="1" t="s">
        <v>8</v>
      </c>
      <c r="B7" s="36">
        <v>37.200000000000003</v>
      </c>
      <c r="C7" s="36">
        <v>38.200000000000003</v>
      </c>
      <c r="D7" s="36">
        <v>36.299999999999997</v>
      </c>
      <c r="E7" s="36">
        <v>38</v>
      </c>
      <c r="F7" s="36">
        <v>34.6</v>
      </c>
      <c r="G7" s="36">
        <v>34.1</v>
      </c>
      <c r="H7" s="36">
        <v>33.5</v>
      </c>
      <c r="I7" s="36">
        <v>33.1</v>
      </c>
      <c r="J7" s="36">
        <v>35.200000000000003</v>
      </c>
      <c r="K7" s="36">
        <v>33.6</v>
      </c>
      <c r="L7" s="36">
        <v>34.1</v>
      </c>
      <c r="M7">
        <v>33.6</v>
      </c>
      <c r="N7">
        <v>33.700000000000003</v>
      </c>
    </row>
    <row r="8" spans="1:14" x14ac:dyDescent="0.35">
      <c r="A8" s="1" t="s">
        <v>9</v>
      </c>
      <c r="B8" s="36">
        <v>34.299999999999997</v>
      </c>
      <c r="C8" s="36">
        <v>34</v>
      </c>
      <c r="D8" s="36">
        <v>34.299999999999997</v>
      </c>
      <c r="E8" s="36">
        <v>38.1</v>
      </c>
      <c r="F8" s="36">
        <v>38.5</v>
      </c>
      <c r="G8" s="36">
        <v>38.6</v>
      </c>
      <c r="H8" s="36">
        <v>40.5</v>
      </c>
      <c r="I8" s="36">
        <v>40.5</v>
      </c>
      <c r="J8" s="36">
        <v>39.1</v>
      </c>
      <c r="K8" s="36">
        <v>40</v>
      </c>
      <c r="L8" s="36">
        <v>39.4</v>
      </c>
      <c r="M8">
        <v>44.1</v>
      </c>
      <c r="N8">
        <v>40.200000000000003</v>
      </c>
    </row>
    <row r="9" spans="1:14" x14ac:dyDescent="0.35">
      <c r="A9" s="1" t="s">
        <v>10</v>
      </c>
      <c r="B9" s="36">
        <v>37.1</v>
      </c>
      <c r="C9" s="36">
        <v>36.799999999999997</v>
      </c>
      <c r="D9" s="36">
        <v>37.5</v>
      </c>
      <c r="E9" s="36">
        <v>37.6</v>
      </c>
      <c r="F9" s="36">
        <v>37.4</v>
      </c>
      <c r="G9" s="36">
        <v>38.4</v>
      </c>
      <c r="H9" s="36">
        <v>38.200000000000003</v>
      </c>
      <c r="I9" s="36">
        <v>38.700000000000003</v>
      </c>
      <c r="J9" s="36">
        <v>37.9</v>
      </c>
      <c r="K9" s="36">
        <v>38.200000000000003</v>
      </c>
      <c r="L9" s="36">
        <v>38.6</v>
      </c>
      <c r="M9">
        <v>39</v>
      </c>
      <c r="N9">
        <v>38.4</v>
      </c>
    </row>
    <row r="10" spans="1:14" x14ac:dyDescent="0.35">
      <c r="A10" s="1" t="s">
        <v>11</v>
      </c>
      <c r="B10" s="36">
        <v>32.6</v>
      </c>
      <c r="C10" s="36">
        <v>30.1</v>
      </c>
      <c r="D10" s="36">
        <v>40.9</v>
      </c>
      <c r="E10" s="36">
        <v>38.1</v>
      </c>
      <c r="F10" s="36">
        <v>37.5</v>
      </c>
      <c r="G10" s="36">
        <v>39</v>
      </c>
      <c r="H10" s="36">
        <v>39.200000000000003</v>
      </c>
      <c r="I10" s="36">
        <v>40.5</v>
      </c>
      <c r="J10" s="36">
        <v>38</v>
      </c>
      <c r="K10" s="36">
        <v>42</v>
      </c>
      <c r="L10" s="36">
        <v>41.9</v>
      </c>
      <c r="M10">
        <v>37.200000000000003</v>
      </c>
      <c r="N10">
        <v>39.9</v>
      </c>
    </row>
    <row r="11" spans="1:14" x14ac:dyDescent="0.35">
      <c r="A11" s="1" t="s">
        <v>12</v>
      </c>
      <c r="B11" s="36">
        <v>36.200000000000003</v>
      </c>
      <c r="C11" s="36">
        <v>34.9</v>
      </c>
      <c r="D11" s="36">
        <v>34.200000000000003</v>
      </c>
      <c r="E11" s="36">
        <v>33.4</v>
      </c>
      <c r="F11" s="36">
        <v>33</v>
      </c>
      <c r="G11" s="36">
        <v>33.1</v>
      </c>
      <c r="H11" s="36">
        <v>33.4</v>
      </c>
      <c r="I11" s="36">
        <v>33.1</v>
      </c>
      <c r="J11" s="36">
        <v>33.4</v>
      </c>
      <c r="K11" s="36">
        <v>33.799999999999997</v>
      </c>
      <c r="L11" s="36">
        <v>33.700000000000003</v>
      </c>
      <c r="M11">
        <v>33.6</v>
      </c>
      <c r="N11">
        <v>33.5</v>
      </c>
    </row>
    <row r="12" spans="1:14" x14ac:dyDescent="0.35">
      <c r="A12" s="1" t="s">
        <v>13</v>
      </c>
      <c r="B12" s="36">
        <v>41</v>
      </c>
      <c r="C12" s="36">
        <v>41.1</v>
      </c>
      <c r="D12" s="36">
        <v>43.1</v>
      </c>
      <c r="E12" s="36">
        <v>45.4</v>
      </c>
      <c r="F12" s="36">
        <v>44</v>
      </c>
      <c r="G12" s="36">
        <v>43.6</v>
      </c>
      <c r="H12" s="36">
        <v>43.1</v>
      </c>
      <c r="I12" s="36">
        <v>42.8</v>
      </c>
      <c r="J12" s="36">
        <v>42.3</v>
      </c>
      <c r="K12" s="36">
        <v>42.4</v>
      </c>
      <c r="L12" s="36">
        <v>43.4</v>
      </c>
      <c r="M12">
        <v>45.2</v>
      </c>
      <c r="N12">
        <v>44.5</v>
      </c>
    </row>
    <row r="13" spans="1:14" x14ac:dyDescent="0.35">
      <c r="A13" s="1" t="s">
        <v>14</v>
      </c>
      <c r="B13" s="36">
        <v>30.7</v>
      </c>
      <c r="C13" s="36">
        <v>31.3</v>
      </c>
      <c r="D13" s="36">
        <v>31.2</v>
      </c>
      <c r="E13" s="36">
        <v>31.2</v>
      </c>
      <c r="F13" s="36">
        <v>30.9</v>
      </c>
      <c r="G13" s="36">
        <v>30.9</v>
      </c>
      <c r="H13" s="36">
        <v>30.7</v>
      </c>
      <c r="I13" s="36">
        <v>30.4</v>
      </c>
      <c r="J13" s="36">
        <v>30.3</v>
      </c>
      <c r="K13" s="36">
        <v>30.6</v>
      </c>
      <c r="L13" s="36">
        <v>30.4</v>
      </c>
      <c r="M13">
        <v>30.6</v>
      </c>
      <c r="N13">
        <v>31.1</v>
      </c>
    </row>
    <row r="14" spans="1:14" x14ac:dyDescent="0.35">
      <c r="A14" s="1" t="s">
        <v>15</v>
      </c>
      <c r="B14" s="36">
        <v>45.1</v>
      </c>
      <c r="C14" s="36">
        <v>45</v>
      </c>
      <c r="D14" s="36">
        <v>43.8</v>
      </c>
      <c r="E14" s="36">
        <v>42.1</v>
      </c>
      <c r="F14" s="36">
        <v>42.2</v>
      </c>
      <c r="G14" s="36">
        <v>43.6</v>
      </c>
      <c r="H14" s="36">
        <v>41.9</v>
      </c>
      <c r="I14" s="36">
        <v>43.4</v>
      </c>
      <c r="J14" s="36">
        <v>45.7</v>
      </c>
      <c r="K14" s="36">
        <v>46.3</v>
      </c>
      <c r="L14" s="36">
        <v>45.8</v>
      </c>
      <c r="M14">
        <v>44.5</v>
      </c>
      <c r="N14">
        <v>44.5</v>
      </c>
    </row>
    <row r="15" spans="1:14" x14ac:dyDescent="0.35">
      <c r="A15" s="1" t="s">
        <v>16</v>
      </c>
      <c r="B15" s="36">
        <v>30.7</v>
      </c>
      <c r="C15" s="36">
        <v>29.2</v>
      </c>
      <c r="D15" s="36">
        <v>29.2</v>
      </c>
      <c r="E15" s="36">
        <v>29.2</v>
      </c>
      <c r="F15" s="36">
        <v>29.1</v>
      </c>
      <c r="G15" s="36">
        <v>28.9</v>
      </c>
      <c r="H15" s="36">
        <v>28.9</v>
      </c>
      <c r="I15" s="36">
        <v>28.4</v>
      </c>
      <c r="J15" s="36">
        <v>28.4</v>
      </c>
      <c r="K15" s="36">
        <v>28.4</v>
      </c>
      <c r="L15" s="36">
        <v>28.3</v>
      </c>
      <c r="M15">
        <v>28.1</v>
      </c>
      <c r="N15">
        <v>28.1</v>
      </c>
    </row>
    <row r="16" spans="1:14" x14ac:dyDescent="0.35">
      <c r="A16" s="1" t="s">
        <v>17</v>
      </c>
      <c r="B16" s="36">
        <v>33.799999999999997</v>
      </c>
      <c r="C16" s="36">
        <v>35.6</v>
      </c>
      <c r="D16" s="36">
        <v>36.4</v>
      </c>
      <c r="E16" s="36">
        <v>38.4</v>
      </c>
      <c r="F16" s="36">
        <v>37.799999999999997</v>
      </c>
      <c r="G16" s="36">
        <v>39.6</v>
      </c>
      <c r="H16" s="36">
        <v>39.4</v>
      </c>
      <c r="I16" s="36">
        <v>37.9</v>
      </c>
      <c r="J16" s="36">
        <v>33.700000000000003</v>
      </c>
      <c r="K16" s="36">
        <v>33.4</v>
      </c>
      <c r="L16" s="36">
        <v>34.6</v>
      </c>
      <c r="M16">
        <v>42.8</v>
      </c>
      <c r="N16">
        <v>35.5</v>
      </c>
    </row>
    <row r="17" spans="1:14" x14ac:dyDescent="0.35">
      <c r="A17" s="1" t="s">
        <v>18</v>
      </c>
      <c r="B17" s="36">
        <v>38.4</v>
      </c>
      <c r="C17" s="36">
        <v>39.6</v>
      </c>
      <c r="D17" s="36">
        <v>41.8</v>
      </c>
      <c r="E17" s="36">
        <v>39.799999999999997</v>
      </c>
      <c r="F17" s="36">
        <v>38.799999999999997</v>
      </c>
      <c r="G17" s="36">
        <v>41.3</v>
      </c>
      <c r="H17" s="36">
        <v>38.799999999999997</v>
      </c>
      <c r="I17" s="36">
        <v>37.4</v>
      </c>
      <c r="J17" s="36">
        <v>38.200000000000003</v>
      </c>
      <c r="K17" s="36">
        <v>37</v>
      </c>
      <c r="L17" s="36">
        <v>36.9</v>
      </c>
      <c r="M17">
        <v>36.6</v>
      </c>
      <c r="N17">
        <v>35.5</v>
      </c>
    </row>
    <row r="18" spans="1:14" x14ac:dyDescent="0.35">
      <c r="A18" s="1" t="s">
        <v>19</v>
      </c>
      <c r="B18" s="36">
        <v>33.9</v>
      </c>
      <c r="C18" s="36">
        <v>33.4</v>
      </c>
      <c r="D18" s="36">
        <v>33.200000000000003</v>
      </c>
      <c r="E18" s="36">
        <v>32.9</v>
      </c>
      <c r="F18" s="36">
        <v>32.6</v>
      </c>
      <c r="G18" s="36">
        <v>32.6</v>
      </c>
      <c r="H18" s="36">
        <v>32.799999999999997</v>
      </c>
      <c r="I18" s="36">
        <v>33</v>
      </c>
      <c r="J18" s="36">
        <v>33.6</v>
      </c>
      <c r="K18" s="36">
        <v>34.299999999999997</v>
      </c>
      <c r="L18" s="36">
        <v>34.6</v>
      </c>
      <c r="M18">
        <v>33.9</v>
      </c>
      <c r="N18">
        <v>34.9</v>
      </c>
    </row>
    <row r="19" spans="1:14" x14ac:dyDescent="0.35">
      <c r="A19" s="1" t="s">
        <v>20</v>
      </c>
      <c r="B19" s="36">
        <v>36.799999999999997</v>
      </c>
      <c r="C19" s="36">
        <v>38.299999999999997</v>
      </c>
      <c r="D19" s="36">
        <v>37.5</v>
      </c>
      <c r="E19" s="36">
        <v>37.5</v>
      </c>
      <c r="F19" s="36">
        <v>37.4</v>
      </c>
      <c r="G19" s="36">
        <v>37</v>
      </c>
      <c r="H19" s="36">
        <v>36.9</v>
      </c>
      <c r="I19" s="36">
        <v>36.9</v>
      </c>
      <c r="J19" s="36">
        <v>38.5</v>
      </c>
      <c r="K19" s="36">
        <v>37.200000000000003</v>
      </c>
      <c r="L19" s="36">
        <v>36.799999999999997</v>
      </c>
      <c r="M19">
        <v>37.5</v>
      </c>
      <c r="N19">
        <v>37.4</v>
      </c>
    </row>
    <row r="20" spans="1:14" x14ac:dyDescent="0.35">
      <c r="A20" s="1" t="s">
        <v>21</v>
      </c>
      <c r="B20" s="36">
        <v>41.1</v>
      </c>
      <c r="C20" s="36">
        <v>44.5</v>
      </c>
      <c r="D20" s="36">
        <v>44</v>
      </c>
      <c r="E20" s="36">
        <v>39.299999999999997</v>
      </c>
      <c r="F20" s="36">
        <v>43.3</v>
      </c>
      <c r="G20" s="36">
        <v>47</v>
      </c>
      <c r="H20" s="36">
        <v>44.9</v>
      </c>
      <c r="I20" s="36">
        <v>42.5</v>
      </c>
      <c r="J20" s="36">
        <v>45.1</v>
      </c>
      <c r="K20" s="36">
        <v>44.4</v>
      </c>
      <c r="L20" s="36">
        <v>43.3</v>
      </c>
      <c r="M20">
        <v>43.3</v>
      </c>
      <c r="N20">
        <v>41.8</v>
      </c>
    </row>
    <row r="21" spans="1:14" x14ac:dyDescent="0.35">
      <c r="A21" s="1" t="s">
        <v>22</v>
      </c>
      <c r="B21" s="36">
        <v>47.8</v>
      </c>
      <c r="C21" s="36">
        <v>45.8</v>
      </c>
      <c r="D21" s="36">
        <v>45.9</v>
      </c>
      <c r="E21" s="36">
        <v>45.6</v>
      </c>
      <c r="F21" s="36">
        <v>45.8</v>
      </c>
      <c r="G21" s="36">
        <v>45.8</v>
      </c>
      <c r="H21" s="36">
        <v>49.1</v>
      </c>
      <c r="I21" s="36">
        <v>48.6</v>
      </c>
      <c r="J21" s="36">
        <v>48.4</v>
      </c>
      <c r="K21" s="36">
        <v>50.2</v>
      </c>
      <c r="L21" s="36">
        <v>47.7</v>
      </c>
      <c r="M21">
        <v>43.5</v>
      </c>
      <c r="N21">
        <v>45.4</v>
      </c>
    </row>
    <row r="22" spans="1:14" x14ac:dyDescent="0.35">
      <c r="A22" s="1" t="s">
        <v>23</v>
      </c>
      <c r="B22" s="36">
        <v>47.7</v>
      </c>
      <c r="C22" s="36">
        <v>36.9</v>
      </c>
      <c r="D22" s="36">
        <v>33.799999999999997</v>
      </c>
      <c r="E22" s="36">
        <v>47</v>
      </c>
      <c r="F22" s="36">
        <v>44.4</v>
      </c>
      <c r="G22" s="36">
        <v>43</v>
      </c>
      <c r="H22" s="36">
        <v>55.3</v>
      </c>
      <c r="I22" s="36">
        <v>58.2</v>
      </c>
      <c r="J22" s="36">
        <v>52.7</v>
      </c>
      <c r="K22" s="36">
        <v>28</v>
      </c>
      <c r="L22" s="36">
        <v>31.3</v>
      </c>
      <c r="M22">
        <v>62.2</v>
      </c>
      <c r="N22" s="36">
        <v>29.5</v>
      </c>
    </row>
    <row r="23" spans="1:14" x14ac:dyDescent="0.35">
      <c r="A23" s="1" t="s">
        <v>24</v>
      </c>
      <c r="B23" s="36">
        <v>29.3</v>
      </c>
      <c r="C23" s="36">
        <v>30.3</v>
      </c>
      <c r="D23" s="36">
        <v>30.2</v>
      </c>
      <c r="E23" s="36">
        <v>30.4</v>
      </c>
      <c r="F23" s="36">
        <v>30.5</v>
      </c>
      <c r="G23" s="36">
        <v>30.6</v>
      </c>
      <c r="H23" s="36">
        <v>30.6</v>
      </c>
      <c r="I23" s="36">
        <v>30.6</v>
      </c>
      <c r="J23" s="36">
        <v>30.4</v>
      </c>
      <c r="K23" s="36">
        <v>31</v>
      </c>
      <c r="L23" s="36">
        <v>31.1</v>
      </c>
      <c r="M23">
        <v>30.9</v>
      </c>
      <c r="N23">
        <v>31.5</v>
      </c>
    </row>
    <row r="24" spans="1:14" x14ac:dyDescent="0.35">
      <c r="A24" s="1" t="s">
        <v>25</v>
      </c>
      <c r="B24" s="36">
        <v>38.6</v>
      </c>
      <c r="C24" s="36">
        <v>40.6</v>
      </c>
      <c r="D24" s="36">
        <v>39.5</v>
      </c>
      <c r="E24" s="36">
        <v>40.6</v>
      </c>
      <c r="F24" s="36">
        <v>38.6</v>
      </c>
      <c r="G24" s="36">
        <v>38.1</v>
      </c>
      <c r="H24" s="36">
        <v>37.4</v>
      </c>
      <c r="I24" s="36">
        <v>37.200000000000003</v>
      </c>
      <c r="J24" s="36">
        <v>39.4</v>
      </c>
      <c r="K24" s="36">
        <v>37.5</v>
      </c>
      <c r="L24" s="36">
        <v>37.1</v>
      </c>
      <c r="M24">
        <v>38.5</v>
      </c>
      <c r="N24">
        <v>36.6</v>
      </c>
    </row>
    <row r="25" spans="1:14" x14ac:dyDescent="0.35">
      <c r="A25" s="1" t="s">
        <v>26</v>
      </c>
      <c r="B25" s="36">
        <v>43.3</v>
      </c>
      <c r="C25" s="36">
        <v>35.299999999999997</v>
      </c>
      <c r="D25" s="36">
        <v>34.4</v>
      </c>
      <c r="E25" s="36">
        <v>35.1</v>
      </c>
      <c r="F25" s="36">
        <v>34.200000000000003</v>
      </c>
      <c r="G25" s="36">
        <v>32.6</v>
      </c>
      <c r="H25" s="36">
        <v>31.9</v>
      </c>
      <c r="I25" s="36">
        <v>32</v>
      </c>
      <c r="J25" s="36">
        <v>34.700000000000003</v>
      </c>
      <c r="K25" s="36">
        <v>32.6</v>
      </c>
      <c r="L25" s="36">
        <v>32.6</v>
      </c>
      <c r="M25">
        <v>45.6</v>
      </c>
      <c r="N25">
        <v>44.4</v>
      </c>
    </row>
    <row r="26" spans="1:14" x14ac:dyDescent="0.35">
      <c r="A26" s="1" t="s">
        <v>27</v>
      </c>
      <c r="B26" s="36">
        <v>42.5</v>
      </c>
      <c r="C26" s="36">
        <v>42.8</v>
      </c>
      <c r="D26" s="36">
        <v>40.9</v>
      </c>
      <c r="E26" s="36">
        <v>40.799999999999997</v>
      </c>
      <c r="F26" s="36">
        <v>41.5</v>
      </c>
      <c r="G26" s="36">
        <v>42.9</v>
      </c>
      <c r="H26" s="36">
        <v>44.2</v>
      </c>
      <c r="I26" s="36">
        <v>43.9</v>
      </c>
      <c r="J26" s="36">
        <v>43.5</v>
      </c>
      <c r="K26" s="36">
        <v>43.1</v>
      </c>
      <c r="L26" s="36">
        <v>43</v>
      </c>
      <c r="M26">
        <v>32.799999999999997</v>
      </c>
      <c r="N26">
        <v>32.799999999999997</v>
      </c>
    </row>
    <row r="27" spans="1:14" x14ac:dyDescent="0.35">
      <c r="A27" s="1" t="s">
        <v>28</v>
      </c>
      <c r="B27" s="36">
        <v>47.1</v>
      </c>
      <c r="C27" s="36">
        <v>50.4</v>
      </c>
      <c r="D27" s="36">
        <v>46.4</v>
      </c>
      <c r="E27" s="36">
        <v>43.7</v>
      </c>
      <c r="F27" s="36">
        <v>43.5</v>
      </c>
      <c r="G27" s="36">
        <v>44.7</v>
      </c>
      <c r="H27" s="36">
        <v>45.7</v>
      </c>
      <c r="I27" s="36">
        <v>41.8</v>
      </c>
      <c r="J27" s="36">
        <v>50.4</v>
      </c>
      <c r="K27" s="36">
        <v>53.8</v>
      </c>
      <c r="L27" s="36">
        <v>53.8</v>
      </c>
      <c r="M27">
        <v>54.2</v>
      </c>
      <c r="N27">
        <v>53</v>
      </c>
    </row>
    <row r="28" spans="1:14" x14ac:dyDescent="0.35">
      <c r="A28" s="1" t="s">
        <v>29</v>
      </c>
      <c r="B28" s="36">
        <v>33.4</v>
      </c>
      <c r="C28" s="36">
        <v>33.6</v>
      </c>
      <c r="D28" s="36">
        <v>33.6</v>
      </c>
      <c r="E28" s="36">
        <v>33.299999999999997</v>
      </c>
      <c r="F28" s="36">
        <v>32.9</v>
      </c>
      <c r="G28" s="36">
        <v>32.5</v>
      </c>
      <c r="H28" s="36">
        <v>32.1</v>
      </c>
      <c r="I28" s="36">
        <v>31.9</v>
      </c>
      <c r="J28" s="36">
        <v>31.8</v>
      </c>
      <c r="K28" s="36">
        <v>31.7</v>
      </c>
      <c r="L28" s="36">
        <v>31.7</v>
      </c>
      <c r="M28">
        <v>31.8</v>
      </c>
      <c r="N28">
        <v>32.299999999999997</v>
      </c>
    </row>
    <row r="29" spans="1:14" x14ac:dyDescent="0.35">
      <c r="A29" s="1" t="s">
        <v>30</v>
      </c>
      <c r="B29" s="36">
        <v>36.6</v>
      </c>
      <c r="C29" s="36">
        <v>35.6</v>
      </c>
      <c r="D29" s="36">
        <v>35.299999999999997</v>
      </c>
      <c r="E29" s="36">
        <v>35.4</v>
      </c>
      <c r="F29" s="36">
        <v>35.200000000000003</v>
      </c>
      <c r="G29" s="36">
        <v>34.799999999999997</v>
      </c>
      <c r="H29" s="36">
        <v>35.5</v>
      </c>
      <c r="I29" s="36">
        <v>35.5</v>
      </c>
      <c r="J29" s="36">
        <v>35.4</v>
      </c>
      <c r="K29" s="36">
        <v>35.5</v>
      </c>
      <c r="L29" s="36">
        <v>35.299999999999997</v>
      </c>
      <c r="M29" s="36">
        <v>34.200000000000003</v>
      </c>
      <c r="N29">
        <v>35.6</v>
      </c>
    </row>
    <row r="30" spans="1:14" x14ac:dyDescent="0.35">
      <c r="A30" s="1" t="s">
        <v>31</v>
      </c>
      <c r="B30" s="36">
        <v>37.700000000000003</v>
      </c>
      <c r="C30" s="36">
        <v>38.6</v>
      </c>
      <c r="D30" s="36">
        <v>38.6</v>
      </c>
      <c r="E30" s="36">
        <v>38.200000000000003</v>
      </c>
      <c r="F30" s="36">
        <v>38.299999999999997</v>
      </c>
      <c r="G30" s="36">
        <v>38.200000000000003</v>
      </c>
      <c r="H30" s="36">
        <v>37.9</v>
      </c>
      <c r="I30" s="36">
        <v>38</v>
      </c>
      <c r="J30" s="36">
        <v>39</v>
      </c>
      <c r="K30" s="36">
        <v>37.799999999999997</v>
      </c>
      <c r="L30" s="36">
        <v>38</v>
      </c>
      <c r="M30">
        <v>37.1</v>
      </c>
      <c r="N30">
        <v>38.299999999999997</v>
      </c>
    </row>
    <row r="31" spans="1:14" x14ac:dyDescent="0.35">
      <c r="A31" s="1" t="s">
        <v>32</v>
      </c>
      <c r="B31" s="36">
        <v>34</v>
      </c>
      <c r="C31" s="36">
        <v>36</v>
      </c>
      <c r="D31" s="36">
        <v>36</v>
      </c>
      <c r="E31" s="36">
        <v>36.1</v>
      </c>
      <c r="F31" s="36">
        <v>36.1</v>
      </c>
      <c r="G31" s="36">
        <v>36.299999999999997</v>
      </c>
      <c r="H31" s="36">
        <v>35.799999999999997</v>
      </c>
      <c r="I31" s="36">
        <v>35.4</v>
      </c>
      <c r="J31" s="36">
        <v>36.6</v>
      </c>
      <c r="K31" s="36">
        <v>36</v>
      </c>
      <c r="L31" s="36">
        <v>35.799999999999997</v>
      </c>
      <c r="M31">
        <v>35.799999999999997</v>
      </c>
      <c r="N31">
        <v>36.1</v>
      </c>
    </row>
    <row r="32" spans="1:14" x14ac:dyDescent="0.35">
      <c r="A32" s="1" t="s">
        <v>33</v>
      </c>
      <c r="B32" s="36">
        <v>32.6</v>
      </c>
      <c r="C32" s="36">
        <v>30.3</v>
      </c>
      <c r="D32" s="36">
        <v>33.1</v>
      </c>
      <c r="E32" s="36">
        <v>34.4</v>
      </c>
      <c r="F32" s="36">
        <v>34.700000000000003</v>
      </c>
      <c r="G32" s="36">
        <v>37.299999999999997</v>
      </c>
      <c r="H32" s="36">
        <v>35.9</v>
      </c>
      <c r="I32" s="36">
        <v>34.9</v>
      </c>
      <c r="J32" s="36">
        <v>33.5</v>
      </c>
      <c r="K32" s="36">
        <v>34.1</v>
      </c>
      <c r="L32" s="36">
        <v>34.1</v>
      </c>
      <c r="M32">
        <v>30.6</v>
      </c>
      <c r="N32">
        <v>34.200000000000003</v>
      </c>
    </row>
    <row r="33" spans="1:14" x14ac:dyDescent="0.35">
      <c r="A33" s="1" t="s">
        <v>34</v>
      </c>
      <c r="B33" s="36">
        <v>38.200000000000003</v>
      </c>
      <c r="C33" s="36">
        <v>32.4</v>
      </c>
      <c r="D33" s="36">
        <v>35.299999999999997</v>
      </c>
      <c r="E33" s="36">
        <v>36.4</v>
      </c>
      <c r="F33" s="36">
        <v>35.299999999999997</v>
      </c>
      <c r="G33" s="36">
        <v>35</v>
      </c>
      <c r="H33" s="36">
        <v>35.6</v>
      </c>
      <c r="I33" s="36">
        <v>35.200000000000003</v>
      </c>
      <c r="J33" s="36">
        <v>35.4</v>
      </c>
      <c r="K33" s="36">
        <v>33.799999999999997</v>
      </c>
      <c r="L33" s="36">
        <v>33.6</v>
      </c>
      <c r="M33">
        <v>35.200000000000003</v>
      </c>
      <c r="N33">
        <v>33.799999999999997</v>
      </c>
    </row>
    <row r="34" spans="1:14" x14ac:dyDescent="0.35">
      <c r="A34" s="1" t="s">
        <v>35</v>
      </c>
      <c r="B34" s="36">
        <v>43.1</v>
      </c>
      <c r="C34" s="36">
        <v>43.1</v>
      </c>
      <c r="D34" s="36">
        <v>43</v>
      </c>
      <c r="E34" s="36">
        <v>43.1</v>
      </c>
      <c r="F34" s="36">
        <v>42.1</v>
      </c>
      <c r="G34" s="36">
        <v>41.2</v>
      </c>
      <c r="H34" s="36">
        <v>41.9</v>
      </c>
      <c r="I34" s="36">
        <v>41.8</v>
      </c>
      <c r="J34" s="36">
        <v>42.3</v>
      </c>
      <c r="K34" s="36">
        <v>41.9</v>
      </c>
      <c r="L34" s="36">
        <v>41.5</v>
      </c>
      <c r="M34">
        <v>40.4</v>
      </c>
      <c r="N34">
        <v>40.799999999999997</v>
      </c>
    </row>
    <row r="35" spans="1:14" x14ac:dyDescent="0.35">
      <c r="A35" s="1" t="s">
        <v>36</v>
      </c>
      <c r="B35" s="36">
        <v>38.299999999999997</v>
      </c>
      <c r="C35" s="36">
        <v>35.9</v>
      </c>
      <c r="D35" s="36">
        <v>31.8</v>
      </c>
      <c r="E35" s="36">
        <v>36.1</v>
      </c>
      <c r="F35" s="36">
        <v>35.799999999999997</v>
      </c>
      <c r="G35" s="36">
        <v>36</v>
      </c>
      <c r="H35" s="36">
        <v>35.5</v>
      </c>
      <c r="I35" s="36">
        <v>35.9</v>
      </c>
      <c r="J35" s="36">
        <v>33.700000000000003</v>
      </c>
      <c r="K35" s="36">
        <v>38.299999999999997</v>
      </c>
      <c r="L35" s="36">
        <v>39.200000000000003</v>
      </c>
      <c r="M35">
        <v>36.6</v>
      </c>
      <c r="N35">
        <v>39.700000000000003</v>
      </c>
    </row>
    <row r="36" spans="1:14" x14ac:dyDescent="0.35">
      <c r="A36" s="1" t="s">
        <v>37</v>
      </c>
      <c r="B36" s="36">
        <v>36.4</v>
      </c>
      <c r="C36" s="36">
        <v>37.6</v>
      </c>
      <c r="D36" s="36">
        <v>37.6</v>
      </c>
      <c r="E36" s="36">
        <v>37.200000000000003</v>
      </c>
      <c r="F36" s="36">
        <v>37.200000000000003</v>
      </c>
      <c r="G36" s="36">
        <v>36.4</v>
      </c>
      <c r="H36" s="36">
        <v>36</v>
      </c>
      <c r="I36" s="36">
        <v>35.4</v>
      </c>
      <c r="J36" s="36">
        <v>36.799999999999997</v>
      </c>
      <c r="K36" s="36">
        <v>36.4</v>
      </c>
      <c r="L36" s="36">
        <v>36.700000000000003</v>
      </c>
      <c r="M36">
        <v>36.5</v>
      </c>
      <c r="N36">
        <v>36.700000000000003</v>
      </c>
    </row>
    <row r="37" spans="1:14" x14ac:dyDescent="0.35">
      <c r="A37" s="1" t="s">
        <v>38</v>
      </c>
      <c r="B37" s="36">
        <v>42.1</v>
      </c>
      <c r="C37" s="36">
        <v>42</v>
      </c>
      <c r="D37" s="36">
        <v>40.4</v>
      </c>
      <c r="E37" s="36">
        <v>43.5</v>
      </c>
      <c r="F37" s="36">
        <v>39.799999999999997</v>
      </c>
      <c r="G37" s="36">
        <v>35.799999999999997</v>
      </c>
      <c r="H37" s="36">
        <v>36</v>
      </c>
      <c r="I37" s="36">
        <v>41.1</v>
      </c>
      <c r="J37" s="36">
        <v>41.8</v>
      </c>
      <c r="K37" s="36">
        <v>36.700000000000003</v>
      </c>
      <c r="L37" s="36">
        <v>36.4</v>
      </c>
      <c r="M37">
        <v>34.4</v>
      </c>
      <c r="N37">
        <v>36.4</v>
      </c>
    </row>
    <row r="38" spans="1:14" x14ac:dyDescent="0.35">
      <c r="A38" s="1" t="s">
        <v>39</v>
      </c>
      <c r="B38" s="36">
        <v>37.299999999999997</v>
      </c>
      <c r="C38" s="36">
        <v>36.700000000000003</v>
      </c>
      <c r="D38" s="36">
        <v>39.200000000000003</v>
      </c>
      <c r="E38" s="36">
        <v>35.299999999999997</v>
      </c>
      <c r="F38" s="36">
        <v>35.4</v>
      </c>
      <c r="G38" s="36">
        <v>36.1</v>
      </c>
      <c r="H38" s="36">
        <v>35.1</v>
      </c>
      <c r="I38" s="36">
        <v>36.4</v>
      </c>
      <c r="J38" s="36">
        <v>38.700000000000003</v>
      </c>
      <c r="K38" s="36">
        <v>41.8</v>
      </c>
      <c r="L38" s="36">
        <v>41.7</v>
      </c>
      <c r="M38">
        <v>37.700000000000003</v>
      </c>
      <c r="N38">
        <v>41.5</v>
      </c>
    </row>
    <row r="39" spans="1:14" x14ac:dyDescent="0.35">
      <c r="A39" s="1" t="s">
        <v>40</v>
      </c>
      <c r="B39" s="36">
        <v>32.1</v>
      </c>
      <c r="C39" s="36">
        <v>32.700000000000003</v>
      </c>
      <c r="D39" s="36">
        <v>32.799999999999997</v>
      </c>
      <c r="E39" s="36">
        <v>32.6</v>
      </c>
      <c r="F39" s="36">
        <v>32.299999999999997</v>
      </c>
      <c r="G39" s="36">
        <v>32.200000000000003</v>
      </c>
      <c r="H39" s="36">
        <v>32</v>
      </c>
      <c r="I39" s="36">
        <v>32.1</v>
      </c>
      <c r="J39" s="36">
        <v>32.799999999999997</v>
      </c>
      <c r="K39" s="36">
        <v>32.4</v>
      </c>
      <c r="L39" s="36">
        <v>32.6</v>
      </c>
      <c r="M39">
        <v>32.6</v>
      </c>
      <c r="N39">
        <v>32.799999999999997</v>
      </c>
    </row>
    <row r="40" spans="1:14" x14ac:dyDescent="0.35">
      <c r="A40" s="1" t="s">
        <v>41</v>
      </c>
      <c r="B40" s="36">
        <v>38.799999999999997</v>
      </c>
      <c r="C40" s="36">
        <v>45.4</v>
      </c>
      <c r="D40" s="36">
        <v>45.7</v>
      </c>
      <c r="E40" s="36">
        <v>47.1</v>
      </c>
      <c r="F40" s="36">
        <v>47</v>
      </c>
      <c r="G40" s="36">
        <v>49.2</v>
      </c>
      <c r="H40" s="36">
        <v>46.1</v>
      </c>
      <c r="I40" s="36">
        <v>47.7</v>
      </c>
      <c r="J40" s="36">
        <v>44.5</v>
      </c>
      <c r="K40" s="36">
        <v>48</v>
      </c>
      <c r="L40" s="36">
        <v>51</v>
      </c>
      <c r="M40">
        <v>59.1</v>
      </c>
      <c r="N40">
        <v>52.3</v>
      </c>
    </row>
    <row r="41" spans="1:14" x14ac:dyDescent="0.35">
      <c r="A41" s="1" t="s">
        <v>42</v>
      </c>
      <c r="B41" s="36">
        <v>36.4</v>
      </c>
      <c r="C41" s="36">
        <v>35.5</v>
      </c>
      <c r="D41" s="36">
        <v>35.299999999999997</v>
      </c>
      <c r="E41" s="36">
        <v>35.5</v>
      </c>
      <c r="F41" s="36">
        <v>35.200000000000003</v>
      </c>
      <c r="G41" s="36">
        <v>35</v>
      </c>
      <c r="H41" s="36">
        <v>34.299999999999997</v>
      </c>
      <c r="I41" s="36">
        <v>34.299999999999997</v>
      </c>
      <c r="J41" s="36">
        <v>35.1</v>
      </c>
      <c r="K41" s="36">
        <v>34.4</v>
      </c>
      <c r="L41" s="36">
        <v>34.6</v>
      </c>
      <c r="M41">
        <v>34.5</v>
      </c>
      <c r="N41">
        <v>34.5</v>
      </c>
    </row>
    <row r="42" spans="1:14" x14ac:dyDescent="0.35">
      <c r="A42" s="1" t="s">
        <v>43</v>
      </c>
      <c r="B42" s="36">
        <v>33.5</v>
      </c>
      <c r="C42" s="36">
        <v>34.299999999999997</v>
      </c>
      <c r="D42" s="36">
        <v>34.200000000000003</v>
      </c>
      <c r="E42" s="36">
        <v>34.200000000000003</v>
      </c>
      <c r="F42" s="36">
        <v>34</v>
      </c>
      <c r="G42" s="36">
        <v>33.9</v>
      </c>
      <c r="H42" s="36">
        <v>33.9</v>
      </c>
      <c r="I42" s="36">
        <v>34</v>
      </c>
      <c r="J42" s="36">
        <v>34.299999999999997</v>
      </c>
      <c r="K42" s="36">
        <v>34.299999999999997</v>
      </c>
      <c r="L42" s="36">
        <v>34.5</v>
      </c>
      <c r="M42">
        <v>34.299999999999997</v>
      </c>
      <c r="N42">
        <v>35.1</v>
      </c>
    </row>
    <row r="43" spans="1:14" x14ac:dyDescent="0.35">
      <c r="A43" s="1" t="s">
        <v>44</v>
      </c>
      <c r="B43" s="36">
        <v>36.799999999999997</v>
      </c>
      <c r="C43" s="36">
        <v>38.799999999999997</v>
      </c>
      <c r="D43" s="36">
        <v>38.4</v>
      </c>
      <c r="E43" s="36">
        <v>37.1</v>
      </c>
      <c r="F43" s="36">
        <v>35.9</v>
      </c>
      <c r="G43" s="36">
        <v>31.9</v>
      </c>
      <c r="H43" s="36">
        <v>31.9</v>
      </c>
      <c r="I43" s="36">
        <v>32.9</v>
      </c>
      <c r="J43" s="36">
        <v>36.5</v>
      </c>
      <c r="K43" s="36">
        <v>34.700000000000003</v>
      </c>
      <c r="L43" s="36">
        <v>35.1</v>
      </c>
      <c r="M43">
        <v>38.9</v>
      </c>
      <c r="N43">
        <v>35.799999999999997</v>
      </c>
    </row>
    <row r="44" spans="1:14" x14ac:dyDescent="0.35">
      <c r="A44" s="1" t="s">
        <v>45</v>
      </c>
      <c r="B44" s="36">
        <v>36.200000000000003</v>
      </c>
      <c r="C44" s="36">
        <v>36.5</v>
      </c>
      <c r="D44" s="36">
        <v>36.200000000000003</v>
      </c>
      <c r="E44" s="36">
        <v>36.5</v>
      </c>
      <c r="F44" s="36">
        <v>36.200000000000003</v>
      </c>
      <c r="G44" s="36">
        <v>35.4</v>
      </c>
      <c r="H44" s="36">
        <v>34.799999999999997</v>
      </c>
      <c r="I44" s="36">
        <v>34.299999999999997</v>
      </c>
      <c r="J44" s="36">
        <v>37</v>
      </c>
      <c r="K44" s="36">
        <v>34.200000000000003</v>
      </c>
      <c r="L44" s="36">
        <v>33.9</v>
      </c>
      <c r="M44">
        <v>34.299999999999997</v>
      </c>
      <c r="N44">
        <v>34</v>
      </c>
    </row>
    <row r="45" spans="1:14" x14ac:dyDescent="0.35">
      <c r="A45" s="1" t="s">
        <v>46</v>
      </c>
      <c r="B45" s="36">
        <v>36</v>
      </c>
      <c r="C45" s="36">
        <v>34.700000000000003</v>
      </c>
      <c r="D45" s="36">
        <v>34.799999999999997</v>
      </c>
      <c r="E45" s="36">
        <v>34.4</v>
      </c>
      <c r="F45" s="36">
        <v>34.299999999999997</v>
      </c>
      <c r="G45" s="36">
        <v>33.700000000000003</v>
      </c>
      <c r="H45" s="36">
        <v>33</v>
      </c>
      <c r="I45" s="36">
        <v>32.6</v>
      </c>
      <c r="J45" s="36">
        <v>34.700000000000003</v>
      </c>
      <c r="K45" s="36">
        <v>33.1</v>
      </c>
      <c r="L45" s="36">
        <v>33.299999999999997</v>
      </c>
      <c r="M45">
        <v>34.1</v>
      </c>
      <c r="N45">
        <v>34.4</v>
      </c>
    </row>
    <row r="46" spans="1:14" x14ac:dyDescent="0.35">
      <c r="A46" s="1" t="s">
        <v>47</v>
      </c>
      <c r="B46" s="36">
        <v>33.4</v>
      </c>
      <c r="C46" s="36">
        <v>32.799999999999997</v>
      </c>
      <c r="D46" s="36">
        <v>32.200000000000003</v>
      </c>
      <c r="E46" s="36">
        <v>31.8</v>
      </c>
      <c r="F46" s="36">
        <v>32.700000000000003</v>
      </c>
      <c r="G46" s="36">
        <v>34.1</v>
      </c>
      <c r="H46" s="36">
        <v>34.1</v>
      </c>
      <c r="I46" s="36">
        <v>33.6</v>
      </c>
      <c r="J46" s="36">
        <v>32.799999999999997</v>
      </c>
      <c r="K46" s="36">
        <v>31.2</v>
      </c>
      <c r="L46" s="36">
        <v>30.6</v>
      </c>
      <c r="M46">
        <v>30.5</v>
      </c>
      <c r="N46">
        <v>30.4</v>
      </c>
    </row>
    <row r="47" spans="1:14" x14ac:dyDescent="0.35">
      <c r="A47" s="5" t="s">
        <v>108</v>
      </c>
      <c r="B47" s="36">
        <f>AVERAGE(B2:B46)</f>
        <v>37.784444444444439</v>
      </c>
      <c r="C47" s="36">
        <f t="shared" ref="C47:N47" si="0">AVERAGE(C2:C46)</f>
        <v>37.457777777777771</v>
      </c>
      <c r="D47" s="36">
        <f t="shared" si="0"/>
        <v>37.464444444444439</v>
      </c>
      <c r="E47" s="36">
        <f t="shared" si="0"/>
        <v>37.775555555555556</v>
      </c>
      <c r="F47" s="36">
        <f t="shared" si="0"/>
        <v>37.415555555555549</v>
      </c>
      <c r="G47" s="36">
        <f t="shared" si="0"/>
        <v>37.553333333333342</v>
      </c>
      <c r="H47" s="36">
        <f t="shared" si="0"/>
        <v>37.528888888888886</v>
      </c>
      <c r="I47" s="36">
        <f t="shared" si="0"/>
        <v>37.384444444444448</v>
      </c>
      <c r="J47" s="36">
        <f t="shared" si="0"/>
        <v>38.144444444444446</v>
      </c>
      <c r="K47" s="36">
        <f t="shared" si="0"/>
        <v>37.56666666666667</v>
      </c>
      <c r="L47" s="36">
        <f t="shared" si="0"/>
        <v>37.797777777777767</v>
      </c>
      <c r="M47" s="36">
        <f t="shared" si="0"/>
        <v>38.364444444444437</v>
      </c>
      <c r="N47" s="36">
        <f t="shared" si="0"/>
        <v>37.759999999999991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72551-4B7A-4E61-B53F-F371F8881B13}">
  <dimension ref="A1:O62"/>
  <sheetViews>
    <sheetView topLeftCell="I1" workbookViewId="0">
      <selection activeCell="M48" sqref="M48:O48"/>
    </sheetView>
  </sheetViews>
  <sheetFormatPr defaultRowHeight="14.5" x14ac:dyDescent="0.35"/>
  <cols>
    <col min="1" max="1" width="10.90625" bestFit="1" customWidth="1"/>
    <col min="2" max="2" width="18.453125" bestFit="1" customWidth="1"/>
    <col min="3" max="3" width="16.54296875" bestFit="1" customWidth="1"/>
    <col min="4" max="13" width="16.453125" bestFit="1" customWidth="1"/>
    <col min="14" max="14" width="16.54296875" bestFit="1" customWidth="1"/>
    <col min="15" max="15" width="19.08984375" customWidth="1"/>
    <col min="16" max="16" width="13.90625" bestFit="1" customWidth="1"/>
  </cols>
  <sheetData>
    <row r="1" spans="1:15" x14ac:dyDescent="0.35">
      <c r="A1" s="37" t="s">
        <v>54</v>
      </c>
      <c r="B1" s="40" t="s">
        <v>55</v>
      </c>
      <c r="C1" s="40" t="s">
        <v>56</v>
      </c>
      <c r="D1" s="40" t="s">
        <v>57</v>
      </c>
      <c r="E1" s="40" t="s">
        <v>58</v>
      </c>
      <c r="F1" s="40" t="s">
        <v>59</v>
      </c>
      <c r="G1" s="40" t="s">
        <v>60</v>
      </c>
      <c r="H1" s="40" t="s">
        <v>61</v>
      </c>
      <c r="I1" s="40" t="s">
        <v>62</v>
      </c>
      <c r="J1" s="40" t="s">
        <v>63</v>
      </c>
      <c r="K1" s="40" t="s">
        <v>64</v>
      </c>
      <c r="L1" s="40" t="s">
        <v>65</v>
      </c>
      <c r="M1" s="40" t="s">
        <v>66</v>
      </c>
      <c r="N1" s="40" t="s">
        <v>67</v>
      </c>
      <c r="O1" s="98" t="s">
        <v>106</v>
      </c>
    </row>
    <row r="2" spans="1:15" x14ac:dyDescent="0.35">
      <c r="A2" s="37" t="s">
        <v>3</v>
      </c>
      <c r="B2" s="48">
        <v>442072160</v>
      </c>
      <c r="C2" s="48">
        <v>557487903</v>
      </c>
      <c r="D2" s="48">
        <v>477642118</v>
      </c>
      <c r="E2" s="48">
        <v>525014443</v>
      </c>
      <c r="F2" s="48">
        <v>712788380</v>
      </c>
      <c r="G2" s="48">
        <v>795415162</v>
      </c>
      <c r="H2" s="48">
        <v>862169699</v>
      </c>
      <c r="I2" s="48">
        <v>1015947344</v>
      </c>
      <c r="J2" s="48">
        <v>787233217</v>
      </c>
      <c r="K2" s="48">
        <v>633278296</v>
      </c>
      <c r="L2" s="48">
        <v>792131550</v>
      </c>
      <c r="M2" s="48">
        <v>1059676685</v>
      </c>
      <c r="N2" s="48">
        <v>1072081809</v>
      </c>
      <c r="O2" s="9">
        <v>230466417</v>
      </c>
    </row>
    <row r="3" spans="1:15" x14ac:dyDescent="0.35">
      <c r="A3" s="37" t="s">
        <v>4</v>
      </c>
      <c r="B3" s="48">
        <v>687009</v>
      </c>
      <c r="C3" s="48">
        <v>1142467</v>
      </c>
      <c r="D3" s="48">
        <v>610450</v>
      </c>
      <c r="E3" s="48">
        <v>742109</v>
      </c>
      <c r="F3" s="48">
        <v>1848711</v>
      </c>
      <c r="G3" s="48">
        <v>1722668</v>
      </c>
      <c r="H3" s="48">
        <v>2681800</v>
      </c>
      <c r="I3" s="48">
        <v>10164736</v>
      </c>
      <c r="J3" s="48">
        <v>29689983</v>
      </c>
      <c r="K3" s="48">
        <v>57086493</v>
      </c>
      <c r="L3" s="48">
        <v>62653883</v>
      </c>
      <c r="M3" s="48">
        <v>70928203</v>
      </c>
      <c r="N3" s="48">
        <v>73102143</v>
      </c>
      <c r="O3" s="9">
        <v>59339438</v>
      </c>
    </row>
    <row r="4" spans="1:15" x14ac:dyDescent="0.35">
      <c r="A4" s="37" t="s">
        <v>5</v>
      </c>
      <c r="B4" s="48">
        <v>44931455</v>
      </c>
      <c r="C4" s="48">
        <v>51662135</v>
      </c>
      <c r="D4" s="48">
        <v>44032026</v>
      </c>
      <c r="E4" s="48">
        <v>47020098</v>
      </c>
      <c r="F4" s="48">
        <v>53835652</v>
      </c>
      <c r="G4" s="48">
        <v>57864172</v>
      </c>
      <c r="H4" s="48">
        <v>58859281</v>
      </c>
      <c r="I4" s="48">
        <v>52744761</v>
      </c>
      <c r="J4" s="48">
        <v>48175421</v>
      </c>
      <c r="K4" s="48">
        <v>42231886</v>
      </c>
      <c r="L4" s="48">
        <v>45186505</v>
      </c>
      <c r="M4" s="48">
        <v>45303704</v>
      </c>
      <c r="N4" s="48">
        <v>60610312</v>
      </c>
      <c r="O4" s="9">
        <v>54709735</v>
      </c>
    </row>
    <row r="5" spans="1:15" x14ac:dyDescent="0.35">
      <c r="A5" s="37" t="s">
        <v>6</v>
      </c>
      <c r="B5" s="48">
        <v>34611433</v>
      </c>
      <c r="C5" s="48">
        <v>26252251</v>
      </c>
      <c r="D5" s="48">
        <v>23067287</v>
      </c>
      <c r="E5" s="48">
        <v>25417341</v>
      </c>
      <c r="F5" s="48">
        <v>28674417</v>
      </c>
      <c r="G5" s="48">
        <v>32125164</v>
      </c>
      <c r="H5" s="48">
        <v>30671302</v>
      </c>
      <c r="I5" s="48">
        <v>32079486</v>
      </c>
      <c r="J5" s="47">
        <v>30119232</v>
      </c>
      <c r="K5" s="47">
        <v>27595076</v>
      </c>
      <c r="L5" s="47">
        <v>28293931</v>
      </c>
      <c r="M5" s="47">
        <v>33057432</v>
      </c>
      <c r="N5" s="47">
        <v>32081742</v>
      </c>
      <c r="O5" s="9">
        <v>37788685</v>
      </c>
    </row>
    <row r="6" spans="1:15" x14ac:dyDescent="0.35">
      <c r="A6" s="37" t="s">
        <v>7</v>
      </c>
      <c r="B6" s="48">
        <v>30064978</v>
      </c>
      <c r="C6" s="48">
        <v>34139181</v>
      </c>
      <c r="D6" s="48">
        <v>27381889</v>
      </c>
      <c r="E6" s="48">
        <v>24112601</v>
      </c>
      <c r="F6" s="48">
        <v>28219447</v>
      </c>
      <c r="G6" s="48">
        <v>27402720</v>
      </c>
      <c r="H6" s="48">
        <v>28099320</v>
      </c>
      <c r="I6" s="48">
        <v>29264532</v>
      </c>
      <c r="J6" s="47">
        <v>26834045</v>
      </c>
      <c r="K6" s="47">
        <v>25864130</v>
      </c>
      <c r="L6" s="47">
        <v>22435464</v>
      </c>
      <c r="M6" s="47">
        <v>24223648</v>
      </c>
      <c r="N6" s="47">
        <v>25657145</v>
      </c>
      <c r="O6" s="9">
        <v>41205192</v>
      </c>
    </row>
    <row r="7" spans="1:15" x14ac:dyDescent="0.35">
      <c r="A7" s="37" t="s">
        <v>8</v>
      </c>
      <c r="B7" s="48">
        <v>155396548</v>
      </c>
      <c r="C7" s="48">
        <v>171737800</v>
      </c>
      <c r="D7" s="48">
        <v>98151830</v>
      </c>
      <c r="E7" s="48">
        <v>112302616</v>
      </c>
      <c r="F7" s="48">
        <v>153194525</v>
      </c>
      <c r="G7" s="48">
        <v>185889422</v>
      </c>
      <c r="H7" s="48">
        <v>190460223</v>
      </c>
      <c r="I7" s="48">
        <v>199984474</v>
      </c>
      <c r="J7" s="47">
        <v>126742850</v>
      </c>
      <c r="K7" s="47">
        <v>96896411</v>
      </c>
      <c r="L7" s="47">
        <v>91757468</v>
      </c>
      <c r="M7" s="47">
        <v>158764619</v>
      </c>
      <c r="N7" s="47">
        <v>175667279</v>
      </c>
      <c r="O7" s="9">
        <v>116257475</v>
      </c>
    </row>
    <row r="8" spans="1:15" x14ac:dyDescent="0.35">
      <c r="A8" s="37" t="s">
        <v>9</v>
      </c>
      <c r="B8" s="48">
        <v>101811882</v>
      </c>
      <c r="C8" s="48">
        <v>121596357</v>
      </c>
      <c r="D8" s="48">
        <v>82312324</v>
      </c>
      <c r="E8" s="48">
        <v>95693635</v>
      </c>
      <c r="F8" s="48">
        <v>116316029</v>
      </c>
      <c r="G8" s="48">
        <v>162654663</v>
      </c>
      <c r="H8" s="48">
        <v>131109709</v>
      </c>
      <c r="I8" s="48">
        <v>144897610</v>
      </c>
      <c r="J8" s="47">
        <v>114997595</v>
      </c>
      <c r="K8" s="47">
        <v>82165443</v>
      </c>
      <c r="L8" s="47">
        <v>82650623</v>
      </c>
      <c r="M8" s="47">
        <v>108578039</v>
      </c>
      <c r="N8" s="47">
        <v>113783323</v>
      </c>
      <c r="O8" s="9">
        <v>76866998</v>
      </c>
    </row>
    <row r="9" spans="1:15" x14ac:dyDescent="0.35">
      <c r="A9" s="37" t="s">
        <v>10</v>
      </c>
      <c r="B9" s="48">
        <v>152776390</v>
      </c>
      <c r="C9" s="48">
        <v>163872882</v>
      </c>
      <c r="D9" s="48">
        <v>174128010</v>
      </c>
      <c r="E9" s="48">
        <v>192590642</v>
      </c>
      <c r="F9" s="48">
        <v>190995399</v>
      </c>
      <c r="G9" s="48">
        <v>199278082</v>
      </c>
      <c r="H9" s="48">
        <v>205398323</v>
      </c>
      <c r="I9" s="48">
        <v>187166736</v>
      </c>
      <c r="J9" s="47">
        <v>184139872</v>
      </c>
      <c r="K9" s="47">
        <v>179440991</v>
      </c>
      <c r="L9" s="47">
        <v>207021715</v>
      </c>
      <c r="M9" s="47">
        <v>227320998</v>
      </c>
      <c r="N9" s="47">
        <v>216732095</v>
      </c>
      <c r="O9" s="9">
        <v>229260832</v>
      </c>
    </row>
    <row r="10" spans="1:15" x14ac:dyDescent="0.35">
      <c r="A10" s="37" t="s">
        <v>11</v>
      </c>
      <c r="B10" s="48">
        <v>138115627</v>
      </c>
      <c r="C10" s="48">
        <v>131219346</v>
      </c>
      <c r="D10" s="48">
        <v>97350129</v>
      </c>
      <c r="E10" s="48">
        <v>117583416</v>
      </c>
      <c r="F10" s="48">
        <v>138443087</v>
      </c>
      <c r="G10" s="48">
        <v>143686723</v>
      </c>
      <c r="H10" s="48">
        <v>138800736</v>
      </c>
      <c r="I10" s="48">
        <v>140060189</v>
      </c>
      <c r="J10" s="47">
        <v>102880455</v>
      </c>
      <c r="K10" s="47">
        <v>113404470</v>
      </c>
      <c r="L10" s="47">
        <v>124413074</v>
      </c>
      <c r="M10" s="47">
        <v>169269688</v>
      </c>
      <c r="N10" s="47">
        <v>195876813</v>
      </c>
      <c r="O10" s="9">
        <v>176902224</v>
      </c>
    </row>
    <row r="11" spans="1:15" x14ac:dyDescent="0.35">
      <c r="A11" s="37" t="s">
        <v>12</v>
      </c>
      <c r="B11" s="48">
        <v>288805168</v>
      </c>
      <c r="C11" s="48">
        <v>310075906</v>
      </c>
      <c r="D11" s="48">
        <v>274097249</v>
      </c>
      <c r="E11" s="48">
        <v>326391446</v>
      </c>
      <c r="F11" s="48">
        <v>351364461</v>
      </c>
      <c r="G11" s="48">
        <v>376325738</v>
      </c>
      <c r="H11" s="48">
        <v>362721634</v>
      </c>
      <c r="I11" s="48">
        <v>447134452</v>
      </c>
      <c r="J11" s="47">
        <v>440796317</v>
      </c>
      <c r="K11" s="47">
        <v>394248203</v>
      </c>
      <c r="L11" s="47">
        <v>397047251</v>
      </c>
      <c r="M11" s="47">
        <v>432773853</v>
      </c>
      <c r="N11" s="47">
        <v>506620463</v>
      </c>
      <c r="O11" s="9">
        <v>420497218</v>
      </c>
    </row>
    <row r="12" spans="1:15" x14ac:dyDescent="0.35">
      <c r="A12" s="37" t="s">
        <v>13</v>
      </c>
      <c r="B12" s="48">
        <v>46890388</v>
      </c>
      <c r="C12" s="48">
        <v>51006955</v>
      </c>
      <c r="D12" s="48">
        <v>48645241</v>
      </c>
      <c r="E12" s="48">
        <v>49409358</v>
      </c>
      <c r="F12" s="48">
        <v>45230611</v>
      </c>
      <c r="G12" s="48">
        <v>36078823</v>
      </c>
      <c r="H12" s="48">
        <v>43213108</v>
      </c>
      <c r="I12" s="48">
        <v>52240174</v>
      </c>
      <c r="J12" s="47">
        <v>39620355</v>
      </c>
      <c r="K12" s="47">
        <v>35885776</v>
      </c>
      <c r="L12" s="47">
        <v>43682624</v>
      </c>
      <c r="M12" s="47">
        <v>63709658</v>
      </c>
      <c r="N12" s="47">
        <v>40534724</v>
      </c>
      <c r="O12" s="9">
        <v>37585500</v>
      </c>
    </row>
    <row r="13" spans="1:15" x14ac:dyDescent="0.35">
      <c r="A13" s="37" t="s">
        <v>14</v>
      </c>
      <c r="B13" s="48">
        <v>7358729881</v>
      </c>
      <c r="C13" s="48">
        <v>8330406755</v>
      </c>
      <c r="D13" s="48">
        <v>5826462844</v>
      </c>
      <c r="E13" s="48">
        <v>6971734861</v>
      </c>
      <c r="F13" s="48">
        <v>10001520859</v>
      </c>
      <c r="G13" s="48">
        <v>12442961730</v>
      </c>
      <c r="H13" s="48">
        <v>12519197059</v>
      </c>
      <c r="I13" s="48">
        <v>14149736797</v>
      </c>
      <c r="J13" s="47">
        <v>11018534089</v>
      </c>
      <c r="K13" s="47">
        <v>8858624270</v>
      </c>
      <c r="L13" s="47">
        <v>11669078451</v>
      </c>
      <c r="M13" s="47">
        <v>15296373761</v>
      </c>
      <c r="N13" s="47">
        <v>14913141871</v>
      </c>
      <c r="O13" s="10">
        <v>9976215890</v>
      </c>
    </row>
    <row r="14" spans="1:15" x14ac:dyDescent="0.35">
      <c r="A14" s="37" t="s">
        <v>15</v>
      </c>
      <c r="B14" s="48">
        <v>50919659</v>
      </c>
      <c r="C14" s="48">
        <v>58979777</v>
      </c>
      <c r="D14" s="48">
        <v>46926499</v>
      </c>
      <c r="E14" s="48">
        <v>51669945</v>
      </c>
      <c r="F14" s="48">
        <v>58059816</v>
      </c>
      <c r="G14" s="48">
        <v>60392516</v>
      </c>
      <c r="H14" s="48">
        <v>73072283</v>
      </c>
      <c r="I14" s="48">
        <v>69584195</v>
      </c>
      <c r="J14" s="47">
        <v>79313927</v>
      </c>
      <c r="K14" s="47">
        <v>86078988</v>
      </c>
      <c r="L14" s="47">
        <v>58289496</v>
      </c>
      <c r="M14" s="47">
        <v>61176027</v>
      </c>
      <c r="N14" s="47">
        <v>57898184</v>
      </c>
      <c r="O14" s="9">
        <v>129378470</v>
      </c>
    </row>
    <row r="15" spans="1:15" x14ac:dyDescent="0.35">
      <c r="A15" s="37" t="s">
        <v>16</v>
      </c>
      <c r="B15" s="48">
        <v>378759710</v>
      </c>
      <c r="C15" s="48">
        <v>466745003</v>
      </c>
      <c r="D15" s="48">
        <v>355020764</v>
      </c>
      <c r="E15" s="48">
        <v>410147586</v>
      </c>
      <c r="F15" s="48">
        <v>553870360</v>
      </c>
      <c r="G15" s="48">
        <v>590680365</v>
      </c>
      <c r="H15" s="48">
        <v>610562855</v>
      </c>
      <c r="I15" s="48">
        <v>770927037</v>
      </c>
      <c r="J15" s="47">
        <v>721667649</v>
      </c>
      <c r="K15" s="47">
        <v>621871949</v>
      </c>
      <c r="L15" s="47">
        <v>866617718</v>
      </c>
      <c r="M15" s="47">
        <v>982132527</v>
      </c>
      <c r="N15" s="47">
        <v>1076268366</v>
      </c>
      <c r="O15" s="9">
        <v>914546781</v>
      </c>
    </row>
    <row r="16" spans="1:15" x14ac:dyDescent="0.35">
      <c r="A16" s="37" t="s">
        <v>17</v>
      </c>
      <c r="B16" s="48">
        <v>74594872</v>
      </c>
      <c r="C16" s="48">
        <v>86812062</v>
      </c>
      <c r="D16" s="48">
        <v>75106942</v>
      </c>
      <c r="E16" s="48">
        <v>86647415</v>
      </c>
      <c r="F16" s="48">
        <v>111249023</v>
      </c>
      <c r="G16" s="48">
        <v>119344132</v>
      </c>
      <c r="H16" s="48">
        <v>125547919</v>
      </c>
      <c r="I16" s="48">
        <v>138165297</v>
      </c>
      <c r="J16" s="47">
        <v>95112944</v>
      </c>
      <c r="K16" s="47">
        <v>87978781</v>
      </c>
      <c r="L16" s="47">
        <v>96995500</v>
      </c>
      <c r="M16" s="47">
        <v>112768191</v>
      </c>
      <c r="N16" s="47">
        <v>117300380</v>
      </c>
      <c r="O16" s="9">
        <v>92738180</v>
      </c>
    </row>
    <row r="17" spans="1:15" x14ac:dyDescent="0.35">
      <c r="A17" s="37" t="s">
        <v>18</v>
      </c>
      <c r="B17" s="48">
        <v>16740307</v>
      </c>
      <c r="C17" s="48">
        <v>17507237</v>
      </c>
      <c r="D17" s="48">
        <v>17000549</v>
      </c>
      <c r="E17" s="48">
        <v>17811746</v>
      </c>
      <c r="F17" s="48">
        <v>40942901</v>
      </c>
      <c r="G17" s="48">
        <v>64784609</v>
      </c>
      <c r="H17" s="48">
        <v>95345903</v>
      </c>
      <c r="I17" s="48">
        <v>115710710</v>
      </c>
      <c r="J17" s="47">
        <v>98201290</v>
      </c>
      <c r="K17" s="47">
        <v>76791263</v>
      </c>
      <c r="L17" s="47">
        <v>115835479</v>
      </c>
      <c r="M17" s="47">
        <v>180922328</v>
      </c>
      <c r="N17" s="47">
        <v>215044015</v>
      </c>
      <c r="O17" s="9">
        <v>128978679</v>
      </c>
    </row>
    <row r="18" spans="1:15" x14ac:dyDescent="0.35">
      <c r="A18" s="37" t="s">
        <v>19</v>
      </c>
      <c r="B18" s="48">
        <v>571829593</v>
      </c>
      <c r="C18" s="48">
        <v>658420813</v>
      </c>
      <c r="D18" s="48">
        <v>510251786</v>
      </c>
      <c r="E18" s="48">
        <v>586921318</v>
      </c>
      <c r="F18" s="48">
        <v>752089909</v>
      </c>
      <c r="G18" s="48">
        <v>880442109</v>
      </c>
      <c r="H18" s="48">
        <v>914024626</v>
      </c>
      <c r="I18" s="48">
        <v>976264079</v>
      </c>
      <c r="J18" s="47">
        <v>662110225</v>
      </c>
      <c r="K18" s="47">
        <v>578695935</v>
      </c>
      <c r="L18" s="47">
        <v>762232254</v>
      </c>
      <c r="M18" s="47">
        <v>906808633</v>
      </c>
      <c r="N18" s="47">
        <v>986036228</v>
      </c>
      <c r="O18" s="9">
        <v>669009901</v>
      </c>
    </row>
    <row r="19" spans="1:15" x14ac:dyDescent="0.35">
      <c r="A19" s="37" t="s">
        <v>20</v>
      </c>
      <c r="B19" s="48">
        <v>965215695</v>
      </c>
      <c r="C19" s="48">
        <v>1156848309</v>
      </c>
      <c r="D19" s="48">
        <v>870822673</v>
      </c>
      <c r="E19" s="48">
        <v>914812712</v>
      </c>
      <c r="F19" s="48">
        <v>1179163789</v>
      </c>
      <c r="G19" s="48">
        <v>1376779383</v>
      </c>
      <c r="H19" s="48">
        <v>1523257451</v>
      </c>
      <c r="I19" s="48">
        <v>1630972381</v>
      </c>
      <c r="J19" s="47">
        <v>1544202283</v>
      </c>
      <c r="K19" s="47">
        <v>1197983645</v>
      </c>
      <c r="L19" s="47">
        <v>1810986033</v>
      </c>
      <c r="M19" s="47">
        <v>1948767436</v>
      </c>
      <c r="N19" s="47">
        <v>1737231899</v>
      </c>
      <c r="O19" s="9">
        <v>1482788901</v>
      </c>
    </row>
    <row r="20" spans="1:15" x14ac:dyDescent="0.35">
      <c r="A20" s="37" t="s">
        <v>21</v>
      </c>
      <c r="B20" s="48">
        <v>101781041</v>
      </c>
      <c r="C20" s="48">
        <v>154739274</v>
      </c>
      <c r="D20" s="48">
        <v>47551819</v>
      </c>
      <c r="E20" s="48">
        <v>36593839</v>
      </c>
      <c r="F20" s="48">
        <v>56888659</v>
      </c>
      <c r="G20" s="48">
        <v>87706358</v>
      </c>
      <c r="H20" s="48">
        <v>295446437</v>
      </c>
      <c r="I20" s="48">
        <v>447797327</v>
      </c>
      <c r="J20" s="47">
        <v>356858761</v>
      </c>
      <c r="K20" s="47">
        <v>132008479</v>
      </c>
      <c r="L20" s="47">
        <v>145487683</v>
      </c>
      <c r="M20" s="47">
        <v>110344889</v>
      </c>
      <c r="N20" s="47">
        <v>100434689</v>
      </c>
      <c r="O20" s="9">
        <v>54579273</v>
      </c>
    </row>
    <row r="21" spans="1:15" x14ac:dyDescent="0.35">
      <c r="A21" s="37" t="s">
        <v>22</v>
      </c>
      <c r="B21" s="48">
        <v>15255611</v>
      </c>
      <c r="C21" s="48">
        <v>13684572</v>
      </c>
      <c r="D21" s="48">
        <v>12150037</v>
      </c>
      <c r="E21" s="48">
        <v>14448771</v>
      </c>
      <c r="F21" s="48">
        <v>14162503</v>
      </c>
      <c r="G21" s="48">
        <v>15920599</v>
      </c>
      <c r="H21" s="48">
        <v>12837485</v>
      </c>
      <c r="I21" s="48">
        <v>12681691</v>
      </c>
      <c r="J21" s="47">
        <v>13058874</v>
      </c>
      <c r="K21" s="47">
        <v>11838582</v>
      </c>
      <c r="L21" s="47">
        <v>11774951</v>
      </c>
      <c r="M21" s="47">
        <v>11797574</v>
      </c>
      <c r="N21" s="47">
        <v>10564380</v>
      </c>
      <c r="O21" s="9">
        <v>14218143</v>
      </c>
    </row>
    <row r="22" spans="1:15" x14ac:dyDescent="0.35">
      <c r="A22" s="37" t="s">
        <v>23</v>
      </c>
      <c r="B22" s="48">
        <v>68601</v>
      </c>
      <c r="C22" s="48">
        <v>165020</v>
      </c>
      <c r="D22" s="48">
        <v>132388</v>
      </c>
      <c r="E22" s="48">
        <v>500079</v>
      </c>
      <c r="F22" s="48">
        <v>136716</v>
      </c>
      <c r="G22" s="48">
        <v>286560</v>
      </c>
      <c r="H22" s="48">
        <v>554368</v>
      </c>
      <c r="I22" s="48">
        <v>3694316</v>
      </c>
      <c r="J22" s="47">
        <v>10994044</v>
      </c>
      <c r="K22" s="47">
        <v>7613322</v>
      </c>
      <c r="L22" s="47">
        <v>97954928</v>
      </c>
      <c r="M22" s="47">
        <v>242425151</v>
      </c>
      <c r="N22" s="47">
        <v>36945129</v>
      </c>
      <c r="O22" s="9">
        <v>28112068</v>
      </c>
    </row>
    <row r="23" spans="1:15" x14ac:dyDescent="0.35">
      <c r="A23" s="37" t="s">
        <v>24</v>
      </c>
      <c r="B23" s="48">
        <v>10425456015</v>
      </c>
      <c r="C23" s="48">
        <v>11281623547</v>
      </c>
      <c r="D23" s="48">
        <v>10410740722</v>
      </c>
      <c r="E23" s="48">
        <v>10834357001</v>
      </c>
      <c r="F23" s="48">
        <v>11785971389</v>
      </c>
      <c r="G23" s="48">
        <v>12788547145</v>
      </c>
      <c r="H23" s="48">
        <v>13876440544</v>
      </c>
      <c r="I23" s="48">
        <v>14248862053</v>
      </c>
      <c r="J23" s="47">
        <v>14143759305</v>
      </c>
      <c r="K23" s="47">
        <v>14181522574</v>
      </c>
      <c r="L23" s="47">
        <v>14752021167</v>
      </c>
      <c r="M23" s="47">
        <v>15683456548</v>
      </c>
      <c r="N23" s="47">
        <v>16299349707</v>
      </c>
      <c r="O23" s="10">
        <v>15051226625</v>
      </c>
    </row>
    <row r="24" spans="1:15" x14ac:dyDescent="0.35">
      <c r="A24" s="37" t="s">
        <v>25</v>
      </c>
      <c r="B24" s="48">
        <v>94649400</v>
      </c>
      <c r="C24" s="48">
        <v>127279713</v>
      </c>
      <c r="D24" s="48">
        <v>98816948</v>
      </c>
      <c r="E24" s="48">
        <v>106378851</v>
      </c>
      <c r="F24" s="48">
        <v>139362097</v>
      </c>
      <c r="G24" s="48">
        <v>133307315</v>
      </c>
      <c r="H24" s="48">
        <v>144197853</v>
      </c>
      <c r="I24" s="48">
        <v>147502002</v>
      </c>
      <c r="J24" s="47">
        <v>126870516</v>
      </c>
      <c r="K24" s="47">
        <v>124657775</v>
      </c>
      <c r="L24" s="47">
        <v>123410430</v>
      </c>
      <c r="M24" s="47">
        <v>117618543</v>
      </c>
      <c r="N24" s="47">
        <v>113038826</v>
      </c>
      <c r="O24" s="9">
        <v>113112343</v>
      </c>
    </row>
    <row r="25" spans="1:15" x14ac:dyDescent="0.35">
      <c r="A25" s="37" t="s">
        <v>26</v>
      </c>
      <c r="B25" s="48">
        <v>148778289</v>
      </c>
      <c r="C25" s="48">
        <v>182250828</v>
      </c>
      <c r="D25" s="48">
        <v>134616109</v>
      </c>
      <c r="E25" s="48">
        <v>167172127</v>
      </c>
      <c r="F25" s="48">
        <v>197351345</v>
      </c>
      <c r="G25" s="48">
        <v>269823494</v>
      </c>
      <c r="H25" s="48">
        <v>204057602</v>
      </c>
      <c r="I25" s="48">
        <v>244589614</v>
      </c>
      <c r="J25" s="47">
        <v>236217651</v>
      </c>
      <c r="K25" s="47">
        <v>184741456</v>
      </c>
      <c r="L25" s="47">
        <v>270832759</v>
      </c>
      <c r="M25" s="47">
        <v>331209401</v>
      </c>
      <c r="N25" s="47">
        <v>298384057</v>
      </c>
      <c r="O25" s="9">
        <v>224562316</v>
      </c>
    </row>
    <row r="26" spans="1:15" x14ac:dyDescent="0.35">
      <c r="A26" s="37" t="s">
        <v>27</v>
      </c>
      <c r="B26" s="48">
        <v>282287803</v>
      </c>
      <c r="C26" s="48">
        <v>316945246</v>
      </c>
      <c r="D26" s="48">
        <v>218537458</v>
      </c>
      <c r="E26" s="48">
        <v>220588479</v>
      </c>
      <c r="F26" s="48">
        <v>338097712</v>
      </c>
      <c r="G26" s="48">
        <v>376786214</v>
      </c>
      <c r="H26" s="48">
        <v>309880884</v>
      </c>
      <c r="I26" s="48">
        <v>445506137</v>
      </c>
      <c r="J26" s="47">
        <v>365956039</v>
      </c>
      <c r="K26" s="47">
        <v>298364049</v>
      </c>
      <c r="L26" s="47">
        <v>313085417</v>
      </c>
      <c r="M26" s="47">
        <v>296339653</v>
      </c>
      <c r="N26" s="47">
        <v>235045680</v>
      </c>
      <c r="O26" s="9">
        <v>207934394</v>
      </c>
    </row>
    <row r="27" spans="1:15" x14ac:dyDescent="0.35">
      <c r="A27" s="37" t="s">
        <v>28</v>
      </c>
      <c r="B27" s="48">
        <v>34319722</v>
      </c>
      <c r="C27" s="48">
        <v>34069775</v>
      </c>
      <c r="D27" s="48">
        <v>29727618</v>
      </c>
      <c r="E27" s="48">
        <v>33522999</v>
      </c>
      <c r="F27" s="48">
        <v>34199766</v>
      </c>
      <c r="G27" s="48">
        <v>32699608</v>
      </c>
      <c r="H27" s="48">
        <v>27544872</v>
      </c>
      <c r="I27" s="48">
        <v>31575394</v>
      </c>
      <c r="J27" s="47">
        <v>25815488</v>
      </c>
      <c r="K27" s="47">
        <v>24383728</v>
      </c>
      <c r="L27" s="47">
        <v>24360147</v>
      </c>
      <c r="M27" s="47">
        <v>26801157</v>
      </c>
      <c r="N27" s="47">
        <v>28362505</v>
      </c>
      <c r="O27" s="9">
        <v>31384688</v>
      </c>
    </row>
    <row r="28" spans="1:15" x14ac:dyDescent="0.35">
      <c r="A28" s="37" t="s">
        <v>29</v>
      </c>
      <c r="B28" s="48">
        <v>6956956501</v>
      </c>
      <c r="C28" s="48">
        <v>9112010382</v>
      </c>
      <c r="D28" s="48">
        <v>6608727062</v>
      </c>
      <c r="E28" s="48">
        <v>8026808524</v>
      </c>
      <c r="F28" s="48">
        <v>11415420188</v>
      </c>
      <c r="G28" s="48">
        <v>15093287706</v>
      </c>
      <c r="H28" s="48">
        <v>15412969570</v>
      </c>
      <c r="I28" s="48">
        <v>18647854327</v>
      </c>
      <c r="J28" s="47">
        <v>13692978710</v>
      </c>
      <c r="K28" s="47">
        <v>10801641838</v>
      </c>
      <c r="L28" s="48">
        <v>15840652844</v>
      </c>
      <c r="M28" s="48">
        <v>21751827366</v>
      </c>
      <c r="N28" s="48">
        <v>21243843355</v>
      </c>
      <c r="O28" s="10">
        <v>14354538275</v>
      </c>
    </row>
    <row r="29" spans="1:15" x14ac:dyDescent="0.35">
      <c r="A29" s="37" t="s">
        <v>30</v>
      </c>
      <c r="B29" s="48">
        <v>105602860</v>
      </c>
      <c r="C29" s="48">
        <v>127727270</v>
      </c>
      <c r="D29" s="48">
        <v>95080636</v>
      </c>
      <c r="E29" s="48">
        <v>95186544</v>
      </c>
      <c r="F29" s="48">
        <v>102226390</v>
      </c>
      <c r="G29" s="48">
        <v>114408542</v>
      </c>
      <c r="H29" s="48">
        <v>126759601</v>
      </c>
      <c r="I29" s="48">
        <v>1154831417</v>
      </c>
      <c r="J29" s="47">
        <v>1154831417</v>
      </c>
      <c r="K29" s="47">
        <v>83182567</v>
      </c>
      <c r="L29" s="48">
        <v>82854541</v>
      </c>
      <c r="M29" s="48">
        <v>99530205</v>
      </c>
      <c r="N29" s="48">
        <v>98285198</v>
      </c>
      <c r="O29" s="9">
        <v>89306241</v>
      </c>
    </row>
    <row r="30" spans="1:15" x14ac:dyDescent="0.35">
      <c r="A30" s="37" t="s">
        <v>31</v>
      </c>
      <c r="B30" s="48">
        <v>712796713</v>
      </c>
      <c r="C30" s="48">
        <v>478343927</v>
      </c>
      <c r="D30" s="48">
        <v>402628174</v>
      </c>
      <c r="E30" s="48">
        <v>353635155</v>
      </c>
      <c r="F30" s="48">
        <v>523617657</v>
      </c>
      <c r="G30" s="48">
        <v>608021987</v>
      </c>
      <c r="H30" s="48">
        <v>602150281</v>
      </c>
      <c r="I30" s="48">
        <v>653231690</v>
      </c>
      <c r="J30" s="47">
        <v>598500450</v>
      </c>
      <c r="K30" s="47">
        <v>534318321</v>
      </c>
      <c r="L30" s="48">
        <v>515407025</v>
      </c>
      <c r="M30" s="48">
        <v>559045291</v>
      </c>
      <c r="N30" s="48">
        <v>644285112</v>
      </c>
      <c r="O30" s="9">
        <v>571681574</v>
      </c>
    </row>
    <row r="31" spans="1:15" x14ac:dyDescent="0.35">
      <c r="A31" s="37" t="s">
        <v>32</v>
      </c>
      <c r="B31" s="48">
        <v>540516091</v>
      </c>
      <c r="C31" s="48">
        <v>904279870</v>
      </c>
      <c r="D31" s="48">
        <v>641778796</v>
      </c>
      <c r="E31" s="48">
        <v>736596508</v>
      </c>
      <c r="F31" s="48">
        <v>988112311</v>
      </c>
      <c r="G31" s="48">
        <v>1036822439</v>
      </c>
      <c r="H31" s="48">
        <v>680637319</v>
      </c>
      <c r="I31" s="48">
        <v>553458910</v>
      </c>
      <c r="J31" s="47">
        <v>473662084</v>
      </c>
      <c r="K31" s="47">
        <v>458342682</v>
      </c>
      <c r="L31" s="47">
        <v>774430261</v>
      </c>
      <c r="M31" s="47">
        <v>1013321313</v>
      </c>
      <c r="N31" s="47">
        <v>1258814669</v>
      </c>
      <c r="O31" s="9">
        <v>764705634</v>
      </c>
    </row>
    <row r="32" spans="1:15" x14ac:dyDescent="0.35">
      <c r="A32" s="37" t="s">
        <v>33</v>
      </c>
      <c r="B32" s="48">
        <v>324777230</v>
      </c>
      <c r="C32" s="48">
        <v>142272701</v>
      </c>
      <c r="D32" s="48">
        <v>103512842</v>
      </c>
      <c r="E32" s="48">
        <v>153164122</v>
      </c>
      <c r="F32" s="48">
        <v>211249839</v>
      </c>
      <c r="G32" s="48">
        <v>287390294</v>
      </c>
      <c r="H32" s="48">
        <v>288969254</v>
      </c>
      <c r="I32" s="48">
        <v>388621709</v>
      </c>
      <c r="J32" s="47">
        <v>277578965</v>
      </c>
      <c r="K32" s="47">
        <v>200069638</v>
      </c>
      <c r="L32" s="47">
        <v>307632359</v>
      </c>
      <c r="M32" s="47">
        <v>367335883</v>
      </c>
      <c r="N32" s="47">
        <v>328216733</v>
      </c>
      <c r="O32" s="9">
        <v>154918987</v>
      </c>
    </row>
    <row r="33" spans="1:15" x14ac:dyDescent="0.35">
      <c r="A33" s="37" t="s">
        <v>34</v>
      </c>
      <c r="B33" s="48">
        <v>230099773</v>
      </c>
      <c r="C33" s="48">
        <v>245034637</v>
      </c>
      <c r="D33" s="48">
        <v>171927983</v>
      </c>
      <c r="E33" s="48">
        <v>198200436</v>
      </c>
      <c r="F33" s="48">
        <v>327248317</v>
      </c>
      <c r="G33" s="48">
        <v>422709260</v>
      </c>
      <c r="H33" s="48">
        <v>485114975</v>
      </c>
      <c r="I33" s="48">
        <v>678749170</v>
      </c>
      <c r="J33" s="47">
        <v>605726059</v>
      </c>
      <c r="K33" s="47">
        <v>530126568</v>
      </c>
      <c r="L33" s="47">
        <v>899744707</v>
      </c>
      <c r="M33" s="47">
        <v>1364001982</v>
      </c>
      <c r="N33" s="47">
        <v>1369327017</v>
      </c>
      <c r="O33" s="9">
        <v>784140763</v>
      </c>
    </row>
    <row r="34" spans="1:15" x14ac:dyDescent="0.35">
      <c r="A34" s="37" t="s">
        <v>35</v>
      </c>
      <c r="B34" s="48">
        <v>254178473</v>
      </c>
      <c r="C34" s="48">
        <v>286505774</v>
      </c>
      <c r="D34" s="48">
        <v>226166603</v>
      </c>
      <c r="E34" s="48">
        <v>205526477</v>
      </c>
      <c r="F34" s="48">
        <v>232794796</v>
      </c>
      <c r="G34" s="48">
        <v>258402760</v>
      </c>
      <c r="H34" s="48">
        <v>235714925</v>
      </c>
      <c r="I34" s="48">
        <v>251227875</v>
      </c>
      <c r="J34" s="47">
        <v>241164315</v>
      </c>
      <c r="K34" s="47">
        <v>200699497</v>
      </c>
      <c r="L34" s="48">
        <v>239391550</v>
      </c>
      <c r="M34" s="48">
        <v>284028679</v>
      </c>
      <c r="N34" s="48">
        <v>383543173</v>
      </c>
      <c r="O34" s="9">
        <v>407015320</v>
      </c>
    </row>
    <row r="35" spans="1:15" x14ac:dyDescent="0.35">
      <c r="A35" s="37" t="s">
        <v>36</v>
      </c>
      <c r="B35" s="48">
        <v>74168915</v>
      </c>
      <c r="C35" s="48">
        <v>75462514</v>
      </c>
      <c r="D35" s="48">
        <v>53618132</v>
      </c>
      <c r="E35" s="48">
        <v>57509213</v>
      </c>
      <c r="F35" s="48">
        <v>108254911</v>
      </c>
      <c r="G35" s="48">
        <v>181749506</v>
      </c>
      <c r="H35" s="48">
        <v>151220887</v>
      </c>
      <c r="I35" s="48">
        <v>240233130</v>
      </c>
      <c r="J35" s="47">
        <v>85690819</v>
      </c>
      <c r="K35" s="47">
        <v>69464597</v>
      </c>
      <c r="L35" s="48">
        <v>76613246</v>
      </c>
      <c r="M35" s="48">
        <v>82104077</v>
      </c>
      <c r="N35" s="48">
        <v>75084010</v>
      </c>
      <c r="O35" s="9">
        <v>57876080</v>
      </c>
    </row>
    <row r="36" spans="1:15" x14ac:dyDescent="0.35">
      <c r="A36" s="37" t="s">
        <v>37</v>
      </c>
      <c r="B36" s="48">
        <v>600796280</v>
      </c>
      <c r="C36" s="48">
        <v>717746048</v>
      </c>
      <c r="D36" s="48">
        <v>531778291</v>
      </c>
      <c r="E36" s="48">
        <v>563671809</v>
      </c>
      <c r="F36" s="48">
        <v>818381242</v>
      </c>
      <c r="G36" s="48">
        <v>909662984</v>
      </c>
      <c r="H36" s="48">
        <v>886864967</v>
      </c>
      <c r="I36" s="48">
        <v>1011160097</v>
      </c>
      <c r="J36" s="47">
        <v>678805109</v>
      </c>
      <c r="K36" s="47">
        <v>575432427</v>
      </c>
      <c r="L36" s="48">
        <v>639352742</v>
      </c>
      <c r="M36" s="48">
        <v>859855364</v>
      </c>
      <c r="N36" s="48">
        <v>812868252</v>
      </c>
      <c r="O36" s="9">
        <v>621180312</v>
      </c>
    </row>
    <row r="37" spans="1:15" x14ac:dyDescent="0.35">
      <c r="A37" s="37" t="s">
        <v>38</v>
      </c>
      <c r="B37" s="48">
        <v>33969023</v>
      </c>
      <c r="C37" s="48">
        <v>77192896</v>
      </c>
      <c r="D37" s="48">
        <v>39060623</v>
      </c>
      <c r="E37" s="49">
        <v>13803079</v>
      </c>
      <c r="F37" s="48">
        <v>22911162</v>
      </c>
      <c r="G37" s="48">
        <v>53504598</v>
      </c>
      <c r="H37" s="48">
        <v>78610849</v>
      </c>
      <c r="I37" s="48">
        <v>114754039</v>
      </c>
      <c r="J37" s="47">
        <v>88952644</v>
      </c>
      <c r="K37" s="47">
        <v>83662518</v>
      </c>
      <c r="L37" s="47">
        <v>89976402</v>
      </c>
      <c r="M37" s="47">
        <v>84327823</v>
      </c>
      <c r="N37" s="47">
        <v>90884546</v>
      </c>
      <c r="O37" s="9">
        <v>62972300</v>
      </c>
    </row>
    <row r="38" spans="1:15" x14ac:dyDescent="0.35">
      <c r="A38" s="37" t="s">
        <v>39</v>
      </c>
      <c r="B38" s="48">
        <v>238028913</v>
      </c>
      <c r="C38" s="48">
        <v>273375463</v>
      </c>
      <c r="D38" s="48">
        <v>147017660</v>
      </c>
      <c r="E38" s="48">
        <v>163192075</v>
      </c>
      <c r="F38" s="48">
        <v>219848084</v>
      </c>
      <c r="G38" s="48">
        <v>297900621</v>
      </c>
      <c r="H38" s="48">
        <v>245826752</v>
      </c>
      <c r="I38" s="48">
        <v>239732849</v>
      </c>
      <c r="J38" s="47">
        <v>117684460</v>
      </c>
      <c r="K38" s="47">
        <v>79353124</v>
      </c>
      <c r="L38" s="47">
        <v>70007114</v>
      </c>
      <c r="M38" s="47">
        <v>76857369</v>
      </c>
      <c r="N38" s="47">
        <v>119033502</v>
      </c>
      <c r="O38" s="9">
        <v>108411001</v>
      </c>
    </row>
    <row r="39" spans="1:15" x14ac:dyDescent="0.35">
      <c r="A39" s="37" t="s">
        <v>40</v>
      </c>
      <c r="B39" s="48">
        <v>4986363953</v>
      </c>
      <c r="C39" s="48">
        <v>4985998125</v>
      </c>
      <c r="D39" s="48">
        <v>4528269740</v>
      </c>
      <c r="E39" s="48">
        <v>4814802742</v>
      </c>
      <c r="F39" s="48">
        <v>5509037383</v>
      </c>
      <c r="G39" s="48">
        <v>6033195365</v>
      </c>
      <c r="H39" s="48">
        <v>6371780955</v>
      </c>
      <c r="I39" s="48">
        <v>6926123741</v>
      </c>
      <c r="J39" s="47">
        <v>6840495580</v>
      </c>
      <c r="K39" s="47">
        <v>6823206860</v>
      </c>
      <c r="L39" s="47">
        <v>7199201305</v>
      </c>
      <c r="M39" s="47">
        <v>8138378946</v>
      </c>
      <c r="N39" s="47">
        <v>8777082533</v>
      </c>
      <c r="O39" s="9">
        <v>9585854401</v>
      </c>
    </row>
    <row r="40" spans="1:15" x14ac:dyDescent="0.35">
      <c r="A40" s="37" t="s">
        <v>41</v>
      </c>
      <c r="B40" s="48">
        <v>4309653</v>
      </c>
      <c r="C40" s="48">
        <v>4874377</v>
      </c>
      <c r="D40" s="48">
        <v>4515780</v>
      </c>
      <c r="E40" s="48">
        <v>4258147</v>
      </c>
      <c r="F40" s="48">
        <v>4311919</v>
      </c>
      <c r="G40" s="48">
        <v>4123596</v>
      </c>
      <c r="H40" s="48">
        <v>4167467</v>
      </c>
      <c r="I40" s="48">
        <v>4315760</v>
      </c>
      <c r="J40" s="47">
        <v>3899989</v>
      </c>
      <c r="K40" s="47">
        <v>3815677</v>
      </c>
      <c r="L40" s="47">
        <v>3788360</v>
      </c>
      <c r="M40" s="47">
        <v>4077099</v>
      </c>
      <c r="N40" s="47">
        <v>3800807</v>
      </c>
      <c r="O40" s="9">
        <v>4432948</v>
      </c>
    </row>
    <row r="41" spans="1:15" x14ac:dyDescent="0.35">
      <c r="A41" s="37" t="s">
        <v>42</v>
      </c>
      <c r="B41" s="48">
        <v>240184478</v>
      </c>
      <c r="C41" s="48">
        <v>306890015</v>
      </c>
      <c r="D41" s="48">
        <v>254414939</v>
      </c>
      <c r="E41" s="48">
        <v>258117944</v>
      </c>
      <c r="F41" s="48">
        <v>288372799</v>
      </c>
      <c r="G41" s="48">
        <v>309370373</v>
      </c>
      <c r="H41" s="48">
        <v>312314225</v>
      </c>
      <c r="I41" s="48">
        <v>332432049</v>
      </c>
      <c r="J41" s="47">
        <v>307875143</v>
      </c>
      <c r="K41" s="47">
        <v>439705837</v>
      </c>
      <c r="L41" s="47">
        <v>307274859</v>
      </c>
      <c r="M41" s="47">
        <v>341966631</v>
      </c>
      <c r="N41" s="47">
        <v>395598426</v>
      </c>
      <c r="O41" s="10">
        <v>347669603</v>
      </c>
    </row>
    <row r="42" spans="1:15" x14ac:dyDescent="0.35">
      <c r="A42" s="37" t="s">
        <v>43</v>
      </c>
      <c r="B42" s="48">
        <v>3641144469</v>
      </c>
      <c r="C42" s="48">
        <v>4008882723</v>
      </c>
      <c r="D42" s="48">
        <v>3779637025</v>
      </c>
      <c r="E42" s="48">
        <v>4103790697</v>
      </c>
      <c r="F42" s="48">
        <v>4577010523</v>
      </c>
      <c r="G42" s="48">
        <v>4993065335</v>
      </c>
      <c r="H42" s="48">
        <v>5439289029</v>
      </c>
      <c r="I42" s="48">
        <v>6081922750</v>
      </c>
      <c r="J42" s="47">
        <v>6883431519</v>
      </c>
      <c r="K42" s="47">
        <v>5964283753</v>
      </c>
      <c r="L42" s="47">
        <v>6261764710</v>
      </c>
      <c r="M42" s="47">
        <v>6296422840</v>
      </c>
      <c r="N42" s="47">
        <v>6230142425</v>
      </c>
      <c r="O42" s="10">
        <v>6110179233</v>
      </c>
    </row>
    <row r="43" spans="1:15" x14ac:dyDescent="0.35">
      <c r="A43" s="37" t="s">
        <v>44</v>
      </c>
      <c r="B43" s="48">
        <v>79239345</v>
      </c>
      <c r="C43" s="48">
        <v>80871513</v>
      </c>
      <c r="D43" s="48">
        <v>51242529</v>
      </c>
      <c r="E43" s="48">
        <v>77405763</v>
      </c>
      <c r="F43" s="48">
        <v>88539272</v>
      </c>
      <c r="G43" s="48">
        <v>125102927</v>
      </c>
      <c r="H43" s="48">
        <v>107684876</v>
      </c>
      <c r="I43" s="48">
        <v>137333170</v>
      </c>
      <c r="J43" s="47">
        <v>135549204</v>
      </c>
      <c r="K43" s="47">
        <v>1084957180</v>
      </c>
      <c r="L43" s="47">
        <v>1058454568</v>
      </c>
      <c r="M43" s="47">
        <v>1438621291</v>
      </c>
      <c r="N43" s="47">
        <v>291276165</v>
      </c>
      <c r="O43" s="10">
        <v>177966039</v>
      </c>
    </row>
    <row r="44" spans="1:15" x14ac:dyDescent="0.35">
      <c r="A44" s="37" t="s">
        <v>45</v>
      </c>
      <c r="B44" s="48">
        <v>253231049</v>
      </c>
      <c r="C44" s="48">
        <v>313404992</v>
      </c>
      <c r="D44" s="48">
        <v>209319961</v>
      </c>
      <c r="E44" s="48">
        <v>269612604</v>
      </c>
      <c r="F44" s="48">
        <v>429161133</v>
      </c>
      <c r="G44" s="48">
        <v>626478624</v>
      </c>
      <c r="H44" s="48">
        <v>727732961</v>
      </c>
      <c r="I44" s="48">
        <v>1063815671</v>
      </c>
      <c r="J44" s="47">
        <v>766234655</v>
      </c>
      <c r="K44" s="47">
        <v>583534219</v>
      </c>
      <c r="L44" s="47">
        <v>856472583</v>
      </c>
      <c r="M44" s="47">
        <v>1071330982</v>
      </c>
      <c r="N44" s="47">
        <v>1093512192</v>
      </c>
      <c r="O44" s="10">
        <v>708616130</v>
      </c>
    </row>
    <row r="45" spans="1:15" x14ac:dyDescent="0.35">
      <c r="A45" s="37" t="s">
        <v>46</v>
      </c>
      <c r="B45" s="48">
        <v>554731141</v>
      </c>
      <c r="C45" s="48">
        <v>177888413</v>
      </c>
      <c r="D45" s="48">
        <v>124307289</v>
      </c>
      <c r="E45" s="48">
        <v>148369523</v>
      </c>
      <c r="F45" s="48">
        <v>225589437</v>
      </c>
      <c r="G45" s="48">
        <v>248910732</v>
      </c>
      <c r="H45" s="48">
        <v>275536095</v>
      </c>
      <c r="I45" s="48">
        <v>329011132</v>
      </c>
      <c r="J45" s="47">
        <v>248648688</v>
      </c>
      <c r="K45" s="47">
        <v>167002438</v>
      </c>
      <c r="L45" s="47">
        <v>292697591</v>
      </c>
      <c r="M45" s="47">
        <v>709349133</v>
      </c>
      <c r="N45" s="47">
        <v>795213327</v>
      </c>
      <c r="O45" s="10">
        <v>546450972</v>
      </c>
    </row>
    <row r="46" spans="1:15" x14ac:dyDescent="0.35">
      <c r="A46" s="37" t="s">
        <v>47</v>
      </c>
      <c r="B46" s="48">
        <v>272554272</v>
      </c>
      <c r="C46" s="50">
        <v>282581631</v>
      </c>
      <c r="D46" s="50">
        <v>177673384</v>
      </c>
      <c r="E46" s="50">
        <v>231756615</v>
      </c>
      <c r="F46" s="48">
        <v>329202853</v>
      </c>
      <c r="G46" s="50">
        <v>402262706</v>
      </c>
      <c r="H46" s="50">
        <v>367133963</v>
      </c>
      <c r="I46" s="50">
        <v>399246339</v>
      </c>
      <c r="J46" s="50">
        <v>337828161</v>
      </c>
      <c r="K46" s="50">
        <v>488928772</v>
      </c>
      <c r="L46" s="48">
        <v>348195701</v>
      </c>
      <c r="M46" s="48">
        <v>455823343</v>
      </c>
      <c r="N46" s="48">
        <v>546832036</v>
      </c>
      <c r="O46" s="4">
        <v>262387985</v>
      </c>
    </row>
    <row r="47" spans="1:15" x14ac:dyDescent="0.35">
      <c r="A47" s="37" t="s">
        <v>52</v>
      </c>
      <c r="B47" s="66">
        <f>SUM(B2:B46)</f>
        <v>42059198369</v>
      </c>
      <c r="C47" s="66">
        <f t="shared" ref="C47:M47" si="0">SUM(C2:C46)</f>
        <v>47108014385</v>
      </c>
      <c r="D47" s="66">
        <f t="shared" si="0"/>
        <v>38151961158</v>
      </c>
      <c r="E47" s="66">
        <f t="shared" si="0"/>
        <v>42444993411</v>
      </c>
      <c r="F47" s="66">
        <f t="shared" si="0"/>
        <v>53505267779</v>
      </c>
      <c r="G47" s="66">
        <f t="shared" si="0"/>
        <v>63265275829</v>
      </c>
      <c r="H47" s="66">
        <f t="shared" si="0"/>
        <v>65586632227</v>
      </c>
      <c r="I47" s="66">
        <f t="shared" si="0"/>
        <v>74953309349</v>
      </c>
      <c r="J47" s="66">
        <f t="shared" si="0"/>
        <v>64969440398</v>
      </c>
      <c r="K47" s="66">
        <f t="shared" si="0"/>
        <v>57332980484</v>
      </c>
      <c r="L47" s="66">
        <f t="shared" si="0"/>
        <v>68880148969</v>
      </c>
      <c r="M47" s="66">
        <f t="shared" si="0"/>
        <v>83700753963</v>
      </c>
      <c r="N47" s="66">
        <f t="shared" ref="N47" si="1">SUM(N2:N46)</f>
        <v>83295437242</v>
      </c>
      <c r="O47" s="114">
        <f>SUM(O2:O46)</f>
        <v>66319970164</v>
      </c>
    </row>
    <row r="48" spans="1:15" x14ac:dyDescent="0.35">
      <c r="A48" s="37" t="s">
        <v>49</v>
      </c>
      <c r="B48" s="38">
        <f t="shared" ref="B48:L48" si="2">B47/B49</f>
        <v>3.2572142094252576E-2</v>
      </c>
      <c r="C48" s="38">
        <f t="shared" si="2"/>
        <v>3.209841615177305E-2</v>
      </c>
      <c r="D48" s="38">
        <f t="shared" si="2"/>
        <v>3.2024483094836811E-2</v>
      </c>
      <c r="E48" s="38">
        <f t="shared" si="2"/>
        <v>3.2111428194842515E-2</v>
      </c>
      <c r="F48" s="38">
        <f t="shared" si="2"/>
        <v>3.491073542314236E-2</v>
      </c>
      <c r="G48" s="38">
        <f t="shared" si="2"/>
        <v>3.8453982824265202E-2</v>
      </c>
      <c r="H48" s="38">
        <f t="shared" si="2"/>
        <v>3.7743219254966362E-2</v>
      </c>
      <c r="I48" s="38">
        <f t="shared" si="2"/>
        <v>4.0573348851991847E-2</v>
      </c>
      <c r="J48" s="38">
        <f t="shared" si="2"/>
        <v>3.8665001360538645E-2</v>
      </c>
      <c r="K48" s="38">
        <f t="shared" si="2"/>
        <v>3.5589922588813695E-2</v>
      </c>
      <c r="L48" s="38">
        <f t="shared" si="2"/>
        <v>3.9949077660556304E-2</v>
      </c>
      <c r="M48" s="38">
        <f>M47/M49</f>
        <v>4.3702868573303758E-2</v>
      </c>
      <c r="N48" s="38">
        <f>N47/N49</f>
        <v>4.2882390581478635E-2</v>
      </c>
      <c r="O48" s="38">
        <f>O47/O49</f>
        <v>3.7810410092506144E-2</v>
      </c>
    </row>
    <row r="49" spans="1:15" x14ac:dyDescent="0.35">
      <c r="A49" s="37" t="s">
        <v>50</v>
      </c>
      <c r="B49" s="39">
        <v>1291262891071</v>
      </c>
      <c r="C49" s="39">
        <v>1467611802472</v>
      </c>
      <c r="D49" s="39">
        <v>1191337297936</v>
      </c>
      <c r="E49" s="39">
        <v>1321803351550</v>
      </c>
      <c r="F49" s="39">
        <v>1532630783353</v>
      </c>
      <c r="G49" s="39">
        <v>1645220369451</v>
      </c>
      <c r="H49" s="39">
        <v>1737706362140</v>
      </c>
      <c r="I49" s="39">
        <v>1847353286573</v>
      </c>
      <c r="J49" s="39">
        <v>1680316516536</v>
      </c>
      <c r="K49" s="39">
        <v>1610932992083</v>
      </c>
      <c r="L49" s="39">
        <v>1724198730050</v>
      </c>
      <c r="M49" s="39">
        <v>1915223341063</v>
      </c>
      <c r="N49" s="39">
        <v>1942415898753</v>
      </c>
      <c r="O49" s="94">
        <v>1754013511140</v>
      </c>
    </row>
    <row r="50" spans="1:15" x14ac:dyDescent="0.35">
      <c r="A50" s="1"/>
      <c r="B50" s="8"/>
      <c r="C50" s="8"/>
      <c r="D50" s="8"/>
      <c r="E50" s="8"/>
      <c r="F50" s="8"/>
      <c r="G50" s="8"/>
      <c r="H50" s="8"/>
      <c r="I50" s="8"/>
      <c r="J50" s="10"/>
      <c r="K50" s="10"/>
      <c r="L50" s="10"/>
    </row>
    <row r="51" spans="1:15" x14ac:dyDescent="0.35">
      <c r="A51" s="1"/>
      <c r="B51" s="8"/>
      <c r="C51" s="8"/>
      <c r="D51" s="8"/>
      <c r="E51" s="8"/>
      <c r="F51" s="8"/>
      <c r="G51" s="8"/>
      <c r="H51" s="8"/>
      <c r="I51" s="8"/>
      <c r="J51" s="10"/>
      <c r="K51" s="10"/>
      <c r="L51" s="10"/>
    </row>
    <row r="52" spans="1:15" x14ac:dyDescent="0.35">
      <c r="A52" s="1"/>
    </row>
    <row r="53" spans="1:15" x14ac:dyDescent="0.35">
      <c r="A53" s="1"/>
    </row>
    <row r="54" spans="1:15" x14ac:dyDescent="0.35">
      <c r="A54" s="1"/>
    </row>
    <row r="55" spans="1:15" x14ac:dyDescent="0.35">
      <c r="A55" s="1"/>
    </row>
    <row r="56" spans="1:15" x14ac:dyDescent="0.35">
      <c r="A56" s="1"/>
    </row>
    <row r="57" spans="1:15" x14ac:dyDescent="0.35">
      <c r="A57" s="1"/>
    </row>
    <row r="58" spans="1:15" x14ac:dyDescent="0.35">
      <c r="A58" s="1"/>
    </row>
    <row r="59" spans="1:15" x14ac:dyDescent="0.35">
      <c r="A59" s="1"/>
    </row>
    <row r="60" spans="1:15" x14ac:dyDescent="0.35">
      <c r="A60" s="1"/>
    </row>
    <row r="61" spans="1:15" x14ac:dyDescent="0.35">
      <c r="A61" s="1"/>
    </row>
    <row r="62" spans="1:15" x14ac:dyDescent="0.35">
      <c r="A62" s="1"/>
    </row>
  </sheetData>
  <phoneticPr fontId="9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DA3F3-181B-464A-8B5C-92DDBCDC0B23}">
  <dimension ref="A1:AE56"/>
  <sheetViews>
    <sheetView topLeftCell="P1" workbookViewId="0">
      <selection activeCell="R48" sqref="R48"/>
    </sheetView>
  </sheetViews>
  <sheetFormatPr defaultRowHeight="14.5" x14ac:dyDescent="0.35"/>
  <cols>
    <col min="1" max="1" width="13.54296875" bestFit="1" customWidth="1"/>
    <col min="2" max="2" width="15.90625" bestFit="1" customWidth="1"/>
    <col min="3" max="8" width="16" bestFit="1" customWidth="1"/>
    <col min="9" max="13" width="15.90625" bestFit="1" customWidth="1"/>
    <col min="14" max="14" width="16" bestFit="1" customWidth="1"/>
    <col min="15" max="15" width="21.36328125" customWidth="1"/>
    <col min="16" max="16" width="21.36328125" style="137" customWidth="1"/>
    <col min="17" max="17" width="17.36328125" style="26" customWidth="1"/>
    <col min="18" max="18" width="16.36328125" style="26" bestFit="1" customWidth="1"/>
    <col min="19" max="19" width="20" style="26" customWidth="1"/>
    <col min="20" max="20" width="23" style="26" customWidth="1"/>
    <col min="21" max="21" width="23.36328125" customWidth="1"/>
    <col min="22" max="22" width="16.54296875" customWidth="1"/>
    <col min="23" max="23" width="22.90625" customWidth="1"/>
    <col min="24" max="24" width="20.36328125" customWidth="1"/>
    <col min="25" max="26" width="17" customWidth="1"/>
    <col min="27" max="27" width="14.36328125" customWidth="1"/>
    <col min="28" max="28" width="26.81640625" customWidth="1"/>
    <col min="29" max="29" width="15.6328125" customWidth="1"/>
    <col min="30" max="30" width="18.453125" customWidth="1"/>
    <col min="31" max="31" width="18.54296875" customWidth="1"/>
  </cols>
  <sheetData>
    <row r="1" spans="1:31" x14ac:dyDescent="0.35">
      <c r="A1" s="37" t="s">
        <v>68</v>
      </c>
      <c r="B1" s="40" t="s">
        <v>69</v>
      </c>
      <c r="C1" s="40" t="s">
        <v>70</v>
      </c>
      <c r="D1" s="40" t="s">
        <v>71</v>
      </c>
      <c r="E1" s="40" t="s">
        <v>72</v>
      </c>
      <c r="F1" s="40" t="s">
        <v>73</v>
      </c>
      <c r="G1" s="40" t="s">
        <v>74</v>
      </c>
      <c r="H1" s="40" t="s">
        <v>75</v>
      </c>
      <c r="I1" s="40" t="s">
        <v>76</v>
      </c>
      <c r="J1" s="40" t="s">
        <v>77</v>
      </c>
      <c r="K1" s="40" t="s">
        <v>78</v>
      </c>
      <c r="L1" s="40" t="s">
        <v>79</v>
      </c>
      <c r="M1" s="40" t="s">
        <v>80</v>
      </c>
      <c r="N1" s="40" t="s">
        <v>81</v>
      </c>
      <c r="O1" s="98" t="s">
        <v>107</v>
      </c>
      <c r="P1" s="143"/>
      <c r="Q1" s="68" t="s">
        <v>133</v>
      </c>
      <c r="R1" s="68">
        <v>2007</v>
      </c>
      <c r="S1" s="68">
        <v>2008</v>
      </c>
      <c r="T1" s="68">
        <v>2009</v>
      </c>
      <c r="U1" s="68">
        <v>2010</v>
      </c>
      <c r="V1" s="68">
        <v>2011</v>
      </c>
      <c r="W1" s="68">
        <v>2012</v>
      </c>
      <c r="X1" s="68">
        <v>2013</v>
      </c>
      <c r="Y1" s="68">
        <v>2014</v>
      </c>
      <c r="Z1" s="68">
        <v>2015</v>
      </c>
      <c r="AA1" s="68">
        <v>2016</v>
      </c>
      <c r="AB1" s="68">
        <v>2017</v>
      </c>
      <c r="AC1" s="68">
        <v>2018</v>
      </c>
      <c r="AD1" s="68">
        <v>2019</v>
      </c>
      <c r="AE1" s="68">
        <v>2020</v>
      </c>
    </row>
    <row r="2" spans="1:31" x14ac:dyDescent="0.35">
      <c r="A2" s="37" t="s">
        <v>3</v>
      </c>
      <c r="B2" s="48">
        <v>186270990</v>
      </c>
      <c r="C2" s="48">
        <v>254298227</v>
      </c>
      <c r="D2" s="48">
        <v>177899182</v>
      </c>
      <c r="E2" s="48">
        <v>226465536</v>
      </c>
      <c r="F2" s="48">
        <v>320581323</v>
      </c>
      <c r="G2" s="48">
        <v>392039261</v>
      </c>
      <c r="H2" s="48">
        <v>437256713</v>
      </c>
      <c r="I2" s="48">
        <v>499967288</v>
      </c>
      <c r="J2" s="48">
        <v>384635634</v>
      </c>
      <c r="K2" s="48">
        <v>289254449</v>
      </c>
      <c r="L2" s="48">
        <v>361518296</v>
      </c>
      <c r="M2" s="48">
        <v>437004380</v>
      </c>
      <c r="N2" s="48">
        <v>444675202</v>
      </c>
      <c r="O2" s="9">
        <v>78168960</v>
      </c>
      <c r="P2" s="144"/>
      <c r="Q2" s="68" t="s">
        <v>3</v>
      </c>
      <c r="R2" s="69">
        <f>B2*0.0625</f>
        <v>11641936.875</v>
      </c>
      <c r="S2" s="69">
        <f t="shared" ref="S2:S49" si="0">C2*0.0625</f>
        <v>15893639.1875</v>
      </c>
      <c r="T2" s="69">
        <f t="shared" ref="T2:T49" si="1">D2*0.0625</f>
        <v>11118698.875</v>
      </c>
      <c r="U2" s="69">
        <f t="shared" ref="U2:U49" si="2">E2*0.0625</f>
        <v>14154096</v>
      </c>
      <c r="V2" s="69">
        <f t="shared" ref="V2:V49" si="3">F2*0.0625</f>
        <v>20036332.6875</v>
      </c>
      <c r="W2" s="69">
        <f t="shared" ref="W2:W49" si="4">G2*0.0625</f>
        <v>24502453.8125</v>
      </c>
      <c r="X2" s="69">
        <f t="shared" ref="X2:X49" si="5">H2*0.0625</f>
        <v>27328544.5625</v>
      </c>
      <c r="Y2" s="69">
        <f t="shared" ref="Y2:Y49" si="6">I2*0.0625</f>
        <v>31247955.5</v>
      </c>
      <c r="Z2" s="69">
        <f t="shared" ref="Z2:Z49" si="7">J2*0.0625</f>
        <v>24039727.125</v>
      </c>
      <c r="AA2" s="69">
        <f t="shared" ref="AA2:AA49" si="8">K2*0.0625</f>
        <v>18078403.0625</v>
      </c>
      <c r="AB2" s="69">
        <f t="shared" ref="AB2:AB49" si="9">L2*0.0625</f>
        <v>22594893.5</v>
      </c>
      <c r="AC2" s="69">
        <f t="shared" ref="AC2:AC49" si="10">M2*0.0625</f>
        <v>27312773.75</v>
      </c>
      <c r="AD2" s="69">
        <f t="shared" ref="AD2:AD49" si="11">N2*0.0625</f>
        <v>27792200.125</v>
      </c>
      <c r="AE2" s="69">
        <f t="shared" ref="AE2:AE49" si="12">O2*0.0625</f>
        <v>4885560</v>
      </c>
    </row>
    <row r="3" spans="1:31" x14ac:dyDescent="0.35">
      <c r="A3" s="37" t="s">
        <v>4</v>
      </c>
      <c r="B3" s="48">
        <v>302792</v>
      </c>
      <c r="C3" s="48">
        <v>293773</v>
      </c>
      <c r="D3" s="48">
        <v>303975</v>
      </c>
      <c r="E3" s="48">
        <v>345987</v>
      </c>
      <c r="F3" s="48">
        <v>689561</v>
      </c>
      <c r="G3" s="48">
        <v>493995</v>
      </c>
      <c r="H3" s="48">
        <v>601156</v>
      </c>
      <c r="I3" s="48">
        <v>5393196</v>
      </c>
      <c r="J3" s="48">
        <v>2528958</v>
      </c>
      <c r="K3" s="48">
        <v>519094</v>
      </c>
      <c r="L3" s="48">
        <v>454282</v>
      </c>
      <c r="M3" s="48">
        <v>1279660</v>
      </c>
      <c r="N3" s="48">
        <v>11552654</v>
      </c>
      <c r="O3" s="9">
        <v>7957008</v>
      </c>
      <c r="P3" s="144"/>
      <c r="Q3" s="68" t="s">
        <v>4</v>
      </c>
      <c r="R3" s="69">
        <f t="shared" ref="R3:R49" si="13">B3*0.0625</f>
        <v>18924.5</v>
      </c>
      <c r="S3" s="69">
        <f t="shared" si="0"/>
        <v>18360.8125</v>
      </c>
      <c r="T3" s="69">
        <f t="shared" si="1"/>
        <v>18998.4375</v>
      </c>
      <c r="U3" s="69">
        <f t="shared" si="2"/>
        <v>21624.1875</v>
      </c>
      <c r="V3" s="69">
        <f t="shared" si="3"/>
        <v>43097.5625</v>
      </c>
      <c r="W3" s="69">
        <f t="shared" si="4"/>
        <v>30874.6875</v>
      </c>
      <c r="X3" s="69">
        <f t="shared" si="5"/>
        <v>37572.25</v>
      </c>
      <c r="Y3" s="69">
        <f t="shared" si="6"/>
        <v>337074.75</v>
      </c>
      <c r="Z3" s="69">
        <f t="shared" si="7"/>
        <v>158059.875</v>
      </c>
      <c r="AA3" s="69">
        <f t="shared" si="8"/>
        <v>32443.375</v>
      </c>
      <c r="AB3" s="69">
        <f t="shared" si="9"/>
        <v>28392.625</v>
      </c>
      <c r="AC3" s="69">
        <f t="shared" si="10"/>
        <v>79978.75</v>
      </c>
      <c r="AD3" s="69">
        <f t="shared" si="11"/>
        <v>722040.875</v>
      </c>
      <c r="AE3" s="69">
        <f t="shared" si="12"/>
        <v>497313</v>
      </c>
    </row>
    <row r="4" spans="1:31" x14ac:dyDescent="0.35">
      <c r="A4" s="37" t="s">
        <v>5</v>
      </c>
      <c r="B4" s="48">
        <v>6300588</v>
      </c>
      <c r="C4" s="48">
        <v>6760833</v>
      </c>
      <c r="D4" s="48">
        <v>6414905</v>
      </c>
      <c r="E4" s="48">
        <v>6593949</v>
      </c>
      <c r="F4" s="48">
        <v>6538165</v>
      </c>
      <c r="G4" s="48">
        <v>7269361</v>
      </c>
      <c r="H4" s="48">
        <v>7044035</v>
      </c>
      <c r="I4" s="48">
        <v>8189853</v>
      </c>
      <c r="J4" s="48">
        <v>8794295</v>
      </c>
      <c r="K4" s="48">
        <v>7728492</v>
      </c>
      <c r="L4" s="48">
        <v>8032025</v>
      </c>
      <c r="M4" s="48">
        <v>6933264</v>
      </c>
      <c r="N4" s="48">
        <v>5871832</v>
      </c>
      <c r="O4" s="9">
        <v>5949771</v>
      </c>
      <c r="P4" s="144"/>
      <c r="Q4" s="68" t="s">
        <v>5</v>
      </c>
      <c r="R4" s="69">
        <f t="shared" si="13"/>
        <v>393786.75</v>
      </c>
      <c r="S4" s="69">
        <f t="shared" si="0"/>
        <v>422552.0625</v>
      </c>
      <c r="T4" s="69">
        <f t="shared" si="1"/>
        <v>400931.5625</v>
      </c>
      <c r="U4" s="69">
        <f t="shared" si="2"/>
        <v>412121.8125</v>
      </c>
      <c r="V4" s="69">
        <f t="shared" si="3"/>
        <v>408635.3125</v>
      </c>
      <c r="W4" s="69">
        <f t="shared" si="4"/>
        <v>454335.0625</v>
      </c>
      <c r="X4" s="69">
        <f t="shared" si="5"/>
        <v>440252.1875</v>
      </c>
      <c r="Y4" s="69">
        <f t="shared" si="6"/>
        <v>511865.8125</v>
      </c>
      <c r="Z4" s="69">
        <f t="shared" si="7"/>
        <v>549643.4375</v>
      </c>
      <c r="AA4" s="69">
        <f t="shared" si="8"/>
        <v>483030.75</v>
      </c>
      <c r="AB4" s="69">
        <f t="shared" si="9"/>
        <v>502001.5625</v>
      </c>
      <c r="AC4" s="69">
        <f t="shared" si="10"/>
        <v>433329</v>
      </c>
      <c r="AD4" s="69">
        <f t="shared" si="11"/>
        <v>366989.5</v>
      </c>
      <c r="AE4" s="69">
        <f t="shared" si="12"/>
        <v>371860.6875</v>
      </c>
    </row>
    <row r="5" spans="1:31" x14ac:dyDescent="0.35">
      <c r="A5" s="37" t="s">
        <v>6</v>
      </c>
      <c r="B5" s="48">
        <v>7824254</v>
      </c>
      <c r="C5" s="48">
        <v>8298140</v>
      </c>
      <c r="D5" s="48">
        <v>8570694</v>
      </c>
      <c r="E5" s="48">
        <v>9870626</v>
      </c>
      <c r="F5" s="48">
        <v>10435159</v>
      </c>
      <c r="G5" s="48">
        <v>11154328</v>
      </c>
      <c r="H5" s="48">
        <v>10942068</v>
      </c>
      <c r="I5" s="48">
        <v>11306699</v>
      </c>
      <c r="J5" s="47">
        <v>10125295</v>
      </c>
      <c r="K5" s="48">
        <v>9652895</v>
      </c>
      <c r="L5" s="48">
        <v>9361253</v>
      </c>
      <c r="M5" s="48">
        <v>10135076</v>
      </c>
      <c r="N5" s="48">
        <v>11871493</v>
      </c>
      <c r="O5" s="9">
        <v>10891179</v>
      </c>
      <c r="P5" s="144"/>
      <c r="Q5" s="68" t="s">
        <v>6</v>
      </c>
      <c r="R5" s="69">
        <f t="shared" si="13"/>
        <v>489015.875</v>
      </c>
      <c r="S5" s="69">
        <f t="shared" si="0"/>
        <v>518633.75</v>
      </c>
      <c r="T5" s="69">
        <f t="shared" si="1"/>
        <v>535668.375</v>
      </c>
      <c r="U5" s="69">
        <f t="shared" si="2"/>
        <v>616914.125</v>
      </c>
      <c r="V5" s="69">
        <f t="shared" si="3"/>
        <v>652197.4375</v>
      </c>
      <c r="W5" s="69">
        <f t="shared" si="4"/>
        <v>697145.5</v>
      </c>
      <c r="X5" s="69">
        <f t="shared" si="5"/>
        <v>683879.25</v>
      </c>
      <c r="Y5" s="69">
        <f t="shared" si="6"/>
        <v>706668.6875</v>
      </c>
      <c r="Z5" s="69">
        <f t="shared" si="7"/>
        <v>632830.9375</v>
      </c>
      <c r="AA5" s="69">
        <f t="shared" si="8"/>
        <v>603305.9375</v>
      </c>
      <c r="AB5" s="69">
        <f t="shared" si="9"/>
        <v>585078.3125</v>
      </c>
      <c r="AC5" s="69">
        <f t="shared" si="10"/>
        <v>633442.25</v>
      </c>
      <c r="AD5" s="69">
        <f t="shared" si="11"/>
        <v>741968.3125</v>
      </c>
      <c r="AE5" s="69">
        <f t="shared" si="12"/>
        <v>680698.6875</v>
      </c>
    </row>
    <row r="6" spans="1:31" x14ac:dyDescent="0.35">
      <c r="A6" s="37" t="s">
        <v>7</v>
      </c>
      <c r="B6" s="48">
        <v>9326735</v>
      </c>
      <c r="C6" s="48">
        <v>10464869</v>
      </c>
      <c r="D6" s="48">
        <v>8333322</v>
      </c>
      <c r="E6" s="48">
        <v>8783565</v>
      </c>
      <c r="F6" s="48">
        <v>10504224</v>
      </c>
      <c r="G6" s="48">
        <v>11604110</v>
      </c>
      <c r="H6" s="48">
        <v>10048945</v>
      </c>
      <c r="I6" s="48">
        <v>10287892</v>
      </c>
      <c r="J6" s="47">
        <v>10064985</v>
      </c>
      <c r="K6" s="48">
        <v>9038811</v>
      </c>
      <c r="L6" s="48">
        <v>7429250</v>
      </c>
      <c r="M6" s="48">
        <v>7473275</v>
      </c>
      <c r="N6" s="48">
        <v>7949223</v>
      </c>
      <c r="O6" s="9">
        <v>10381836</v>
      </c>
      <c r="P6" s="144"/>
      <c r="Q6" s="68" t="s">
        <v>7</v>
      </c>
      <c r="R6" s="69">
        <f t="shared" si="13"/>
        <v>582920.9375</v>
      </c>
      <c r="S6" s="69">
        <f t="shared" si="0"/>
        <v>654054.3125</v>
      </c>
      <c r="T6" s="69">
        <f t="shared" si="1"/>
        <v>520832.625</v>
      </c>
      <c r="U6" s="69">
        <f t="shared" si="2"/>
        <v>548972.8125</v>
      </c>
      <c r="V6" s="69">
        <f t="shared" si="3"/>
        <v>656514</v>
      </c>
      <c r="W6" s="69">
        <f t="shared" si="4"/>
        <v>725256.875</v>
      </c>
      <c r="X6" s="69">
        <f t="shared" si="5"/>
        <v>628059.0625</v>
      </c>
      <c r="Y6" s="69">
        <f t="shared" si="6"/>
        <v>642993.25</v>
      </c>
      <c r="Z6" s="69">
        <f t="shared" si="7"/>
        <v>629061.5625</v>
      </c>
      <c r="AA6" s="69">
        <f t="shared" si="8"/>
        <v>564925.6875</v>
      </c>
      <c r="AB6" s="69">
        <f t="shared" si="9"/>
        <v>464328.125</v>
      </c>
      <c r="AC6" s="69">
        <f t="shared" si="10"/>
        <v>467079.6875</v>
      </c>
      <c r="AD6" s="69">
        <f t="shared" si="11"/>
        <v>496826.4375</v>
      </c>
      <c r="AE6" s="69">
        <f t="shared" si="12"/>
        <v>648864.75</v>
      </c>
    </row>
    <row r="7" spans="1:31" x14ac:dyDescent="0.35">
      <c r="A7" s="37" t="s">
        <v>8</v>
      </c>
      <c r="B7" s="48">
        <v>41887889</v>
      </c>
      <c r="C7" s="48">
        <v>49222557</v>
      </c>
      <c r="D7" s="48">
        <v>31764561</v>
      </c>
      <c r="E7" s="48">
        <v>37705995</v>
      </c>
      <c r="F7" s="48">
        <v>48965440</v>
      </c>
      <c r="G7" s="48">
        <v>64426714</v>
      </c>
      <c r="H7" s="48">
        <v>69049378</v>
      </c>
      <c r="I7" s="48">
        <v>71673185</v>
      </c>
      <c r="J7" s="47">
        <v>50971436</v>
      </c>
      <c r="K7" s="48">
        <v>38422741</v>
      </c>
      <c r="L7" s="48">
        <v>47878402</v>
      </c>
      <c r="M7" s="48">
        <v>81162341</v>
      </c>
      <c r="N7" s="48">
        <v>77078424</v>
      </c>
      <c r="O7" s="9">
        <v>60114420</v>
      </c>
      <c r="P7" s="144"/>
      <c r="Q7" s="68" t="s">
        <v>8</v>
      </c>
      <c r="R7" s="69">
        <f t="shared" si="13"/>
        <v>2617993.0625</v>
      </c>
      <c r="S7" s="69">
        <f t="shared" si="0"/>
        <v>3076409.8125</v>
      </c>
      <c r="T7" s="69">
        <f t="shared" si="1"/>
        <v>1985285.0625</v>
      </c>
      <c r="U7" s="69">
        <f t="shared" si="2"/>
        <v>2356624.6875</v>
      </c>
      <c r="V7" s="69">
        <f t="shared" si="3"/>
        <v>3060340</v>
      </c>
      <c r="W7" s="69">
        <f t="shared" si="4"/>
        <v>4026669.625</v>
      </c>
      <c r="X7" s="69">
        <f t="shared" si="5"/>
        <v>4315586.125</v>
      </c>
      <c r="Y7" s="69">
        <f t="shared" si="6"/>
        <v>4479574.0625</v>
      </c>
      <c r="Z7" s="69">
        <f t="shared" si="7"/>
        <v>3185714.75</v>
      </c>
      <c r="AA7" s="69">
        <f t="shared" si="8"/>
        <v>2401421.3125</v>
      </c>
      <c r="AB7" s="69">
        <f t="shared" si="9"/>
        <v>2992400.125</v>
      </c>
      <c r="AC7" s="69">
        <f t="shared" si="10"/>
        <v>5072646.3125</v>
      </c>
      <c r="AD7" s="69">
        <f t="shared" si="11"/>
        <v>4817401.5</v>
      </c>
      <c r="AE7" s="69">
        <f t="shared" si="12"/>
        <v>3757151.25</v>
      </c>
    </row>
    <row r="8" spans="1:31" x14ac:dyDescent="0.35">
      <c r="A8" s="37" t="s">
        <v>9</v>
      </c>
      <c r="B8" s="48">
        <v>40177708</v>
      </c>
      <c r="C8" s="48">
        <v>50602075</v>
      </c>
      <c r="D8" s="48">
        <v>31508022</v>
      </c>
      <c r="E8" s="48">
        <v>35628584</v>
      </c>
      <c r="F8" s="48">
        <v>44663786</v>
      </c>
      <c r="G8" s="48">
        <v>61223190</v>
      </c>
      <c r="H8" s="48">
        <v>55388838</v>
      </c>
      <c r="I8" s="48">
        <v>73052109</v>
      </c>
      <c r="J8" s="47">
        <v>69234371</v>
      </c>
      <c r="K8" s="48">
        <v>45077193</v>
      </c>
      <c r="L8" s="48">
        <v>43981590</v>
      </c>
      <c r="M8" s="48">
        <v>65458765</v>
      </c>
      <c r="N8" s="48">
        <v>65486992</v>
      </c>
      <c r="O8" s="9">
        <v>40680298</v>
      </c>
      <c r="P8" s="144"/>
      <c r="Q8" s="68" t="s">
        <v>9</v>
      </c>
      <c r="R8" s="69">
        <f t="shared" si="13"/>
        <v>2511106.75</v>
      </c>
      <c r="S8" s="69">
        <f t="shared" si="0"/>
        <v>3162629.6875</v>
      </c>
      <c r="T8" s="69">
        <f t="shared" si="1"/>
        <v>1969251.375</v>
      </c>
      <c r="U8" s="69">
        <f t="shared" si="2"/>
        <v>2226786.5</v>
      </c>
      <c r="V8" s="69">
        <f t="shared" si="3"/>
        <v>2791486.625</v>
      </c>
      <c r="W8" s="69">
        <f t="shared" si="4"/>
        <v>3826449.375</v>
      </c>
      <c r="X8" s="69">
        <f t="shared" si="5"/>
        <v>3461802.375</v>
      </c>
      <c r="Y8" s="69">
        <f t="shared" si="6"/>
        <v>4565756.8125</v>
      </c>
      <c r="Z8" s="69">
        <f t="shared" si="7"/>
        <v>4327148.1875</v>
      </c>
      <c r="AA8" s="69">
        <f t="shared" si="8"/>
        <v>2817324.5625</v>
      </c>
      <c r="AB8" s="69">
        <f t="shared" si="9"/>
        <v>2748849.375</v>
      </c>
      <c r="AC8" s="69">
        <f t="shared" si="10"/>
        <v>4091172.8125</v>
      </c>
      <c r="AD8" s="69">
        <f t="shared" si="11"/>
        <v>4092937</v>
      </c>
      <c r="AE8" s="69">
        <f t="shared" si="12"/>
        <v>2542518.625</v>
      </c>
    </row>
    <row r="9" spans="1:31" x14ac:dyDescent="0.35">
      <c r="A9" s="37" t="s">
        <v>10</v>
      </c>
      <c r="B9" s="48">
        <v>9641360</v>
      </c>
      <c r="C9" s="48">
        <v>9726033</v>
      </c>
      <c r="D9" s="48">
        <v>10134935</v>
      </c>
      <c r="E9" s="48">
        <v>10247122</v>
      </c>
      <c r="F9" s="48">
        <v>9535796</v>
      </c>
      <c r="G9" s="48">
        <v>11451176</v>
      </c>
      <c r="H9" s="48">
        <v>11625872</v>
      </c>
      <c r="I9" s="48">
        <v>12476914</v>
      </c>
      <c r="J9" s="47">
        <v>13330314</v>
      </c>
      <c r="K9" s="48">
        <v>13906105</v>
      </c>
      <c r="L9" s="48">
        <v>13841556</v>
      </c>
      <c r="M9" s="48">
        <v>14496669</v>
      </c>
      <c r="N9" s="48">
        <v>13912722</v>
      </c>
      <c r="O9" s="9">
        <v>14420027</v>
      </c>
      <c r="P9" s="144"/>
      <c r="Q9" s="68" t="s">
        <v>10</v>
      </c>
      <c r="R9" s="69">
        <f t="shared" si="13"/>
        <v>602585</v>
      </c>
      <c r="S9" s="69">
        <f t="shared" si="0"/>
        <v>607877.0625</v>
      </c>
      <c r="T9" s="69">
        <f t="shared" si="1"/>
        <v>633433.4375</v>
      </c>
      <c r="U9" s="69">
        <f t="shared" si="2"/>
        <v>640445.125</v>
      </c>
      <c r="V9" s="69">
        <f t="shared" si="3"/>
        <v>595987.25</v>
      </c>
      <c r="W9" s="69">
        <f t="shared" si="4"/>
        <v>715698.5</v>
      </c>
      <c r="X9" s="69">
        <f t="shared" si="5"/>
        <v>726617</v>
      </c>
      <c r="Y9" s="69">
        <f t="shared" si="6"/>
        <v>779807.125</v>
      </c>
      <c r="Z9" s="69">
        <f t="shared" si="7"/>
        <v>833144.625</v>
      </c>
      <c r="AA9" s="69">
        <f t="shared" si="8"/>
        <v>869131.5625</v>
      </c>
      <c r="AB9" s="69">
        <f t="shared" si="9"/>
        <v>865097.25</v>
      </c>
      <c r="AC9" s="69">
        <f t="shared" si="10"/>
        <v>906041.8125</v>
      </c>
      <c r="AD9" s="69">
        <f t="shared" si="11"/>
        <v>869545.125</v>
      </c>
      <c r="AE9" s="69">
        <f t="shared" si="12"/>
        <v>901251.6875</v>
      </c>
    </row>
    <row r="10" spans="1:31" x14ac:dyDescent="0.35">
      <c r="A10" s="37" t="s">
        <v>11</v>
      </c>
      <c r="B10" s="48">
        <v>19941925</v>
      </c>
      <c r="C10" s="48">
        <v>19363167</v>
      </c>
      <c r="D10" s="48">
        <v>19127456</v>
      </c>
      <c r="E10" s="48">
        <v>20630746</v>
      </c>
      <c r="F10" s="48">
        <v>21251215</v>
      </c>
      <c r="G10" s="48">
        <v>21707179</v>
      </c>
      <c r="H10" s="48">
        <v>25872730</v>
      </c>
      <c r="I10" s="48">
        <v>26442086</v>
      </c>
      <c r="J10" s="47">
        <v>32604458</v>
      </c>
      <c r="K10" s="48">
        <v>38990253</v>
      </c>
      <c r="L10" s="48">
        <v>41016826</v>
      </c>
      <c r="M10" s="48">
        <v>75038277</v>
      </c>
      <c r="N10" s="48">
        <v>84293790</v>
      </c>
      <c r="O10" s="9">
        <v>65839309</v>
      </c>
      <c r="P10" s="144"/>
      <c r="Q10" s="68" t="s">
        <v>11</v>
      </c>
      <c r="R10" s="69">
        <f t="shared" si="13"/>
        <v>1246370.3125</v>
      </c>
      <c r="S10" s="69">
        <f t="shared" si="0"/>
        <v>1210197.9375</v>
      </c>
      <c r="T10" s="69">
        <f t="shared" si="1"/>
        <v>1195466</v>
      </c>
      <c r="U10" s="69">
        <f t="shared" si="2"/>
        <v>1289421.625</v>
      </c>
      <c r="V10" s="69">
        <f t="shared" si="3"/>
        <v>1328200.9375</v>
      </c>
      <c r="W10" s="69">
        <f t="shared" si="4"/>
        <v>1356698.6875</v>
      </c>
      <c r="X10" s="69">
        <f t="shared" si="5"/>
        <v>1617045.625</v>
      </c>
      <c r="Y10" s="69">
        <f t="shared" si="6"/>
        <v>1652630.375</v>
      </c>
      <c r="Z10" s="69">
        <f t="shared" si="7"/>
        <v>2037778.625</v>
      </c>
      <c r="AA10" s="69">
        <f t="shared" si="8"/>
        <v>2436890.8125</v>
      </c>
      <c r="AB10" s="69">
        <f t="shared" si="9"/>
        <v>2563551.625</v>
      </c>
      <c r="AC10" s="69">
        <f t="shared" si="10"/>
        <v>4689892.3125</v>
      </c>
      <c r="AD10" s="69">
        <f t="shared" si="11"/>
        <v>5268361.875</v>
      </c>
      <c r="AE10" s="69">
        <f t="shared" si="12"/>
        <v>4114956.8125</v>
      </c>
    </row>
    <row r="11" spans="1:31" x14ac:dyDescent="0.35">
      <c r="A11" s="37" t="s">
        <v>12</v>
      </c>
      <c r="B11" s="48">
        <v>73701318</v>
      </c>
      <c r="C11" s="48">
        <v>83624943</v>
      </c>
      <c r="D11" s="48">
        <v>71191065</v>
      </c>
      <c r="E11" s="48">
        <v>77837988</v>
      </c>
      <c r="F11" s="48">
        <v>91326645</v>
      </c>
      <c r="G11" s="48">
        <v>108342061</v>
      </c>
      <c r="H11" s="48">
        <v>114929296</v>
      </c>
      <c r="I11" s="48">
        <v>124557682</v>
      </c>
      <c r="J11" s="47">
        <v>114894192</v>
      </c>
      <c r="K11" s="48">
        <v>99715240</v>
      </c>
      <c r="L11" s="48">
        <v>103861528</v>
      </c>
      <c r="M11" s="48">
        <v>114231610</v>
      </c>
      <c r="N11" s="48">
        <v>123479172</v>
      </c>
      <c r="O11" s="9">
        <v>105056219</v>
      </c>
      <c r="P11" s="144"/>
      <c r="Q11" s="68" t="s">
        <v>12</v>
      </c>
      <c r="R11" s="69">
        <f t="shared" si="13"/>
        <v>4606332.375</v>
      </c>
      <c r="S11" s="69">
        <f t="shared" si="0"/>
        <v>5226558.9375</v>
      </c>
      <c r="T11" s="69">
        <f t="shared" si="1"/>
        <v>4449441.5625</v>
      </c>
      <c r="U11" s="69">
        <f t="shared" si="2"/>
        <v>4864874.25</v>
      </c>
      <c r="V11" s="69">
        <f t="shared" si="3"/>
        <v>5707915.3125</v>
      </c>
      <c r="W11" s="69">
        <f t="shared" si="4"/>
        <v>6771378.8125</v>
      </c>
      <c r="X11" s="69">
        <f t="shared" si="5"/>
        <v>7183081</v>
      </c>
      <c r="Y11" s="69">
        <f t="shared" si="6"/>
        <v>7784855.125</v>
      </c>
      <c r="Z11" s="69">
        <f t="shared" si="7"/>
        <v>7180887</v>
      </c>
      <c r="AA11" s="69">
        <f t="shared" si="8"/>
        <v>6232202.5</v>
      </c>
      <c r="AB11" s="69">
        <f t="shared" si="9"/>
        <v>6491345.5</v>
      </c>
      <c r="AC11" s="69">
        <f t="shared" si="10"/>
        <v>7139475.625</v>
      </c>
      <c r="AD11" s="69">
        <f t="shared" si="11"/>
        <v>7717448.25</v>
      </c>
      <c r="AE11" s="69">
        <f t="shared" si="12"/>
        <v>6566013.6875</v>
      </c>
    </row>
    <row r="12" spans="1:31" x14ac:dyDescent="0.35">
      <c r="A12" s="37" t="s">
        <v>13</v>
      </c>
      <c r="B12" s="48">
        <v>11149068</v>
      </c>
      <c r="C12" s="48">
        <v>11872092</v>
      </c>
      <c r="D12" s="48">
        <v>11144203</v>
      </c>
      <c r="E12" s="48">
        <v>10902868</v>
      </c>
      <c r="F12" s="48">
        <v>9620548</v>
      </c>
      <c r="G12" s="48">
        <v>9408133</v>
      </c>
      <c r="H12" s="48">
        <v>9245532</v>
      </c>
      <c r="I12" s="48">
        <v>9092957</v>
      </c>
      <c r="J12" s="47">
        <v>9396837</v>
      </c>
      <c r="K12" s="48">
        <v>9119758</v>
      </c>
      <c r="L12" s="48">
        <v>8877935</v>
      </c>
      <c r="M12" s="48">
        <v>9642249</v>
      </c>
      <c r="N12" s="48">
        <v>9774144</v>
      </c>
      <c r="O12" s="9">
        <v>10058288</v>
      </c>
      <c r="P12" s="144"/>
      <c r="Q12" s="68" t="s">
        <v>13</v>
      </c>
      <c r="R12" s="69">
        <f t="shared" si="13"/>
        <v>696816.75</v>
      </c>
      <c r="S12" s="69">
        <f t="shared" si="0"/>
        <v>742005.75</v>
      </c>
      <c r="T12" s="69">
        <f t="shared" si="1"/>
        <v>696512.6875</v>
      </c>
      <c r="U12" s="69">
        <f t="shared" si="2"/>
        <v>681429.25</v>
      </c>
      <c r="V12" s="69">
        <f t="shared" si="3"/>
        <v>601284.25</v>
      </c>
      <c r="W12" s="69">
        <f t="shared" si="4"/>
        <v>588008.3125</v>
      </c>
      <c r="X12" s="69">
        <f t="shared" si="5"/>
        <v>577845.75</v>
      </c>
      <c r="Y12" s="69">
        <f t="shared" si="6"/>
        <v>568309.8125</v>
      </c>
      <c r="Z12" s="69">
        <f t="shared" si="7"/>
        <v>587302.3125</v>
      </c>
      <c r="AA12" s="69">
        <f t="shared" si="8"/>
        <v>569984.875</v>
      </c>
      <c r="AB12" s="69">
        <f t="shared" si="9"/>
        <v>554870.9375</v>
      </c>
      <c r="AC12" s="69">
        <f t="shared" si="10"/>
        <v>602640.5625</v>
      </c>
      <c r="AD12" s="69">
        <f t="shared" si="11"/>
        <v>610884</v>
      </c>
      <c r="AE12" s="69">
        <f t="shared" si="12"/>
        <v>628643</v>
      </c>
    </row>
    <row r="13" spans="1:31" x14ac:dyDescent="0.35">
      <c r="A13" s="37" t="s">
        <v>14</v>
      </c>
      <c r="B13" s="48">
        <v>2532872980</v>
      </c>
      <c r="C13" s="48">
        <v>2717280134</v>
      </c>
      <c r="D13" s="48">
        <v>1963502085</v>
      </c>
      <c r="E13" s="48">
        <v>2361720342</v>
      </c>
      <c r="F13" s="48">
        <v>3323173807</v>
      </c>
      <c r="G13" s="48">
        <v>4056106204</v>
      </c>
      <c r="H13" s="48">
        <v>4269651894</v>
      </c>
      <c r="I13" s="48">
        <v>4968148812</v>
      </c>
      <c r="J13" s="47">
        <v>3928098808</v>
      </c>
      <c r="K13" s="48">
        <v>3208605328</v>
      </c>
      <c r="L13" s="48">
        <v>4333119543</v>
      </c>
      <c r="M13" s="48">
        <v>5680376666</v>
      </c>
      <c r="N13" s="48">
        <v>5587617910</v>
      </c>
      <c r="O13" s="9">
        <v>3912182531</v>
      </c>
      <c r="P13" s="144"/>
      <c r="Q13" s="68" t="s">
        <v>14</v>
      </c>
      <c r="R13" s="69">
        <f t="shared" si="13"/>
        <v>158304561.25</v>
      </c>
      <c r="S13" s="69">
        <f t="shared" si="0"/>
        <v>169830008.375</v>
      </c>
      <c r="T13" s="69">
        <f t="shared" si="1"/>
        <v>122718880.3125</v>
      </c>
      <c r="U13" s="69">
        <f t="shared" si="2"/>
        <v>147607521.375</v>
      </c>
      <c r="V13" s="69">
        <f t="shared" si="3"/>
        <v>207698362.9375</v>
      </c>
      <c r="W13" s="69">
        <f t="shared" si="4"/>
        <v>253506637.75</v>
      </c>
      <c r="X13" s="69">
        <f t="shared" si="5"/>
        <v>266853243.375</v>
      </c>
      <c r="Y13" s="69">
        <f t="shared" si="6"/>
        <v>310509300.75</v>
      </c>
      <c r="Z13" s="69">
        <f t="shared" si="7"/>
        <v>245506175.5</v>
      </c>
      <c r="AA13" s="69">
        <f t="shared" si="8"/>
        <v>200537833</v>
      </c>
      <c r="AB13" s="69">
        <f t="shared" si="9"/>
        <v>270819971.4375</v>
      </c>
      <c r="AC13" s="69">
        <f t="shared" si="10"/>
        <v>355023541.625</v>
      </c>
      <c r="AD13" s="69">
        <f t="shared" si="11"/>
        <v>349226119.375</v>
      </c>
      <c r="AE13" s="69">
        <f t="shared" si="12"/>
        <v>244511408.1875</v>
      </c>
    </row>
    <row r="14" spans="1:31" x14ac:dyDescent="0.35">
      <c r="A14" s="37" t="s">
        <v>15</v>
      </c>
      <c r="B14" s="48">
        <v>7556580</v>
      </c>
      <c r="C14" s="48">
        <v>8390537</v>
      </c>
      <c r="D14" s="48">
        <v>7730455</v>
      </c>
      <c r="E14" s="48">
        <v>7968655</v>
      </c>
      <c r="F14" s="48">
        <v>8551576</v>
      </c>
      <c r="G14" s="48">
        <v>10626667</v>
      </c>
      <c r="H14" s="48">
        <v>10801275</v>
      </c>
      <c r="I14" s="48">
        <v>12179374</v>
      </c>
      <c r="J14" s="47">
        <v>12621011</v>
      </c>
      <c r="K14" s="48">
        <v>12978270</v>
      </c>
      <c r="L14" s="48">
        <v>13443908</v>
      </c>
      <c r="M14" s="48">
        <v>13832666</v>
      </c>
      <c r="N14" s="48">
        <v>12731255</v>
      </c>
      <c r="O14" s="9">
        <v>13599650</v>
      </c>
      <c r="P14" s="144"/>
      <c r="Q14" s="68" t="s">
        <v>15</v>
      </c>
      <c r="R14" s="69">
        <f t="shared" si="13"/>
        <v>472286.25</v>
      </c>
      <c r="S14" s="69">
        <f t="shared" si="0"/>
        <v>524408.5625</v>
      </c>
      <c r="T14" s="69">
        <f t="shared" si="1"/>
        <v>483153.4375</v>
      </c>
      <c r="U14" s="69">
        <f t="shared" si="2"/>
        <v>498040.9375</v>
      </c>
      <c r="V14" s="69">
        <f t="shared" si="3"/>
        <v>534473.5</v>
      </c>
      <c r="W14" s="69">
        <f t="shared" si="4"/>
        <v>664166.6875</v>
      </c>
      <c r="X14" s="69">
        <f t="shared" si="5"/>
        <v>675079.6875</v>
      </c>
      <c r="Y14" s="69">
        <f t="shared" si="6"/>
        <v>761210.875</v>
      </c>
      <c r="Z14" s="69">
        <f t="shared" si="7"/>
        <v>788813.1875</v>
      </c>
      <c r="AA14" s="69">
        <f t="shared" si="8"/>
        <v>811141.875</v>
      </c>
      <c r="AB14" s="69">
        <f t="shared" si="9"/>
        <v>840244.25</v>
      </c>
      <c r="AC14" s="69">
        <f t="shared" si="10"/>
        <v>864541.625</v>
      </c>
      <c r="AD14" s="69">
        <f t="shared" si="11"/>
        <v>795703.4375</v>
      </c>
      <c r="AE14" s="69">
        <f t="shared" si="12"/>
        <v>849978.125</v>
      </c>
    </row>
    <row r="15" spans="1:31" x14ac:dyDescent="0.35">
      <c r="A15" s="37" t="s">
        <v>16</v>
      </c>
      <c r="B15" s="48">
        <v>87339832</v>
      </c>
      <c r="C15" s="48">
        <v>97670428</v>
      </c>
      <c r="D15" s="48">
        <v>85359365</v>
      </c>
      <c r="E15" s="48">
        <v>94640805</v>
      </c>
      <c r="F15" s="48">
        <v>113619192</v>
      </c>
      <c r="G15" s="48">
        <v>141836231</v>
      </c>
      <c r="H15" s="48">
        <v>166011156</v>
      </c>
      <c r="I15" s="48">
        <v>193871853</v>
      </c>
      <c r="J15" s="47">
        <v>185325676</v>
      </c>
      <c r="K15" s="48">
        <v>170693771</v>
      </c>
      <c r="L15" s="48">
        <v>196214911</v>
      </c>
      <c r="M15" s="48">
        <v>229022882</v>
      </c>
      <c r="N15" s="48">
        <v>279164394</v>
      </c>
      <c r="O15" s="9">
        <v>254838932</v>
      </c>
      <c r="P15" s="144"/>
      <c r="Q15" s="68" t="s">
        <v>16</v>
      </c>
      <c r="R15" s="69">
        <f t="shared" si="13"/>
        <v>5458739.5</v>
      </c>
      <c r="S15" s="69">
        <f t="shared" si="0"/>
        <v>6104401.75</v>
      </c>
      <c r="T15" s="69">
        <f t="shared" si="1"/>
        <v>5334960.3125</v>
      </c>
      <c r="U15" s="69">
        <f t="shared" si="2"/>
        <v>5915050.3125</v>
      </c>
      <c r="V15" s="69">
        <f t="shared" si="3"/>
        <v>7101199.5</v>
      </c>
      <c r="W15" s="69">
        <f t="shared" si="4"/>
        <v>8864764.4375</v>
      </c>
      <c r="X15" s="69">
        <f t="shared" si="5"/>
        <v>10375697.25</v>
      </c>
      <c r="Y15" s="69">
        <f t="shared" si="6"/>
        <v>12116990.8125</v>
      </c>
      <c r="Z15" s="69">
        <f t="shared" si="7"/>
        <v>11582854.75</v>
      </c>
      <c r="AA15" s="69">
        <f t="shared" si="8"/>
        <v>10668360.6875</v>
      </c>
      <c r="AB15" s="69">
        <f t="shared" si="9"/>
        <v>12263431.9375</v>
      </c>
      <c r="AC15" s="69">
        <f t="shared" si="10"/>
        <v>14313930.125</v>
      </c>
      <c r="AD15" s="69">
        <f t="shared" si="11"/>
        <v>17447774.625</v>
      </c>
      <c r="AE15" s="69">
        <f t="shared" si="12"/>
        <v>15927433.25</v>
      </c>
    </row>
    <row r="16" spans="1:31" x14ac:dyDescent="0.35">
      <c r="A16" s="37" t="s">
        <v>17</v>
      </c>
      <c r="B16" s="48">
        <v>41619163</v>
      </c>
      <c r="C16" s="48">
        <v>50135598</v>
      </c>
      <c r="D16" s="48">
        <v>42425009</v>
      </c>
      <c r="E16" s="48">
        <v>48822335</v>
      </c>
      <c r="F16" s="48">
        <v>57447757</v>
      </c>
      <c r="G16" s="48">
        <v>61703375</v>
      </c>
      <c r="H16" s="48">
        <v>67152032</v>
      </c>
      <c r="I16" s="48">
        <v>72138719</v>
      </c>
      <c r="J16" s="47">
        <v>51319673</v>
      </c>
      <c r="K16" s="48">
        <v>47788452</v>
      </c>
      <c r="L16" s="48">
        <v>48221454</v>
      </c>
      <c r="M16" s="48">
        <v>50392159</v>
      </c>
      <c r="N16" s="48">
        <v>49253956</v>
      </c>
      <c r="O16" s="9">
        <v>39659277</v>
      </c>
      <c r="P16" s="144"/>
      <c r="Q16" s="68" t="s">
        <v>17</v>
      </c>
      <c r="R16" s="69">
        <f t="shared" si="13"/>
        <v>2601197.6875</v>
      </c>
      <c r="S16" s="69">
        <f t="shared" si="0"/>
        <v>3133474.875</v>
      </c>
      <c r="T16" s="69">
        <f t="shared" si="1"/>
        <v>2651563.0625</v>
      </c>
      <c r="U16" s="69">
        <f t="shared" si="2"/>
        <v>3051395.9375</v>
      </c>
      <c r="V16" s="69">
        <f t="shared" si="3"/>
        <v>3590484.8125</v>
      </c>
      <c r="W16" s="69">
        <f t="shared" si="4"/>
        <v>3856460.9375</v>
      </c>
      <c r="X16" s="69">
        <f t="shared" si="5"/>
        <v>4197002</v>
      </c>
      <c r="Y16" s="69">
        <f t="shared" si="6"/>
        <v>4508669.9375</v>
      </c>
      <c r="Z16" s="69">
        <f t="shared" si="7"/>
        <v>3207479.5625</v>
      </c>
      <c r="AA16" s="69">
        <f t="shared" si="8"/>
        <v>2986778.25</v>
      </c>
      <c r="AB16" s="69">
        <f t="shared" si="9"/>
        <v>3013840.875</v>
      </c>
      <c r="AC16" s="69">
        <f t="shared" si="10"/>
        <v>3149509.9375</v>
      </c>
      <c r="AD16" s="69">
        <f t="shared" si="11"/>
        <v>3078372.25</v>
      </c>
      <c r="AE16" s="69">
        <f t="shared" si="12"/>
        <v>2478704.8125</v>
      </c>
    </row>
    <row r="17" spans="1:31" x14ac:dyDescent="0.35">
      <c r="A17" s="37" t="s">
        <v>18</v>
      </c>
      <c r="B17" s="48">
        <v>2019372</v>
      </c>
      <c r="C17" s="48">
        <v>2074233</v>
      </c>
      <c r="D17" s="48">
        <v>2033420</v>
      </c>
      <c r="E17" s="48">
        <v>3028946</v>
      </c>
      <c r="F17" s="48">
        <v>4646644</v>
      </c>
      <c r="G17" s="48">
        <v>7034289</v>
      </c>
      <c r="H17" s="48">
        <v>11254109</v>
      </c>
      <c r="I17" s="48">
        <v>34499704</v>
      </c>
      <c r="J17" s="47">
        <v>31811659</v>
      </c>
      <c r="K17" s="48">
        <v>17808496</v>
      </c>
      <c r="L17" s="48">
        <v>34002159</v>
      </c>
      <c r="M17" s="48">
        <v>60077278</v>
      </c>
      <c r="N17" s="48">
        <v>93871377</v>
      </c>
      <c r="O17" s="9">
        <v>55238694</v>
      </c>
      <c r="P17" s="144"/>
      <c r="Q17" s="68" t="s">
        <v>18</v>
      </c>
      <c r="R17" s="69">
        <f t="shared" si="13"/>
        <v>126210.75</v>
      </c>
      <c r="S17" s="69">
        <f t="shared" si="0"/>
        <v>129639.5625</v>
      </c>
      <c r="T17" s="69">
        <f t="shared" si="1"/>
        <v>127088.75</v>
      </c>
      <c r="U17" s="69">
        <f t="shared" si="2"/>
        <v>189309.125</v>
      </c>
      <c r="V17" s="69">
        <f t="shared" si="3"/>
        <v>290415.25</v>
      </c>
      <c r="W17" s="69">
        <f t="shared" si="4"/>
        <v>439643.0625</v>
      </c>
      <c r="X17" s="69">
        <f t="shared" si="5"/>
        <v>703381.8125</v>
      </c>
      <c r="Y17" s="69">
        <f t="shared" si="6"/>
        <v>2156231.5</v>
      </c>
      <c r="Z17" s="69">
        <f t="shared" si="7"/>
        <v>1988228.6875</v>
      </c>
      <c r="AA17" s="69">
        <f t="shared" si="8"/>
        <v>1113031</v>
      </c>
      <c r="AB17" s="69">
        <f t="shared" si="9"/>
        <v>2125134.9375</v>
      </c>
      <c r="AC17" s="69">
        <f t="shared" si="10"/>
        <v>3754829.875</v>
      </c>
      <c r="AD17" s="69">
        <f t="shared" si="11"/>
        <v>5866961.0625</v>
      </c>
      <c r="AE17" s="69">
        <f t="shared" si="12"/>
        <v>3452418.375</v>
      </c>
    </row>
    <row r="18" spans="1:31" x14ac:dyDescent="0.35">
      <c r="A18" s="37" t="s">
        <v>19</v>
      </c>
      <c r="B18" s="48">
        <v>197048995</v>
      </c>
      <c r="C18" s="48">
        <v>216520211</v>
      </c>
      <c r="D18" s="48">
        <v>179939145</v>
      </c>
      <c r="E18" s="48">
        <v>196921611</v>
      </c>
      <c r="F18" s="48">
        <v>239445630</v>
      </c>
      <c r="G18" s="48">
        <v>291972304</v>
      </c>
      <c r="H18" s="48">
        <v>330819327</v>
      </c>
      <c r="I18" s="48">
        <v>351873855</v>
      </c>
      <c r="J18" s="47">
        <v>249084320</v>
      </c>
      <c r="K18" s="48">
        <v>216106218</v>
      </c>
      <c r="L18" s="48">
        <v>248773999</v>
      </c>
      <c r="M18" s="48">
        <v>306340249</v>
      </c>
      <c r="N18" s="48">
        <v>332489379</v>
      </c>
      <c r="O18" s="9">
        <v>265557623</v>
      </c>
      <c r="P18" s="144"/>
      <c r="Q18" s="68" t="s">
        <v>19</v>
      </c>
      <c r="R18" s="69">
        <f t="shared" si="13"/>
        <v>12315562.1875</v>
      </c>
      <c r="S18" s="69">
        <f t="shared" si="0"/>
        <v>13532513.1875</v>
      </c>
      <c r="T18" s="69">
        <f t="shared" si="1"/>
        <v>11246196.5625</v>
      </c>
      <c r="U18" s="69">
        <f t="shared" si="2"/>
        <v>12307600.6875</v>
      </c>
      <c r="V18" s="69">
        <f t="shared" si="3"/>
        <v>14965351.875</v>
      </c>
      <c r="W18" s="69">
        <f t="shared" si="4"/>
        <v>18248269</v>
      </c>
      <c r="X18" s="69">
        <f t="shared" si="5"/>
        <v>20676207.9375</v>
      </c>
      <c r="Y18" s="69">
        <f t="shared" si="6"/>
        <v>21992115.9375</v>
      </c>
      <c r="Z18" s="69">
        <f t="shared" si="7"/>
        <v>15567770</v>
      </c>
      <c r="AA18" s="69">
        <f t="shared" si="8"/>
        <v>13506638.625</v>
      </c>
      <c r="AB18" s="69">
        <f t="shared" si="9"/>
        <v>15548374.9375</v>
      </c>
      <c r="AC18" s="69">
        <f t="shared" si="10"/>
        <v>19146265.5625</v>
      </c>
      <c r="AD18" s="69">
        <f t="shared" si="11"/>
        <v>20780586.1875</v>
      </c>
      <c r="AE18" s="69">
        <f t="shared" si="12"/>
        <v>16597351.4375</v>
      </c>
    </row>
    <row r="19" spans="1:31" x14ac:dyDescent="0.35">
      <c r="A19" s="37" t="s">
        <v>20</v>
      </c>
      <c r="B19" s="48">
        <v>278290877</v>
      </c>
      <c r="C19" s="48">
        <v>319618113</v>
      </c>
      <c r="D19" s="48">
        <v>264948415</v>
      </c>
      <c r="E19" s="48">
        <v>276574329</v>
      </c>
      <c r="F19" s="48">
        <v>346610757</v>
      </c>
      <c r="G19" s="48">
        <v>417055374</v>
      </c>
      <c r="H19" s="48">
        <v>461767937</v>
      </c>
      <c r="I19" s="48">
        <v>528505313</v>
      </c>
      <c r="J19" s="47">
        <v>462741423</v>
      </c>
      <c r="K19" s="48">
        <v>401736086</v>
      </c>
      <c r="L19" s="48">
        <v>528415259</v>
      </c>
      <c r="M19" s="48">
        <v>645569663</v>
      </c>
      <c r="N19" s="48">
        <v>595473886</v>
      </c>
      <c r="O19" s="9">
        <v>426624769</v>
      </c>
      <c r="P19" s="144"/>
      <c r="Q19" s="68" t="s">
        <v>20</v>
      </c>
      <c r="R19" s="69">
        <f t="shared" si="13"/>
        <v>17393179.8125</v>
      </c>
      <c r="S19" s="69">
        <f t="shared" si="0"/>
        <v>19976132.0625</v>
      </c>
      <c r="T19" s="69">
        <f t="shared" si="1"/>
        <v>16559275.9375</v>
      </c>
      <c r="U19" s="69">
        <f t="shared" si="2"/>
        <v>17285895.5625</v>
      </c>
      <c r="V19" s="69">
        <f t="shared" si="3"/>
        <v>21663172.3125</v>
      </c>
      <c r="W19" s="69">
        <f t="shared" si="4"/>
        <v>26065960.875</v>
      </c>
      <c r="X19" s="69">
        <f t="shared" si="5"/>
        <v>28860496.0625</v>
      </c>
      <c r="Y19" s="69">
        <f t="shared" si="6"/>
        <v>33031582.0625</v>
      </c>
      <c r="Z19" s="69">
        <f t="shared" si="7"/>
        <v>28921338.9375</v>
      </c>
      <c r="AA19" s="69">
        <f t="shared" si="8"/>
        <v>25108505.375</v>
      </c>
      <c r="AB19" s="69">
        <f t="shared" si="9"/>
        <v>33025953.6875</v>
      </c>
      <c r="AC19" s="69">
        <f t="shared" si="10"/>
        <v>40348103.9375</v>
      </c>
      <c r="AD19" s="69">
        <f t="shared" si="11"/>
        <v>37217117.875</v>
      </c>
      <c r="AE19" s="69">
        <f t="shared" si="12"/>
        <v>26664048.0625</v>
      </c>
    </row>
    <row r="20" spans="1:31" x14ac:dyDescent="0.35">
      <c r="A20" s="37" t="s">
        <v>21</v>
      </c>
      <c r="B20" s="48">
        <v>9086383</v>
      </c>
      <c r="C20" s="48">
        <v>11055933</v>
      </c>
      <c r="D20" s="48">
        <v>7912109</v>
      </c>
      <c r="E20" s="48">
        <v>10668458</v>
      </c>
      <c r="F20" s="48">
        <v>16238984</v>
      </c>
      <c r="G20" s="48">
        <v>29364134</v>
      </c>
      <c r="H20" s="48">
        <v>45108564</v>
      </c>
      <c r="I20" s="48">
        <v>40998588</v>
      </c>
      <c r="J20" s="47">
        <v>30863558</v>
      </c>
      <c r="K20" s="48">
        <v>16536324</v>
      </c>
      <c r="L20" s="48">
        <v>17407763</v>
      </c>
      <c r="M20" s="48">
        <v>23543930</v>
      </c>
      <c r="N20" s="48">
        <v>24602891</v>
      </c>
      <c r="O20" s="9">
        <v>14766144</v>
      </c>
      <c r="P20" s="144"/>
      <c r="Q20" s="68" t="s">
        <v>21</v>
      </c>
      <c r="R20" s="69">
        <f t="shared" si="13"/>
        <v>567898.9375</v>
      </c>
      <c r="S20" s="69">
        <f t="shared" si="0"/>
        <v>690995.8125</v>
      </c>
      <c r="T20" s="69">
        <f t="shared" si="1"/>
        <v>494506.8125</v>
      </c>
      <c r="U20" s="69">
        <f t="shared" si="2"/>
        <v>666778.625</v>
      </c>
      <c r="V20" s="69">
        <f t="shared" si="3"/>
        <v>1014936.5</v>
      </c>
      <c r="W20" s="69">
        <f t="shared" si="4"/>
        <v>1835258.375</v>
      </c>
      <c r="X20" s="69">
        <f t="shared" si="5"/>
        <v>2819285.25</v>
      </c>
      <c r="Y20" s="69">
        <f t="shared" si="6"/>
        <v>2562411.75</v>
      </c>
      <c r="Z20" s="69">
        <f t="shared" si="7"/>
        <v>1928972.375</v>
      </c>
      <c r="AA20" s="69">
        <f t="shared" si="8"/>
        <v>1033520.25</v>
      </c>
      <c r="AB20" s="69">
        <f t="shared" si="9"/>
        <v>1087985.1875</v>
      </c>
      <c r="AC20" s="69">
        <f t="shared" si="10"/>
        <v>1471495.625</v>
      </c>
      <c r="AD20" s="69">
        <f t="shared" si="11"/>
        <v>1537680.6875</v>
      </c>
      <c r="AE20" s="69">
        <f t="shared" si="12"/>
        <v>922884</v>
      </c>
    </row>
    <row r="21" spans="1:31" x14ac:dyDescent="0.35">
      <c r="A21" s="37" t="s">
        <v>22</v>
      </c>
      <c r="B21" s="48">
        <v>970582</v>
      </c>
      <c r="C21" s="48">
        <v>920528</v>
      </c>
      <c r="D21" s="48">
        <v>900562</v>
      </c>
      <c r="E21" s="48">
        <v>981942</v>
      </c>
      <c r="F21" s="48">
        <v>914263</v>
      </c>
      <c r="G21" s="48">
        <v>1099212</v>
      </c>
      <c r="H21" s="48">
        <v>1017107</v>
      </c>
      <c r="I21" s="48">
        <v>1059410</v>
      </c>
      <c r="J21" s="47">
        <v>1016935</v>
      </c>
      <c r="K21" s="48">
        <v>962906</v>
      </c>
      <c r="L21" s="48">
        <v>1158289</v>
      </c>
      <c r="M21" s="48">
        <v>1283185</v>
      </c>
      <c r="N21" s="48">
        <v>1078216</v>
      </c>
      <c r="O21" s="9">
        <v>940863</v>
      </c>
      <c r="P21" s="144"/>
      <c r="Q21" s="68" t="s">
        <v>22</v>
      </c>
      <c r="R21" s="69">
        <f t="shared" si="13"/>
        <v>60661.375</v>
      </c>
      <c r="S21" s="69">
        <f t="shared" si="0"/>
        <v>57533</v>
      </c>
      <c r="T21" s="69">
        <f t="shared" si="1"/>
        <v>56285.125</v>
      </c>
      <c r="U21" s="69">
        <f t="shared" si="2"/>
        <v>61371.375</v>
      </c>
      <c r="V21" s="69">
        <f t="shared" si="3"/>
        <v>57141.4375</v>
      </c>
      <c r="W21" s="69">
        <f t="shared" si="4"/>
        <v>68700.75</v>
      </c>
      <c r="X21" s="69">
        <f t="shared" si="5"/>
        <v>63569.1875</v>
      </c>
      <c r="Y21" s="69">
        <f t="shared" si="6"/>
        <v>66213.125</v>
      </c>
      <c r="Z21" s="69">
        <f t="shared" si="7"/>
        <v>63558.4375</v>
      </c>
      <c r="AA21" s="69">
        <f t="shared" si="8"/>
        <v>60181.625</v>
      </c>
      <c r="AB21" s="69">
        <f t="shared" si="9"/>
        <v>72393.0625</v>
      </c>
      <c r="AC21" s="69">
        <f t="shared" si="10"/>
        <v>80199.0625</v>
      </c>
      <c r="AD21" s="69">
        <f t="shared" si="11"/>
        <v>67388.5</v>
      </c>
      <c r="AE21" s="69">
        <f t="shared" si="12"/>
        <v>58803.9375</v>
      </c>
    </row>
    <row r="22" spans="1:31" x14ac:dyDescent="0.35">
      <c r="A22" s="37" t="s">
        <v>23</v>
      </c>
      <c r="B22" s="48">
        <v>33686</v>
      </c>
      <c r="C22" s="48">
        <v>87122</v>
      </c>
      <c r="D22" s="48">
        <v>50562</v>
      </c>
      <c r="E22" s="48">
        <v>132935</v>
      </c>
      <c r="F22" s="48">
        <v>55506</v>
      </c>
      <c r="G22" s="48">
        <v>126473</v>
      </c>
      <c r="H22" s="48">
        <v>305345</v>
      </c>
      <c r="I22" s="48">
        <v>3333037</v>
      </c>
      <c r="J22" s="47">
        <v>11438225</v>
      </c>
      <c r="K22" s="48">
        <v>7558567</v>
      </c>
      <c r="L22" s="48">
        <v>28836241</v>
      </c>
      <c r="M22" s="48">
        <v>41512697</v>
      </c>
      <c r="N22" s="48">
        <v>28203936</v>
      </c>
      <c r="O22" s="9">
        <v>15522275</v>
      </c>
      <c r="P22" s="144"/>
      <c r="Q22" s="68" t="s">
        <v>82</v>
      </c>
      <c r="R22" s="69">
        <f t="shared" si="13"/>
        <v>2105.375</v>
      </c>
      <c r="S22" s="69">
        <f t="shared" si="0"/>
        <v>5445.125</v>
      </c>
      <c r="T22" s="69">
        <f t="shared" si="1"/>
        <v>3160.125</v>
      </c>
      <c r="U22" s="69">
        <f t="shared" si="2"/>
        <v>8308.4375</v>
      </c>
      <c r="V22" s="69">
        <f t="shared" si="3"/>
        <v>3469.125</v>
      </c>
      <c r="W22" s="69">
        <f t="shared" si="4"/>
        <v>7904.5625</v>
      </c>
      <c r="X22" s="69">
        <f t="shared" si="5"/>
        <v>19084.0625</v>
      </c>
      <c r="Y22" s="69">
        <f t="shared" si="6"/>
        <v>208314.8125</v>
      </c>
      <c r="Z22" s="69">
        <f t="shared" si="7"/>
        <v>714889.0625</v>
      </c>
      <c r="AA22" s="69">
        <f t="shared" si="8"/>
        <v>472410.4375</v>
      </c>
      <c r="AB22" s="69">
        <f t="shared" si="9"/>
        <v>1802265.0625</v>
      </c>
      <c r="AC22" s="69">
        <f t="shared" si="10"/>
        <v>2594543.5625</v>
      </c>
      <c r="AD22" s="69">
        <f t="shared" si="11"/>
        <v>1762746</v>
      </c>
      <c r="AE22" s="69">
        <f t="shared" si="12"/>
        <v>970142.1875</v>
      </c>
    </row>
    <row r="23" spans="1:31" x14ac:dyDescent="0.35">
      <c r="A23" s="37" t="s">
        <v>24</v>
      </c>
      <c r="B23" s="48">
        <v>2958959132</v>
      </c>
      <c r="C23" s="48">
        <v>3154029716</v>
      </c>
      <c r="D23" s="48">
        <v>3089745186</v>
      </c>
      <c r="E23" s="48">
        <v>3146478046</v>
      </c>
      <c r="F23" s="48">
        <v>3291238599</v>
      </c>
      <c r="G23" s="48">
        <v>3577069017</v>
      </c>
      <c r="H23" s="48">
        <v>3762938805</v>
      </c>
      <c r="I23" s="48">
        <v>3975761483</v>
      </c>
      <c r="J23" s="47">
        <v>4072712991</v>
      </c>
      <c r="K23" s="48">
        <v>4112034818</v>
      </c>
      <c r="L23" s="48">
        <v>4217816904</v>
      </c>
      <c r="M23" s="48">
        <v>4483769600</v>
      </c>
      <c r="N23" s="48">
        <v>4734345638</v>
      </c>
      <c r="O23" s="9">
        <v>4598507420</v>
      </c>
      <c r="P23" s="144"/>
      <c r="Q23" s="68" t="s">
        <v>24</v>
      </c>
      <c r="R23" s="69">
        <f t="shared" si="13"/>
        <v>184934945.75</v>
      </c>
      <c r="S23" s="69">
        <f t="shared" si="0"/>
        <v>197126857.25</v>
      </c>
      <c r="T23" s="69">
        <f t="shared" si="1"/>
        <v>193109074.125</v>
      </c>
      <c r="U23" s="69">
        <f t="shared" si="2"/>
        <v>196654877.875</v>
      </c>
      <c r="V23" s="69">
        <f t="shared" si="3"/>
        <v>205702412.4375</v>
      </c>
      <c r="W23" s="69">
        <f t="shared" si="4"/>
        <v>223566813.5625</v>
      </c>
      <c r="X23" s="69">
        <f t="shared" si="5"/>
        <v>235183675.3125</v>
      </c>
      <c r="Y23" s="69">
        <f t="shared" si="6"/>
        <v>248485092.6875</v>
      </c>
      <c r="Z23" s="69">
        <f t="shared" si="7"/>
        <v>254544561.9375</v>
      </c>
      <c r="AA23" s="69">
        <f t="shared" si="8"/>
        <v>257002176.125</v>
      </c>
      <c r="AB23" s="69">
        <f t="shared" si="9"/>
        <v>263613556.5</v>
      </c>
      <c r="AC23" s="69">
        <f t="shared" si="10"/>
        <v>280235600</v>
      </c>
      <c r="AD23" s="69">
        <f t="shared" si="11"/>
        <v>295896602.375</v>
      </c>
      <c r="AE23" s="69">
        <f t="shared" si="12"/>
        <v>287406713.75</v>
      </c>
    </row>
    <row r="24" spans="1:31" x14ac:dyDescent="0.35">
      <c r="A24" s="37" t="s">
        <v>25</v>
      </c>
      <c r="B24" s="48">
        <v>13184140</v>
      </c>
      <c r="C24" s="48">
        <v>14960183</v>
      </c>
      <c r="D24" s="48">
        <v>13428486</v>
      </c>
      <c r="E24" s="48">
        <v>14880049</v>
      </c>
      <c r="F24" s="48">
        <v>15324087</v>
      </c>
      <c r="G24" s="48">
        <v>18770029</v>
      </c>
      <c r="H24" s="48">
        <v>20097658</v>
      </c>
      <c r="I24" s="48">
        <v>22060909</v>
      </c>
      <c r="J24" s="47">
        <v>19444789</v>
      </c>
      <c r="K24" s="48">
        <v>27724953</v>
      </c>
      <c r="L24" s="48">
        <v>26786986</v>
      </c>
      <c r="M24" s="48">
        <v>28916770</v>
      </c>
      <c r="N24" s="48">
        <v>26531389</v>
      </c>
      <c r="O24" s="9">
        <v>26256577</v>
      </c>
      <c r="P24" s="144"/>
      <c r="Q24" s="68" t="s">
        <v>25</v>
      </c>
      <c r="R24" s="69">
        <f t="shared" si="13"/>
        <v>824008.75</v>
      </c>
      <c r="S24" s="69">
        <f t="shared" si="0"/>
        <v>935011.4375</v>
      </c>
      <c r="T24" s="69">
        <f t="shared" si="1"/>
        <v>839280.375</v>
      </c>
      <c r="U24" s="69">
        <f t="shared" si="2"/>
        <v>930003.0625</v>
      </c>
      <c r="V24" s="69">
        <f t="shared" si="3"/>
        <v>957755.4375</v>
      </c>
      <c r="W24" s="69">
        <f t="shared" si="4"/>
        <v>1173126.8125</v>
      </c>
      <c r="X24" s="69">
        <f t="shared" si="5"/>
        <v>1256103.625</v>
      </c>
      <c r="Y24" s="69">
        <f t="shared" si="6"/>
        <v>1378806.8125</v>
      </c>
      <c r="Z24" s="69">
        <f t="shared" si="7"/>
        <v>1215299.3125</v>
      </c>
      <c r="AA24" s="69">
        <f t="shared" si="8"/>
        <v>1732809.5625</v>
      </c>
      <c r="AB24" s="69">
        <f t="shared" si="9"/>
        <v>1674186.625</v>
      </c>
      <c r="AC24" s="69">
        <f t="shared" si="10"/>
        <v>1807298.125</v>
      </c>
      <c r="AD24" s="69">
        <f t="shared" si="11"/>
        <v>1658211.8125</v>
      </c>
      <c r="AE24" s="69">
        <f t="shared" si="12"/>
        <v>1641036.0625</v>
      </c>
    </row>
    <row r="25" spans="1:31" x14ac:dyDescent="0.35">
      <c r="A25" s="37" t="s">
        <v>26</v>
      </c>
      <c r="B25" s="48">
        <v>26002822</v>
      </c>
      <c r="C25" s="48">
        <v>32385952</v>
      </c>
      <c r="D25" s="48">
        <v>26229787</v>
      </c>
      <c r="E25" s="48">
        <v>30802459</v>
      </c>
      <c r="F25" s="48">
        <v>33369789</v>
      </c>
      <c r="G25" s="48">
        <v>39402402</v>
      </c>
      <c r="H25" s="48">
        <v>60874475</v>
      </c>
      <c r="I25" s="48">
        <v>86042765</v>
      </c>
      <c r="J25" s="47">
        <v>102566593</v>
      </c>
      <c r="K25" s="48">
        <v>73040173</v>
      </c>
      <c r="L25" s="48">
        <v>80630596</v>
      </c>
      <c r="M25" s="48">
        <v>67493584</v>
      </c>
      <c r="N25" s="48">
        <v>81474124</v>
      </c>
      <c r="O25" s="9">
        <v>68733551</v>
      </c>
      <c r="P25" s="144"/>
      <c r="Q25" s="68" t="s">
        <v>27</v>
      </c>
      <c r="R25" s="69">
        <f t="shared" si="13"/>
        <v>1625176.375</v>
      </c>
      <c r="S25" s="69">
        <f t="shared" si="0"/>
        <v>2024122</v>
      </c>
      <c r="T25" s="69">
        <f t="shared" si="1"/>
        <v>1639361.6875</v>
      </c>
      <c r="U25" s="69">
        <f t="shared" si="2"/>
        <v>1925153.6875</v>
      </c>
      <c r="V25" s="69">
        <f t="shared" si="3"/>
        <v>2085611.8125</v>
      </c>
      <c r="W25" s="69">
        <f t="shared" si="4"/>
        <v>2462650.125</v>
      </c>
      <c r="X25" s="69">
        <f t="shared" si="5"/>
        <v>3804654.6875</v>
      </c>
      <c r="Y25" s="69">
        <f t="shared" si="6"/>
        <v>5377672.8125</v>
      </c>
      <c r="Z25" s="69">
        <f t="shared" si="7"/>
        <v>6410412.0625</v>
      </c>
      <c r="AA25" s="69">
        <f t="shared" si="8"/>
        <v>4565010.8125</v>
      </c>
      <c r="AB25" s="69">
        <f t="shared" si="9"/>
        <v>5039412.25</v>
      </c>
      <c r="AC25" s="69">
        <f t="shared" si="10"/>
        <v>4218349</v>
      </c>
      <c r="AD25" s="69">
        <f t="shared" si="11"/>
        <v>5092132.75</v>
      </c>
      <c r="AE25" s="69">
        <f t="shared" si="12"/>
        <v>4295846.9375</v>
      </c>
    </row>
    <row r="26" spans="1:31" x14ac:dyDescent="0.35">
      <c r="A26" s="37" t="s">
        <v>27</v>
      </c>
      <c r="B26" s="48">
        <v>60715171</v>
      </c>
      <c r="C26" s="48">
        <v>73179163</v>
      </c>
      <c r="D26" s="48">
        <v>69258057</v>
      </c>
      <c r="E26" s="48">
        <v>72112307</v>
      </c>
      <c r="F26" s="48">
        <v>69343293</v>
      </c>
      <c r="G26" s="48">
        <v>76030434</v>
      </c>
      <c r="H26" s="48">
        <v>75946812</v>
      </c>
      <c r="I26" s="48">
        <v>105085078</v>
      </c>
      <c r="J26" s="47">
        <v>111407564</v>
      </c>
      <c r="K26" s="48">
        <v>90884187</v>
      </c>
      <c r="L26" s="48">
        <v>102502582</v>
      </c>
      <c r="M26" s="48">
        <v>87393646</v>
      </c>
      <c r="N26" s="48">
        <v>80973473</v>
      </c>
      <c r="O26" s="9">
        <v>83509477</v>
      </c>
      <c r="P26" s="144"/>
      <c r="Q26" s="68" t="s">
        <v>26</v>
      </c>
      <c r="R26" s="69">
        <f t="shared" si="13"/>
        <v>3794698.1875</v>
      </c>
      <c r="S26" s="69">
        <f t="shared" si="0"/>
        <v>4573697.6875</v>
      </c>
      <c r="T26" s="69">
        <f t="shared" si="1"/>
        <v>4328628.5625</v>
      </c>
      <c r="U26" s="69">
        <f t="shared" si="2"/>
        <v>4507019.1875</v>
      </c>
      <c r="V26" s="69">
        <f t="shared" si="3"/>
        <v>4333955.8125</v>
      </c>
      <c r="W26" s="69">
        <f t="shared" si="4"/>
        <v>4751902.125</v>
      </c>
      <c r="X26" s="69">
        <f t="shared" si="5"/>
        <v>4746675.75</v>
      </c>
      <c r="Y26" s="69">
        <f t="shared" si="6"/>
        <v>6567817.375</v>
      </c>
      <c r="Z26" s="69">
        <f t="shared" si="7"/>
        <v>6962972.75</v>
      </c>
      <c r="AA26" s="69">
        <f t="shared" si="8"/>
        <v>5680261.6875</v>
      </c>
      <c r="AB26" s="69">
        <f t="shared" si="9"/>
        <v>6406411.375</v>
      </c>
      <c r="AC26" s="69">
        <f t="shared" si="10"/>
        <v>5462102.875</v>
      </c>
      <c r="AD26" s="69">
        <f t="shared" si="11"/>
        <v>5060842.0625</v>
      </c>
      <c r="AE26" s="69">
        <f t="shared" si="12"/>
        <v>5219342.3125</v>
      </c>
    </row>
    <row r="27" spans="1:31" x14ac:dyDescent="0.35">
      <c r="A27" s="37" t="s">
        <v>28</v>
      </c>
      <c r="B27" s="48">
        <v>6781874</v>
      </c>
      <c r="C27" s="48">
        <v>7298767</v>
      </c>
      <c r="D27" s="48">
        <v>7069470</v>
      </c>
      <c r="E27" s="48">
        <v>7067592</v>
      </c>
      <c r="F27" s="48">
        <v>7513935</v>
      </c>
      <c r="G27" s="48">
        <v>7155111</v>
      </c>
      <c r="H27" s="48">
        <v>8109887</v>
      </c>
      <c r="I27" s="48">
        <v>10441232</v>
      </c>
      <c r="J27" s="47">
        <v>8337402</v>
      </c>
      <c r="K27" s="48">
        <v>8472639</v>
      </c>
      <c r="L27" s="48">
        <v>8765054</v>
      </c>
      <c r="M27" s="48">
        <v>9119216</v>
      </c>
      <c r="N27" s="48">
        <v>9561334</v>
      </c>
      <c r="O27" s="9">
        <v>10676513</v>
      </c>
      <c r="P27" s="144"/>
      <c r="Q27" s="68" t="s">
        <v>29</v>
      </c>
      <c r="R27" s="69">
        <f t="shared" si="13"/>
        <v>423867.125</v>
      </c>
      <c r="S27" s="69">
        <f t="shared" si="0"/>
        <v>456172.9375</v>
      </c>
      <c r="T27" s="69">
        <f t="shared" si="1"/>
        <v>441841.875</v>
      </c>
      <c r="U27" s="69">
        <f t="shared" si="2"/>
        <v>441724.5</v>
      </c>
      <c r="V27" s="69">
        <f t="shared" si="3"/>
        <v>469620.9375</v>
      </c>
      <c r="W27" s="69">
        <f t="shared" si="4"/>
        <v>447194.4375</v>
      </c>
      <c r="X27" s="69">
        <f t="shared" si="5"/>
        <v>506867.9375</v>
      </c>
      <c r="Y27" s="69">
        <f t="shared" si="6"/>
        <v>652577</v>
      </c>
      <c r="Z27" s="69">
        <f t="shared" si="7"/>
        <v>521087.625</v>
      </c>
      <c r="AA27" s="69">
        <f t="shared" si="8"/>
        <v>529539.9375</v>
      </c>
      <c r="AB27" s="69">
        <f t="shared" si="9"/>
        <v>547815.875</v>
      </c>
      <c r="AC27" s="69">
        <f t="shared" si="10"/>
        <v>569951</v>
      </c>
      <c r="AD27" s="69">
        <f t="shared" si="11"/>
        <v>597583.375</v>
      </c>
      <c r="AE27" s="69">
        <f t="shared" si="12"/>
        <v>667282.0625</v>
      </c>
    </row>
    <row r="28" spans="1:31" x14ac:dyDescent="0.35">
      <c r="A28" s="37" t="s">
        <v>29</v>
      </c>
      <c r="B28" s="48">
        <v>2823442194</v>
      </c>
      <c r="C28" s="48">
        <v>3601719525</v>
      </c>
      <c r="D28" s="48">
        <v>2623507864</v>
      </c>
      <c r="E28" s="48">
        <v>3303080723</v>
      </c>
      <c r="F28" s="48">
        <v>4535357183</v>
      </c>
      <c r="G28" s="48">
        <v>5655677020</v>
      </c>
      <c r="H28" s="48">
        <v>6040749160</v>
      </c>
      <c r="I28" s="48">
        <v>7843661558</v>
      </c>
      <c r="J28" s="47">
        <v>6449082485</v>
      </c>
      <c r="K28" s="48">
        <v>4204751233</v>
      </c>
      <c r="L28" s="48">
        <v>6286693615</v>
      </c>
      <c r="M28" s="48">
        <v>8776076587</v>
      </c>
      <c r="N28" s="48">
        <v>8908433589</v>
      </c>
      <c r="O28" s="9">
        <v>6026205811</v>
      </c>
      <c r="P28" s="144"/>
      <c r="Q28" s="68" t="s">
        <v>30</v>
      </c>
      <c r="R28" s="69">
        <f t="shared" si="13"/>
        <v>176465137.125</v>
      </c>
      <c r="S28" s="69">
        <f t="shared" si="0"/>
        <v>225107470.3125</v>
      </c>
      <c r="T28" s="69">
        <f t="shared" si="1"/>
        <v>163969241.5</v>
      </c>
      <c r="U28" s="69">
        <f t="shared" si="2"/>
        <v>206442545.1875</v>
      </c>
      <c r="V28" s="69">
        <f t="shared" si="3"/>
        <v>283459823.9375</v>
      </c>
      <c r="W28" s="69">
        <f t="shared" si="4"/>
        <v>353479813.75</v>
      </c>
      <c r="X28" s="69">
        <f t="shared" si="5"/>
        <v>377546822.5</v>
      </c>
      <c r="Y28" s="69">
        <f t="shared" si="6"/>
        <v>490228847.375</v>
      </c>
      <c r="Z28" s="69">
        <f t="shared" si="7"/>
        <v>403067655.3125</v>
      </c>
      <c r="AA28" s="69">
        <f t="shared" si="8"/>
        <v>262796952.0625</v>
      </c>
      <c r="AB28" s="69">
        <f t="shared" si="9"/>
        <v>392918350.9375</v>
      </c>
      <c r="AC28" s="69">
        <f t="shared" si="10"/>
        <v>548504786.6875</v>
      </c>
      <c r="AD28" s="69">
        <f t="shared" si="11"/>
        <v>556777099.3125</v>
      </c>
      <c r="AE28" s="69">
        <f t="shared" si="12"/>
        <v>376637863.1875</v>
      </c>
    </row>
    <row r="29" spans="1:31" x14ac:dyDescent="0.35">
      <c r="A29" s="37" t="s">
        <v>30</v>
      </c>
      <c r="B29" s="48">
        <v>33026304</v>
      </c>
      <c r="C29" s="48">
        <v>37072055</v>
      </c>
      <c r="D29" s="48">
        <v>34253818</v>
      </c>
      <c r="E29" s="48">
        <v>34232012</v>
      </c>
      <c r="F29" s="48">
        <v>35748691</v>
      </c>
      <c r="G29" s="48">
        <v>44240002</v>
      </c>
      <c r="H29" s="48">
        <v>51910269</v>
      </c>
      <c r="I29" s="48">
        <v>47656349</v>
      </c>
      <c r="J29" s="47">
        <v>47656349</v>
      </c>
      <c r="K29" s="48">
        <v>36094127</v>
      </c>
      <c r="L29" s="48">
        <v>38786547</v>
      </c>
      <c r="M29" s="48">
        <v>47706383</v>
      </c>
      <c r="N29" s="48">
        <v>51797549</v>
      </c>
      <c r="O29" s="9">
        <v>43724436</v>
      </c>
      <c r="P29" s="144"/>
      <c r="Q29" s="68" t="s">
        <v>31</v>
      </c>
      <c r="R29" s="69">
        <f t="shared" si="13"/>
        <v>2064144</v>
      </c>
      <c r="S29" s="69">
        <f t="shared" si="0"/>
        <v>2317003.4375</v>
      </c>
      <c r="T29" s="69">
        <f t="shared" si="1"/>
        <v>2140863.625</v>
      </c>
      <c r="U29" s="69">
        <f t="shared" si="2"/>
        <v>2139500.75</v>
      </c>
      <c r="V29" s="69">
        <f t="shared" si="3"/>
        <v>2234293.1875</v>
      </c>
      <c r="W29" s="69">
        <f t="shared" si="4"/>
        <v>2765000.125</v>
      </c>
      <c r="X29" s="69">
        <f t="shared" si="5"/>
        <v>3244391.8125</v>
      </c>
      <c r="Y29" s="69">
        <f t="shared" si="6"/>
        <v>2978521.8125</v>
      </c>
      <c r="Z29" s="69">
        <f t="shared" si="7"/>
        <v>2978521.8125</v>
      </c>
      <c r="AA29" s="69">
        <f t="shared" si="8"/>
        <v>2255882.9375</v>
      </c>
      <c r="AB29" s="69">
        <f t="shared" si="9"/>
        <v>2424159.1875</v>
      </c>
      <c r="AC29" s="69">
        <f t="shared" si="10"/>
        <v>2981648.9375</v>
      </c>
      <c r="AD29" s="69">
        <f t="shared" si="11"/>
        <v>3237346.8125</v>
      </c>
      <c r="AE29" s="69">
        <f t="shared" si="12"/>
        <v>2732777.25</v>
      </c>
    </row>
    <row r="30" spans="1:31" x14ac:dyDescent="0.35">
      <c r="A30" s="37" t="s">
        <v>31</v>
      </c>
      <c r="B30" s="48">
        <v>129788075</v>
      </c>
      <c r="C30" s="48">
        <v>144877418</v>
      </c>
      <c r="D30" s="48">
        <v>136378825</v>
      </c>
      <c r="E30" s="48">
        <v>133550959</v>
      </c>
      <c r="F30" s="48">
        <v>149939122</v>
      </c>
      <c r="G30" s="48">
        <v>157325694</v>
      </c>
      <c r="H30" s="48">
        <v>165767955</v>
      </c>
      <c r="I30" s="48">
        <v>172420366</v>
      </c>
      <c r="J30" s="47">
        <v>176725069</v>
      </c>
      <c r="K30" s="48">
        <v>160569298</v>
      </c>
      <c r="L30" s="48">
        <v>160797456</v>
      </c>
      <c r="M30" s="48">
        <v>170255848</v>
      </c>
      <c r="N30" s="48">
        <v>171306895</v>
      </c>
      <c r="O30" s="9">
        <v>169520907</v>
      </c>
      <c r="P30" s="144"/>
      <c r="Q30" s="68" t="s">
        <v>32</v>
      </c>
      <c r="R30" s="69">
        <f t="shared" si="13"/>
        <v>8111754.6875</v>
      </c>
      <c r="S30" s="69">
        <f t="shared" si="0"/>
        <v>9054838.625</v>
      </c>
      <c r="T30" s="69">
        <f t="shared" si="1"/>
        <v>8523676.5625</v>
      </c>
      <c r="U30" s="69">
        <f t="shared" si="2"/>
        <v>8346934.9375</v>
      </c>
      <c r="V30" s="69">
        <f t="shared" si="3"/>
        <v>9371195.125</v>
      </c>
      <c r="W30" s="69">
        <f t="shared" si="4"/>
        <v>9832855.875</v>
      </c>
      <c r="X30" s="69">
        <f t="shared" si="5"/>
        <v>10360497.1875</v>
      </c>
      <c r="Y30" s="69">
        <f t="shared" si="6"/>
        <v>10776272.875</v>
      </c>
      <c r="Z30" s="69">
        <f t="shared" si="7"/>
        <v>11045316.8125</v>
      </c>
      <c r="AA30" s="69">
        <f t="shared" si="8"/>
        <v>10035581.125</v>
      </c>
      <c r="AB30" s="69">
        <f t="shared" si="9"/>
        <v>10049841</v>
      </c>
      <c r="AC30" s="69">
        <f t="shared" si="10"/>
        <v>10640990.5</v>
      </c>
      <c r="AD30" s="69">
        <f t="shared" si="11"/>
        <v>10706680.9375</v>
      </c>
      <c r="AE30" s="69">
        <f t="shared" si="12"/>
        <v>10595056.6875</v>
      </c>
    </row>
    <row r="31" spans="1:31" x14ac:dyDescent="0.35">
      <c r="A31" s="37" t="s">
        <v>32</v>
      </c>
      <c r="B31" s="48">
        <v>190688110</v>
      </c>
      <c r="C31" s="48">
        <v>295173804</v>
      </c>
      <c r="D31" s="48">
        <v>254299709</v>
      </c>
      <c r="E31" s="48">
        <v>213357642</v>
      </c>
      <c r="F31" s="48">
        <v>238416072</v>
      </c>
      <c r="G31" s="48">
        <v>215159793</v>
      </c>
      <c r="H31" s="48">
        <v>152747546</v>
      </c>
      <c r="I31" s="48">
        <v>170821138</v>
      </c>
      <c r="J31" s="47">
        <v>161467724</v>
      </c>
      <c r="K31" s="48">
        <v>195654836</v>
      </c>
      <c r="L31" s="48">
        <v>435979691</v>
      </c>
      <c r="M31" s="48">
        <v>626702071</v>
      </c>
      <c r="N31" s="48">
        <v>864001387</v>
      </c>
      <c r="O31" s="9">
        <v>397710748</v>
      </c>
      <c r="P31" s="144"/>
      <c r="Q31" s="68" t="s">
        <v>33</v>
      </c>
      <c r="R31" s="69">
        <f t="shared" si="13"/>
        <v>11918006.875</v>
      </c>
      <c r="S31" s="69">
        <f t="shared" si="0"/>
        <v>18448362.75</v>
      </c>
      <c r="T31" s="69">
        <f t="shared" si="1"/>
        <v>15893731.8125</v>
      </c>
      <c r="U31" s="69">
        <f t="shared" si="2"/>
        <v>13334852.625</v>
      </c>
      <c r="V31" s="69">
        <f t="shared" si="3"/>
        <v>14901004.5</v>
      </c>
      <c r="W31" s="69">
        <f t="shared" si="4"/>
        <v>13447487.0625</v>
      </c>
      <c r="X31" s="69">
        <f t="shared" si="5"/>
        <v>9546721.625</v>
      </c>
      <c r="Y31" s="69">
        <f t="shared" si="6"/>
        <v>10676321.125</v>
      </c>
      <c r="Z31" s="69">
        <f t="shared" si="7"/>
        <v>10091732.75</v>
      </c>
      <c r="AA31" s="69">
        <f t="shared" si="8"/>
        <v>12228427.25</v>
      </c>
      <c r="AB31" s="69">
        <f t="shared" si="9"/>
        <v>27248730.6875</v>
      </c>
      <c r="AC31" s="69">
        <f t="shared" si="10"/>
        <v>39168879.4375</v>
      </c>
      <c r="AD31" s="69">
        <f t="shared" si="11"/>
        <v>54000086.6875</v>
      </c>
      <c r="AE31" s="69">
        <f t="shared" si="12"/>
        <v>24856921.75</v>
      </c>
    </row>
    <row r="32" spans="1:31" x14ac:dyDescent="0.35">
      <c r="A32" s="37" t="s">
        <v>33</v>
      </c>
      <c r="B32" s="48">
        <v>60948529</v>
      </c>
      <c r="C32" s="48">
        <v>72530102</v>
      </c>
      <c r="D32" s="48">
        <v>53946152</v>
      </c>
      <c r="E32" s="48">
        <v>68619792</v>
      </c>
      <c r="F32" s="48">
        <v>92639095</v>
      </c>
      <c r="G32" s="48">
        <v>116720918</v>
      </c>
      <c r="H32" s="48">
        <v>118058141</v>
      </c>
      <c r="I32" s="48">
        <v>146449508</v>
      </c>
      <c r="J32" s="47">
        <v>106006985</v>
      </c>
      <c r="K32" s="48">
        <v>83288828</v>
      </c>
      <c r="L32" s="48">
        <v>96905476</v>
      </c>
      <c r="M32" s="48">
        <v>108531527</v>
      </c>
      <c r="N32" s="48">
        <v>119669645</v>
      </c>
      <c r="O32" s="9">
        <v>57794118</v>
      </c>
      <c r="P32" s="144"/>
      <c r="Q32" s="68" t="s">
        <v>34</v>
      </c>
      <c r="R32" s="69">
        <f t="shared" si="13"/>
        <v>3809283.0625</v>
      </c>
      <c r="S32" s="69">
        <f t="shared" si="0"/>
        <v>4533131.375</v>
      </c>
      <c r="T32" s="69">
        <f t="shared" si="1"/>
        <v>3371634.5</v>
      </c>
      <c r="U32" s="69">
        <f t="shared" si="2"/>
        <v>4288737</v>
      </c>
      <c r="V32" s="69">
        <f t="shared" si="3"/>
        <v>5789943.4375</v>
      </c>
      <c r="W32" s="69">
        <f t="shared" si="4"/>
        <v>7295057.375</v>
      </c>
      <c r="X32" s="69">
        <f t="shared" si="5"/>
        <v>7378633.8125</v>
      </c>
      <c r="Y32" s="69">
        <f t="shared" si="6"/>
        <v>9153094.25</v>
      </c>
      <c r="Z32" s="69">
        <f t="shared" si="7"/>
        <v>6625436.5625</v>
      </c>
      <c r="AA32" s="69">
        <f t="shared" si="8"/>
        <v>5205551.75</v>
      </c>
      <c r="AB32" s="69">
        <f t="shared" si="9"/>
        <v>6056592.25</v>
      </c>
      <c r="AC32" s="69">
        <f t="shared" si="10"/>
        <v>6783220.4375</v>
      </c>
      <c r="AD32" s="69">
        <f t="shared" si="11"/>
        <v>7479352.8125</v>
      </c>
      <c r="AE32" s="69">
        <f t="shared" si="12"/>
        <v>3612132.375</v>
      </c>
    </row>
    <row r="33" spans="1:31" x14ac:dyDescent="0.35">
      <c r="A33" s="37" t="s">
        <v>34</v>
      </c>
      <c r="B33" s="48">
        <v>100577229</v>
      </c>
      <c r="C33" s="48">
        <v>116388347</v>
      </c>
      <c r="D33" s="48">
        <v>66248175</v>
      </c>
      <c r="E33" s="48">
        <v>74611982</v>
      </c>
      <c r="F33" s="48">
        <v>102013592</v>
      </c>
      <c r="G33" s="48">
        <v>146868615</v>
      </c>
      <c r="H33" s="48">
        <v>180371883</v>
      </c>
      <c r="I33" s="48">
        <v>254969757</v>
      </c>
      <c r="J33" s="47">
        <v>246666602</v>
      </c>
      <c r="K33" s="48">
        <v>214452471</v>
      </c>
      <c r="L33" s="48">
        <v>383867375</v>
      </c>
      <c r="M33" s="48">
        <v>639015277</v>
      </c>
      <c r="N33" s="48">
        <v>645475669</v>
      </c>
      <c r="O33" s="9">
        <v>347712773</v>
      </c>
      <c r="P33" s="144"/>
      <c r="Q33" s="68" t="s">
        <v>35</v>
      </c>
      <c r="R33" s="69">
        <f t="shared" si="13"/>
        <v>6286076.8125</v>
      </c>
      <c r="S33" s="69">
        <f t="shared" si="0"/>
        <v>7274271.6875</v>
      </c>
      <c r="T33" s="69">
        <f t="shared" si="1"/>
        <v>4140510.9375</v>
      </c>
      <c r="U33" s="69">
        <f t="shared" si="2"/>
        <v>4663248.875</v>
      </c>
      <c r="V33" s="69">
        <f t="shared" si="3"/>
        <v>6375849.5</v>
      </c>
      <c r="W33" s="69">
        <f t="shared" si="4"/>
        <v>9179288.4375</v>
      </c>
      <c r="X33" s="69">
        <f t="shared" si="5"/>
        <v>11273242.6875</v>
      </c>
      <c r="Y33" s="69">
        <f t="shared" si="6"/>
        <v>15935609.8125</v>
      </c>
      <c r="Z33" s="69">
        <f t="shared" si="7"/>
        <v>15416662.625</v>
      </c>
      <c r="AA33" s="69">
        <f t="shared" si="8"/>
        <v>13403279.4375</v>
      </c>
      <c r="AB33" s="69">
        <f t="shared" si="9"/>
        <v>23991710.9375</v>
      </c>
      <c r="AC33" s="69">
        <f t="shared" si="10"/>
        <v>39938454.8125</v>
      </c>
      <c r="AD33" s="69">
        <f t="shared" si="11"/>
        <v>40342229.3125</v>
      </c>
      <c r="AE33" s="69">
        <f t="shared" si="12"/>
        <v>21732048.3125</v>
      </c>
    </row>
    <row r="34" spans="1:31" x14ac:dyDescent="0.35">
      <c r="A34" s="37" t="s">
        <v>35</v>
      </c>
      <c r="B34" s="48">
        <v>73119437</v>
      </c>
      <c r="C34" s="48">
        <v>83771016</v>
      </c>
      <c r="D34" s="48">
        <v>47459886</v>
      </c>
      <c r="E34" s="48">
        <v>47615219</v>
      </c>
      <c r="F34" s="48">
        <v>53111050</v>
      </c>
      <c r="G34" s="48">
        <v>57069755</v>
      </c>
      <c r="H34" s="48">
        <v>57897048</v>
      </c>
      <c r="I34" s="48">
        <v>58264582</v>
      </c>
      <c r="J34" s="47">
        <v>55893609</v>
      </c>
      <c r="K34" s="48">
        <v>54319745</v>
      </c>
      <c r="L34" s="48">
        <v>57354678</v>
      </c>
      <c r="M34" s="48">
        <v>72470727</v>
      </c>
      <c r="N34" s="48">
        <v>136148339</v>
      </c>
      <c r="O34" s="9">
        <v>160801320</v>
      </c>
      <c r="P34" s="144"/>
      <c r="Q34" s="68" t="s">
        <v>36</v>
      </c>
      <c r="R34" s="69">
        <f t="shared" si="13"/>
        <v>4569964.8125</v>
      </c>
      <c r="S34" s="69">
        <f t="shared" si="0"/>
        <v>5235688.5</v>
      </c>
      <c r="T34" s="69">
        <f t="shared" si="1"/>
        <v>2966242.875</v>
      </c>
      <c r="U34" s="69">
        <f t="shared" si="2"/>
        <v>2975951.1875</v>
      </c>
      <c r="V34" s="69">
        <f t="shared" si="3"/>
        <v>3319440.625</v>
      </c>
      <c r="W34" s="69">
        <f t="shared" si="4"/>
        <v>3566859.6875</v>
      </c>
      <c r="X34" s="69">
        <f t="shared" si="5"/>
        <v>3618565.5</v>
      </c>
      <c r="Y34" s="69">
        <f t="shared" si="6"/>
        <v>3641536.375</v>
      </c>
      <c r="Z34" s="69">
        <f t="shared" si="7"/>
        <v>3493350.5625</v>
      </c>
      <c r="AA34" s="69">
        <f t="shared" si="8"/>
        <v>3394984.0625</v>
      </c>
      <c r="AB34" s="69">
        <f t="shared" si="9"/>
        <v>3584667.375</v>
      </c>
      <c r="AC34" s="69">
        <f t="shared" si="10"/>
        <v>4529420.4375</v>
      </c>
      <c r="AD34" s="69">
        <f t="shared" si="11"/>
        <v>8509271.1875</v>
      </c>
      <c r="AE34" s="69">
        <f t="shared" si="12"/>
        <v>10050082.5</v>
      </c>
    </row>
    <row r="35" spans="1:31" x14ac:dyDescent="0.35">
      <c r="A35" s="37" t="s">
        <v>36</v>
      </c>
      <c r="B35" s="48">
        <v>14950518</v>
      </c>
      <c r="C35" s="48">
        <v>16083389</v>
      </c>
      <c r="D35" s="48">
        <v>11598970</v>
      </c>
      <c r="E35" s="48">
        <v>14675777</v>
      </c>
      <c r="F35" s="48">
        <v>16853712</v>
      </c>
      <c r="G35" s="48">
        <v>21087619</v>
      </c>
      <c r="H35" s="48">
        <v>22547391</v>
      </c>
      <c r="I35" s="48">
        <v>33410549</v>
      </c>
      <c r="J35" s="47">
        <v>25688304</v>
      </c>
      <c r="K35" s="48">
        <v>21870696</v>
      </c>
      <c r="L35" s="48">
        <v>21860195</v>
      </c>
      <c r="M35" s="48">
        <v>22391745</v>
      </c>
      <c r="N35" s="48">
        <v>24453202</v>
      </c>
      <c r="O35" s="9">
        <v>18942418</v>
      </c>
      <c r="P35" s="144"/>
      <c r="Q35" s="68" t="s">
        <v>37</v>
      </c>
      <c r="R35" s="69">
        <f t="shared" si="13"/>
        <v>934407.375</v>
      </c>
      <c r="S35" s="69">
        <f t="shared" si="0"/>
        <v>1005211.8125</v>
      </c>
      <c r="T35" s="69">
        <f t="shared" si="1"/>
        <v>724935.625</v>
      </c>
      <c r="U35" s="69">
        <f t="shared" si="2"/>
        <v>917236.0625</v>
      </c>
      <c r="V35" s="69">
        <f t="shared" si="3"/>
        <v>1053357</v>
      </c>
      <c r="W35" s="69">
        <f t="shared" si="4"/>
        <v>1317976.1875</v>
      </c>
      <c r="X35" s="69">
        <f t="shared" si="5"/>
        <v>1409211.9375</v>
      </c>
      <c r="Y35" s="69">
        <f t="shared" si="6"/>
        <v>2088159.3125</v>
      </c>
      <c r="Z35" s="69">
        <f t="shared" si="7"/>
        <v>1605519</v>
      </c>
      <c r="AA35" s="69">
        <f t="shared" si="8"/>
        <v>1366918.5</v>
      </c>
      <c r="AB35" s="69">
        <f t="shared" si="9"/>
        <v>1366262.1875</v>
      </c>
      <c r="AC35" s="69">
        <f t="shared" si="10"/>
        <v>1399484.0625</v>
      </c>
      <c r="AD35" s="69">
        <f t="shared" si="11"/>
        <v>1528325.125</v>
      </c>
      <c r="AE35" s="69">
        <f t="shared" si="12"/>
        <v>1183901.125</v>
      </c>
    </row>
    <row r="36" spans="1:31" x14ac:dyDescent="0.35">
      <c r="A36" s="37" t="s">
        <v>37</v>
      </c>
      <c r="B36" s="48">
        <v>803449315</v>
      </c>
      <c r="C36" s="48">
        <v>578104477</v>
      </c>
      <c r="D36" s="48">
        <v>318628616</v>
      </c>
      <c r="E36" s="48">
        <v>763051436</v>
      </c>
      <c r="F36" s="48">
        <v>926683079</v>
      </c>
      <c r="G36" s="48">
        <v>971963280</v>
      </c>
      <c r="H36" s="48">
        <v>761652890</v>
      </c>
      <c r="I36" s="48">
        <v>1033118245</v>
      </c>
      <c r="J36" s="47">
        <v>676226230</v>
      </c>
      <c r="K36" s="48">
        <v>253544305</v>
      </c>
      <c r="L36" s="48">
        <v>487153760</v>
      </c>
      <c r="M36" s="48">
        <v>241789426</v>
      </c>
      <c r="N36" s="48">
        <v>245593110</v>
      </c>
      <c r="O36" s="9">
        <v>212200666</v>
      </c>
      <c r="P36" s="144"/>
      <c r="Q36" s="68" t="s">
        <v>38</v>
      </c>
      <c r="R36" s="69">
        <f t="shared" si="13"/>
        <v>50215582.1875</v>
      </c>
      <c r="S36" s="69">
        <f t="shared" si="0"/>
        <v>36131529.8125</v>
      </c>
      <c r="T36" s="69">
        <f t="shared" si="1"/>
        <v>19914288.5</v>
      </c>
      <c r="U36" s="69">
        <f t="shared" si="2"/>
        <v>47690714.75</v>
      </c>
      <c r="V36" s="69">
        <f t="shared" si="3"/>
        <v>57917692.4375</v>
      </c>
      <c r="W36" s="69">
        <f t="shared" si="4"/>
        <v>60747705</v>
      </c>
      <c r="X36" s="69">
        <f t="shared" si="5"/>
        <v>47603305.625</v>
      </c>
      <c r="Y36" s="69">
        <f t="shared" si="6"/>
        <v>64569890.3125</v>
      </c>
      <c r="Z36" s="69">
        <f t="shared" si="7"/>
        <v>42264139.375</v>
      </c>
      <c r="AA36" s="69">
        <f t="shared" si="8"/>
        <v>15846519.0625</v>
      </c>
      <c r="AB36" s="69">
        <f t="shared" si="9"/>
        <v>30447110</v>
      </c>
      <c r="AC36" s="69">
        <f t="shared" si="10"/>
        <v>15111839.125</v>
      </c>
      <c r="AD36" s="69">
        <f t="shared" si="11"/>
        <v>15349569.375</v>
      </c>
      <c r="AE36" s="69">
        <f t="shared" si="12"/>
        <v>13262541.625</v>
      </c>
    </row>
    <row r="37" spans="1:31" x14ac:dyDescent="0.35">
      <c r="A37" s="37" t="s">
        <v>38</v>
      </c>
      <c r="B37" s="48">
        <v>17526280</v>
      </c>
      <c r="C37" s="48">
        <v>8723545</v>
      </c>
      <c r="D37" s="48">
        <v>5650863</v>
      </c>
      <c r="E37" s="48">
        <v>5576904</v>
      </c>
      <c r="F37" s="48">
        <v>7744176</v>
      </c>
      <c r="G37" s="48">
        <v>11309155</v>
      </c>
      <c r="H37" s="48">
        <v>15515758</v>
      </c>
      <c r="I37" s="48">
        <v>17841050</v>
      </c>
      <c r="J37" s="47">
        <v>14949841</v>
      </c>
      <c r="K37" s="48">
        <v>11477621</v>
      </c>
      <c r="L37" s="48">
        <v>13025666</v>
      </c>
      <c r="M37" s="48">
        <v>15510567</v>
      </c>
      <c r="N37" s="48">
        <v>13175523</v>
      </c>
      <c r="O37" s="9">
        <v>9903238</v>
      </c>
      <c r="P37" s="144"/>
      <c r="Q37" s="68" t="s">
        <v>83</v>
      </c>
      <c r="R37" s="69">
        <f t="shared" si="13"/>
        <v>1095392.5</v>
      </c>
      <c r="S37" s="69">
        <f t="shared" si="0"/>
        <v>545221.5625</v>
      </c>
      <c r="T37" s="69">
        <f t="shared" si="1"/>
        <v>353178.9375</v>
      </c>
      <c r="U37" s="69">
        <f t="shared" si="2"/>
        <v>348556.5</v>
      </c>
      <c r="V37" s="69">
        <f t="shared" si="3"/>
        <v>484011</v>
      </c>
      <c r="W37" s="69">
        <f t="shared" si="4"/>
        <v>706822.1875</v>
      </c>
      <c r="X37" s="69">
        <f t="shared" si="5"/>
        <v>969734.875</v>
      </c>
      <c r="Y37" s="69">
        <f t="shared" si="6"/>
        <v>1115065.625</v>
      </c>
      <c r="Z37" s="69">
        <f t="shared" si="7"/>
        <v>934365.0625</v>
      </c>
      <c r="AA37" s="69">
        <f t="shared" si="8"/>
        <v>717351.3125</v>
      </c>
      <c r="AB37" s="69">
        <f t="shared" si="9"/>
        <v>814104.125</v>
      </c>
      <c r="AC37" s="69">
        <f t="shared" si="10"/>
        <v>969410.4375</v>
      </c>
      <c r="AD37" s="69">
        <f t="shared" si="11"/>
        <v>823470.1875</v>
      </c>
      <c r="AE37" s="69">
        <f t="shared" si="12"/>
        <v>618952.375</v>
      </c>
    </row>
    <row r="38" spans="1:31" x14ac:dyDescent="0.35">
      <c r="A38" s="37" t="s">
        <v>39</v>
      </c>
      <c r="B38" s="48">
        <v>83285227</v>
      </c>
      <c r="C38" s="48">
        <v>100964190</v>
      </c>
      <c r="D38" s="48">
        <v>52293549</v>
      </c>
      <c r="E38" s="48">
        <v>57895910</v>
      </c>
      <c r="F38" s="48">
        <v>59908726</v>
      </c>
      <c r="G38" s="48">
        <v>68478687</v>
      </c>
      <c r="H38" s="48">
        <v>69215390</v>
      </c>
      <c r="I38" s="48">
        <v>70821293</v>
      </c>
      <c r="J38" s="47">
        <v>39186766</v>
      </c>
      <c r="K38" s="48">
        <v>30610527</v>
      </c>
      <c r="L38" s="48">
        <v>31733092</v>
      </c>
      <c r="M38" s="48">
        <v>35369109</v>
      </c>
      <c r="N38" s="48">
        <v>41425273</v>
      </c>
      <c r="O38" s="9">
        <v>40204398</v>
      </c>
      <c r="P38" s="144"/>
      <c r="Q38" s="68" t="s">
        <v>39</v>
      </c>
      <c r="R38" s="69">
        <f t="shared" si="13"/>
        <v>5205326.6875</v>
      </c>
      <c r="S38" s="69">
        <f t="shared" si="0"/>
        <v>6310261.875</v>
      </c>
      <c r="T38" s="69">
        <f t="shared" si="1"/>
        <v>3268346.8125</v>
      </c>
      <c r="U38" s="69">
        <f t="shared" si="2"/>
        <v>3618494.375</v>
      </c>
      <c r="V38" s="69">
        <f t="shared" si="3"/>
        <v>3744295.375</v>
      </c>
      <c r="W38" s="69">
        <f t="shared" si="4"/>
        <v>4279917.9375</v>
      </c>
      <c r="X38" s="69">
        <f t="shared" si="5"/>
        <v>4325961.875</v>
      </c>
      <c r="Y38" s="69">
        <f t="shared" si="6"/>
        <v>4426330.8125</v>
      </c>
      <c r="Z38" s="69">
        <f t="shared" si="7"/>
        <v>2449172.875</v>
      </c>
      <c r="AA38" s="69">
        <f t="shared" si="8"/>
        <v>1913157.9375</v>
      </c>
      <c r="AB38" s="69">
        <f t="shared" si="9"/>
        <v>1983318.25</v>
      </c>
      <c r="AC38" s="69">
        <f t="shared" si="10"/>
        <v>2210569.3125</v>
      </c>
      <c r="AD38" s="69">
        <f t="shared" si="11"/>
        <v>2589079.5625</v>
      </c>
      <c r="AE38" s="69">
        <f t="shared" si="12"/>
        <v>2512774.875</v>
      </c>
    </row>
    <row r="39" spans="1:31" x14ac:dyDescent="0.35">
      <c r="A39" s="37" t="s">
        <v>40</v>
      </c>
      <c r="B39" s="48">
        <v>1478986281</v>
      </c>
      <c r="C39" s="48">
        <v>1567376341</v>
      </c>
      <c r="D39" s="48">
        <v>1414793332</v>
      </c>
      <c r="E39" s="48">
        <v>1460313499</v>
      </c>
      <c r="F39" s="48">
        <v>1596204639</v>
      </c>
      <c r="G39" s="48">
        <v>1682117691</v>
      </c>
      <c r="H39" s="48">
        <v>1750570299</v>
      </c>
      <c r="I39" s="48">
        <v>1875745402</v>
      </c>
      <c r="J39" s="47">
        <v>1809031215</v>
      </c>
      <c r="K39" s="48">
        <v>1744015669</v>
      </c>
      <c r="L39" s="48">
        <v>1799643839</v>
      </c>
      <c r="M39" s="48">
        <v>1941044708</v>
      </c>
      <c r="N39" s="48">
        <v>1996977754</v>
      </c>
      <c r="O39" s="9">
        <v>1936685765</v>
      </c>
      <c r="P39" s="144"/>
      <c r="Q39" s="68" t="s">
        <v>41</v>
      </c>
      <c r="R39" s="69">
        <f t="shared" si="13"/>
        <v>92436642.5625</v>
      </c>
      <c r="S39" s="69">
        <f t="shared" si="0"/>
        <v>97961021.3125</v>
      </c>
      <c r="T39" s="69">
        <f t="shared" si="1"/>
        <v>88424583.25</v>
      </c>
      <c r="U39" s="69">
        <f t="shared" si="2"/>
        <v>91269593.6875</v>
      </c>
      <c r="V39" s="69">
        <f t="shared" si="3"/>
        <v>99762789.9375</v>
      </c>
      <c r="W39" s="69">
        <f t="shared" si="4"/>
        <v>105132355.6875</v>
      </c>
      <c r="X39" s="69">
        <f t="shared" si="5"/>
        <v>109410643.6875</v>
      </c>
      <c r="Y39" s="69">
        <f t="shared" si="6"/>
        <v>117234087.625</v>
      </c>
      <c r="Z39" s="69">
        <f t="shared" si="7"/>
        <v>113064450.9375</v>
      </c>
      <c r="AA39" s="69">
        <f t="shared" si="8"/>
        <v>109000979.3125</v>
      </c>
      <c r="AB39" s="69">
        <f t="shared" si="9"/>
        <v>112477739.9375</v>
      </c>
      <c r="AC39" s="69">
        <f t="shared" si="10"/>
        <v>121315294.25</v>
      </c>
      <c r="AD39" s="69">
        <f t="shared" si="11"/>
        <v>124811109.625</v>
      </c>
      <c r="AE39" s="69">
        <f t="shared" si="12"/>
        <v>121042860.3125</v>
      </c>
    </row>
    <row r="40" spans="1:31" x14ac:dyDescent="0.35">
      <c r="A40" s="37" t="s">
        <v>41</v>
      </c>
      <c r="B40" s="48">
        <v>2341261</v>
      </c>
      <c r="C40" s="48">
        <v>2741458</v>
      </c>
      <c r="D40" s="48">
        <v>2603106</v>
      </c>
      <c r="E40" s="48">
        <v>2395342</v>
      </c>
      <c r="F40" s="48">
        <v>2286931</v>
      </c>
      <c r="G40" s="48">
        <v>2371970</v>
      </c>
      <c r="H40" s="48">
        <v>2684220</v>
      </c>
      <c r="I40" s="48">
        <v>2631688</v>
      </c>
      <c r="J40" s="47">
        <v>2356346</v>
      </c>
      <c r="K40" s="48">
        <v>2287206</v>
      </c>
      <c r="L40" s="48">
        <v>2434210</v>
      </c>
      <c r="M40" s="48">
        <v>2404526</v>
      </c>
      <c r="N40" s="48">
        <v>2238082</v>
      </c>
      <c r="O40" s="9">
        <v>2120150</v>
      </c>
      <c r="P40" s="144"/>
      <c r="Q40" s="68" t="s">
        <v>42</v>
      </c>
      <c r="R40" s="69">
        <f t="shared" si="13"/>
        <v>146328.8125</v>
      </c>
      <c r="S40" s="69">
        <f t="shared" si="0"/>
        <v>171341.125</v>
      </c>
      <c r="T40" s="69">
        <f t="shared" si="1"/>
        <v>162694.125</v>
      </c>
      <c r="U40" s="69">
        <f t="shared" si="2"/>
        <v>149708.875</v>
      </c>
      <c r="V40" s="69">
        <f t="shared" si="3"/>
        <v>142933.1875</v>
      </c>
      <c r="W40" s="69">
        <f t="shared" si="4"/>
        <v>148248.125</v>
      </c>
      <c r="X40" s="69">
        <f t="shared" si="5"/>
        <v>167763.75</v>
      </c>
      <c r="Y40" s="69">
        <f t="shared" si="6"/>
        <v>164480.5</v>
      </c>
      <c r="Z40" s="69">
        <f t="shared" si="7"/>
        <v>147271.625</v>
      </c>
      <c r="AA40" s="69">
        <f t="shared" si="8"/>
        <v>142950.375</v>
      </c>
      <c r="AB40" s="69">
        <f t="shared" si="9"/>
        <v>152138.125</v>
      </c>
      <c r="AC40" s="69">
        <f t="shared" si="10"/>
        <v>150282.875</v>
      </c>
      <c r="AD40" s="69">
        <f t="shared" si="11"/>
        <v>139880.125</v>
      </c>
      <c r="AE40" s="69">
        <f t="shared" si="12"/>
        <v>132509.375</v>
      </c>
    </row>
    <row r="41" spans="1:31" x14ac:dyDescent="0.35">
      <c r="A41" s="37" t="s">
        <v>42</v>
      </c>
      <c r="B41" s="48">
        <v>52821659</v>
      </c>
      <c r="C41" s="48">
        <v>60709426</v>
      </c>
      <c r="D41" s="48">
        <v>60922391</v>
      </c>
      <c r="E41" s="48">
        <v>63300479</v>
      </c>
      <c r="F41" s="48">
        <v>69715953</v>
      </c>
      <c r="G41" s="48">
        <v>71010481</v>
      </c>
      <c r="H41" s="48">
        <v>70640410</v>
      </c>
      <c r="I41" s="48">
        <v>85311233</v>
      </c>
      <c r="J41" s="47">
        <v>76290016</v>
      </c>
      <c r="K41" s="48">
        <v>73080307</v>
      </c>
      <c r="L41" s="48">
        <v>69040873</v>
      </c>
      <c r="M41" s="48">
        <v>73100335</v>
      </c>
      <c r="N41" s="48">
        <v>89292642</v>
      </c>
      <c r="O41" s="9">
        <v>69490270</v>
      </c>
      <c r="P41" s="144"/>
      <c r="Q41" s="68" t="s">
        <v>43</v>
      </c>
      <c r="R41" s="69">
        <f t="shared" si="13"/>
        <v>3301353.6875</v>
      </c>
      <c r="S41" s="69">
        <f t="shared" si="0"/>
        <v>3794339.125</v>
      </c>
      <c r="T41" s="69">
        <f t="shared" si="1"/>
        <v>3807649.4375</v>
      </c>
      <c r="U41" s="69">
        <f t="shared" si="2"/>
        <v>3956279.9375</v>
      </c>
      <c r="V41" s="69">
        <f t="shared" si="3"/>
        <v>4357247.0625</v>
      </c>
      <c r="W41" s="69">
        <f t="shared" si="4"/>
        <v>4438155.0625</v>
      </c>
      <c r="X41" s="69">
        <f t="shared" si="5"/>
        <v>4415025.625</v>
      </c>
      <c r="Y41" s="69">
        <f t="shared" si="6"/>
        <v>5331952.0625</v>
      </c>
      <c r="Z41" s="69">
        <f t="shared" si="7"/>
        <v>4768126</v>
      </c>
      <c r="AA41" s="69">
        <f t="shared" si="8"/>
        <v>4567519.1875</v>
      </c>
      <c r="AB41" s="69">
        <f t="shared" si="9"/>
        <v>4315054.5625</v>
      </c>
      <c r="AC41" s="69">
        <f t="shared" si="10"/>
        <v>4568770.9375</v>
      </c>
      <c r="AD41" s="69">
        <f t="shared" si="11"/>
        <v>5580790.125</v>
      </c>
      <c r="AE41" s="69">
        <f t="shared" si="12"/>
        <v>4343141.875</v>
      </c>
    </row>
    <row r="42" spans="1:31" x14ac:dyDescent="0.35">
      <c r="A42" s="37" t="s">
        <v>43</v>
      </c>
      <c r="B42" s="48">
        <v>1103998502</v>
      </c>
      <c r="C42" s="48">
        <v>1179239546</v>
      </c>
      <c r="D42" s="48">
        <v>1073258715</v>
      </c>
      <c r="E42" s="48">
        <v>1107334216</v>
      </c>
      <c r="F42" s="48">
        <v>1191959124</v>
      </c>
      <c r="G42" s="48">
        <v>1342227335</v>
      </c>
      <c r="H42" s="48">
        <v>1507057801</v>
      </c>
      <c r="I42" s="48">
        <v>1713570276</v>
      </c>
      <c r="J42" s="47">
        <v>1588998274</v>
      </c>
      <c r="K42" s="48">
        <v>1421872522</v>
      </c>
      <c r="L42" s="48">
        <v>1472451107</v>
      </c>
      <c r="M42" s="48">
        <v>1627234694</v>
      </c>
      <c r="N42" s="48">
        <v>1743769679</v>
      </c>
      <c r="O42" s="9">
        <v>1695989571</v>
      </c>
      <c r="P42" s="144"/>
      <c r="Q42" s="68" t="s">
        <v>44</v>
      </c>
      <c r="R42" s="69">
        <f t="shared" si="13"/>
        <v>68999906.375</v>
      </c>
      <c r="S42" s="69">
        <f t="shared" si="0"/>
        <v>73702471.625</v>
      </c>
      <c r="T42" s="69">
        <f t="shared" si="1"/>
        <v>67078669.6875</v>
      </c>
      <c r="U42" s="69">
        <f t="shared" si="2"/>
        <v>69208388.5</v>
      </c>
      <c r="V42" s="69">
        <f t="shared" si="3"/>
        <v>74497445.25</v>
      </c>
      <c r="W42" s="69">
        <f t="shared" si="4"/>
        <v>83889208.4375</v>
      </c>
      <c r="X42" s="69">
        <f t="shared" si="5"/>
        <v>94191112.5625</v>
      </c>
      <c r="Y42" s="69">
        <f t="shared" si="6"/>
        <v>107098142.25</v>
      </c>
      <c r="Z42" s="69">
        <f t="shared" si="7"/>
        <v>99312392.125</v>
      </c>
      <c r="AA42" s="69">
        <f t="shared" si="8"/>
        <v>88867032.625</v>
      </c>
      <c r="AB42" s="69">
        <f t="shared" si="9"/>
        <v>92028194.1875</v>
      </c>
      <c r="AC42" s="69">
        <f t="shared" si="10"/>
        <v>101702168.375</v>
      </c>
      <c r="AD42" s="69">
        <f t="shared" si="11"/>
        <v>108985604.9375</v>
      </c>
      <c r="AE42" s="69">
        <f t="shared" si="12"/>
        <v>105999348.1875</v>
      </c>
    </row>
    <row r="43" spans="1:31" x14ac:dyDescent="0.35">
      <c r="A43" s="37" t="s">
        <v>44</v>
      </c>
      <c r="B43" s="48">
        <v>18352523</v>
      </c>
      <c r="C43" s="48">
        <v>18380069</v>
      </c>
      <c r="D43" s="48">
        <v>13800718</v>
      </c>
      <c r="E43" s="48">
        <v>20547094</v>
      </c>
      <c r="F43" s="48">
        <v>28188621</v>
      </c>
      <c r="G43" s="48">
        <v>37713699</v>
      </c>
      <c r="H43" s="48">
        <v>40164636</v>
      </c>
      <c r="I43" s="48">
        <v>50945932</v>
      </c>
      <c r="J43" s="47">
        <v>41534077</v>
      </c>
      <c r="K43" s="48">
        <v>38733292</v>
      </c>
      <c r="L43" s="48">
        <v>51751367</v>
      </c>
      <c r="M43" s="48">
        <v>73198602</v>
      </c>
      <c r="N43" s="48">
        <v>73775226</v>
      </c>
      <c r="O43" s="9">
        <v>48893241</v>
      </c>
      <c r="P43" s="144"/>
      <c r="Q43" s="68" t="s">
        <v>84</v>
      </c>
      <c r="R43" s="69">
        <f t="shared" si="13"/>
        <v>1147032.6875</v>
      </c>
      <c r="S43" s="69">
        <f t="shared" si="0"/>
        <v>1148754.3125</v>
      </c>
      <c r="T43" s="69">
        <f t="shared" si="1"/>
        <v>862544.875</v>
      </c>
      <c r="U43" s="69">
        <f t="shared" si="2"/>
        <v>1284193.375</v>
      </c>
      <c r="V43" s="69">
        <f t="shared" si="3"/>
        <v>1761788.8125</v>
      </c>
      <c r="W43" s="69">
        <f t="shared" si="4"/>
        <v>2357106.1875</v>
      </c>
      <c r="X43" s="69">
        <f t="shared" si="5"/>
        <v>2510289.75</v>
      </c>
      <c r="Y43" s="69">
        <f t="shared" si="6"/>
        <v>3184120.75</v>
      </c>
      <c r="Z43" s="69">
        <f t="shared" si="7"/>
        <v>2595879.8125</v>
      </c>
      <c r="AA43" s="69">
        <f t="shared" si="8"/>
        <v>2420830.75</v>
      </c>
      <c r="AB43" s="69">
        <f t="shared" si="9"/>
        <v>3234460.4375</v>
      </c>
      <c r="AC43" s="69">
        <f t="shared" si="10"/>
        <v>4574912.625</v>
      </c>
      <c r="AD43" s="69">
        <f t="shared" si="11"/>
        <v>4610951.625</v>
      </c>
      <c r="AE43" s="69">
        <f t="shared" si="12"/>
        <v>3055827.5625</v>
      </c>
    </row>
    <row r="44" spans="1:31" x14ac:dyDescent="0.35">
      <c r="A44" s="37" t="s">
        <v>45</v>
      </c>
      <c r="B44" s="48">
        <v>124703269</v>
      </c>
      <c r="C44" s="48">
        <v>151537374</v>
      </c>
      <c r="D44" s="48">
        <v>112082892</v>
      </c>
      <c r="E44" s="48">
        <v>134422451</v>
      </c>
      <c r="F44" s="48">
        <v>184007649</v>
      </c>
      <c r="G44" s="48">
        <v>252433521</v>
      </c>
      <c r="H44" s="48">
        <v>291038499</v>
      </c>
      <c r="I44" s="48">
        <v>406580061</v>
      </c>
      <c r="J44" s="47">
        <v>281286724</v>
      </c>
      <c r="K44" s="48">
        <v>212679226</v>
      </c>
      <c r="L44" s="48">
        <v>332130862</v>
      </c>
      <c r="M44" s="48">
        <v>452501364</v>
      </c>
      <c r="N44" s="48">
        <v>481644475</v>
      </c>
      <c r="O44" s="9">
        <v>361257596</v>
      </c>
      <c r="P44" s="144"/>
      <c r="Q44" s="68" t="s">
        <v>45</v>
      </c>
      <c r="R44" s="69">
        <f t="shared" si="13"/>
        <v>7793954.3125</v>
      </c>
      <c r="S44" s="69">
        <f t="shared" si="0"/>
        <v>9471085.875</v>
      </c>
      <c r="T44" s="69">
        <f t="shared" si="1"/>
        <v>7005180.75</v>
      </c>
      <c r="U44" s="69">
        <f t="shared" si="2"/>
        <v>8401403.1875</v>
      </c>
      <c r="V44" s="69">
        <f t="shared" si="3"/>
        <v>11500478.0625</v>
      </c>
      <c r="W44" s="69">
        <f t="shared" si="4"/>
        <v>15777095.0625</v>
      </c>
      <c r="X44" s="69">
        <f t="shared" si="5"/>
        <v>18189906.1875</v>
      </c>
      <c r="Y44" s="69">
        <f t="shared" si="6"/>
        <v>25411253.8125</v>
      </c>
      <c r="Z44" s="69">
        <f t="shared" si="7"/>
        <v>17580420.25</v>
      </c>
      <c r="AA44" s="69">
        <f t="shared" si="8"/>
        <v>13292451.625</v>
      </c>
      <c r="AB44" s="69">
        <f t="shared" si="9"/>
        <v>20758178.875</v>
      </c>
      <c r="AC44" s="69">
        <f t="shared" si="10"/>
        <v>28281335.25</v>
      </c>
      <c r="AD44" s="69">
        <f t="shared" si="11"/>
        <v>30102779.6875</v>
      </c>
      <c r="AE44" s="69">
        <f t="shared" si="12"/>
        <v>22578599.75</v>
      </c>
    </row>
    <row r="45" spans="1:31" x14ac:dyDescent="0.35">
      <c r="A45" s="37" t="s">
        <v>46</v>
      </c>
      <c r="B45" s="48">
        <v>82273754</v>
      </c>
      <c r="C45" s="48">
        <v>90559768</v>
      </c>
      <c r="D45" s="48">
        <v>67928027</v>
      </c>
      <c r="E45" s="48">
        <v>73979568</v>
      </c>
      <c r="F45" s="48">
        <v>95366605</v>
      </c>
      <c r="G45" s="48">
        <v>115940882</v>
      </c>
      <c r="H45" s="48">
        <v>131995120</v>
      </c>
      <c r="I45" s="48">
        <v>150304570</v>
      </c>
      <c r="J45" s="47">
        <v>128280302</v>
      </c>
      <c r="K45" s="48">
        <v>95014759</v>
      </c>
      <c r="L45" s="48">
        <v>142592714</v>
      </c>
      <c r="M45" s="48">
        <v>294969330</v>
      </c>
      <c r="N45" s="48">
        <v>238272590</v>
      </c>
      <c r="O45" s="9">
        <v>146889921</v>
      </c>
      <c r="P45" s="144"/>
      <c r="Q45" s="68" t="s">
        <v>46</v>
      </c>
      <c r="R45" s="69">
        <f t="shared" si="13"/>
        <v>5142109.625</v>
      </c>
      <c r="S45" s="69">
        <f t="shared" si="0"/>
        <v>5659985.5</v>
      </c>
      <c r="T45" s="69">
        <f t="shared" si="1"/>
        <v>4245501.6875</v>
      </c>
      <c r="U45" s="69">
        <f t="shared" si="2"/>
        <v>4623723</v>
      </c>
      <c r="V45" s="69">
        <f t="shared" si="3"/>
        <v>5960412.8125</v>
      </c>
      <c r="W45" s="69">
        <f t="shared" si="4"/>
        <v>7246305.125</v>
      </c>
      <c r="X45" s="69">
        <f t="shared" si="5"/>
        <v>8249695</v>
      </c>
      <c r="Y45" s="69">
        <f t="shared" si="6"/>
        <v>9394035.625</v>
      </c>
      <c r="Z45" s="69">
        <f t="shared" si="7"/>
        <v>8017518.875</v>
      </c>
      <c r="AA45" s="69">
        <f t="shared" si="8"/>
        <v>5938422.4375</v>
      </c>
      <c r="AB45" s="69">
        <f t="shared" si="9"/>
        <v>8912044.625</v>
      </c>
      <c r="AC45" s="69">
        <f t="shared" si="10"/>
        <v>18435583.125</v>
      </c>
      <c r="AD45" s="69">
        <f t="shared" si="11"/>
        <v>14892036.875</v>
      </c>
      <c r="AE45" s="69">
        <f t="shared" si="12"/>
        <v>9180620.0625</v>
      </c>
    </row>
    <row r="46" spans="1:31" x14ac:dyDescent="0.35">
      <c r="A46" s="37" t="s">
        <v>47</v>
      </c>
      <c r="B46" s="48">
        <v>64809220</v>
      </c>
      <c r="C46" s="50">
        <v>83216155</v>
      </c>
      <c r="D46" s="48">
        <v>56764671</v>
      </c>
      <c r="E46" s="48">
        <v>69604178</v>
      </c>
      <c r="F46" s="48">
        <v>91433408</v>
      </c>
      <c r="G46" s="50">
        <v>113315853</v>
      </c>
      <c r="H46" s="48">
        <v>117263011</v>
      </c>
      <c r="I46" s="47">
        <v>122631424</v>
      </c>
      <c r="J46" s="47">
        <v>98378703</v>
      </c>
      <c r="K46" s="47">
        <v>75046832</v>
      </c>
      <c r="L46" s="48">
        <v>92357010</v>
      </c>
      <c r="M46" s="48">
        <v>115508058</v>
      </c>
      <c r="N46" s="48">
        <v>138810163</v>
      </c>
      <c r="O46" s="10">
        <v>71817868</v>
      </c>
      <c r="P46" s="145"/>
      <c r="Q46" s="68" t="s">
        <v>47</v>
      </c>
      <c r="R46" s="69">
        <f t="shared" si="13"/>
        <v>4050576.25</v>
      </c>
      <c r="S46" s="69">
        <f t="shared" si="0"/>
        <v>5201009.6875</v>
      </c>
      <c r="T46" s="69">
        <f t="shared" si="1"/>
        <v>3547791.9375</v>
      </c>
      <c r="U46" s="69">
        <f t="shared" si="2"/>
        <v>4350261.125</v>
      </c>
      <c r="V46" s="69">
        <f t="shared" si="3"/>
        <v>5714588</v>
      </c>
      <c r="W46" s="69">
        <f t="shared" si="4"/>
        <v>7082240.8125</v>
      </c>
      <c r="X46" s="69">
        <f t="shared" si="5"/>
        <v>7328938.1875</v>
      </c>
      <c r="Y46" s="69">
        <f t="shared" si="6"/>
        <v>7664464</v>
      </c>
      <c r="Z46" s="69">
        <f t="shared" si="7"/>
        <v>6148668.9375</v>
      </c>
      <c r="AA46" s="69">
        <f t="shared" si="8"/>
        <v>4690427</v>
      </c>
      <c r="AB46" s="69">
        <f t="shared" si="9"/>
        <v>5772313.125</v>
      </c>
      <c r="AC46" s="69">
        <f t="shared" si="10"/>
        <v>7219253.625</v>
      </c>
      <c r="AD46" s="69">
        <f t="shared" si="11"/>
        <v>8675635.1875</v>
      </c>
      <c r="AE46" s="69">
        <f t="shared" si="12"/>
        <v>4488616.75</v>
      </c>
    </row>
    <row r="47" spans="1:31" x14ac:dyDescent="0.35">
      <c r="A47" s="37" t="s">
        <v>52</v>
      </c>
      <c r="B47" s="66">
        <f>SUM(B2:B46)</f>
        <v>13888093903</v>
      </c>
      <c r="C47" s="66">
        <f t="shared" ref="C47:M47" si="14">SUM(C2:C46)</f>
        <v>15419301332</v>
      </c>
      <c r="D47" s="66">
        <f t="shared" si="14"/>
        <v>12543344712</v>
      </c>
      <c r="E47" s="66">
        <f t="shared" si="14"/>
        <v>14365978960</v>
      </c>
      <c r="F47" s="66">
        <f t="shared" si="14"/>
        <v>17579183109</v>
      </c>
      <c r="G47" s="66">
        <f t="shared" si="14"/>
        <v>20517502734</v>
      </c>
      <c r="H47" s="66">
        <f t="shared" si="14"/>
        <v>21591708373</v>
      </c>
      <c r="I47" s="66">
        <f t="shared" si="14"/>
        <v>25515594974</v>
      </c>
      <c r="J47" s="66">
        <f t="shared" si="14"/>
        <v>22011077023</v>
      </c>
      <c r="K47" s="66">
        <f t="shared" si="14"/>
        <v>17903719719</v>
      </c>
      <c r="L47" s="66">
        <f t="shared" si="14"/>
        <v>22508908124</v>
      </c>
      <c r="M47" s="66">
        <f t="shared" si="14"/>
        <v>27887280641</v>
      </c>
      <c r="N47" s="66">
        <f t="shared" ref="N47" si="15">SUM(N2:N46)</f>
        <v>28779579598</v>
      </c>
      <c r="O47" s="9">
        <f>SUM(O2:O46)</f>
        <v>22013996826</v>
      </c>
      <c r="P47" s="144"/>
      <c r="Q47" s="68" t="s">
        <v>52</v>
      </c>
      <c r="R47" s="69">
        <f t="shared" si="13"/>
        <v>868005868.9375</v>
      </c>
      <c r="S47" s="69">
        <f t="shared" si="0"/>
        <v>963706333.25</v>
      </c>
      <c r="T47" s="69">
        <f t="shared" si="1"/>
        <v>783959044.5</v>
      </c>
      <c r="U47" s="69">
        <f t="shared" si="2"/>
        <v>897873685</v>
      </c>
      <c r="V47" s="69">
        <f t="shared" si="3"/>
        <v>1098698944.3125</v>
      </c>
      <c r="W47" s="69">
        <f t="shared" si="4"/>
        <v>1282343920.875</v>
      </c>
      <c r="X47" s="69">
        <f t="shared" si="5"/>
        <v>1349481773.3125</v>
      </c>
      <c r="Y47" s="69">
        <f t="shared" si="6"/>
        <v>1594724685.875</v>
      </c>
      <c r="Z47" s="69">
        <f t="shared" si="7"/>
        <v>1375692313.9375</v>
      </c>
      <c r="AA47" s="69">
        <f t="shared" si="8"/>
        <v>1118982482.4375</v>
      </c>
      <c r="AB47" s="69">
        <f t="shared" si="9"/>
        <v>1406806757.75</v>
      </c>
      <c r="AC47" s="69">
        <f t="shared" si="10"/>
        <v>1742955040.0625</v>
      </c>
      <c r="AD47" s="69">
        <f t="shared" si="11"/>
        <v>1798723724.875</v>
      </c>
      <c r="AE47" s="69">
        <f t="shared" si="12"/>
        <v>1375874801.625</v>
      </c>
    </row>
    <row r="48" spans="1:31" ht="17.25" customHeight="1" x14ac:dyDescent="0.35">
      <c r="A48" s="37" t="s">
        <v>49</v>
      </c>
      <c r="B48" s="38">
        <f t="shared" ref="B48:L48" si="16">B47/B49</f>
        <v>4.8934428901003357E-2</v>
      </c>
      <c r="C48" s="38">
        <f t="shared" si="16"/>
        <v>5.1471147310739651E-2</v>
      </c>
      <c r="D48" s="38">
        <f t="shared" si="16"/>
        <v>4.6888476681074487E-2</v>
      </c>
      <c r="E48" s="38">
        <f t="shared" si="16"/>
        <v>5.2413834368552868E-2</v>
      </c>
      <c r="F48" s="38">
        <f t="shared" si="16"/>
        <v>5.7965952200138879E-2</v>
      </c>
      <c r="G48" s="38">
        <f t="shared" si="16"/>
        <v>6.1914539186144875E-2</v>
      </c>
      <c r="H48" s="38">
        <f t="shared" si="16"/>
        <v>6.2176644453324825E-2</v>
      </c>
      <c r="I48" s="38">
        <f t="shared" si="16"/>
        <v>6.7953104396024866E-2</v>
      </c>
      <c r="J48" s="38">
        <f t="shared" si="16"/>
        <v>5.9131666517399373E-2</v>
      </c>
      <c r="K48" s="38">
        <f t="shared" si="16"/>
        <v>4.8886888256689201E-2</v>
      </c>
      <c r="L48" s="38">
        <f t="shared" si="16"/>
        <v>5.7985742787052298E-2</v>
      </c>
      <c r="M48" s="38">
        <f>M47/M49</f>
        <v>6.6251667962472602E-2</v>
      </c>
      <c r="N48" s="38">
        <f>N47/N49</f>
        <v>6.575372064649114E-2</v>
      </c>
      <c r="O48" s="115">
        <v>5.5E-2</v>
      </c>
      <c r="P48" s="146"/>
      <c r="Q48" s="68" t="s">
        <v>85</v>
      </c>
      <c r="R48" s="147">
        <f>R47/R49</f>
        <v>4.8934428901003357E-2</v>
      </c>
      <c r="S48" s="147">
        <f t="shared" ref="S48:AE48" si="17">S47/S49</f>
        <v>5.1471147310739651E-2</v>
      </c>
      <c r="T48" s="147">
        <f t="shared" si="17"/>
        <v>4.6888476681074487E-2</v>
      </c>
      <c r="U48" s="147">
        <f t="shared" si="17"/>
        <v>5.2413834368552868E-2</v>
      </c>
      <c r="V48" s="147">
        <f t="shared" si="17"/>
        <v>5.7965952200138879E-2</v>
      </c>
      <c r="W48" s="147">
        <f t="shared" si="17"/>
        <v>6.1914539186144875E-2</v>
      </c>
      <c r="X48" s="147">
        <f t="shared" si="17"/>
        <v>6.2176644453324825E-2</v>
      </c>
      <c r="Y48" s="147">
        <f t="shared" si="17"/>
        <v>6.7953104396024866E-2</v>
      </c>
      <c r="Z48" s="147">
        <f t="shared" si="17"/>
        <v>5.9131666517399373E-2</v>
      </c>
      <c r="AA48" s="147">
        <f t="shared" si="17"/>
        <v>4.8886888256689201E-2</v>
      </c>
      <c r="AB48" s="147">
        <f t="shared" si="17"/>
        <v>5.7985742787052298E-2</v>
      </c>
      <c r="AC48" s="147">
        <f t="shared" si="17"/>
        <v>6.6251667962472602E-2</v>
      </c>
      <c r="AD48" s="147">
        <f t="shared" si="17"/>
        <v>6.575372064649114E-2</v>
      </c>
      <c r="AE48" s="147">
        <f t="shared" si="17"/>
        <v>5.4815507611177483E-2</v>
      </c>
    </row>
    <row r="49" spans="1:31" x14ac:dyDescent="0.35">
      <c r="A49" s="37" t="s">
        <v>50</v>
      </c>
      <c r="B49" s="67">
        <v>283810278671</v>
      </c>
      <c r="C49" s="67">
        <v>299571743348</v>
      </c>
      <c r="D49" s="67">
        <v>267514442777</v>
      </c>
      <c r="E49" s="67">
        <v>274087540686</v>
      </c>
      <c r="F49" s="67">
        <v>303267391318</v>
      </c>
      <c r="G49" s="67">
        <v>331384243567</v>
      </c>
      <c r="H49" s="67">
        <v>347263969660</v>
      </c>
      <c r="I49" s="67">
        <v>375488290061</v>
      </c>
      <c r="J49" s="67">
        <v>372238401509</v>
      </c>
      <c r="K49" s="67">
        <v>366227435565</v>
      </c>
      <c r="L49" s="67">
        <v>388180042923</v>
      </c>
      <c r="M49" s="67">
        <v>420929487493</v>
      </c>
      <c r="N49" s="67">
        <v>437687469470</v>
      </c>
      <c r="O49" s="9">
        <v>401601623069</v>
      </c>
      <c r="P49" s="144"/>
      <c r="Q49" s="68" t="s">
        <v>86</v>
      </c>
      <c r="R49" s="69">
        <f t="shared" si="13"/>
        <v>17738142416.9375</v>
      </c>
      <c r="S49" s="69">
        <f t="shared" si="0"/>
        <v>18723233959.25</v>
      </c>
      <c r="T49" s="69">
        <f t="shared" si="1"/>
        <v>16719652673.5625</v>
      </c>
      <c r="U49" s="69">
        <f t="shared" si="2"/>
        <v>17130471292.875</v>
      </c>
      <c r="V49" s="69">
        <f t="shared" si="3"/>
        <v>18954211957.375</v>
      </c>
      <c r="W49" s="69">
        <f t="shared" si="4"/>
        <v>20711515222.9375</v>
      </c>
      <c r="X49" s="69">
        <f t="shared" si="5"/>
        <v>21703998103.75</v>
      </c>
      <c r="Y49" s="69">
        <f t="shared" si="6"/>
        <v>23468018128.8125</v>
      </c>
      <c r="Z49" s="69">
        <f t="shared" si="7"/>
        <v>23264900094.3125</v>
      </c>
      <c r="AA49" s="69">
        <f t="shared" si="8"/>
        <v>22889214722.8125</v>
      </c>
      <c r="AB49" s="69">
        <f t="shared" si="9"/>
        <v>24261252682.6875</v>
      </c>
      <c r="AC49" s="69">
        <f t="shared" si="10"/>
        <v>26308092968.3125</v>
      </c>
      <c r="AD49" s="69">
        <f t="shared" si="11"/>
        <v>27355466841.875</v>
      </c>
      <c r="AE49" s="69">
        <f t="shared" si="12"/>
        <v>25100101441.8125</v>
      </c>
    </row>
    <row r="50" spans="1:31" x14ac:dyDescent="0.35">
      <c r="A50" s="1"/>
      <c r="B50" s="8"/>
      <c r="C50" s="8"/>
      <c r="D50" s="8"/>
      <c r="E50" s="8"/>
      <c r="F50" s="8"/>
      <c r="G50" s="8"/>
      <c r="H50" s="8"/>
      <c r="I50" s="8"/>
      <c r="J50" s="10"/>
      <c r="K50" s="9"/>
      <c r="L50" s="9"/>
      <c r="M50" s="9"/>
      <c r="N50" s="9"/>
      <c r="Q50"/>
      <c r="R50"/>
      <c r="S50"/>
      <c r="T50"/>
    </row>
    <row r="51" spans="1:31" x14ac:dyDescent="0.35">
      <c r="A51" s="1"/>
      <c r="B51" s="8"/>
      <c r="C51" s="8"/>
      <c r="D51" s="8"/>
      <c r="E51" s="8"/>
      <c r="F51" s="8"/>
      <c r="G51" s="8"/>
      <c r="H51" s="8"/>
      <c r="I51" s="8"/>
      <c r="J51" s="10"/>
      <c r="K51" s="9"/>
      <c r="L51" s="9"/>
      <c r="Q51"/>
      <c r="R51"/>
      <c r="S51"/>
      <c r="T51"/>
    </row>
    <row r="52" spans="1:31" x14ac:dyDescent="0.35">
      <c r="A52" s="1"/>
      <c r="B52" s="8"/>
      <c r="C52" s="8"/>
      <c r="D52" s="8"/>
      <c r="E52" s="8">
        <f>E47*0.0625</f>
        <v>897873685</v>
      </c>
      <c r="F52" s="8"/>
      <c r="G52" s="8"/>
      <c r="H52" s="8"/>
      <c r="I52" s="8"/>
      <c r="J52" s="10"/>
      <c r="K52" s="9"/>
      <c r="L52" s="9"/>
      <c r="Q52"/>
      <c r="R52"/>
      <c r="S52"/>
      <c r="T52"/>
    </row>
    <row r="53" spans="1:31" x14ac:dyDescent="0.35">
      <c r="E53">
        <v>897873685</v>
      </c>
      <c r="Q53"/>
      <c r="R53"/>
      <c r="S53"/>
      <c r="T53"/>
    </row>
    <row r="54" spans="1:31" x14ac:dyDescent="0.35">
      <c r="A54" s="1"/>
      <c r="B54" s="8"/>
      <c r="C54" s="8"/>
      <c r="D54" s="8"/>
      <c r="E54" s="8"/>
      <c r="F54" s="8"/>
      <c r="G54" s="8"/>
      <c r="H54" s="8"/>
      <c r="I54" s="8"/>
      <c r="J54" s="10"/>
      <c r="K54" s="9"/>
      <c r="L54" s="9"/>
      <c r="Q54"/>
      <c r="R54"/>
      <c r="S54"/>
      <c r="T54"/>
    </row>
    <row r="55" spans="1:31" x14ac:dyDescent="0.35">
      <c r="A55" s="1"/>
      <c r="B55" s="8"/>
      <c r="C55" s="8"/>
      <c r="D55" s="8"/>
      <c r="E55" s="8"/>
      <c r="F55" s="8"/>
      <c r="G55" s="8"/>
      <c r="H55" s="8"/>
      <c r="I55" s="8"/>
      <c r="J55" s="10"/>
      <c r="K55" s="9"/>
      <c r="L55" s="9"/>
      <c r="Q55"/>
      <c r="R55"/>
      <c r="S55"/>
      <c r="T55"/>
    </row>
    <row r="56" spans="1:31" x14ac:dyDescent="0.35">
      <c r="Q56"/>
      <c r="R56"/>
      <c r="S56"/>
      <c r="T56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13536-0725-411C-AB66-ABDC147391C6}">
  <dimension ref="A1:L49"/>
  <sheetViews>
    <sheetView topLeftCell="A7" workbookViewId="0">
      <selection activeCell="L47" sqref="L47"/>
    </sheetView>
  </sheetViews>
  <sheetFormatPr defaultRowHeight="14.5" x14ac:dyDescent="0.35"/>
  <cols>
    <col min="1" max="1" width="13.36328125" bestFit="1" customWidth="1"/>
    <col min="2" max="2" width="9.08984375" style="26"/>
    <col min="3" max="10" width="10.08984375" style="26" bestFit="1" customWidth="1"/>
    <col min="11" max="11" width="10.36328125" bestFit="1" customWidth="1"/>
  </cols>
  <sheetData>
    <row r="1" spans="1:12" x14ac:dyDescent="0.35">
      <c r="A1" s="37"/>
      <c r="B1" s="40">
        <v>2010</v>
      </c>
      <c r="C1" s="40">
        <v>2011</v>
      </c>
      <c r="D1" s="40">
        <v>2012</v>
      </c>
      <c r="E1" s="40">
        <v>2013</v>
      </c>
      <c r="F1" s="40">
        <v>2014</v>
      </c>
      <c r="G1" s="40">
        <v>2015</v>
      </c>
      <c r="H1" s="40">
        <v>2016</v>
      </c>
      <c r="I1" s="40">
        <v>2017</v>
      </c>
      <c r="J1" s="40">
        <v>2018</v>
      </c>
      <c r="K1" s="40">
        <v>2019</v>
      </c>
      <c r="L1" s="98">
        <v>2020</v>
      </c>
    </row>
    <row r="2" spans="1:12" x14ac:dyDescent="0.35">
      <c r="A2" s="37" t="s">
        <v>3</v>
      </c>
      <c r="B2" s="45">
        <v>5825</v>
      </c>
      <c r="C2" s="45">
        <v>5893</v>
      </c>
      <c r="D2" s="45">
        <v>5952</v>
      </c>
      <c r="E2" s="45">
        <v>6005</v>
      </c>
      <c r="F2" s="45">
        <v>6064</v>
      </c>
      <c r="G2" s="45">
        <v>6218</v>
      </c>
      <c r="H2" s="45">
        <v>6241</v>
      </c>
      <c r="I2" s="45">
        <v>6250</v>
      </c>
      <c r="J2" s="45">
        <v>6274</v>
      </c>
      <c r="K2" s="45">
        <v>6354</v>
      </c>
      <c r="L2">
        <v>6526</v>
      </c>
    </row>
    <row r="3" spans="1:12" x14ac:dyDescent="0.35">
      <c r="A3" s="37" t="s">
        <v>4</v>
      </c>
      <c r="B3" s="55">
        <v>385</v>
      </c>
      <c r="C3" s="55">
        <v>386</v>
      </c>
      <c r="D3" s="55">
        <v>386</v>
      </c>
      <c r="E3" s="55">
        <v>387</v>
      </c>
      <c r="F3" s="55">
        <v>387</v>
      </c>
      <c r="G3" s="55">
        <v>388</v>
      </c>
      <c r="H3" s="55">
        <v>388</v>
      </c>
      <c r="I3" s="55">
        <v>389</v>
      </c>
      <c r="J3" s="55">
        <v>390</v>
      </c>
      <c r="K3" s="55">
        <v>394</v>
      </c>
      <c r="L3">
        <v>391</v>
      </c>
    </row>
    <row r="4" spans="1:12" x14ac:dyDescent="0.35">
      <c r="A4" s="37" t="s">
        <v>5</v>
      </c>
      <c r="B4" s="45">
        <v>1360</v>
      </c>
      <c r="C4" s="45">
        <v>1358</v>
      </c>
      <c r="D4" s="45">
        <v>1357</v>
      </c>
      <c r="E4" s="45">
        <v>1355</v>
      </c>
      <c r="F4" s="45">
        <v>1358</v>
      </c>
      <c r="G4" s="45">
        <v>1358</v>
      </c>
      <c r="H4" s="45">
        <v>1357</v>
      </c>
      <c r="I4" s="45">
        <v>1359</v>
      </c>
      <c r="J4" s="45">
        <v>1359</v>
      </c>
      <c r="K4" s="45">
        <v>1352</v>
      </c>
      <c r="L4">
        <v>1350</v>
      </c>
    </row>
    <row r="5" spans="1:12" x14ac:dyDescent="0.35">
      <c r="A5" s="37" t="s">
        <v>6</v>
      </c>
      <c r="B5" s="45">
        <v>2663</v>
      </c>
      <c r="C5" s="45">
        <v>2666</v>
      </c>
      <c r="D5" s="45">
        <v>2673</v>
      </c>
      <c r="E5" s="45">
        <v>2679</v>
      </c>
      <c r="F5" s="45">
        <v>2687</v>
      </c>
      <c r="G5" s="45">
        <v>2695</v>
      </c>
      <c r="H5" s="45">
        <v>2702</v>
      </c>
      <c r="I5" s="45">
        <v>2710</v>
      </c>
      <c r="J5" s="45">
        <v>2722</v>
      </c>
      <c r="K5" s="45">
        <v>2736</v>
      </c>
      <c r="L5">
        <v>2745</v>
      </c>
    </row>
    <row r="6" spans="1:12" x14ac:dyDescent="0.35">
      <c r="A6" s="37" t="s">
        <v>7</v>
      </c>
      <c r="B6" s="45">
        <v>1637</v>
      </c>
      <c r="C6" s="45">
        <v>1637</v>
      </c>
      <c r="D6" s="45">
        <v>1637</v>
      </c>
      <c r="E6" s="45">
        <v>1637</v>
      </c>
      <c r="F6" s="45">
        <v>1645</v>
      </c>
      <c r="G6" s="45">
        <v>1650</v>
      </c>
      <c r="H6" s="45">
        <v>1653</v>
      </c>
      <c r="I6" s="45">
        <v>1655</v>
      </c>
      <c r="J6" s="45">
        <v>1657</v>
      </c>
      <c r="K6" s="45">
        <v>1669</v>
      </c>
      <c r="L6">
        <v>1666</v>
      </c>
    </row>
    <row r="7" spans="1:12" x14ac:dyDescent="0.35">
      <c r="A7" s="37" t="s">
        <v>8</v>
      </c>
      <c r="B7" s="45">
        <v>1632</v>
      </c>
      <c r="C7" s="45">
        <v>1655</v>
      </c>
      <c r="D7" s="45">
        <v>1653</v>
      </c>
      <c r="E7" s="45">
        <v>1656</v>
      </c>
      <c r="F7" s="45">
        <v>1664</v>
      </c>
      <c r="G7" s="45">
        <v>1664</v>
      </c>
      <c r="H7" s="45">
        <v>1664</v>
      </c>
      <c r="I7" s="45">
        <v>1676</v>
      </c>
      <c r="J7" s="45">
        <v>1677</v>
      </c>
      <c r="K7" s="45">
        <v>1695</v>
      </c>
      <c r="L7">
        <v>1689</v>
      </c>
    </row>
    <row r="8" spans="1:12" x14ac:dyDescent="0.35">
      <c r="A8" s="37" t="s">
        <v>9</v>
      </c>
      <c r="B8" s="45">
        <v>1867</v>
      </c>
      <c r="C8" s="45">
        <v>1868</v>
      </c>
      <c r="D8" s="45">
        <v>1870</v>
      </c>
      <c r="E8" s="45">
        <v>1873</v>
      </c>
      <c r="F8" s="45">
        <v>1876</v>
      </c>
      <c r="G8" s="45">
        <v>1879</v>
      </c>
      <c r="H8" s="45">
        <v>1883</v>
      </c>
      <c r="I8" s="45">
        <v>1887</v>
      </c>
      <c r="J8" s="45">
        <v>1892</v>
      </c>
      <c r="K8" s="45">
        <v>1887</v>
      </c>
      <c r="L8">
        <v>1891</v>
      </c>
    </row>
    <row r="9" spans="1:12" x14ac:dyDescent="0.35">
      <c r="A9" s="37" t="s">
        <v>10</v>
      </c>
      <c r="B9" s="45">
        <v>2900</v>
      </c>
      <c r="C9" s="45">
        <v>2895</v>
      </c>
      <c r="D9" s="45">
        <v>2896</v>
      </c>
      <c r="E9" s="45">
        <v>2899</v>
      </c>
      <c r="F9" s="45">
        <v>2902</v>
      </c>
      <c r="G9" s="45">
        <v>2902</v>
      </c>
      <c r="H9" s="45">
        <v>2902</v>
      </c>
      <c r="I9" s="45">
        <v>2906</v>
      </c>
      <c r="J9" s="45">
        <v>2902</v>
      </c>
      <c r="K9" s="45">
        <v>2908</v>
      </c>
      <c r="L9">
        <v>2909</v>
      </c>
    </row>
    <row r="10" spans="1:12" x14ac:dyDescent="0.35">
      <c r="A10" s="37" t="s">
        <v>11</v>
      </c>
      <c r="B10" s="45">
        <v>1139</v>
      </c>
      <c r="C10" s="45">
        <v>1142</v>
      </c>
      <c r="D10" s="45">
        <v>1143</v>
      </c>
      <c r="E10" s="45">
        <v>1144</v>
      </c>
      <c r="F10" s="45">
        <v>1159</v>
      </c>
      <c r="G10" s="45">
        <v>1161</v>
      </c>
      <c r="H10" s="45">
        <v>1163</v>
      </c>
      <c r="I10" s="45">
        <v>1167</v>
      </c>
      <c r="J10" s="45">
        <v>1176</v>
      </c>
      <c r="K10" s="45">
        <v>1175</v>
      </c>
      <c r="L10">
        <v>1183</v>
      </c>
    </row>
    <row r="11" spans="1:12" x14ac:dyDescent="0.35">
      <c r="A11" s="37" t="s">
        <v>12</v>
      </c>
      <c r="B11" s="45">
        <v>5219</v>
      </c>
      <c r="C11" s="45">
        <v>5211</v>
      </c>
      <c r="D11" s="45">
        <v>5204</v>
      </c>
      <c r="E11" s="45">
        <v>5201</v>
      </c>
      <c r="F11" s="45">
        <v>5197</v>
      </c>
      <c r="G11" s="45">
        <v>5194</v>
      </c>
      <c r="H11" s="45">
        <v>5183</v>
      </c>
      <c r="I11" s="45">
        <v>5172</v>
      </c>
      <c r="J11" s="45">
        <v>5163</v>
      </c>
      <c r="K11" s="45">
        <v>5166</v>
      </c>
      <c r="L11">
        <v>5157</v>
      </c>
    </row>
    <row r="12" spans="1:12" x14ac:dyDescent="0.35">
      <c r="A12" s="37" t="s">
        <v>13</v>
      </c>
      <c r="B12" s="45">
        <v>1281</v>
      </c>
      <c r="C12" s="45">
        <v>1281</v>
      </c>
      <c r="D12" s="45">
        <v>1280</v>
      </c>
      <c r="E12" s="45">
        <v>1280</v>
      </c>
      <c r="F12" s="45">
        <v>1280</v>
      </c>
      <c r="G12" s="45">
        <v>1280</v>
      </c>
      <c r="H12" s="45">
        <v>1280</v>
      </c>
      <c r="I12" s="45">
        <v>1280</v>
      </c>
      <c r="J12" s="45">
        <v>1281</v>
      </c>
      <c r="K12" s="45">
        <v>1287</v>
      </c>
      <c r="L12">
        <v>1286</v>
      </c>
    </row>
    <row r="13" spans="1:12" x14ac:dyDescent="0.35">
      <c r="A13" s="37" t="s">
        <v>14</v>
      </c>
      <c r="B13" s="45">
        <v>53083</v>
      </c>
      <c r="C13" s="45">
        <v>53731</v>
      </c>
      <c r="D13" s="45">
        <v>54428</v>
      </c>
      <c r="E13" s="45">
        <v>55386</v>
      </c>
      <c r="F13" s="45">
        <v>56630</v>
      </c>
      <c r="G13" s="45">
        <v>57167</v>
      </c>
      <c r="H13" s="45">
        <v>57747</v>
      </c>
      <c r="I13" s="45">
        <v>58175</v>
      </c>
      <c r="J13" s="45">
        <v>58680</v>
      </c>
      <c r="K13" s="45">
        <v>59594</v>
      </c>
      <c r="L13">
        <v>61298</v>
      </c>
    </row>
    <row r="14" spans="1:12" x14ac:dyDescent="0.35">
      <c r="A14" s="37" t="s">
        <v>15</v>
      </c>
      <c r="B14" s="45">
        <v>2211</v>
      </c>
      <c r="C14" s="45">
        <v>2210</v>
      </c>
      <c r="D14" s="45">
        <v>2208</v>
      </c>
      <c r="E14" s="45">
        <v>2206</v>
      </c>
      <c r="F14" s="45">
        <v>2204</v>
      </c>
      <c r="G14" s="45">
        <v>2204</v>
      </c>
      <c r="H14" s="45">
        <v>2204</v>
      </c>
      <c r="I14" s="45">
        <v>2205</v>
      </c>
      <c r="J14" s="45">
        <v>2208</v>
      </c>
      <c r="K14" s="45">
        <v>2200</v>
      </c>
      <c r="L14">
        <v>2202</v>
      </c>
    </row>
    <row r="15" spans="1:12" x14ac:dyDescent="0.35">
      <c r="A15" s="37" t="s">
        <v>16</v>
      </c>
      <c r="B15" s="45">
        <v>6305</v>
      </c>
      <c r="C15" s="45">
        <v>6317</v>
      </c>
      <c r="D15" s="45">
        <v>6347</v>
      </c>
      <c r="E15" s="45">
        <v>6375</v>
      </c>
      <c r="F15" s="45">
        <v>6403</v>
      </c>
      <c r="G15" s="45">
        <v>6431</v>
      </c>
      <c r="H15" s="45">
        <v>6444</v>
      </c>
      <c r="I15" s="45">
        <v>6458</v>
      </c>
      <c r="J15" s="45">
        <v>6483</v>
      </c>
      <c r="K15" s="45">
        <v>6549</v>
      </c>
      <c r="L15">
        <v>6549</v>
      </c>
    </row>
    <row r="16" spans="1:12" x14ac:dyDescent="0.35">
      <c r="A16" s="37" t="s">
        <v>17</v>
      </c>
      <c r="B16" s="45">
        <v>2236</v>
      </c>
      <c r="C16" s="45">
        <v>2232</v>
      </c>
      <c r="D16" s="45">
        <v>2227</v>
      </c>
      <c r="E16" s="45">
        <v>2223</v>
      </c>
      <c r="F16" s="45">
        <v>2219</v>
      </c>
      <c r="G16" s="45">
        <v>2214</v>
      </c>
      <c r="H16" s="45">
        <v>2209</v>
      </c>
      <c r="I16" s="45">
        <v>2204</v>
      </c>
      <c r="J16" s="45">
        <v>2200</v>
      </c>
      <c r="K16" s="45">
        <v>2225</v>
      </c>
      <c r="L16">
        <v>2216</v>
      </c>
    </row>
    <row r="17" spans="1:12" x14ac:dyDescent="0.35">
      <c r="A17" s="37" t="s">
        <v>18</v>
      </c>
      <c r="B17" s="55">
        <v>580</v>
      </c>
      <c r="C17" s="55">
        <v>581</v>
      </c>
      <c r="D17" s="55">
        <v>581</v>
      </c>
      <c r="E17" s="55">
        <v>582</v>
      </c>
      <c r="F17" s="55">
        <v>583</v>
      </c>
      <c r="G17" s="55">
        <v>583</v>
      </c>
      <c r="H17" s="55">
        <v>584</v>
      </c>
      <c r="I17" s="55">
        <v>585</v>
      </c>
      <c r="J17" s="45">
        <v>587</v>
      </c>
      <c r="K17" s="45">
        <v>586</v>
      </c>
      <c r="L17">
        <v>586</v>
      </c>
    </row>
    <row r="18" spans="1:12" x14ac:dyDescent="0.35">
      <c r="A18" s="37" t="s">
        <v>19</v>
      </c>
      <c r="B18" s="45">
        <v>9291</v>
      </c>
      <c r="C18" s="45">
        <v>9294</v>
      </c>
      <c r="D18" s="45">
        <v>9300</v>
      </c>
      <c r="E18" s="45">
        <v>9307</v>
      </c>
      <c r="F18" s="45">
        <v>9319</v>
      </c>
      <c r="G18" s="45">
        <v>9337</v>
      </c>
      <c r="H18" s="45">
        <v>9342</v>
      </c>
      <c r="I18" s="45">
        <v>9353</v>
      </c>
      <c r="J18" s="45">
        <v>9370</v>
      </c>
      <c r="K18" s="45">
        <v>9434</v>
      </c>
      <c r="L18">
        <v>9443</v>
      </c>
    </row>
    <row r="19" spans="1:12" x14ac:dyDescent="0.35">
      <c r="A19" s="37" t="s">
        <v>20</v>
      </c>
      <c r="B19" s="45">
        <v>13119</v>
      </c>
      <c r="C19" s="45">
        <v>13102</v>
      </c>
      <c r="D19" s="45">
        <v>13087</v>
      </c>
      <c r="E19" s="45">
        <v>13080</v>
      </c>
      <c r="F19" s="45">
        <v>13103</v>
      </c>
      <c r="G19" s="45">
        <v>13115</v>
      </c>
      <c r="H19" s="45">
        <v>13189</v>
      </c>
      <c r="I19" s="45">
        <v>13189</v>
      </c>
      <c r="J19" s="45">
        <v>13197</v>
      </c>
      <c r="K19" s="45">
        <v>13203</v>
      </c>
      <c r="L19">
        <v>13225</v>
      </c>
    </row>
    <row r="20" spans="1:12" x14ac:dyDescent="0.35">
      <c r="A20" s="37" t="s">
        <v>21</v>
      </c>
      <c r="B20" s="55">
        <v>855</v>
      </c>
      <c r="C20" s="55">
        <v>856</v>
      </c>
      <c r="D20" s="55">
        <v>857</v>
      </c>
      <c r="E20" s="55">
        <v>858</v>
      </c>
      <c r="F20" s="55">
        <v>858</v>
      </c>
      <c r="G20" s="55">
        <v>859</v>
      </c>
      <c r="H20" s="55">
        <v>860</v>
      </c>
      <c r="I20" s="55">
        <v>860</v>
      </c>
      <c r="J20" s="45">
        <v>862</v>
      </c>
      <c r="K20" s="45">
        <v>858</v>
      </c>
      <c r="L20">
        <v>866</v>
      </c>
    </row>
    <row r="21" spans="1:12" x14ac:dyDescent="0.35">
      <c r="A21" s="37" t="s">
        <v>22</v>
      </c>
      <c r="B21" s="55">
        <v>552</v>
      </c>
      <c r="C21" s="55">
        <v>552</v>
      </c>
      <c r="D21" s="55">
        <v>553</v>
      </c>
      <c r="E21" s="55">
        <v>553</v>
      </c>
      <c r="F21" s="55">
        <v>554</v>
      </c>
      <c r="G21" s="55">
        <v>555</v>
      </c>
      <c r="H21" s="55">
        <v>556</v>
      </c>
      <c r="I21" s="55">
        <v>557</v>
      </c>
      <c r="J21" s="45">
        <v>558</v>
      </c>
      <c r="K21" s="45">
        <v>551</v>
      </c>
      <c r="L21">
        <v>552</v>
      </c>
    </row>
    <row r="22" spans="1:12" x14ac:dyDescent="0.35">
      <c r="A22" s="37" t="s">
        <v>23</v>
      </c>
      <c r="B22" s="55">
        <v>50</v>
      </c>
      <c r="C22" s="55">
        <v>50</v>
      </c>
      <c r="D22" s="55">
        <v>50</v>
      </c>
      <c r="E22" s="55">
        <v>50</v>
      </c>
      <c r="F22" s="55">
        <v>51</v>
      </c>
      <c r="G22" s="55">
        <v>51</v>
      </c>
      <c r="H22" s="55">
        <v>51</v>
      </c>
      <c r="I22" s="55">
        <v>51</v>
      </c>
      <c r="J22" s="45">
        <v>51</v>
      </c>
      <c r="K22" s="45">
        <v>55</v>
      </c>
      <c r="L22">
        <v>56</v>
      </c>
    </row>
    <row r="23" spans="1:12" x14ac:dyDescent="0.35">
      <c r="A23" s="37" t="s">
        <v>24</v>
      </c>
      <c r="B23" s="45">
        <v>115309</v>
      </c>
      <c r="C23" s="45">
        <v>116604</v>
      </c>
      <c r="D23" s="45">
        <v>117967</v>
      </c>
      <c r="E23" s="45">
        <v>119294</v>
      </c>
      <c r="F23" s="45">
        <v>121204</v>
      </c>
      <c r="G23" s="45">
        <v>123192</v>
      </c>
      <c r="H23" s="45">
        <v>124899</v>
      </c>
      <c r="I23" s="45">
        <v>127393</v>
      </c>
      <c r="J23" s="45">
        <v>129655</v>
      </c>
      <c r="K23" s="45">
        <v>130773</v>
      </c>
      <c r="L23">
        <v>132874</v>
      </c>
    </row>
    <row r="24" spans="1:12" x14ac:dyDescent="0.35">
      <c r="A24" s="37" t="s">
        <v>25</v>
      </c>
      <c r="B24" s="45">
        <v>2676</v>
      </c>
      <c r="C24" s="45">
        <v>2674</v>
      </c>
      <c r="D24" s="45">
        <v>2675</v>
      </c>
      <c r="E24" s="45">
        <v>2676</v>
      </c>
      <c r="F24" s="45">
        <v>2674</v>
      </c>
      <c r="G24" s="45">
        <v>2674</v>
      </c>
      <c r="H24" s="45">
        <v>2672</v>
      </c>
      <c r="I24" s="45">
        <v>2671</v>
      </c>
      <c r="J24" s="45">
        <v>2671</v>
      </c>
      <c r="K24" s="45">
        <v>2672</v>
      </c>
      <c r="L24">
        <v>2661</v>
      </c>
    </row>
    <row r="25" spans="1:12" x14ac:dyDescent="0.35">
      <c r="A25" s="37" t="s">
        <v>26</v>
      </c>
      <c r="B25" s="45">
        <v>1852</v>
      </c>
      <c r="C25" s="45">
        <v>1861</v>
      </c>
      <c r="D25" s="45">
        <v>1864</v>
      </c>
      <c r="E25" s="45">
        <v>1868</v>
      </c>
      <c r="F25" s="45">
        <v>1871</v>
      </c>
      <c r="G25" s="45">
        <v>1876</v>
      </c>
      <c r="H25" s="45">
        <v>1882</v>
      </c>
      <c r="I25" s="45">
        <v>1888</v>
      </c>
      <c r="J25" s="45">
        <v>1897</v>
      </c>
      <c r="K25" s="45">
        <v>1900</v>
      </c>
      <c r="L25">
        <v>4348</v>
      </c>
    </row>
    <row r="26" spans="1:12" x14ac:dyDescent="0.35">
      <c r="A26" s="37" t="s">
        <v>27</v>
      </c>
      <c r="B26" s="45">
        <v>4301</v>
      </c>
      <c r="C26" s="45">
        <v>4296</v>
      </c>
      <c r="D26" s="45">
        <v>4291</v>
      </c>
      <c r="E26" s="45">
        <v>4286</v>
      </c>
      <c r="F26" s="45">
        <v>4283</v>
      </c>
      <c r="G26" s="45">
        <v>4279</v>
      </c>
      <c r="H26" s="45">
        <v>4274</v>
      </c>
      <c r="I26" s="45">
        <v>4342</v>
      </c>
      <c r="J26" s="45">
        <v>4342</v>
      </c>
      <c r="K26" s="45">
        <v>4352</v>
      </c>
      <c r="L26">
        <v>1917</v>
      </c>
    </row>
    <row r="27" spans="1:12" x14ac:dyDescent="0.35">
      <c r="A27" s="37" t="s">
        <v>28</v>
      </c>
      <c r="B27" s="45">
        <v>1703</v>
      </c>
      <c r="C27" s="45">
        <v>1705</v>
      </c>
      <c r="D27" s="45">
        <v>1706</v>
      </c>
      <c r="E27" s="45">
        <v>1708</v>
      </c>
      <c r="F27" s="45">
        <v>1711</v>
      </c>
      <c r="G27" s="45">
        <v>1714</v>
      </c>
      <c r="H27" s="45">
        <v>1717</v>
      </c>
      <c r="I27" s="45">
        <v>1720</v>
      </c>
      <c r="J27" s="45">
        <v>1726</v>
      </c>
      <c r="K27" s="45">
        <v>1721</v>
      </c>
      <c r="L27">
        <v>1736</v>
      </c>
    </row>
    <row r="28" spans="1:12" x14ac:dyDescent="0.35">
      <c r="A28" s="37" t="s">
        <v>29</v>
      </c>
      <c r="B28" s="45">
        <v>54418</v>
      </c>
      <c r="C28" s="45">
        <v>54773</v>
      </c>
      <c r="D28" s="45">
        <v>55279</v>
      </c>
      <c r="E28" s="45">
        <v>56249</v>
      </c>
      <c r="F28" s="45">
        <v>58028</v>
      </c>
      <c r="G28" s="45">
        <v>59521</v>
      </c>
      <c r="H28" s="45">
        <v>60491</v>
      </c>
      <c r="I28" s="45">
        <v>61117</v>
      </c>
      <c r="J28" s="45">
        <v>61859</v>
      </c>
      <c r="K28" s="45">
        <v>63185</v>
      </c>
      <c r="L28">
        <v>64519</v>
      </c>
    </row>
    <row r="29" spans="1:12" x14ac:dyDescent="0.35">
      <c r="A29" s="37" t="s">
        <v>30</v>
      </c>
      <c r="B29" s="45">
        <v>4064</v>
      </c>
      <c r="C29" s="45">
        <v>4062</v>
      </c>
      <c r="D29" s="45">
        <v>4061</v>
      </c>
      <c r="E29" s="45">
        <v>4064</v>
      </c>
      <c r="F29" s="45">
        <v>4065</v>
      </c>
      <c r="G29" s="45">
        <v>4070</v>
      </c>
      <c r="H29" s="45">
        <v>4070</v>
      </c>
      <c r="I29" s="45">
        <v>4070</v>
      </c>
      <c r="J29" s="45">
        <v>4073</v>
      </c>
      <c r="K29" s="45">
        <v>4116</v>
      </c>
      <c r="L29">
        <v>4104</v>
      </c>
    </row>
    <row r="30" spans="1:12" x14ac:dyDescent="0.35">
      <c r="A30" s="37" t="s">
        <v>31</v>
      </c>
      <c r="B30" s="45">
        <v>7149</v>
      </c>
      <c r="C30" s="45">
        <v>7136</v>
      </c>
      <c r="D30" s="45">
        <v>7122</v>
      </c>
      <c r="E30" s="45">
        <v>7107</v>
      </c>
      <c r="F30" s="45">
        <v>7094</v>
      </c>
      <c r="G30" s="45">
        <v>7079</v>
      </c>
      <c r="H30" s="45">
        <v>7064</v>
      </c>
      <c r="I30" s="45">
        <v>7050</v>
      </c>
      <c r="J30" s="45">
        <v>7041</v>
      </c>
      <c r="K30" s="45">
        <v>7079</v>
      </c>
      <c r="L30">
        <v>7063</v>
      </c>
    </row>
    <row r="31" spans="1:12" x14ac:dyDescent="0.35">
      <c r="A31" s="37" t="s">
        <v>32</v>
      </c>
      <c r="B31" s="45">
        <v>5586</v>
      </c>
      <c r="C31" s="45">
        <v>5591</v>
      </c>
      <c r="D31" s="45">
        <v>5597</v>
      </c>
      <c r="E31" s="45">
        <v>5603</v>
      </c>
      <c r="F31" s="45">
        <v>5612</v>
      </c>
      <c r="G31" s="45">
        <v>5621</v>
      </c>
      <c r="H31" s="45">
        <v>5629</v>
      </c>
      <c r="I31" s="45">
        <v>5741</v>
      </c>
      <c r="J31" s="45">
        <v>5749</v>
      </c>
      <c r="K31" s="45">
        <v>5826</v>
      </c>
      <c r="L31">
        <v>5860</v>
      </c>
    </row>
    <row r="32" spans="1:12" x14ac:dyDescent="0.35">
      <c r="A32" s="37" t="s">
        <v>33</v>
      </c>
      <c r="B32" s="45">
        <v>1373</v>
      </c>
      <c r="C32" s="45">
        <v>1373</v>
      </c>
      <c r="D32" s="45">
        <v>1377</v>
      </c>
      <c r="E32" s="45">
        <v>1380</v>
      </c>
      <c r="F32" s="45">
        <v>1390</v>
      </c>
      <c r="G32" s="45">
        <v>1410</v>
      </c>
      <c r="H32" s="45">
        <v>1412</v>
      </c>
      <c r="I32" s="45">
        <v>1414</v>
      </c>
      <c r="J32" s="45">
        <v>1417</v>
      </c>
      <c r="K32" s="45">
        <v>1424</v>
      </c>
      <c r="L32">
        <v>1429</v>
      </c>
    </row>
    <row r="33" spans="1:12" x14ac:dyDescent="0.35">
      <c r="A33" s="37" t="s">
        <v>34</v>
      </c>
      <c r="B33" s="45">
        <v>4639</v>
      </c>
      <c r="C33" s="45">
        <v>4634</v>
      </c>
      <c r="D33" s="45">
        <v>4631</v>
      </c>
      <c r="E33" s="45">
        <v>4628</v>
      </c>
      <c r="F33" s="45">
        <v>4627</v>
      </c>
      <c r="G33" s="45">
        <v>4626</v>
      </c>
      <c r="H33" s="45">
        <v>4624</v>
      </c>
      <c r="I33" s="45">
        <v>4623</v>
      </c>
      <c r="J33" s="45">
        <v>4625</v>
      </c>
      <c r="K33" s="45">
        <v>4671</v>
      </c>
      <c r="L33">
        <v>4727</v>
      </c>
    </row>
    <row r="34" spans="1:12" x14ac:dyDescent="0.35">
      <c r="A34" s="37" t="s">
        <v>35</v>
      </c>
      <c r="B34" s="45">
        <v>5296</v>
      </c>
      <c r="C34" s="45">
        <v>5287</v>
      </c>
      <c r="D34" s="45">
        <v>5280</v>
      </c>
      <c r="E34" s="45">
        <v>5271</v>
      </c>
      <c r="F34" s="45">
        <v>5264</v>
      </c>
      <c r="G34" s="45">
        <v>5260</v>
      </c>
      <c r="H34" s="45">
        <v>5253</v>
      </c>
      <c r="I34" s="45">
        <v>5248</v>
      </c>
      <c r="J34" s="45">
        <v>5250</v>
      </c>
      <c r="K34" s="45">
        <v>5246</v>
      </c>
      <c r="L34">
        <v>5237</v>
      </c>
    </row>
    <row r="35" spans="1:12" x14ac:dyDescent="0.35">
      <c r="A35" s="37" t="s">
        <v>36</v>
      </c>
      <c r="B35" s="45">
        <v>1489</v>
      </c>
      <c r="C35" s="45">
        <v>1489</v>
      </c>
      <c r="D35" s="45">
        <v>1490</v>
      </c>
      <c r="E35" s="45">
        <v>1495</v>
      </c>
      <c r="F35" s="45">
        <v>1496</v>
      </c>
      <c r="G35" s="45">
        <v>1498</v>
      </c>
      <c r="H35" s="45">
        <v>1501</v>
      </c>
      <c r="I35" s="45">
        <v>1502</v>
      </c>
      <c r="J35" s="45">
        <v>1505</v>
      </c>
      <c r="K35" s="45">
        <v>1515</v>
      </c>
      <c r="L35">
        <v>1512</v>
      </c>
    </row>
    <row r="36" spans="1:12" x14ac:dyDescent="0.35">
      <c r="A36" s="37" t="s">
        <v>37</v>
      </c>
      <c r="B36" s="45">
        <v>6962</v>
      </c>
      <c r="C36" s="45">
        <v>7035</v>
      </c>
      <c r="D36" s="45">
        <v>7114</v>
      </c>
      <c r="E36" s="45">
        <v>7194</v>
      </c>
      <c r="F36" s="45">
        <v>7191</v>
      </c>
      <c r="G36" s="45">
        <v>7190</v>
      </c>
      <c r="H36" s="45">
        <v>7185</v>
      </c>
      <c r="I36" s="45">
        <v>7184</v>
      </c>
      <c r="J36" s="45">
        <v>7184</v>
      </c>
      <c r="K36" s="45">
        <v>7219</v>
      </c>
      <c r="L36">
        <v>7200</v>
      </c>
    </row>
    <row r="37" spans="1:12" x14ac:dyDescent="0.35">
      <c r="A37" s="37" t="s">
        <v>38</v>
      </c>
      <c r="B37" s="55">
        <v>615</v>
      </c>
      <c r="C37" s="55">
        <v>616</v>
      </c>
      <c r="D37" s="55">
        <v>616</v>
      </c>
      <c r="E37" s="55">
        <v>617</v>
      </c>
      <c r="F37" s="55">
        <v>618</v>
      </c>
      <c r="G37" s="55">
        <v>619</v>
      </c>
      <c r="H37" s="55">
        <v>620</v>
      </c>
      <c r="I37" s="55">
        <v>622</v>
      </c>
      <c r="J37" s="45">
        <v>623</v>
      </c>
      <c r="K37" s="45">
        <v>632</v>
      </c>
      <c r="L37">
        <v>637</v>
      </c>
    </row>
    <row r="38" spans="1:12" x14ac:dyDescent="0.35">
      <c r="A38" s="37" t="s">
        <v>39</v>
      </c>
      <c r="B38" s="45">
        <v>2031</v>
      </c>
      <c r="C38" s="45">
        <v>2031</v>
      </c>
      <c r="D38" s="45">
        <v>2031</v>
      </c>
      <c r="E38" s="45">
        <v>2031</v>
      </c>
      <c r="F38" s="45">
        <v>2033</v>
      </c>
      <c r="G38" s="45">
        <v>2034</v>
      </c>
      <c r="H38" s="45">
        <v>2045</v>
      </c>
      <c r="I38" s="45">
        <v>2059</v>
      </c>
      <c r="J38" s="45">
        <v>2062</v>
      </c>
      <c r="K38" s="45">
        <v>2065</v>
      </c>
      <c r="L38">
        <v>2067</v>
      </c>
    </row>
    <row r="39" spans="1:12" x14ac:dyDescent="0.35">
      <c r="A39" s="37" t="s">
        <v>40</v>
      </c>
      <c r="B39" s="45">
        <v>55780</v>
      </c>
      <c r="C39" s="45">
        <v>56075</v>
      </c>
      <c r="D39" s="45">
        <v>56150</v>
      </c>
      <c r="E39" s="45">
        <v>56500</v>
      </c>
      <c r="F39" s="45">
        <v>56703</v>
      </c>
      <c r="G39" s="45">
        <v>56899</v>
      </c>
      <c r="H39" s="45">
        <v>57332</v>
      </c>
      <c r="I39" s="45">
        <v>57547</v>
      </c>
      <c r="J39" s="45">
        <v>57787</v>
      </c>
      <c r="K39" s="45">
        <v>57952</v>
      </c>
      <c r="L39">
        <v>58226</v>
      </c>
    </row>
    <row r="40" spans="1:12" x14ac:dyDescent="0.35">
      <c r="A40" s="37" t="s">
        <v>41</v>
      </c>
      <c r="B40" s="55">
        <v>700</v>
      </c>
      <c r="C40" s="55">
        <v>700</v>
      </c>
      <c r="D40" s="55">
        <v>700</v>
      </c>
      <c r="E40" s="55">
        <v>701</v>
      </c>
      <c r="F40" s="55">
        <v>701</v>
      </c>
      <c r="G40" s="55">
        <v>702</v>
      </c>
      <c r="H40" s="55">
        <v>702</v>
      </c>
      <c r="I40" s="55">
        <v>703</v>
      </c>
      <c r="J40" s="45">
        <v>704</v>
      </c>
      <c r="K40" s="45">
        <v>701</v>
      </c>
      <c r="L40">
        <v>696</v>
      </c>
    </row>
    <row r="41" spans="1:12" x14ac:dyDescent="0.35">
      <c r="A41" s="37" t="s">
        <v>42</v>
      </c>
      <c r="B41" s="45">
        <v>4827</v>
      </c>
      <c r="C41" s="45">
        <v>4867</v>
      </c>
      <c r="D41" s="45">
        <v>4861</v>
      </c>
      <c r="E41" s="45">
        <v>4857</v>
      </c>
      <c r="F41" s="45">
        <v>4858</v>
      </c>
      <c r="G41" s="45">
        <v>4856</v>
      </c>
      <c r="H41" s="45">
        <v>4854</v>
      </c>
      <c r="I41" s="45">
        <v>4849</v>
      </c>
      <c r="J41" s="45">
        <v>4850</v>
      </c>
      <c r="K41" s="45">
        <v>4861</v>
      </c>
      <c r="L41">
        <v>4857</v>
      </c>
    </row>
    <row r="42" spans="1:12" x14ac:dyDescent="0.35">
      <c r="A42" s="37" t="s">
        <v>43</v>
      </c>
      <c r="B42" s="45">
        <v>46682</v>
      </c>
      <c r="C42" s="45">
        <v>46791</v>
      </c>
      <c r="D42" s="45">
        <v>46871</v>
      </c>
      <c r="E42" s="45">
        <v>47205</v>
      </c>
      <c r="F42" s="45">
        <v>47662</v>
      </c>
      <c r="G42" s="45">
        <v>48216</v>
      </c>
      <c r="H42" s="45">
        <v>48380</v>
      </c>
      <c r="I42" s="45">
        <v>48483</v>
      </c>
      <c r="J42" s="45">
        <v>48620</v>
      </c>
      <c r="K42" s="45">
        <v>48907</v>
      </c>
      <c r="L42">
        <v>49166</v>
      </c>
    </row>
    <row r="43" spans="1:12" x14ac:dyDescent="0.35">
      <c r="A43" s="37" t="s">
        <v>44</v>
      </c>
      <c r="B43" s="45">
        <v>1546</v>
      </c>
      <c r="C43" s="45">
        <v>1546</v>
      </c>
      <c r="D43" s="45">
        <v>1547</v>
      </c>
      <c r="E43" s="45">
        <v>1553</v>
      </c>
      <c r="F43" s="45">
        <v>1554</v>
      </c>
      <c r="G43" s="45">
        <v>1555</v>
      </c>
      <c r="H43" s="45">
        <v>1555</v>
      </c>
      <c r="I43" s="45">
        <v>1555</v>
      </c>
      <c r="J43" s="45">
        <v>1559</v>
      </c>
      <c r="K43" s="45">
        <v>1561</v>
      </c>
      <c r="L43">
        <v>1570</v>
      </c>
    </row>
    <row r="44" spans="1:12" x14ac:dyDescent="0.35">
      <c r="A44" s="37" t="s">
        <v>45</v>
      </c>
      <c r="B44" s="45">
        <v>4695</v>
      </c>
      <c r="C44" s="45">
        <v>4698</v>
      </c>
      <c r="D44" s="45">
        <v>4707</v>
      </c>
      <c r="E44" s="45">
        <v>4715</v>
      </c>
      <c r="F44" s="45">
        <v>4744</v>
      </c>
      <c r="G44" s="45">
        <v>4763</v>
      </c>
      <c r="H44" s="45">
        <v>4800</v>
      </c>
      <c r="I44" s="45">
        <v>4802</v>
      </c>
      <c r="J44" s="45">
        <v>4808</v>
      </c>
      <c r="K44" s="45">
        <v>4842</v>
      </c>
      <c r="L44">
        <v>4848</v>
      </c>
    </row>
    <row r="45" spans="1:12" x14ac:dyDescent="0.35">
      <c r="A45" s="37" t="s">
        <v>46</v>
      </c>
      <c r="B45" s="45">
        <v>3026</v>
      </c>
      <c r="C45" s="45">
        <v>3021</v>
      </c>
      <c r="D45" s="45">
        <v>3017</v>
      </c>
      <c r="E45" s="45">
        <v>3013</v>
      </c>
      <c r="F45" s="45">
        <v>3007</v>
      </c>
      <c r="G45" s="45">
        <v>3001</v>
      </c>
      <c r="H45" s="45">
        <v>2994</v>
      </c>
      <c r="I45" s="45">
        <v>2987</v>
      </c>
      <c r="J45" s="45">
        <v>3100</v>
      </c>
      <c r="K45" s="45">
        <v>3100</v>
      </c>
      <c r="L45">
        <v>3102</v>
      </c>
    </row>
    <row r="46" spans="1:12" x14ac:dyDescent="0.35">
      <c r="A46" s="37" t="s">
        <v>47</v>
      </c>
      <c r="B46" s="45">
        <v>2980</v>
      </c>
      <c r="C46" s="45">
        <v>2985</v>
      </c>
      <c r="D46" s="45">
        <v>2990</v>
      </c>
      <c r="E46" s="45">
        <v>2996</v>
      </c>
      <c r="F46" s="45">
        <v>3017</v>
      </c>
      <c r="G46" s="45">
        <v>3033</v>
      </c>
      <c r="H46" s="45">
        <v>3047</v>
      </c>
      <c r="I46" s="45">
        <v>3050</v>
      </c>
      <c r="J46" s="45">
        <v>3056</v>
      </c>
      <c r="K46" s="45">
        <v>3044</v>
      </c>
      <c r="L46">
        <v>3067</v>
      </c>
    </row>
    <row r="47" spans="1:12" x14ac:dyDescent="0.35">
      <c r="A47" s="37" t="s">
        <v>52</v>
      </c>
      <c r="B47" s="45">
        <f t="shared" ref="B47:K47" si="0">SUM(B2:B46)</f>
        <v>453889</v>
      </c>
      <c r="C47" s="45">
        <f t="shared" si="0"/>
        <v>456767</v>
      </c>
      <c r="D47" s="45">
        <f t="shared" si="0"/>
        <v>459633</v>
      </c>
      <c r="E47" s="45">
        <f t="shared" si="0"/>
        <v>463747</v>
      </c>
      <c r="F47" s="45">
        <f t="shared" si="0"/>
        <v>469550</v>
      </c>
      <c r="G47" s="45">
        <f t="shared" si="0"/>
        <v>474593</v>
      </c>
      <c r="H47" s="45">
        <f t="shared" si="0"/>
        <v>478604</v>
      </c>
      <c r="I47" s="45">
        <f t="shared" si="0"/>
        <v>482708</v>
      </c>
      <c r="J47" s="45">
        <f>SUM(J2:J46)</f>
        <v>486852</v>
      </c>
      <c r="K47" s="45">
        <f t="shared" si="0"/>
        <v>491242</v>
      </c>
      <c r="L47" s="45">
        <f>SUM(L2:L46)</f>
        <v>497209</v>
      </c>
    </row>
    <row r="48" spans="1:12" x14ac:dyDescent="0.35">
      <c r="A48" s="37" t="s">
        <v>49</v>
      </c>
      <c r="B48" s="65">
        <f>B47/B49</f>
        <v>4.5404364726625887E-2</v>
      </c>
      <c r="C48" s="65">
        <f t="shared" ref="C48:L48" si="1">C47/C49</f>
        <v>4.5327622910442102E-2</v>
      </c>
      <c r="D48" s="65">
        <f t="shared" si="1"/>
        <v>4.5203954924389125E-2</v>
      </c>
      <c r="E48" s="65">
        <f t="shared" si="1"/>
        <v>4.5031574742264789E-2</v>
      </c>
      <c r="F48" s="65">
        <f t="shared" si="1"/>
        <v>4.4967805234959295E-2</v>
      </c>
      <c r="G48" s="65">
        <f t="shared" si="1"/>
        <v>4.475419109944262E-2</v>
      </c>
      <c r="H48" s="65">
        <f t="shared" si="1"/>
        <v>4.4435349891567881E-2</v>
      </c>
      <c r="I48" s="65">
        <f t="shared" si="1"/>
        <v>4.4167029305486577E-2</v>
      </c>
      <c r="J48" s="65">
        <f t="shared" si="1"/>
        <v>4.3857462615911912E-2</v>
      </c>
      <c r="K48" s="65">
        <f t="shared" ref="K48" si="2">K47/K49</f>
        <v>4.3536881279881964E-2</v>
      </c>
      <c r="L48" s="65">
        <f t="shared" si="1"/>
        <v>4.3281402104019553E-2</v>
      </c>
    </row>
    <row r="49" spans="1:12" x14ac:dyDescent="0.35">
      <c r="A49" s="37" t="s">
        <v>50</v>
      </c>
      <c r="B49" s="45">
        <v>9996594</v>
      </c>
      <c r="C49" s="45">
        <v>10077012</v>
      </c>
      <c r="D49" s="45">
        <v>10167982</v>
      </c>
      <c r="E49" s="45">
        <v>10298263</v>
      </c>
      <c r="F49" s="45">
        <v>10441915</v>
      </c>
      <c r="G49" s="45">
        <v>10604437</v>
      </c>
      <c r="H49" s="45">
        <v>10770794</v>
      </c>
      <c r="I49" s="45">
        <v>10929148</v>
      </c>
      <c r="J49" s="45">
        <v>11100779</v>
      </c>
      <c r="K49" s="45">
        <v>11283353</v>
      </c>
      <c r="L49">
        <v>11487821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0C618-EDC8-44F7-9C19-5A848DAB18EF}">
  <sheetPr>
    <pageSetUpPr fitToPage="1"/>
  </sheetPr>
  <dimension ref="A1:P52"/>
  <sheetViews>
    <sheetView topLeftCell="D1" zoomScale="85" zoomScaleNormal="85" workbookViewId="0">
      <selection activeCell="P43" sqref="P43"/>
    </sheetView>
  </sheetViews>
  <sheetFormatPr defaultRowHeight="14.5" x14ac:dyDescent="0.35"/>
  <cols>
    <col min="1" max="1" width="13.08984375" bestFit="1" customWidth="1"/>
    <col min="2" max="5" width="16.36328125" bestFit="1" customWidth="1"/>
    <col min="6" max="6" width="18" bestFit="1" customWidth="1"/>
    <col min="7" max="12" width="16.36328125" bestFit="1" customWidth="1"/>
    <col min="13" max="13" width="15.54296875" bestFit="1" customWidth="1"/>
    <col min="14" max="14" width="14.453125" bestFit="1" customWidth="1"/>
    <col min="15" max="15" width="19.6328125" customWidth="1"/>
    <col min="16" max="16" width="20.1796875" customWidth="1"/>
  </cols>
  <sheetData>
    <row r="1" spans="1:16" x14ac:dyDescent="0.35">
      <c r="A1" s="1" t="s">
        <v>87</v>
      </c>
      <c r="B1" s="6">
        <v>2007</v>
      </c>
      <c r="C1" s="6">
        <v>2008</v>
      </c>
      <c r="D1" s="6">
        <v>2009</v>
      </c>
      <c r="E1" s="6">
        <v>2010</v>
      </c>
      <c r="F1" s="6">
        <v>2011</v>
      </c>
      <c r="G1" s="6">
        <v>2012</v>
      </c>
      <c r="H1" s="6">
        <v>2013</v>
      </c>
      <c r="I1" s="6">
        <v>2014</v>
      </c>
      <c r="J1" s="6">
        <v>2015</v>
      </c>
      <c r="K1" s="6">
        <v>2016</v>
      </c>
      <c r="L1" s="6">
        <v>2017</v>
      </c>
      <c r="M1" s="6">
        <v>2018</v>
      </c>
      <c r="N1" s="35">
        <v>2019</v>
      </c>
      <c r="O1" s="6">
        <v>2020</v>
      </c>
      <c r="P1" s="35">
        <v>2021</v>
      </c>
    </row>
    <row r="2" spans="1:16" ht="15.5" x14ac:dyDescent="0.35">
      <c r="A2" s="1" t="s">
        <v>3</v>
      </c>
      <c r="B2" s="4">
        <v>3717785047</v>
      </c>
      <c r="C2" s="4">
        <v>4456539682</v>
      </c>
      <c r="D2" s="4">
        <v>3599181992</v>
      </c>
      <c r="E2" s="4">
        <v>4200328284</v>
      </c>
      <c r="F2" s="4">
        <v>4757144258</v>
      </c>
      <c r="G2" s="12">
        <v>5467000321</v>
      </c>
      <c r="H2" s="4">
        <v>6422635992</v>
      </c>
      <c r="I2" s="4">
        <v>7639884885</v>
      </c>
      <c r="J2" s="4">
        <v>5385066059</v>
      </c>
      <c r="K2" s="4">
        <v>3984206685</v>
      </c>
      <c r="L2" s="4">
        <v>4724857970</v>
      </c>
      <c r="M2" s="4">
        <v>5154109977</v>
      </c>
      <c r="N2" s="4">
        <v>5624829423</v>
      </c>
      <c r="O2" s="117">
        <v>5717766952</v>
      </c>
      <c r="P2" s="124">
        <v>6266766919</v>
      </c>
    </row>
    <row r="3" spans="1:16" ht="15.5" x14ac:dyDescent="0.35">
      <c r="A3" s="1" t="s">
        <v>4</v>
      </c>
      <c r="B3" s="4">
        <v>900970986</v>
      </c>
      <c r="C3" s="4">
        <v>1025069628</v>
      </c>
      <c r="D3" s="4">
        <v>1135419485</v>
      </c>
      <c r="E3" s="4">
        <v>1124080440</v>
      </c>
      <c r="F3" s="4">
        <v>1076412010</v>
      </c>
      <c r="G3" s="12">
        <v>1244692230</v>
      </c>
      <c r="H3" s="4">
        <v>1162696670</v>
      </c>
      <c r="I3" s="4">
        <v>1270434330</v>
      </c>
      <c r="J3" s="4">
        <v>1108726320</v>
      </c>
      <c r="K3" s="4">
        <v>887518160</v>
      </c>
      <c r="L3" s="4">
        <v>876249120</v>
      </c>
      <c r="M3" s="4">
        <v>892535690</v>
      </c>
      <c r="N3" s="4">
        <v>1031543718</v>
      </c>
      <c r="O3" s="117">
        <v>1143463782</v>
      </c>
      <c r="P3" s="124">
        <v>1311374073</v>
      </c>
    </row>
    <row r="4" spans="1:16" ht="15.5" x14ac:dyDescent="0.35">
      <c r="A4" s="1" t="s">
        <v>5</v>
      </c>
      <c r="B4" s="4">
        <v>623036370</v>
      </c>
      <c r="C4" s="4">
        <v>775298580</v>
      </c>
      <c r="D4" s="4">
        <v>667738040</v>
      </c>
      <c r="E4" s="4">
        <v>785415480</v>
      </c>
      <c r="F4" s="4">
        <v>857158150</v>
      </c>
      <c r="G4" s="12">
        <v>989553518</v>
      </c>
      <c r="H4" s="4">
        <v>919057318</v>
      </c>
      <c r="I4" s="4">
        <v>934089667</v>
      </c>
      <c r="J4" s="4">
        <v>631962587</v>
      </c>
      <c r="K4" s="4">
        <v>422762599</v>
      </c>
      <c r="L4" s="4">
        <v>455927948</v>
      </c>
      <c r="M4" s="4">
        <v>480943415</v>
      </c>
      <c r="N4" s="4">
        <v>771569105</v>
      </c>
      <c r="O4" s="117">
        <v>766027380</v>
      </c>
      <c r="P4" s="124">
        <v>672702917</v>
      </c>
    </row>
    <row r="5" spans="1:16" ht="15.5" x14ac:dyDescent="0.35">
      <c r="A5" s="1" t="s">
        <v>6</v>
      </c>
      <c r="B5" s="4">
        <v>557398210</v>
      </c>
      <c r="C5" s="4">
        <v>638228970</v>
      </c>
      <c r="D5" s="4">
        <v>792313260</v>
      </c>
      <c r="E5" s="4">
        <v>927717371</v>
      </c>
      <c r="F5" s="4">
        <v>929866860</v>
      </c>
      <c r="G5" s="12">
        <v>914103350</v>
      </c>
      <c r="H5" s="4">
        <v>946034410</v>
      </c>
      <c r="I5" s="4">
        <v>922042190</v>
      </c>
      <c r="J5" s="4">
        <v>964210370</v>
      </c>
      <c r="K5" s="4">
        <v>955961360</v>
      </c>
      <c r="L5" s="4">
        <v>955014500</v>
      </c>
      <c r="M5" s="4">
        <v>1022873060</v>
      </c>
      <c r="N5" s="4">
        <v>1035394545</v>
      </c>
      <c r="O5" s="117">
        <v>1023620554</v>
      </c>
      <c r="P5" s="124">
        <v>1653529649</v>
      </c>
    </row>
    <row r="6" spans="1:16" ht="15.5" x14ac:dyDescent="0.35">
      <c r="A6" s="1" t="s">
        <v>7</v>
      </c>
      <c r="B6" s="4">
        <v>669111000</v>
      </c>
      <c r="C6" s="4">
        <v>693461940</v>
      </c>
      <c r="D6" s="4">
        <v>674922080</v>
      </c>
      <c r="E6" s="4">
        <v>697672060</v>
      </c>
      <c r="F6" s="4">
        <v>786085953</v>
      </c>
      <c r="G6" s="12">
        <v>793224866</v>
      </c>
      <c r="H6" s="4">
        <v>783850883</v>
      </c>
      <c r="I6" s="4">
        <v>783817431</v>
      </c>
      <c r="J6" s="4">
        <v>823785865</v>
      </c>
      <c r="K6" s="4">
        <v>899170421</v>
      </c>
      <c r="L6" s="4">
        <v>981148713</v>
      </c>
      <c r="M6" s="4">
        <v>1052036423</v>
      </c>
      <c r="N6" s="4">
        <v>1134743662</v>
      </c>
      <c r="O6" s="117">
        <v>1242955512</v>
      </c>
      <c r="P6" s="124">
        <v>1971422577</v>
      </c>
    </row>
    <row r="7" spans="1:16" ht="15.5" x14ac:dyDescent="0.35">
      <c r="A7" s="1" t="s">
        <v>8</v>
      </c>
      <c r="B7" s="4">
        <v>1973338520</v>
      </c>
      <c r="C7" s="4">
        <v>2356323580</v>
      </c>
      <c r="D7" s="4">
        <v>2164635510</v>
      </c>
      <c r="E7" s="4">
        <v>2366195070</v>
      </c>
      <c r="F7" s="4">
        <v>2282525450</v>
      </c>
      <c r="G7" s="12">
        <v>2711453460</v>
      </c>
      <c r="H7" s="4">
        <v>2618190090</v>
      </c>
      <c r="I7" s="4">
        <v>2404296810</v>
      </c>
      <c r="J7" s="4">
        <v>1662725720</v>
      </c>
      <c r="K7" s="4">
        <v>1004303710</v>
      </c>
      <c r="L7" s="4">
        <v>1002256620</v>
      </c>
      <c r="M7" s="4">
        <v>1091808850</v>
      </c>
      <c r="N7" s="4">
        <v>1433077013</v>
      </c>
      <c r="O7" s="117">
        <v>1609435199</v>
      </c>
      <c r="P7" s="124">
        <v>1647715801</v>
      </c>
    </row>
    <row r="8" spans="1:16" ht="15.5" x14ac:dyDescent="0.35">
      <c r="A8" s="1" t="s">
        <v>9</v>
      </c>
      <c r="B8" s="4">
        <v>2232724912</v>
      </c>
      <c r="C8" s="4">
        <v>2642668500</v>
      </c>
      <c r="D8" s="4">
        <v>2437871380</v>
      </c>
      <c r="E8" s="4">
        <v>2534178760</v>
      </c>
      <c r="F8" s="4">
        <v>2242146350</v>
      </c>
      <c r="G8" s="12">
        <v>2321537840</v>
      </c>
      <c r="H8" s="4">
        <v>2248039300</v>
      </c>
      <c r="I8" s="4">
        <v>2754085240</v>
      </c>
      <c r="J8" s="4">
        <v>2342139640</v>
      </c>
      <c r="K8" s="4">
        <v>1587757910</v>
      </c>
      <c r="L8" s="4">
        <v>1589328660</v>
      </c>
      <c r="M8" s="4">
        <v>1664796250</v>
      </c>
      <c r="N8" s="4">
        <v>1941935450</v>
      </c>
      <c r="O8" s="117">
        <v>2531974282</v>
      </c>
      <c r="P8" s="124">
        <v>2647054910</v>
      </c>
    </row>
    <row r="9" spans="1:16" ht="15.5" x14ac:dyDescent="0.35">
      <c r="A9" s="1" t="s">
        <v>10</v>
      </c>
      <c r="B9" s="4">
        <v>393297820</v>
      </c>
      <c r="C9" s="4">
        <v>638962530</v>
      </c>
      <c r="D9" s="4">
        <v>655161660</v>
      </c>
      <c r="E9" s="4">
        <v>712304310</v>
      </c>
      <c r="F9" s="4">
        <v>745688829</v>
      </c>
      <c r="G9" s="12">
        <v>767970415</v>
      </c>
      <c r="H9" s="4">
        <v>790849371</v>
      </c>
      <c r="I9" s="4">
        <v>844473026</v>
      </c>
      <c r="J9" s="4">
        <v>824720746</v>
      </c>
      <c r="K9" s="4">
        <v>768295250</v>
      </c>
      <c r="L9" s="4">
        <v>927897176</v>
      </c>
      <c r="M9" s="4">
        <v>919198006</v>
      </c>
      <c r="N9" s="4">
        <v>1020755048</v>
      </c>
      <c r="O9" s="117">
        <v>1007060081</v>
      </c>
      <c r="P9" s="124">
        <v>991200282</v>
      </c>
    </row>
    <row r="10" spans="1:16" ht="15.5" x14ac:dyDescent="0.35">
      <c r="A10" s="1" t="s">
        <v>11</v>
      </c>
      <c r="B10" s="4">
        <v>366614700</v>
      </c>
      <c r="C10" s="4">
        <v>395428820</v>
      </c>
      <c r="D10" s="4">
        <v>378859140</v>
      </c>
      <c r="E10" s="4">
        <v>444150870</v>
      </c>
      <c r="F10" s="4">
        <v>438439660</v>
      </c>
      <c r="G10" s="12">
        <v>499978760</v>
      </c>
      <c r="H10" s="4">
        <v>542969770</v>
      </c>
      <c r="I10" s="4">
        <v>742216710</v>
      </c>
      <c r="J10" s="4">
        <v>1019932280</v>
      </c>
      <c r="K10" s="4">
        <v>997710650</v>
      </c>
      <c r="L10" s="4">
        <v>1563448800</v>
      </c>
      <c r="M10" s="4">
        <v>2055896360</v>
      </c>
      <c r="N10" s="4">
        <v>2617236607</v>
      </c>
      <c r="O10" s="117">
        <v>3417603577</v>
      </c>
      <c r="P10" s="124">
        <v>3535428197</v>
      </c>
    </row>
    <row r="11" spans="1:16" ht="15.5" x14ac:dyDescent="0.35">
      <c r="A11" s="1" t="s">
        <v>12</v>
      </c>
      <c r="B11" s="4">
        <v>1058482460</v>
      </c>
      <c r="C11" s="4">
        <v>1335864420</v>
      </c>
      <c r="D11" s="4">
        <v>1186239750</v>
      </c>
      <c r="E11" s="4">
        <v>1274108660</v>
      </c>
      <c r="F11" s="4">
        <v>1287224450</v>
      </c>
      <c r="G11" s="12">
        <v>1474384130</v>
      </c>
      <c r="H11" s="4">
        <v>1419069200</v>
      </c>
      <c r="I11" s="4">
        <v>1489746710</v>
      </c>
      <c r="J11" s="4">
        <v>1348132830</v>
      </c>
      <c r="K11" s="4">
        <v>1165063880</v>
      </c>
      <c r="L11" s="4">
        <v>1273657800</v>
      </c>
      <c r="M11" s="4">
        <v>1263512450</v>
      </c>
      <c r="N11" s="4">
        <v>1376130580</v>
      </c>
      <c r="O11" s="117">
        <v>1299120900</v>
      </c>
      <c r="P11" s="124">
        <v>968912505</v>
      </c>
    </row>
    <row r="12" spans="1:16" ht="15.5" x14ac:dyDescent="0.35">
      <c r="A12" s="1" t="s">
        <v>13</v>
      </c>
      <c r="B12" s="4">
        <v>381873770</v>
      </c>
      <c r="C12" s="4">
        <v>636744730</v>
      </c>
      <c r="D12" s="4">
        <v>802062830</v>
      </c>
      <c r="E12" s="4">
        <v>816959500</v>
      </c>
      <c r="F12" s="4">
        <v>805238480</v>
      </c>
      <c r="G12" s="12">
        <v>805306220</v>
      </c>
      <c r="H12" s="4">
        <v>773051450</v>
      </c>
      <c r="I12" s="4">
        <v>822037420</v>
      </c>
      <c r="J12" s="4">
        <v>750290730</v>
      </c>
      <c r="K12" s="4">
        <v>713501930</v>
      </c>
      <c r="L12" s="4">
        <v>702252300</v>
      </c>
      <c r="M12" s="4">
        <v>747551590</v>
      </c>
      <c r="N12" s="4">
        <v>752864312</v>
      </c>
      <c r="O12" s="117">
        <v>738611052</v>
      </c>
      <c r="P12" s="124">
        <v>779776910</v>
      </c>
    </row>
    <row r="13" spans="1:16" ht="15.5" x14ac:dyDescent="0.35">
      <c r="A13" s="1" t="s">
        <v>14</v>
      </c>
      <c r="B13" s="4">
        <v>9045220709</v>
      </c>
      <c r="C13" s="4">
        <v>11204335102</v>
      </c>
      <c r="D13" s="4">
        <v>10985085322</v>
      </c>
      <c r="E13" s="4">
        <v>11328158412</v>
      </c>
      <c r="F13" s="4">
        <v>11943735770</v>
      </c>
      <c r="G13" s="12">
        <v>13347894766</v>
      </c>
      <c r="H13" s="4">
        <v>15293231394</v>
      </c>
      <c r="I13" s="4">
        <v>16360016587</v>
      </c>
      <c r="J13" s="4">
        <v>15520634743</v>
      </c>
      <c r="K13" s="4">
        <v>14181945101</v>
      </c>
      <c r="L13" s="4">
        <v>14620998996</v>
      </c>
      <c r="M13" s="4">
        <v>13657911921</v>
      </c>
      <c r="N13" s="4">
        <v>17910205121</v>
      </c>
      <c r="O13" s="117">
        <v>18836680220</v>
      </c>
      <c r="P13" s="124">
        <v>18799370447</v>
      </c>
    </row>
    <row r="14" spans="1:16" ht="15.5" x14ac:dyDescent="0.35">
      <c r="A14" s="1" t="s">
        <v>15</v>
      </c>
      <c r="B14" s="4">
        <v>366097637</v>
      </c>
      <c r="C14" s="4">
        <v>495019996</v>
      </c>
      <c r="D14" s="4">
        <v>690795809</v>
      </c>
      <c r="E14" s="4">
        <v>754330670</v>
      </c>
      <c r="F14" s="4">
        <v>745917296</v>
      </c>
      <c r="G14" s="12">
        <v>787423261</v>
      </c>
      <c r="H14" s="4">
        <v>787398744</v>
      </c>
      <c r="I14" s="4">
        <v>853645710</v>
      </c>
      <c r="J14" s="4">
        <v>987929130</v>
      </c>
      <c r="K14" s="4">
        <v>952517800</v>
      </c>
      <c r="L14" s="4">
        <v>1047695280</v>
      </c>
      <c r="M14" s="4">
        <v>1000985410</v>
      </c>
      <c r="N14" s="4">
        <v>1039673871</v>
      </c>
      <c r="O14" s="117">
        <v>1488462493</v>
      </c>
      <c r="P14" s="124">
        <v>1563024493</v>
      </c>
    </row>
    <row r="15" spans="1:16" ht="15.5" x14ac:dyDescent="0.35">
      <c r="A15" s="1" t="s">
        <v>16</v>
      </c>
      <c r="B15" s="4">
        <v>4691251598</v>
      </c>
      <c r="C15" s="4">
        <v>6051556833</v>
      </c>
      <c r="D15" s="4">
        <v>4997645786</v>
      </c>
      <c r="E15" s="4">
        <v>5726641678</v>
      </c>
      <c r="F15" s="4">
        <v>6244181854</v>
      </c>
      <c r="G15" s="12">
        <v>7247154282</v>
      </c>
      <c r="H15" s="4">
        <v>6743698532</v>
      </c>
      <c r="I15" s="4">
        <v>6817124417</v>
      </c>
      <c r="J15" s="4">
        <v>4697682132</v>
      </c>
      <c r="K15" s="4">
        <v>3395908054</v>
      </c>
      <c r="L15" s="4">
        <v>3757045875</v>
      </c>
      <c r="M15" s="4">
        <v>3931885655</v>
      </c>
      <c r="N15" s="4">
        <v>4766311933</v>
      </c>
      <c r="O15" s="117">
        <v>4661042737</v>
      </c>
      <c r="P15" s="124">
        <v>4249082297</v>
      </c>
    </row>
    <row r="16" spans="1:16" ht="15.5" x14ac:dyDescent="0.35">
      <c r="A16" s="1" t="s">
        <v>17</v>
      </c>
      <c r="B16" s="4">
        <v>833338870</v>
      </c>
      <c r="C16">
        <v>1049123700</v>
      </c>
      <c r="D16">
        <v>984268410</v>
      </c>
      <c r="E16">
        <v>1143588920</v>
      </c>
      <c r="F16" s="4">
        <v>1171639582</v>
      </c>
      <c r="G16" s="12">
        <v>1287973106</v>
      </c>
      <c r="H16" s="4">
        <v>1229014112</v>
      </c>
      <c r="I16" s="4">
        <v>1245940698</v>
      </c>
      <c r="J16" s="4">
        <v>896147330</v>
      </c>
      <c r="K16" s="4">
        <v>763346619</v>
      </c>
      <c r="L16" s="4">
        <v>860792942</v>
      </c>
      <c r="M16" s="4">
        <v>1029536452</v>
      </c>
      <c r="N16" s="4">
        <v>1062342549</v>
      </c>
      <c r="O16" s="117">
        <v>1139614447</v>
      </c>
      <c r="P16" s="124">
        <v>1094449291</v>
      </c>
    </row>
    <row r="17" spans="1:16" ht="15.5" x14ac:dyDescent="0.35">
      <c r="A17" s="1" t="s">
        <v>18</v>
      </c>
      <c r="B17" s="4">
        <v>926171620</v>
      </c>
      <c r="C17" s="4">
        <v>1257822580</v>
      </c>
      <c r="D17" s="4">
        <v>1232898750</v>
      </c>
      <c r="E17" s="4">
        <v>1382744030</v>
      </c>
      <c r="F17" s="4">
        <v>1701544089</v>
      </c>
      <c r="G17" s="12">
        <v>3400127117</v>
      </c>
      <c r="H17" s="4">
        <v>3280255274</v>
      </c>
      <c r="I17" s="4">
        <v>3920249911</v>
      </c>
      <c r="J17" s="4">
        <v>3015463013</v>
      </c>
      <c r="K17" s="4">
        <v>2918296069</v>
      </c>
      <c r="L17" s="4">
        <v>2963836504</v>
      </c>
      <c r="M17" s="4">
        <v>3649454635</v>
      </c>
      <c r="N17" s="4">
        <v>4898621524</v>
      </c>
      <c r="O17" s="117">
        <v>4899719498</v>
      </c>
      <c r="P17" s="124">
        <v>4653613043</v>
      </c>
    </row>
    <row r="18" spans="1:16" ht="15.5" x14ac:dyDescent="0.35">
      <c r="A18" s="1" t="s">
        <v>19</v>
      </c>
      <c r="B18" s="4">
        <v>3241471912</v>
      </c>
      <c r="C18" s="2">
        <v>4098727577</v>
      </c>
      <c r="D18" s="2">
        <v>3680959954</v>
      </c>
      <c r="E18" s="2">
        <v>4048313566</v>
      </c>
      <c r="F18" s="4">
        <v>3961391487</v>
      </c>
      <c r="G18" s="12">
        <v>4688871425</v>
      </c>
      <c r="H18" s="4">
        <v>4410942265</v>
      </c>
      <c r="I18" s="4">
        <v>4451987617</v>
      </c>
      <c r="J18" s="4">
        <v>3431260667</v>
      </c>
      <c r="K18" s="4">
        <v>2535159725</v>
      </c>
      <c r="L18" s="4">
        <v>2747559659</v>
      </c>
      <c r="M18" s="4">
        <v>2905611158</v>
      </c>
      <c r="N18" s="4">
        <v>3131864235</v>
      </c>
      <c r="O18" s="117">
        <v>3298901811</v>
      </c>
      <c r="P18" s="124">
        <v>3009119198</v>
      </c>
    </row>
    <row r="19" spans="1:16" ht="15.5" x14ac:dyDescent="0.35">
      <c r="A19" s="1" t="s">
        <v>20</v>
      </c>
      <c r="B19" s="4">
        <v>2190729689</v>
      </c>
      <c r="C19" s="4">
        <v>2496447163</v>
      </c>
      <c r="D19" s="4">
        <v>2553383089</v>
      </c>
      <c r="E19" s="4">
        <v>2680167213</v>
      </c>
      <c r="F19" s="4">
        <v>3056379159</v>
      </c>
      <c r="G19" s="12">
        <v>4077337936</v>
      </c>
      <c r="H19" s="4">
        <v>3768867333</v>
      </c>
      <c r="I19" s="4">
        <v>4576391383</v>
      </c>
      <c r="J19" s="4">
        <v>3848867848</v>
      </c>
      <c r="K19" s="4">
        <v>3363288216</v>
      </c>
      <c r="L19" s="4">
        <v>3640115349</v>
      </c>
      <c r="M19" s="4">
        <v>5010061371</v>
      </c>
      <c r="N19" s="4">
        <v>6114905783</v>
      </c>
      <c r="O19" s="117">
        <v>6861995205</v>
      </c>
      <c r="P19" s="124">
        <v>6893234083</v>
      </c>
    </row>
    <row r="20" spans="1:16" ht="15.5" x14ac:dyDescent="0.35">
      <c r="A20" s="1" t="s">
        <v>21</v>
      </c>
      <c r="B20" s="4">
        <v>794669840</v>
      </c>
      <c r="C20" s="4">
        <v>995611850</v>
      </c>
      <c r="D20" s="4">
        <v>937106650</v>
      </c>
      <c r="E20" s="4">
        <v>1162988320</v>
      </c>
      <c r="F20" s="4">
        <v>1190540240</v>
      </c>
      <c r="G20" s="12">
        <v>1360685980</v>
      </c>
      <c r="H20" s="4">
        <v>1494958080</v>
      </c>
      <c r="I20" s="4">
        <v>2341417920</v>
      </c>
      <c r="J20" s="4">
        <v>2163105910</v>
      </c>
      <c r="K20" s="4">
        <v>1757807130</v>
      </c>
      <c r="L20" s="4">
        <v>1670007770</v>
      </c>
      <c r="M20" s="4">
        <v>1933639640</v>
      </c>
      <c r="N20" s="4">
        <v>2287163204</v>
      </c>
      <c r="O20" s="117">
        <v>2383411679</v>
      </c>
      <c r="P20" s="124">
        <v>2189348979</v>
      </c>
    </row>
    <row r="21" spans="1:16" ht="15.5" x14ac:dyDescent="0.35">
      <c r="A21" s="1" t="s">
        <v>22</v>
      </c>
      <c r="B21" s="4">
        <v>614183870</v>
      </c>
      <c r="C21" s="2">
        <v>841651310</v>
      </c>
      <c r="D21" s="2">
        <v>964778680</v>
      </c>
      <c r="E21" s="2">
        <v>1096916450</v>
      </c>
      <c r="F21" s="4">
        <v>1077775240</v>
      </c>
      <c r="G21" s="12">
        <v>1311585770</v>
      </c>
      <c r="H21" s="4">
        <v>1281642480</v>
      </c>
      <c r="I21" s="4">
        <v>1326744050</v>
      </c>
      <c r="J21" s="4">
        <v>1030494780</v>
      </c>
      <c r="K21" s="4">
        <v>736296740</v>
      </c>
      <c r="L21" s="4">
        <v>808448740</v>
      </c>
      <c r="M21" s="4">
        <v>822190640</v>
      </c>
      <c r="N21" s="4">
        <v>928905753</v>
      </c>
      <c r="O21" s="117">
        <v>861666660</v>
      </c>
      <c r="P21" s="124">
        <v>881502488</v>
      </c>
    </row>
    <row r="22" spans="1:16" ht="15.5" x14ac:dyDescent="0.35">
      <c r="A22" s="1" t="s">
        <v>23</v>
      </c>
      <c r="B22" s="4">
        <v>781436740</v>
      </c>
      <c r="C22" s="4">
        <v>956993560</v>
      </c>
      <c r="D22" s="4">
        <v>788759820</v>
      </c>
      <c r="E22" s="4">
        <v>827739320</v>
      </c>
      <c r="F22" s="4">
        <v>713525120</v>
      </c>
      <c r="G22" s="12">
        <v>677123020</v>
      </c>
      <c r="H22" s="4">
        <v>623236390</v>
      </c>
      <c r="I22" s="4">
        <v>970064800</v>
      </c>
      <c r="J22" s="4">
        <v>1126468590</v>
      </c>
      <c r="K22" s="4">
        <v>1329391140</v>
      </c>
      <c r="L22" s="4">
        <v>2009064890</v>
      </c>
      <c r="M22" s="4">
        <v>3761383250</v>
      </c>
      <c r="N22" s="4">
        <v>8121891863</v>
      </c>
      <c r="O22" s="117">
        <v>8971199795</v>
      </c>
      <c r="P22" s="124">
        <v>7954275990</v>
      </c>
    </row>
    <row r="23" spans="1:16" ht="15.5" x14ac:dyDescent="0.35">
      <c r="A23" s="1" t="s">
        <v>24</v>
      </c>
      <c r="B23" s="4">
        <v>13816579989</v>
      </c>
      <c r="C23" s="2">
        <v>14762205455</v>
      </c>
      <c r="D23" s="2">
        <v>15318710803</v>
      </c>
      <c r="E23" s="2">
        <v>15729483553</v>
      </c>
      <c r="F23" s="4">
        <v>16217252616</v>
      </c>
      <c r="G23" s="12">
        <v>16801785691</v>
      </c>
      <c r="H23" s="4">
        <v>17361897568</v>
      </c>
      <c r="I23" s="4">
        <v>18105906597</v>
      </c>
      <c r="J23" s="4">
        <v>18984268306</v>
      </c>
      <c r="K23" s="4">
        <v>20356151596</v>
      </c>
      <c r="L23" s="4">
        <v>21535627761</v>
      </c>
      <c r="M23" s="4">
        <v>23048004094</v>
      </c>
      <c r="N23" s="4">
        <v>24453104616</v>
      </c>
      <c r="O23" s="117">
        <v>26776317523</v>
      </c>
      <c r="P23" s="124">
        <v>28566611528</v>
      </c>
    </row>
    <row r="24" spans="1:16" ht="15.5" x14ac:dyDescent="0.35">
      <c r="A24" s="1" t="s">
        <v>25</v>
      </c>
      <c r="B24" s="4">
        <v>397852080</v>
      </c>
      <c r="C24" s="4">
        <v>473925600</v>
      </c>
      <c r="D24" s="4">
        <v>531959450</v>
      </c>
      <c r="E24" s="4">
        <v>548955150</v>
      </c>
      <c r="F24" s="4">
        <v>549400550</v>
      </c>
      <c r="G24" s="12">
        <v>583114030</v>
      </c>
      <c r="H24" s="4">
        <v>706742080</v>
      </c>
      <c r="I24" s="4">
        <v>703600230</v>
      </c>
      <c r="J24" s="4">
        <v>840446280</v>
      </c>
      <c r="K24" s="4">
        <v>881333660</v>
      </c>
      <c r="L24" s="4">
        <v>969673630</v>
      </c>
      <c r="M24" s="4">
        <v>966330260</v>
      </c>
      <c r="N24" s="4">
        <v>1329874476</v>
      </c>
      <c r="O24" s="117">
        <v>1557320100</v>
      </c>
      <c r="P24" s="124">
        <v>1593385001</v>
      </c>
    </row>
    <row r="25" spans="1:16" ht="15.5" x14ac:dyDescent="0.35">
      <c r="A25" s="1" t="s">
        <v>26</v>
      </c>
      <c r="B25" s="4">
        <v>1150792296</v>
      </c>
      <c r="C25" s="4">
        <v>1593230876</v>
      </c>
      <c r="D25" s="4">
        <v>1927452396</v>
      </c>
      <c r="E25" s="4">
        <v>2609987950</v>
      </c>
      <c r="F25" s="4">
        <v>3180120520</v>
      </c>
      <c r="G25" s="12">
        <v>4900374390</v>
      </c>
      <c r="H25" s="4">
        <v>5668450260</v>
      </c>
      <c r="I25" s="4">
        <v>6344464870</v>
      </c>
      <c r="J25" s="4">
        <v>5494583040</v>
      </c>
      <c r="K25" s="4">
        <v>4367630050</v>
      </c>
      <c r="L25" s="4">
        <v>4705459400</v>
      </c>
      <c r="M25" s="4">
        <v>5017872260</v>
      </c>
      <c r="N25" s="4">
        <v>8089934120</v>
      </c>
      <c r="O25" s="117">
        <v>10745360740</v>
      </c>
      <c r="P25" s="124">
        <v>9482161752</v>
      </c>
    </row>
    <row r="26" spans="1:16" ht="15.5" x14ac:dyDescent="0.35">
      <c r="A26" s="1" t="s">
        <v>27</v>
      </c>
      <c r="B26" s="4">
        <v>1413631720</v>
      </c>
      <c r="C26" s="2">
        <v>1448988520</v>
      </c>
      <c r="D26" s="2">
        <v>1467658930</v>
      </c>
      <c r="E26" s="2">
        <v>1484704460</v>
      </c>
      <c r="F26" s="4">
        <v>1511739830</v>
      </c>
      <c r="G26" s="12">
        <v>1547663440</v>
      </c>
      <c r="H26" s="4">
        <v>1507423780</v>
      </c>
      <c r="I26" s="4">
        <v>1566530080</v>
      </c>
      <c r="J26" s="4">
        <v>1636498980</v>
      </c>
      <c r="K26" s="4">
        <v>1623327250</v>
      </c>
      <c r="L26" s="4">
        <v>1647124620</v>
      </c>
      <c r="M26" s="4">
        <v>1781918530</v>
      </c>
      <c r="N26" s="4">
        <v>1776114614</v>
      </c>
      <c r="O26" s="117">
        <v>1860102374</v>
      </c>
      <c r="P26" s="124">
        <v>2257564054</v>
      </c>
    </row>
    <row r="27" spans="1:16" ht="15.5" x14ac:dyDescent="0.35">
      <c r="A27" s="1" t="s">
        <v>28</v>
      </c>
      <c r="B27" s="4">
        <v>1061099950</v>
      </c>
      <c r="C27" s="2">
        <v>1133752650</v>
      </c>
      <c r="D27" s="2">
        <v>1055076660</v>
      </c>
      <c r="E27" s="2">
        <v>1088652190</v>
      </c>
      <c r="F27" s="4">
        <v>1015411110</v>
      </c>
      <c r="G27" s="12">
        <v>1078712730</v>
      </c>
      <c r="H27" s="4">
        <v>1079662680</v>
      </c>
      <c r="I27" s="4">
        <v>1088120860</v>
      </c>
      <c r="J27" s="4">
        <v>1050186520</v>
      </c>
      <c r="K27" s="4">
        <v>1051282894</v>
      </c>
      <c r="L27" s="4">
        <v>1084595840</v>
      </c>
      <c r="M27" s="4">
        <v>1091932220</v>
      </c>
      <c r="N27" s="4">
        <v>1104799070</v>
      </c>
      <c r="O27" s="117">
        <v>1019469400</v>
      </c>
      <c r="P27" s="124">
        <v>1333628984</v>
      </c>
    </row>
    <row r="28" spans="1:16" ht="15.5" x14ac:dyDescent="0.35">
      <c r="A28" s="1" t="s">
        <v>29</v>
      </c>
      <c r="B28" s="4">
        <v>9931182193</v>
      </c>
      <c r="C28" s="4">
        <v>12382796012</v>
      </c>
      <c r="D28" s="4">
        <v>12502940680</v>
      </c>
      <c r="E28" s="4">
        <v>13096758323</v>
      </c>
      <c r="F28" s="4">
        <v>13824190640</v>
      </c>
      <c r="G28" s="12">
        <v>17226850504</v>
      </c>
      <c r="H28" s="4">
        <v>19838123509</v>
      </c>
      <c r="I28" s="4">
        <v>22810788055</v>
      </c>
      <c r="J28" s="4">
        <v>23990543631</v>
      </c>
      <c r="K28" s="4">
        <v>22658970706</v>
      </c>
      <c r="L28" s="4">
        <v>25484388774</v>
      </c>
      <c r="M28" s="4">
        <v>29099178571</v>
      </c>
      <c r="N28" s="4">
        <v>40604113118</v>
      </c>
      <c r="O28" s="117">
        <v>42741588887</v>
      </c>
      <c r="P28" s="124">
        <v>41850642660</v>
      </c>
    </row>
    <row r="29" spans="1:16" ht="15.5" x14ac:dyDescent="0.35">
      <c r="A29" s="1" t="s">
        <v>30</v>
      </c>
      <c r="B29" s="4">
        <v>849464068</v>
      </c>
      <c r="C29" s="2">
        <v>1173085877</v>
      </c>
      <c r="D29" s="2">
        <v>1183299283</v>
      </c>
      <c r="E29" s="2">
        <v>1594477077</v>
      </c>
      <c r="F29" s="4">
        <v>1680148789</v>
      </c>
      <c r="G29" s="12">
        <v>1900624979</v>
      </c>
      <c r="H29" s="4">
        <v>1871336111</v>
      </c>
      <c r="I29" s="4">
        <v>1870833131</v>
      </c>
      <c r="J29" s="4">
        <v>1578156626</v>
      </c>
      <c r="K29" s="4">
        <v>1319935528</v>
      </c>
      <c r="L29" s="4">
        <v>1347069923</v>
      </c>
      <c r="M29" s="4">
        <v>1388315826</v>
      </c>
      <c r="N29" s="4">
        <v>1464817010</v>
      </c>
      <c r="O29" s="117">
        <v>1524365779</v>
      </c>
      <c r="P29" s="124">
        <v>1559126365</v>
      </c>
    </row>
    <row r="30" spans="1:16" ht="15.5" x14ac:dyDescent="0.35">
      <c r="A30" s="1" t="s">
        <v>31</v>
      </c>
      <c r="B30" s="4">
        <v>1816350010</v>
      </c>
      <c r="C30" s="4">
        <v>2510081095</v>
      </c>
      <c r="D30" s="4">
        <v>3211900057</v>
      </c>
      <c r="E30" s="4">
        <v>3207913720</v>
      </c>
      <c r="F30" s="4">
        <v>3020689800</v>
      </c>
      <c r="G30" s="12">
        <v>3253999260</v>
      </c>
      <c r="H30" s="4">
        <v>3202220370</v>
      </c>
      <c r="I30" s="4">
        <v>3183808900</v>
      </c>
      <c r="J30" s="4">
        <v>3054780510</v>
      </c>
      <c r="K30" s="4">
        <v>2916307090</v>
      </c>
      <c r="L30" s="4">
        <v>2838738510</v>
      </c>
      <c r="M30" s="4">
        <v>3044614460</v>
      </c>
      <c r="N30" s="4">
        <v>3047271139</v>
      </c>
      <c r="O30" s="117">
        <v>3365596869</v>
      </c>
      <c r="P30" s="124">
        <v>3566879478</v>
      </c>
    </row>
    <row r="31" spans="1:16" ht="15.5" x14ac:dyDescent="0.35">
      <c r="A31" s="1" t="s">
        <v>32</v>
      </c>
      <c r="B31" s="4">
        <v>3457252843</v>
      </c>
      <c r="C31" s="4">
        <v>4642456430</v>
      </c>
      <c r="D31" s="4">
        <v>4245902450</v>
      </c>
      <c r="E31" s="4">
        <v>4564671410</v>
      </c>
      <c r="F31" s="4">
        <v>4433941190</v>
      </c>
      <c r="G31" s="12">
        <v>4769569314</v>
      </c>
      <c r="H31" s="4">
        <v>4365242390</v>
      </c>
      <c r="I31" s="4">
        <v>4289891060</v>
      </c>
      <c r="J31" s="4">
        <v>3367477477</v>
      </c>
      <c r="K31" s="4">
        <v>2992418129</v>
      </c>
      <c r="L31" s="4">
        <v>3748132940</v>
      </c>
      <c r="M31" s="4">
        <v>3984755914</v>
      </c>
      <c r="N31" s="4">
        <v>5057540950</v>
      </c>
      <c r="O31" s="117">
        <v>5327610221</v>
      </c>
      <c r="P31" s="124">
        <v>5831340520</v>
      </c>
    </row>
    <row r="32" spans="1:16" ht="15.5" x14ac:dyDescent="0.35">
      <c r="A32" s="1" t="s">
        <v>33</v>
      </c>
      <c r="B32" s="4">
        <v>1551525338</v>
      </c>
      <c r="C32" s="4">
        <v>1971783320</v>
      </c>
      <c r="D32" s="4">
        <v>1823296847</v>
      </c>
      <c r="E32" s="4">
        <v>2129297765</v>
      </c>
      <c r="F32" s="4">
        <v>2307326735</v>
      </c>
      <c r="G32" s="12">
        <v>2803755765</v>
      </c>
      <c r="H32" s="4">
        <v>3032277200</v>
      </c>
      <c r="I32" s="4">
        <v>3682247275</v>
      </c>
      <c r="J32" s="4">
        <v>3206121179</v>
      </c>
      <c r="K32" s="4">
        <v>2411364285</v>
      </c>
      <c r="L32" s="4">
        <v>2757444187</v>
      </c>
      <c r="M32" s="4">
        <v>3835895138</v>
      </c>
      <c r="N32" s="4">
        <v>5704994883</v>
      </c>
      <c r="O32" s="117">
        <v>5552610112</v>
      </c>
      <c r="P32" s="124">
        <v>5510735739</v>
      </c>
    </row>
    <row r="33" spans="1:16" ht="15.5" x14ac:dyDescent="0.35">
      <c r="A33" s="1" t="s">
        <v>34</v>
      </c>
      <c r="B33" s="4">
        <v>839804403</v>
      </c>
      <c r="C33" s="4">
        <v>903569240</v>
      </c>
      <c r="D33" s="4">
        <v>812606830</v>
      </c>
      <c r="E33" s="4">
        <v>822131480</v>
      </c>
      <c r="F33" s="4">
        <v>961435800</v>
      </c>
      <c r="G33" s="12">
        <v>1909943630</v>
      </c>
      <c r="H33" s="4">
        <v>1722675290</v>
      </c>
      <c r="I33" s="4">
        <v>2791708500</v>
      </c>
      <c r="J33" s="4">
        <v>3286586040</v>
      </c>
      <c r="K33" s="4">
        <v>3349496140</v>
      </c>
      <c r="L33" s="4">
        <v>4626538330</v>
      </c>
      <c r="M33" s="4">
        <v>12240360214</v>
      </c>
      <c r="N33" s="4">
        <v>17683624328</v>
      </c>
      <c r="O33" s="117">
        <v>14768048059</v>
      </c>
      <c r="P33" s="124">
        <v>16186221384</v>
      </c>
    </row>
    <row r="34" spans="1:16" ht="15.5" x14ac:dyDescent="0.35">
      <c r="A34" s="1" t="s">
        <v>35</v>
      </c>
      <c r="B34" s="4">
        <v>946273070</v>
      </c>
      <c r="C34" s="4">
        <v>1108229790</v>
      </c>
      <c r="D34" s="4">
        <v>1144413890</v>
      </c>
      <c r="E34" s="4">
        <v>1199635930</v>
      </c>
      <c r="F34" s="4">
        <v>1165881680</v>
      </c>
      <c r="G34" s="12">
        <v>1184007080</v>
      </c>
      <c r="H34" s="4">
        <v>1206290170</v>
      </c>
      <c r="I34" s="4">
        <v>1381174680</v>
      </c>
      <c r="J34" s="4">
        <v>1338395080</v>
      </c>
      <c r="K34" s="4">
        <v>1327460110</v>
      </c>
      <c r="L34" s="4">
        <v>1396751210</v>
      </c>
      <c r="M34" s="4">
        <v>1523774840</v>
      </c>
      <c r="N34" s="4">
        <v>1606367910</v>
      </c>
      <c r="O34" s="117">
        <v>1716913212</v>
      </c>
      <c r="P34" s="124">
        <v>1811662278</v>
      </c>
    </row>
    <row r="35" spans="1:16" ht="15.5" x14ac:dyDescent="0.35">
      <c r="A35" s="1" t="s">
        <v>36</v>
      </c>
      <c r="B35" s="4">
        <v>681277289</v>
      </c>
      <c r="C35" s="4">
        <v>783805673</v>
      </c>
      <c r="D35" s="4">
        <v>656050394</v>
      </c>
      <c r="E35" s="4">
        <v>705102265</v>
      </c>
      <c r="F35" s="4">
        <v>900654120</v>
      </c>
      <c r="G35" s="12">
        <v>980623161</v>
      </c>
      <c r="H35" s="4">
        <v>970786817</v>
      </c>
      <c r="I35" s="4">
        <v>956112627</v>
      </c>
      <c r="J35" s="4">
        <v>1012841269</v>
      </c>
      <c r="K35" s="4">
        <v>953662782</v>
      </c>
      <c r="L35" s="4">
        <v>952469472</v>
      </c>
      <c r="M35" s="4">
        <v>950834666</v>
      </c>
      <c r="N35" s="4">
        <v>1116046125</v>
      </c>
      <c r="O35" s="117">
        <v>1362126357</v>
      </c>
      <c r="P35" s="124">
        <v>1437754382</v>
      </c>
    </row>
    <row r="36" spans="1:16" ht="15.5" x14ac:dyDescent="0.35">
      <c r="A36" s="1" t="s">
        <v>37</v>
      </c>
      <c r="B36" s="4">
        <v>2901703692</v>
      </c>
      <c r="C36" s="4">
        <v>3677540836</v>
      </c>
      <c r="D36" s="4">
        <v>3465251579</v>
      </c>
      <c r="E36" s="4">
        <v>3639341368</v>
      </c>
      <c r="F36" s="4">
        <v>3562397980</v>
      </c>
      <c r="G36" s="12">
        <v>4179495139</v>
      </c>
      <c r="H36" s="4">
        <v>4264813439</v>
      </c>
      <c r="I36" s="4">
        <v>4517727914</v>
      </c>
      <c r="J36" s="4">
        <v>3856956346</v>
      </c>
      <c r="K36" s="4">
        <v>3246724583</v>
      </c>
      <c r="L36" s="4">
        <v>3196880481</v>
      </c>
      <c r="M36" s="4">
        <v>3649013828</v>
      </c>
      <c r="N36" s="4">
        <v>4146190225</v>
      </c>
      <c r="O36" s="117">
        <v>3893433314</v>
      </c>
      <c r="P36" s="124">
        <v>3729591807</v>
      </c>
    </row>
    <row r="37" spans="1:16" ht="15.5" x14ac:dyDescent="0.35">
      <c r="A37" s="1" t="s">
        <v>38</v>
      </c>
      <c r="B37" s="4">
        <v>672085312</v>
      </c>
      <c r="C37" s="4">
        <v>1435918438</v>
      </c>
      <c r="D37" s="4">
        <v>1623927155</v>
      </c>
      <c r="E37" s="4">
        <v>1760129900</v>
      </c>
      <c r="F37" s="4">
        <v>1427811280</v>
      </c>
      <c r="G37" s="12">
        <v>1367976880</v>
      </c>
      <c r="H37" s="4">
        <v>1280828480</v>
      </c>
      <c r="I37" s="4">
        <v>1317455940</v>
      </c>
      <c r="J37" s="4">
        <v>1209713290</v>
      </c>
      <c r="K37" s="4">
        <v>991263540</v>
      </c>
      <c r="L37" s="4">
        <v>892138740</v>
      </c>
      <c r="M37" s="4">
        <v>1060423820</v>
      </c>
      <c r="N37" s="4">
        <v>1005904685</v>
      </c>
      <c r="O37" s="117">
        <v>916417867</v>
      </c>
      <c r="P37" s="124">
        <v>981201787</v>
      </c>
    </row>
    <row r="38" spans="1:16" ht="15.5" x14ac:dyDescent="0.35">
      <c r="A38" s="1" t="s">
        <v>39</v>
      </c>
      <c r="B38" s="4">
        <v>1995373645</v>
      </c>
      <c r="C38" s="4">
        <v>2323933053</v>
      </c>
      <c r="D38" s="4">
        <v>1952898386</v>
      </c>
      <c r="E38" s="4">
        <v>1684945500</v>
      </c>
      <c r="F38" s="4">
        <v>1352630269</v>
      </c>
      <c r="G38" s="12">
        <v>1332925952</v>
      </c>
      <c r="H38" s="4">
        <v>1296501576</v>
      </c>
      <c r="I38" s="4">
        <v>1292058959</v>
      </c>
      <c r="J38" s="4">
        <v>1449161839</v>
      </c>
      <c r="K38" s="4">
        <v>1384314482</v>
      </c>
      <c r="L38" s="4">
        <v>1604753645</v>
      </c>
      <c r="M38" s="4">
        <v>1596005108</v>
      </c>
      <c r="N38" s="4">
        <v>1675932879</v>
      </c>
      <c r="O38" s="117">
        <v>1735871766</v>
      </c>
      <c r="P38" s="124">
        <v>1728307559</v>
      </c>
    </row>
    <row r="39" spans="1:16" ht="15.5" x14ac:dyDescent="0.35">
      <c r="A39" s="1" t="s">
        <v>40</v>
      </c>
      <c r="B39" s="4">
        <v>6754615602</v>
      </c>
      <c r="C39" s="4">
        <v>7285975165</v>
      </c>
      <c r="D39" s="4">
        <v>7518607540</v>
      </c>
      <c r="E39" s="4">
        <v>7572852861</v>
      </c>
      <c r="F39" s="4">
        <v>7634515260</v>
      </c>
      <c r="G39" s="12">
        <v>7847590899</v>
      </c>
      <c r="H39" s="4">
        <v>8018565849</v>
      </c>
      <c r="I39" s="4">
        <v>8251705712</v>
      </c>
      <c r="J39" s="4">
        <v>8642732463</v>
      </c>
      <c r="K39" s="4">
        <v>9008205714</v>
      </c>
      <c r="L39" s="4">
        <v>9444691379</v>
      </c>
      <c r="M39" s="4">
        <v>9996258558</v>
      </c>
      <c r="N39" s="4">
        <v>10394037202</v>
      </c>
      <c r="O39" s="117">
        <v>14027547180</v>
      </c>
      <c r="P39" s="124">
        <v>14906454621</v>
      </c>
    </row>
    <row r="40" spans="1:16" ht="15.5" x14ac:dyDescent="0.35">
      <c r="A40" s="1" t="s">
        <v>41</v>
      </c>
      <c r="B40" s="4">
        <v>1176146202</v>
      </c>
      <c r="C40" s="4">
        <v>1257766802</v>
      </c>
      <c r="D40" s="4">
        <v>1154309658</v>
      </c>
      <c r="E40" s="4">
        <v>1023853710</v>
      </c>
      <c r="F40" s="4">
        <v>879870489</v>
      </c>
      <c r="G40" s="12">
        <v>795358013</v>
      </c>
      <c r="H40" s="4">
        <v>764710456</v>
      </c>
      <c r="I40" s="4">
        <v>763295141</v>
      </c>
      <c r="J40" s="4">
        <v>718393838</v>
      </c>
      <c r="K40" s="4">
        <v>632224825</v>
      </c>
      <c r="L40" s="4">
        <v>638915974</v>
      </c>
      <c r="M40" s="4">
        <v>650101194</v>
      </c>
      <c r="N40" s="4">
        <v>631578592</v>
      </c>
      <c r="O40" s="117">
        <v>599540811</v>
      </c>
      <c r="P40" s="124">
        <v>607396554</v>
      </c>
    </row>
    <row r="41" spans="1:16" ht="15.5" x14ac:dyDescent="0.35">
      <c r="A41" s="1" t="s">
        <v>42</v>
      </c>
      <c r="B41" s="4">
        <v>943268320</v>
      </c>
      <c r="C41">
        <v>1105875830</v>
      </c>
      <c r="D41">
        <v>1081881420</v>
      </c>
      <c r="E41">
        <v>1246761610</v>
      </c>
      <c r="F41" s="4">
        <v>1362580437</v>
      </c>
      <c r="G41" s="12">
        <v>1548668982</v>
      </c>
      <c r="H41" s="4">
        <v>1518471337</v>
      </c>
      <c r="I41" s="4">
        <v>1583300492</v>
      </c>
      <c r="J41" s="4">
        <v>1176073694</v>
      </c>
      <c r="K41" s="4">
        <v>1012552189</v>
      </c>
      <c r="L41" s="4">
        <v>1166827625</v>
      </c>
      <c r="M41" s="4">
        <v>1277696805</v>
      </c>
      <c r="N41" s="4">
        <v>1375027242</v>
      </c>
      <c r="O41" s="117">
        <v>1322663540</v>
      </c>
      <c r="P41" s="124">
        <v>1147159041</v>
      </c>
    </row>
    <row r="42" spans="1:16" ht="15.5" x14ac:dyDescent="0.35">
      <c r="A42" s="1" t="s">
        <v>43</v>
      </c>
      <c r="B42" s="4">
        <v>4756459435</v>
      </c>
      <c r="C42" s="4">
        <v>5589161528</v>
      </c>
      <c r="D42" s="4">
        <v>5951250904</v>
      </c>
      <c r="E42" s="4">
        <v>6218010266</v>
      </c>
      <c r="F42" s="4">
        <v>6421880837</v>
      </c>
      <c r="G42" s="12">
        <v>6545707662</v>
      </c>
      <c r="H42" s="4">
        <v>7010436584</v>
      </c>
      <c r="I42" s="4">
        <v>7789308984</v>
      </c>
      <c r="J42" s="4">
        <v>8370170369</v>
      </c>
      <c r="K42" s="4">
        <v>8805220796</v>
      </c>
      <c r="L42" s="4">
        <v>9228468148</v>
      </c>
      <c r="M42" s="4">
        <v>9396907979</v>
      </c>
      <c r="N42" s="4">
        <v>9836626606</v>
      </c>
      <c r="O42" s="117">
        <v>10112719265</v>
      </c>
      <c r="P42" s="124">
        <v>10761047217</v>
      </c>
    </row>
    <row r="43" spans="1:16" ht="15.5" x14ac:dyDescent="0.35">
      <c r="A43" s="1" t="s">
        <v>44</v>
      </c>
      <c r="B43" s="4">
        <v>2935088583</v>
      </c>
      <c r="C43" s="4">
        <v>3500687619</v>
      </c>
      <c r="D43" s="4">
        <v>3541300727</v>
      </c>
      <c r="E43" s="4">
        <v>4128353750</v>
      </c>
      <c r="F43" s="4">
        <v>4052623192</v>
      </c>
      <c r="G43" s="12">
        <v>5305571683</v>
      </c>
      <c r="H43" s="4">
        <v>4912693971</v>
      </c>
      <c r="I43" s="4">
        <v>5145931318</v>
      </c>
      <c r="J43" s="4">
        <v>4190465027</v>
      </c>
      <c r="K43" s="4">
        <v>3040154504</v>
      </c>
      <c r="L43" s="4">
        <v>3584862395</v>
      </c>
      <c r="M43" s="4">
        <v>4915481626</v>
      </c>
      <c r="N43" s="4">
        <v>6377138295</v>
      </c>
      <c r="O43" s="117">
        <v>8038930930</v>
      </c>
      <c r="P43" s="124">
        <v>8472870598</v>
      </c>
    </row>
    <row r="44" spans="1:16" ht="15.5" x14ac:dyDescent="0.35">
      <c r="A44" s="1" t="s">
        <v>45</v>
      </c>
      <c r="B44" s="4">
        <v>1660091848</v>
      </c>
      <c r="C44" s="4">
        <v>1940786188</v>
      </c>
      <c r="D44" s="4">
        <v>1776968448</v>
      </c>
      <c r="E44" s="4">
        <v>1925339760</v>
      </c>
      <c r="F44" s="4">
        <v>1901768410</v>
      </c>
      <c r="G44" s="12">
        <v>2689386860</v>
      </c>
      <c r="H44" s="4">
        <v>2941682460</v>
      </c>
      <c r="I44" s="4">
        <v>4011784640</v>
      </c>
      <c r="J44" s="4">
        <v>3579233440</v>
      </c>
      <c r="K44" s="4">
        <v>2562477540</v>
      </c>
      <c r="L44" s="4">
        <v>2777330760</v>
      </c>
      <c r="M44" s="4">
        <v>3411543190</v>
      </c>
      <c r="N44" s="4">
        <v>5157928787</v>
      </c>
      <c r="O44" s="117">
        <v>5449344564</v>
      </c>
      <c r="P44" s="124">
        <v>4815243937</v>
      </c>
    </row>
    <row r="45" spans="1:16" ht="15.5" x14ac:dyDescent="0.35">
      <c r="A45" s="1" t="s">
        <v>46</v>
      </c>
      <c r="B45" s="4">
        <v>1149493578</v>
      </c>
      <c r="C45" s="4">
        <v>1712502237</v>
      </c>
      <c r="D45" s="4">
        <v>1626069327</v>
      </c>
      <c r="E45" s="4">
        <v>1651749284</v>
      </c>
      <c r="F45" s="4">
        <v>1514450001</v>
      </c>
      <c r="G45" s="12">
        <v>1653759373</v>
      </c>
      <c r="H45" s="4">
        <v>1473846885</v>
      </c>
      <c r="I45" s="4">
        <v>1705231461</v>
      </c>
      <c r="J45" s="4">
        <v>1260732197</v>
      </c>
      <c r="K45" s="4">
        <v>1036250992</v>
      </c>
      <c r="L45" s="4">
        <v>1373334109</v>
      </c>
      <c r="M45" s="4">
        <v>1686326364</v>
      </c>
      <c r="N45" s="4">
        <v>2871200096</v>
      </c>
      <c r="O45" s="117">
        <v>3605351293</v>
      </c>
      <c r="P45" s="124">
        <v>3248062402</v>
      </c>
    </row>
    <row r="46" spans="1:16" ht="15.5" x14ac:dyDescent="0.35">
      <c r="A46" s="1" t="s">
        <v>47</v>
      </c>
      <c r="B46" s="13">
        <v>3545677750</v>
      </c>
      <c r="C46" s="13">
        <v>4653730305</v>
      </c>
      <c r="D46" s="13">
        <v>3784177265</v>
      </c>
      <c r="E46" s="13">
        <v>4355453131</v>
      </c>
      <c r="F46" s="13">
        <v>4355510397</v>
      </c>
      <c r="G46" s="13">
        <v>4986687131</v>
      </c>
      <c r="H46" s="13">
        <v>4478603503</v>
      </c>
      <c r="I46" s="13">
        <v>4581581509</v>
      </c>
      <c r="J46" s="13">
        <v>3075273098</v>
      </c>
      <c r="K46" s="13">
        <v>2043893955</v>
      </c>
      <c r="L46" s="4">
        <v>2320334162</v>
      </c>
      <c r="M46" s="13">
        <v>2431336818</v>
      </c>
      <c r="N46" s="4">
        <v>3076078049</v>
      </c>
      <c r="O46" s="117">
        <v>2931844880</v>
      </c>
      <c r="P46" s="124">
        <v>2321720857</v>
      </c>
    </row>
    <row r="47" spans="1:16" x14ac:dyDescent="0.35">
      <c r="A47" s="5" t="s">
        <v>48</v>
      </c>
      <c r="B47" s="3">
        <f t="shared" ref="B47:L47" si="0">SUM(B2:B46)</f>
        <v>102762295496</v>
      </c>
      <c r="C47" s="3">
        <f t="shared" si="0"/>
        <v>124413669590</v>
      </c>
      <c r="D47" s="3">
        <f t="shared" si="0"/>
        <v>121667998476</v>
      </c>
      <c r="E47" s="3">
        <f t="shared" si="0"/>
        <v>130023261797</v>
      </c>
      <c r="F47" s="3">
        <f t="shared" si="0"/>
        <v>133248792219</v>
      </c>
      <c r="G47" s="3">
        <f t="shared" si="0"/>
        <v>153369534321</v>
      </c>
      <c r="H47" s="3">
        <f t="shared" si="0"/>
        <v>158033971823</v>
      </c>
      <c r="I47" s="3">
        <f t="shared" si="0"/>
        <v>173205276447</v>
      </c>
      <c r="J47" s="3">
        <f t="shared" si="0"/>
        <v>159949537829</v>
      </c>
      <c r="K47" s="3">
        <f t="shared" si="0"/>
        <v>145292832489</v>
      </c>
      <c r="L47" s="3">
        <f t="shared" si="0"/>
        <v>158500157627</v>
      </c>
      <c r="M47" s="4">
        <f>SUM(M2:M46)</f>
        <v>182092804486</v>
      </c>
      <c r="N47" s="4">
        <f>SUM(N2:N46)</f>
        <v>228588210316</v>
      </c>
      <c r="O47" s="4">
        <f>SUM(O2:O46)</f>
        <v>244851428859</v>
      </c>
      <c r="P47" s="4">
        <f>SUM(P2:P46)</f>
        <v>247439675554</v>
      </c>
    </row>
    <row r="52" spans="6:6" x14ac:dyDescent="0.35">
      <c r="F52" s="2"/>
    </row>
  </sheetData>
  <pageMargins left="0.7" right="0.7" top="0.75" bottom="0.75" header="0.3" footer="0.3"/>
  <pageSetup scale="63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11C96-3D52-4C27-8A0C-3B7C3EC0CB36}">
  <dimension ref="A1:P50"/>
  <sheetViews>
    <sheetView topLeftCell="G28" workbookViewId="0">
      <selection activeCell="P53" sqref="P53"/>
    </sheetView>
  </sheetViews>
  <sheetFormatPr defaultRowHeight="14.5" x14ac:dyDescent="0.35"/>
  <cols>
    <col min="1" max="1" width="13.54296875" bestFit="1" customWidth="1"/>
    <col min="2" max="11" width="14.54296875" bestFit="1" customWidth="1"/>
    <col min="12" max="13" width="14.90625" bestFit="1" customWidth="1"/>
    <col min="14" max="14" width="14.453125" bestFit="1" customWidth="1"/>
    <col min="15" max="15" width="17.54296875" customWidth="1"/>
    <col min="16" max="16" width="17.36328125" customWidth="1"/>
  </cols>
  <sheetData>
    <row r="1" spans="1:16" x14ac:dyDescent="0.35">
      <c r="A1" s="1" t="s">
        <v>68</v>
      </c>
      <c r="B1" s="6">
        <v>2007</v>
      </c>
      <c r="C1" s="6">
        <v>2008</v>
      </c>
      <c r="D1" s="6">
        <v>2009</v>
      </c>
      <c r="E1" s="6">
        <v>2010</v>
      </c>
      <c r="F1" s="6">
        <v>2011</v>
      </c>
      <c r="G1" s="6">
        <v>2012</v>
      </c>
      <c r="H1" s="6">
        <v>2013</v>
      </c>
      <c r="I1" s="6">
        <v>2014</v>
      </c>
      <c r="J1" s="6">
        <v>2015</v>
      </c>
      <c r="K1" s="6">
        <v>2016</v>
      </c>
      <c r="L1" s="7">
        <v>2017</v>
      </c>
      <c r="M1" s="7">
        <v>2018</v>
      </c>
      <c r="N1" s="35">
        <v>2019</v>
      </c>
      <c r="O1" s="7">
        <v>2020</v>
      </c>
      <c r="P1" s="7">
        <v>2021</v>
      </c>
    </row>
    <row r="2" spans="1:16" ht="15.5" x14ac:dyDescent="0.35">
      <c r="A2" s="1" t="s">
        <v>3</v>
      </c>
      <c r="B2" s="11">
        <v>3572974993</v>
      </c>
      <c r="C2" s="11">
        <v>4251689147</v>
      </c>
      <c r="D2" s="11">
        <v>3369369973</v>
      </c>
      <c r="E2" s="11">
        <v>3972788901</v>
      </c>
      <c r="F2" s="11">
        <v>4400258677</v>
      </c>
      <c r="G2" s="11">
        <v>5106510355</v>
      </c>
      <c r="H2" s="11">
        <v>6048402305</v>
      </c>
      <c r="I2" s="11">
        <v>7230528094</v>
      </c>
      <c r="J2" s="16">
        <v>4980966238</v>
      </c>
      <c r="K2" s="16">
        <v>3585606358</v>
      </c>
      <c r="L2" s="4">
        <v>4330440828</v>
      </c>
      <c r="M2" s="4">
        <v>4768535096</v>
      </c>
      <c r="N2" s="4">
        <v>5245368337</v>
      </c>
      <c r="O2" s="117">
        <v>5135322301</v>
      </c>
      <c r="P2" s="124">
        <v>5035970897</v>
      </c>
    </row>
    <row r="3" spans="1:16" ht="15.5" x14ac:dyDescent="0.35">
      <c r="A3" s="1" t="s">
        <v>4</v>
      </c>
      <c r="B3" s="11">
        <v>604468578</v>
      </c>
      <c r="C3" s="11">
        <v>760757678</v>
      </c>
      <c r="D3" s="11">
        <v>619682539</v>
      </c>
      <c r="E3" s="11">
        <v>646394010</v>
      </c>
      <c r="F3" s="11">
        <v>644574800</v>
      </c>
      <c r="G3" s="11">
        <v>850612690</v>
      </c>
      <c r="H3" s="11">
        <v>787361090</v>
      </c>
      <c r="I3" s="11">
        <v>920142950</v>
      </c>
      <c r="J3" s="11">
        <v>509524490</v>
      </c>
      <c r="K3" s="11">
        <v>331489240</v>
      </c>
      <c r="L3" s="4">
        <v>376508010</v>
      </c>
      <c r="M3" s="4">
        <v>390361720</v>
      </c>
      <c r="N3" s="4">
        <v>579488227</v>
      </c>
      <c r="O3" s="117">
        <v>548219222</v>
      </c>
      <c r="P3" s="124">
        <v>460510011</v>
      </c>
    </row>
    <row r="4" spans="1:16" ht="15.5" x14ac:dyDescent="0.35">
      <c r="A4" s="1" t="s">
        <v>5</v>
      </c>
      <c r="B4" s="11">
        <v>570482000</v>
      </c>
      <c r="C4" s="11">
        <v>723025620</v>
      </c>
      <c r="D4" s="11">
        <v>610297070</v>
      </c>
      <c r="E4" s="11">
        <v>729082850</v>
      </c>
      <c r="F4" s="11">
        <v>784035740</v>
      </c>
      <c r="G4" s="11">
        <v>920150919</v>
      </c>
      <c r="H4" s="11">
        <v>849385315</v>
      </c>
      <c r="I4" s="11">
        <v>824009154</v>
      </c>
      <c r="J4" s="11">
        <v>523141815</v>
      </c>
      <c r="K4" s="11">
        <v>308139021</v>
      </c>
      <c r="L4" s="4">
        <v>331538262</v>
      </c>
      <c r="M4" s="4">
        <v>354932884</v>
      </c>
      <c r="N4" s="4">
        <v>394672427</v>
      </c>
      <c r="O4" s="117">
        <v>402030456</v>
      </c>
      <c r="P4" s="124">
        <v>337486597</v>
      </c>
    </row>
    <row r="5" spans="1:16" ht="15.5" x14ac:dyDescent="0.35">
      <c r="A5" s="1" t="s">
        <v>6</v>
      </c>
      <c r="B5" s="11">
        <v>264095292</v>
      </c>
      <c r="C5" s="11">
        <v>318592932</v>
      </c>
      <c r="D5" s="11">
        <v>449042984</v>
      </c>
      <c r="E5" s="11">
        <v>340499744</v>
      </c>
      <c r="F5" s="11">
        <v>352275231</v>
      </c>
      <c r="G5" s="11">
        <v>350932210</v>
      </c>
      <c r="H5" s="11">
        <v>395479990</v>
      </c>
      <c r="I5" s="11">
        <v>377975390</v>
      </c>
      <c r="J5" s="11">
        <v>323841760</v>
      </c>
      <c r="K5" s="11">
        <v>256783534</v>
      </c>
      <c r="L5" s="4">
        <v>252242222</v>
      </c>
      <c r="M5" s="4">
        <v>369226786</v>
      </c>
      <c r="N5" s="4">
        <v>415394918</v>
      </c>
      <c r="O5" s="117">
        <v>429725654</v>
      </c>
      <c r="P5" s="124">
        <v>477839026</v>
      </c>
    </row>
    <row r="6" spans="1:16" ht="15.5" x14ac:dyDescent="0.35">
      <c r="A6" s="1" t="s">
        <v>7</v>
      </c>
      <c r="B6" s="11">
        <v>226581970</v>
      </c>
      <c r="C6" s="11">
        <v>251258000</v>
      </c>
      <c r="D6" s="11">
        <v>232249460</v>
      </c>
      <c r="E6" s="11">
        <v>253473550</v>
      </c>
      <c r="F6" s="11">
        <v>269413643</v>
      </c>
      <c r="G6" s="11">
        <v>276405703</v>
      </c>
      <c r="H6" s="11">
        <v>266898790</v>
      </c>
      <c r="I6" s="11">
        <v>267602280</v>
      </c>
      <c r="J6" s="11">
        <v>245450543</v>
      </c>
      <c r="K6" s="11">
        <v>234208953</v>
      </c>
      <c r="L6" s="4">
        <v>261994571</v>
      </c>
      <c r="M6" s="4">
        <v>268485662</v>
      </c>
      <c r="N6" s="4">
        <v>272519300</v>
      </c>
      <c r="O6" s="117">
        <v>371614072</v>
      </c>
      <c r="P6" s="124">
        <v>518343026</v>
      </c>
    </row>
    <row r="7" spans="1:16" ht="15.5" x14ac:dyDescent="0.35">
      <c r="A7" s="1" t="s">
        <v>8</v>
      </c>
      <c r="B7" s="11">
        <v>1939508410</v>
      </c>
      <c r="C7" s="11">
        <v>2321861780</v>
      </c>
      <c r="D7" s="11">
        <v>2126459050</v>
      </c>
      <c r="E7" s="11">
        <v>2324841270</v>
      </c>
      <c r="F7" s="11">
        <v>2244688020</v>
      </c>
      <c r="G7" s="11">
        <v>2674894120</v>
      </c>
      <c r="H7" s="11">
        <v>2581481490</v>
      </c>
      <c r="I7" s="11">
        <v>2367651270</v>
      </c>
      <c r="J7" s="11">
        <v>1617514130</v>
      </c>
      <c r="K7" s="11">
        <v>912629560</v>
      </c>
      <c r="L7" s="4">
        <v>907860850</v>
      </c>
      <c r="M7" s="4">
        <v>988363620</v>
      </c>
      <c r="N7" s="4">
        <v>1320554206</v>
      </c>
      <c r="O7" s="117">
        <v>1482749706</v>
      </c>
      <c r="P7" s="124">
        <v>1358469991</v>
      </c>
    </row>
    <row r="8" spans="1:16" ht="15.5" x14ac:dyDescent="0.35">
      <c r="A8" s="1" t="s">
        <v>9</v>
      </c>
      <c r="B8" s="11">
        <v>2038829320</v>
      </c>
      <c r="C8" s="11">
        <v>2449897170</v>
      </c>
      <c r="D8" s="11">
        <v>2245383340</v>
      </c>
      <c r="E8" s="11">
        <v>2347606050</v>
      </c>
      <c r="F8" s="11">
        <v>2056001870</v>
      </c>
      <c r="G8" s="11">
        <v>2130953370</v>
      </c>
      <c r="H8" s="11">
        <v>2094128330</v>
      </c>
      <c r="I8" s="11">
        <v>2551841130</v>
      </c>
      <c r="J8" s="11">
        <v>2137266020</v>
      </c>
      <c r="K8" s="11">
        <v>1389786900</v>
      </c>
      <c r="L8" s="4">
        <v>1389756730</v>
      </c>
      <c r="M8" s="4">
        <v>1467925280</v>
      </c>
      <c r="N8" s="4">
        <v>1738990913</v>
      </c>
      <c r="O8" s="117">
        <v>1979328941</v>
      </c>
      <c r="P8" s="124">
        <v>2076342416</v>
      </c>
    </row>
    <row r="9" spans="1:16" ht="15.5" x14ac:dyDescent="0.35">
      <c r="A9" s="1" t="s">
        <v>10</v>
      </c>
      <c r="B9" s="11">
        <v>256604480</v>
      </c>
      <c r="C9" s="11">
        <v>308151050</v>
      </c>
      <c r="D9" s="11">
        <v>320692710</v>
      </c>
      <c r="E9" s="11">
        <v>350792680</v>
      </c>
      <c r="F9" s="11">
        <v>393306512</v>
      </c>
      <c r="G9" s="11">
        <v>400506447</v>
      </c>
      <c r="H9" s="11">
        <v>403272300</v>
      </c>
      <c r="I9" s="11">
        <v>478005462</v>
      </c>
      <c r="J9" s="11">
        <v>416159959</v>
      </c>
      <c r="K9" s="11">
        <v>374200044</v>
      </c>
      <c r="L9" s="4">
        <v>368721980</v>
      </c>
      <c r="M9" s="4">
        <v>384651690</v>
      </c>
      <c r="N9" s="4">
        <v>451544233</v>
      </c>
      <c r="O9" s="117">
        <v>424012918</v>
      </c>
      <c r="P9" s="124">
        <v>377835612</v>
      </c>
    </row>
    <row r="10" spans="1:16" ht="15.5" x14ac:dyDescent="0.35">
      <c r="A10" s="1" t="s">
        <v>11</v>
      </c>
      <c r="B10" s="16">
        <v>264821090</v>
      </c>
      <c r="C10" s="16">
        <v>293705750</v>
      </c>
      <c r="D10" s="16">
        <v>277148870</v>
      </c>
      <c r="E10" s="16">
        <v>2084349</v>
      </c>
      <c r="F10" s="11">
        <v>263364780</v>
      </c>
      <c r="G10" s="11">
        <v>323132700</v>
      </c>
      <c r="H10" s="11">
        <v>364296850</v>
      </c>
      <c r="I10" s="11">
        <v>562810710</v>
      </c>
      <c r="J10" s="11">
        <v>840803170</v>
      </c>
      <c r="K10" s="11">
        <v>820809870</v>
      </c>
      <c r="L10" s="4">
        <v>1386576050</v>
      </c>
      <c r="M10" s="4">
        <v>1871670000</v>
      </c>
      <c r="N10" s="4">
        <v>2429546969</v>
      </c>
      <c r="O10" s="117">
        <v>3131497110</v>
      </c>
      <c r="P10" s="124">
        <v>3221715709</v>
      </c>
    </row>
    <row r="11" spans="1:16" ht="15.5" x14ac:dyDescent="0.35">
      <c r="A11" s="1" t="s">
        <v>12</v>
      </c>
      <c r="B11" s="11">
        <v>893745660</v>
      </c>
      <c r="C11" s="11">
        <v>760757678</v>
      </c>
      <c r="D11" s="11">
        <v>619682539</v>
      </c>
      <c r="E11" s="11">
        <v>646394010</v>
      </c>
      <c r="F11" s="11">
        <v>1089447190</v>
      </c>
      <c r="G11" s="11">
        <v>1275055570</v>
      </c>
      <c r="H11" s="11">
        <v>1233898430</v>
      </c>
      <c r="I11" s="11">
        <v>1274944260</v>
      </c>
      <c r="J11" s="11">
        <v>1131456220</v>
      </c>
      <c r="K11" s="11">
        <v>733902480</v>
      </c>
      <c r="L11" s="4">
        <v>756189000</v>
      </c>
      <c r="M11" s="4">
        <v>781825830</v>
      </c>
      <c r="N11" s="4">
        <v>906596523</v>
      </c>
      <c r="O11" s="117">
        <v>801392131</v>
      </c>
      <c r="P11" s="124">
        <v>505726027</v>
      </c>
    </row>
    <row r="12" spans="1:16" ht="15.5" x14ac:dyDescent="0.35">
      <c r="A12" s="1" t="s">
        <v>13</v>
      </c>
      <c r="B12" s="11">
        <v>269405180</v>
      </c>
      <c r="C12" s="11">
        <v>9571963940</v>
      </c>
      <c r="D12" s="11">
        <v>9527481264</v>
      </c>
      <c r="E12" s="11">
        <v>10197546511</v>
      </c>
      <c r="F12" s="11">
        <v>308510130</v>
      </c>
      <c r="G12" s="11">
        <v>323477920</v>
      </c>
      <c r="H12" s="11">
        <v>317671690</v>
      </c>
      <c r="I12" s="11">
        <v>359942610</v>
      </c>
      <c r="J12" s="11">
        <v>289114300</v>
      </c>
      <c r="K12" s="11">
        <v>262758950</v>
      </c>
      <c r="L12" s="4">
        <v>250948055</v>
      </c>
      <c r="M12" s="4">
        <v>267277415</v>
      </c>
      <c r="N12" s="4">
        <v>279324464</v>
      </c>
      <c r="O12" s="117">
        <v>252161693</v>
      </c>
      <c r="P12" s="124">
        <v>240875238</v>
      </c>
    </row>
    <row r="13" spans="1:16" ht="15.5" x14ac:dyDescent="0.35">
      <c r="A13" s="1" t="s">
        <v>14</v>
      </c>
      <c r="B13" s="11">
        <v>7762599597</v>
      </c>
      <c r="C13" s="11">
        <v>9571963940</v>
      </c>
      <c r="D13" s="11">
        <v>9527481264</v>
      </c>
      <c r="E13" s="11">
        <v>10197546511</v>
      </c>
      <c r="F13" s="11">
        <v>10858565194</v>
      </c>
      <c r="G13" s="11">
        <v>12259621292</v>
      </c>
      <c r="H13" s="11">
        <v>13752590623</v>
      </c>
      <c r="I13" s="11">
        <v>14761278238</v>
      </c>
      <c r="J13" s="11">
        <v>13954234843</v>
      </c>
      <c r="K13" s="11">
        <v>12549880466</v>
      </c>
      <c r="L13" s="4">
        <v>12986928428</v>
      </c>
      <c r="M13" s="4">
        <v>11984562160</v>
      </c>
      <c r="N13" s="4">
        <v>15925108827</v>
      </c>
      <c r="O13" s="117">
        <v>15583371332</v>
      </c>
      <c r="P13" s="124">
        <v>15287748878</v>
      </c>
    </row>
    <row r="14" spans="1:16" ht="15.5" x14ac:dyDescent="0.35">
      <c r="A14" s="1" t="s">
        <v>15</v>
      </c>
      <c r="B14" s="11">
        <v>187855822</v>
      </c>
      <c r="C14" s="11">
        <v>235478136</v>
      </c>
      <c r="D14" s="11">
        <v>249080089</v>
      </c>
      <c r="E14" s="11">
        <v>273969950</v>
      </c>
      <c r="F14" s="11">
        <v>284164754</v>
      </c>
      <c r="G14" s="11">
        <v>315967919</v>
      </c>
      <c r="H14" s="11">
        <v>321678282</v>
      </c>
      <c r="I14" s="11">
        <v>384212550</v>
      </c>
      <c r="J14" s="11">
        <v>385261260</v>
      </c>
      <c r="K14" s="11">
        <v>356055330</v>
      </c>
      <c r="L14" s="4">
        <v>383531020</v>
      </c>
      <c r="M14" s="4">
        <v>402030080</v>
      </c>
      <c r="N14" s="4">
        <v>492471865</v>
      </c>
      <c r="O14" s="117">
        <v>509069390</v>
      </c>
      <c r="P14" s="124">
        <v>525203051</v>
      </c>
    </row>
    <row r="15" spans="1:16" ht="15.5" x14ac:dyDescent="0.35">
      <c r="A15" s="1" t="s">
        <v>16</v>
      </c>
      <c r="B15" s="11">
        <v>4536606076</v>
      </c>
      <c r="C15" s="11">
        <v>5889471622</v>
      </c>
      <c r="D15" s="11">
        <v>4808944416</v>
      </c>
      <c r="E15" s="11">
        <v>5510322836</v>
      </c>
      <c r="F15" s="11">
        <v>5951350187</v>
      </c>
      <c r="G15" s="11">
        <v>6972028133</v>
      </c>
      <c r="H15" s="11">
        <v>6324416219</v>
      </c>
      <c r="I15" s="11">
        <v>6371826223</v>
      </c>
      <c r="J15" s="11">
        <v>4248837087</v>
      </c>
      <c r="K15" s="11">
        <v>2917538022</v>
      </c>
      <c r="L15" s="4">
        <v>3228532390</v>
      </c>
      <c r="M15" s="4">
        <v>3362619855</v>
      </c>
      <c r="N15" s="4">
        <v>3992666614</v>
      </c>
      <c r="O15" s="117">
        <v>3641701122</v>
      </c>
      <c r="P15" s="124">
        <v>3245503233</v>
      </c>
    </row>
    <row r="16" spans="1:16" ht="15.5" x14ac:dyDescent="0.35">
      <c r="A16" s="1" t="s">
        <v>17</v>
      </c>
      <c r="B16" s="11">
        <v>659790810</v>
      </c>
      <c r="C16" s="11">
        <v>865571520</v>
      </c>
      <c r="D16" s="11">
        <v>759473270</v>
      </c>
      <c r="E16" s="11">
        <v>831143040</v>
      </c>
      <c r="F16" s="11">
        <v>845384168</v>
      </c>
      <c r="G16" s="11">
        <v>964585507</v>
      </c>
      <c r="H16" s="11">
        <v>912251932</v>
      </c>
      <c r="I16" s="11">
        <v>930515320</v>
      </c>
      <c r="J16" s="11">
        <v>581016196</v>
      </c>
      <c r="K16" s="11">
        <v>394835639</v>
      </c>
      <c r="L16" s="4">
        <v>494986994</v>
      </c>
      <c r="M16" s="4">
        <v>491876355</v>
      </c>
      <c r="N16" s="4">
        <v>528719438</v>
      </c>
      <c r="O16" s="117">
        <v>491612518</v>
      </c>
      <c r="P16" s="124">
        <v>444331163</v>
      </c>
    </row>
    <row r="17" spans="1:16" ht="15.5" x14ac:dyDescent="0.35">
      <c r="A17" s="1" t="s">
        <v>18</v>
      </c>
      <c r="B17" s="11">
        <v>774354010</v>
      </c>
      <c r="C17" s="11">
        <v>1090467340</v>
      </c>
      <c r="D17" s="11">
        <v>905186260</v>
      </c>
      <c r="E17" s="11">
        <v>1073783720</v>
      </c>
      <c r="F17" s="11">
        <v>1402662934</v>
      </c>
      <c r="G17" s="11">
        <v>3114961619</v>
      </c>
      <c r="H17" s="11">
        <v>3011697448</v>
      </c>
      <c r="I17" s="11">
        <v>3643702758</v>
      </c>
      <c r="J17" s="11">
        <v>2777913301</v>
      </c>
      <c r="K17" s="11">
        <v>2543487378</v>
      </c>
      <c r="L17" s="4">
        <v>2633362021</v>
      </c>
      <c r="M17" s="4">
        <v>3213262087</v>
      </c>
      <c r="N17" s="4">
        <v>4540575277</v>
      </c>
      <c r="O17" s="117">
        <v>4527898397</v>
      </c>
      <c r="P17" s="124">
        <v>4251522622</v>
      </c>
    </row>
    <row r="18" spans="1:16" ht="15.5" x14ac:dyDescent="0.35">
      <c r="A18" s="1" t="s">
        <v>19</v>
      </c>
      <c r="B18" s="11">
        <v>2986723901</v>
      </c>
      <c r="C18" s="11">
        <v>3832695077</v>
      </c>
      <c r="D18" s="11">
        <v>3427866799</v>
      </c>
      <c r="E18" s="11">
        <v>3758901283</v>
      </c>
      <c r="F18" s="11">
        <v>3624099258</v>
      </c>
      <c r="G18" s="11">
        <v>4307659682</v>
      </c>
      <c r="H18" s="11">
        <v>4017829045</v>
      </c>
      <c r="I18" s="11">
        <v>4041803505</v>
      </c>
      <c r="J18" s="11">
        <v>3033949513</v>
      </c>
      <c r="K18" s="11">
        <v>2136090465</v>
      </c>
      <c r="L18" s="4">
        <v>2324981844</v>
      </c>
      <c r="M18" s="4">
        <v>2477372791</v>
      </c>
      <c r="N18" s="4">
        <v>2685370489</v>
      </c>
      <c r="O18" s="117">
        <v>2613348040</v>
      </c>
      <c r="P18" s="124">
        <v>2317391920</v>
      </c>
    </row>
    <row r="19" spans="1:16" ht="15.5" x14ac:dyDescent="0.35">
      <c r="A19" s="1" t="s">
        <v>20</v>
      </c>
      <c r="B19" s="11">
        <v>1871922553</v>
      </c>
      <c r="C19" s="11">
        <v>2496447163</v>
      </c>
      <c r="D19" s="11">
        <v>2553383089</v>
      </c>
      <c r="E19" s="11">
        <v>2680167213</v>
      </c>
      <c r="F19" s="11">
        <v>2561354563</v>
      </c>
      <c r="G19" s="11">
        <v>3573878773</v>
      </c>
      <c r="H19" s="11">
        <v>3255397954</v>
      </c>
      <c r="I19" s="11">
        <v>4040705986</v>
      </c>
      <c r="J19" s="11">
        <v>3277901680</v>
      </c>
      <c r="K19" s="11">
        <v>2797260973</v>
      </c>
      <c r="L19" s="4">
        <v>2940714184</v>
      </c>
      <c r="M19" s="4">
        <v>4324630475</v>
      </c>
      <c r="N19" s="4">
        <v>5430395375</v>
      </c>
      <c r="O19" s="117">
        <v>5744417518</v>
      </c>
      <c r="P19" s="124">
        <v>5632276523</v>
      </c>
    </row>
    <row r="20" spans="1:16" ht="15.5" x14ac:dyDescent="0.35">
      <c r="A20" s="1" t="s">
        <v>21</v>
      </c>
      <c r="B20" s="11">
        <v>493687050</v>
      </c>
      <c r="C20" s="11">
        <v>657357310</v>
      </c>
      <c r="D20" s="11">
        <v>597120580</v>
      </c>
      <c r="E20" s="11">
        <v>702090010</v>
      </c>
      <c r="F20" s="11">
        <v>732987580</v>
      </c>
      <c r="G20" s="11">
        <v>898028620</v>
      </c>
      <c r="H20" s="11">
        <v>1035008470</v>
      </c>
      <c r="I20" s="11">
        <v>1612479250</v>
      </c>
      <c r="J20" s="11">
        <v>1437308690</v>
      </c>
      <c r="K20" s="11">
        <v>1037120290</v>
      </c>
      <c r="L20" s="4">
        <v>951444100</v>
      </c>
      <c r="M20" s="4">
        <v>1198266600</v>
      </c>
      <c r="N20" s="4">
        <v>1555911759</v>
      </c>
      <c r="O20" s="117">
        <v>1347189473</v>
      </c>
      <c r="P20" s="124">
        <v>1159838239</v>
      </c>
    </row>
    <row r="21" spans="1:16" ht="15.5" x14ac:dyDescent="0.35">
      <c r="A21" s="1" t="s">
        <v>22</v>
      </c>
      <c r="B21" s="11">
        <v>564495990</v>
      </c>
      <c r="C21" s="11">
        <v>764375070</v>
      </c>
      <c r="D21" s="11">
        <v>597801260</v>
      </c>
      <c r="E21" s="11">
        <v>729880230</v>
      </c>
      <c r="F21" s="11">
        <v>710604500</v>
      </c>
      <c r="G21" s="11">
        <v>944866010</v>
      </c>
      <c r="H21" s="11">
        <v>912697320</v>
      </c>
      <c r="I21" s="11">
        <v>887114040</v>
      </c>
      <c r="J21" s="11">
        <v>585203610</v>
      </c>
      <c r="K21" s="11">
        <v>375311540</v>
      </c>
      <c r="L21" s="4">
        <v>448568080</v>
      </c>
      <c r="M21" s="4">
        <v>465282760</v>
      </c>
      <c r="N21" s="4">
        <v>574475868</v>
      </c>
      <c r="O21" s="117">
        <v>492122999</v>
      </c>
      <c r="P21" s="124">
        <v>374119908</v>
      </c>
    </row>
    <row r="22" spans="1:16" ht="15.5" x14ac:dyDescent="0.35">
      <c r="A22" s="1" t="s">
        <v>23</v>
      </c>
      <c r="B22" s="11">
        <v>768126170</v>
      </c>
      <c r="C22" s="11">
        <v>930063870</v>
      </c>
      <c r="D22" s="11">
        <v>766868720</v>
      </c>
      <c r="E22" s="11">
        <v>809086700</v>
      </c>
      <c r="F22" s="11">
        <v>699716030</v>
      </c>
      <c r="G22" s="11">
        <v>663453260</v>
      </c>
      <c r="H22" s="11">
        <v>605927100</v>
      </c>
      <c r="I22" s="11">
        <v>945967420</v>
      </c>
      <c r="J22" s="11">
        <v>1100591420</v>
      </c>
      <c r="K22" s="11">
        <v>1304739530</v>
      </c>
      <c r="L22" s="4">
        <v>1986667236</v>
      </c>
      <c r="M22" s="4">
        <v>3731029274</v>
      </c>
      <c r="N22" s="4">
        <v>8080587913</v>
      </c>
      <c r="O22" s="117">
        <v>8662539166</v>
      </c>
      <c r="P22" s="124">
        <v>7623509695</v>
      </c>
    </row>
    <row r="23" spans="1:16" ht="15.5" x14ac:dyDescent="0.35">
      <c r="A23" s="1" t="s">
        <v>24</v>
      </c>
      <c r="B23" s="11">
        <v>13118668537</v>
      </c>
      <c r="C23" s="11">
        <v>14064508135</v>
      </c>
      <c r="D23" s="11">
        <v>14610643219</v>
      </c>
      <c r="E23" s="11">
        <v>15055050970</v>
      </c>
      <c r="F23" s="11">
        <v>15490377695</v>
      </c>
      <c r="G23" s="11">
        <v>16095316439</v>
      </c>
      <c r="H23" s="11">
        <v>16619597618</v>
      </c>
      <c r="I23" s="11">
        <v>17324282282</v>
      </c>
      <c r="J23" s="11">
        <v>18151071489</v>
      </c>
      <c r="K23" s="11">
        <v>19281611864</v>
      </c>
      <c r="L23" s="4">
        <v>20481801021</v>
      </c>
      <c r="M23" s="4">
        <v>21757290424</v>
      </c>
      <c r="N23" s="4">
        <v>23116349774</v>
      </c>
      <c r="O23" s="117">
        <v>23960273135</v>
      </c>
      <c r="P23" s="124">
        <v>25782910234</v>
      </c>
    </row>
    <row r="24" spans="1:16" ht="15.5" x14ac:dyDescent="0.35">
      <c r="A24" s="1" t="s">
        <v>25</v>
      </c>
      <c r="B24" s="11">
        <v>259427310</v>
      </c>
      <c r="C24" s="11">
        <v>292733060</v>
      </c>
      <c r="D24" s="11">
        <v>311557680</v>
      </c>
      <c r="E24" s="11">
        <v>330058690</v>
      </c>
      <c r="F24" s="11">
        <v>317806430</v>
      </c>
      <c r="G24" s="11">
        <v>370618610</v>
      </c>
      <c r="H24" s="11">
        <v>376990400</v>
      </c>
      <c r="I24" s="11">
        <v>374860040</v>
      </c>
      <c r="J24" s="11">
        <v>350010970</v>
      </c>
      <c r="K24" s="11">
        <v>347445130</v>
      </c>
      <c r="L24" s="4">
        <v>368033610</v>
      </c>
      <c r="M24" s="4">
        <v>439450160</v>
      </c>
      <c r="N24" s="4">
        <v>477509429</v>
      </c>
      <c r="O24" s="117">
        <v>489986730</v>
      </c>
      <c r="P24" s="124">
        <v>534165411</v>
      </c>
    </row>
    <row r="25" spans="1:16" ht="15.5" x14ac:dyDescent="0.35">
      <c r="A25" s="1" t="s">
        <v>26</v>
      </c>
      <c r="B25" s="11">
        <v>1009687896</v>
      </c>
      <c r="C25" s="11">
        <v>1416149846</v>
      </c>
      <c r="D25" s="11">
        <v>1648616046</v>
      </c>
      <c r="E25" s="11">
        <v>2336196150</v>
      </c>
      <c r="F25" s="11">
        <v>2912785560</v>
      </c>
      <c r="G25" s="11">
        <v>4629502980</v>
      </c>
      <c r="H25" s="11">
        <v>5398530780</v>
      </c>
      <c r="I25" s="11">
        <v>6056504630</v>
      </c>
      <c r="J25" s="11">
        <v>5164646070</v>
      </c>
      <c r="K25" s="11">
        <v>4064390760</v>
      </c>
      <c r="L25" s="4">
        <v>4375524130</v>
      </c>
      <c r="M25" s="4">
        <v>4736814480</v>
      </c>
      <c r="N25" s="4">
        <v>7745561650</v>
      </c>
      <c r="O25" s="117">
        <v>10369988430</v>
      </c>
      <c r="P25" s="124">
        <v>9095611848</v>
      </c>
    </row>
    <row r="26" spans="1:16" ht="15.5" x14ac:dyDescent="0.35">
      <c r="A26" s="1" t="s">
        <v>27</v>
      </c>
      <c r="B26" s="11">
        <v>338835060</v>
      </c>
      <c r="C26" s="11">
        <v>366141730</v>
      </c>
      <c r="D26" s="11">
        <v>400030630</v>
      </c>
      <c r="E26" s="11">
        <v>420687820</v>
      </c>
      <c r="F26" s="11">
        <v>451850443</v>
      </c>
      <c r="G26" s="11">
        <v>473637180</v>
      </c>
      <c r="H26" s="11">
        <v>507788080</v>
      </c>
      <c r="I26" s="11">
        <v>548018950</v>
      </c>
      <c r="J26" s="11">
        <v>581847870</v>
      </c>
      <c r="K26" s="11">
        <v>562716680</v>
      </c>
      <c r="L26" s="4">
        <v>589617930</v>
      </c>
      <c r="M26" s="4">
        <v>672879280</v>
      </c>
      <c r="N26" s="4">
        <v>617377904</v>
      </c>
      <c r="O26" s="117">
        <v>674469044</v>
      </c>
      <c r="P26" s="124">
        <v>769450749</v>
      </c>
    </row>
    <row r="27" spans="1:16" ht="15.5" x14ac:dyDescent="0.35">
      <c r="A27" s="1" t="s">
        <v>28</v>
      </c>
      <c r="B27" s="11">
        <v>121051440</v>
      </c>
      <c r="C27" s="11">
        <v>137361110</v>
      </c>
      <c r="D27" s="11">
        <v>148804200</v>
      </c>
      <c r="E27" s="11">
        <v>181228790</v>
      </c>
      <c r="F27" s="11">
        <v>184085280</v>
      </c>
      <c r="G27" s="11">
        <v>197268490</v>
      </c>
      <c r="H27" s="11">
        <v>198029180</v>
      </c>
      <c r="I27" s="11">
        <v>205016310</v>
      </c>
      <c r="J27" s="11">
        <v>186536370</v>
      </c>
      <c r="K27" s="11">
        <v>186144934</v>
      </c>
      <c r="L27" s="4">
        <v>206444583</v>
      </c>
      <c r="M27" s="4">
        <v>207755740</v>
      </c>
      <c r="N27" s="4">
        <v>212843220</v>
      </c>
      <c r="O27" s="117">
        <v>210072428</v>
      </c>
      <c r="P27" s="124">
        <v>252050608</v>
      </c>
    </row>
    <row r="28" spans="1:16" ht="15.5" x14ac:dyDescent="0.35">
      <c r="A28" s="1" t="s">
        <v>29</v>
      </c>
      <c r="B28" s="11">
        <v>9181139589</v>
      </c>
      <c r="C28" s="11">
        <v>11322815258</v>
      </c>
      <c r="D28" s="11">
        <v>11623911606</v>
      </c>
      <c r="E28" s="11">
        <v>12417933957</v>
      </c>
      <c r="F28" s="11">
        <v>13212949304</v>
      </c>
      <c r="G28" s="11">
        <v>16259844425</v>
      </c>
      <c r="H28" s="11">
        <v>18586721326</v>
      </c>
      <c r="I28" s="11">
        <v>21379820974</v>
      </c>
      <c r="J28" s="11">
        <v>22359627889</v>
      </c>
      <c r="K28" s="11">
        <v>21140940465</v>
      </c>
      <c r="L28" s="4">
        <v>23850575920</v>
      </c>
      <c r="M28" s="4">
        <v>27249252840</v>
      </c>
      <c r="N28" s="4">
        <v>37873890746</v>
      </c>
      <c r="O28" s="117">
        <v>39723912823</v>
      </c>
      <c r="P28" s="124">
        <v>38729224606</v>
      </c>
    </row>
    <row r="29" spans="1:16" ht="15.5" x14ac:dyDescent="0.35">
      <c r="A29" s="1" t="s">
        <v>30</v>
      </c>
      <c r="B29" s="11">
        <v>597786458</v>
      </c>
      <c r="C29" s="11">
        <v>834725707</v>
      </c>
      <c r="D29" s="11">
        <v>742326979</v>
      </c>
      <c r="E29" s="11">
        <v>1052310233</v>
      </c>
      <c r="F29" s="11">
        <v>1135326595</v>
      </c>
      <c r="G29" s="11">
        <v>1359870770</v>
      </c>
      <c r="H29" s="11">
        <v>1339820431</v>
      </c>
      <c r="I29" s="11">
        <v>1294712131</v>
      </c>
      <c r="J29" s="11">
        <v>1037749779</v>
      </c>
      <c r="K29" s="11">
        <v>796441429</v>
      </c>
      <c r="L29" s="4">
        <v>836799925</v>
      </c>
      <c r="M29" s="4">
        <v>867163071</v>
      </c>
      <c r="N29" s="4">
        <v>925130656</v>
      </c>
      <c r="O29" s="117">
        <v>892830399</v>
      </c>
      <c r="P29" s="124">
        <v>913572352</v>
      </c>
    </row>
    <row r="30" spans="1:16" ht="15.5" x14ac:dyDescent="0.35">
      <c r="A30" s="1" t="s">
        <v>31</v>
      </c>
      <c r="B30" s="11">
        <v>1157222441</v>
      </c>
      <c r="C30" s="11">
        <v>1437047319</v>
      </c>
      <c r="D30" s="11">
        <v>1636249739</v>
      </c>
      <c r="E30" s="11">
        <v>1659395170</v>
      </c>
      <c r="F30" s="11">
        <v>1602845220</v>
      </c>
      <c r="G30" s="11">
        <v>1935154950</v>
      </c>
      <c r="H30" s="11">
        <v>1956229410</v>
      </c>
      <c r="I30" s="11">
        <v>2104310020</v>
      </c>
      <c r="J30" s="11">
        <v>1998035380</v>
      </c>
      <c r="K30" s="11">
        <v>1901806870</v>
      </c>
      <c r="L30" s="4">
        <v>2034106605</v>
      </c>
      <c r="M30" s="4">
        <v>2176132125</v>
      </c>
      <c r="N30" s="4">
        <v>2091399368</v>
      </c>
      <c r="O30" s="117">
        <v>2128736585</v>
      </c>
      <c r="P30" s="124">
        <v>2244321284</v>
      </c>
    </row>
    <row r="31" spans="1:16" ht="15.5" x14ac:dyDescent="0.35">
      <c r="A31" s="1" t="s">
        <v>32</v>
      </c>
      <c r="B31" s="11">
        <v>3267192643</v>
      </c>
      <c r="C31" s="11">
        <v>4355609620</v>
      </c>
      <c r="D31" s="11">
        <v>3621318610</v>
      </c>
      <c r="E31" s="11">
        <v>4008119376</v>
      </c>
      <c r="F31" s="11">
        <v>3601819760</v>
      </c>
      <c r="G31" s="11">
        <v>3710239564</v>
      </c>
      <c r="H31" s="11">
        <v>3332298820</v>
      </c>
      <c r="I31" s="11">
        <v>3363778210</v>
      </c>
      <c r="J31" s="11">
        <v>2456821737</v>
      </c>
      <c r="K31" s="11">
        <v>2166960909</v>
      </c>
      <c r="L31" s="4">
        <v>2563326732</v>
      </c>
      <c r="M31" s="4">
        <v>2842733478</v>
      </c>
      <c r="N31" s="4">
        <v>3889516156</v>
      </c>
      <c r="O31" s="117">
        <v>4259033818</v>
      </c>
      <c r="P31" s="124">
        <v>4108616972</v>
      </c>
    </row>
    <row r="32" spans="1:16" ht="15.5" x14ac:dyDescent="0.35">
      <c r="A32" s="1" t="s">
        <v>33</v>
      </c>
      <c r="B32" s="11">
        <v>1371115153</v>
      </c>
      <c r="C32" s="11">
        <v>1742439283</v>
      </c>
      <c r="D32" s="11">
        <v>1565274650</v>
      </c>
      <c r="E32" s="11">
        <v>1870600925</v>
      </c>
      <c r="F32" s="11">
        <v>2048060947</v>
      </c>
      <c r="G32" s="11">
        <v>2538812245</v>
      </c>
      <c r="H32" s="11">
        <v>2597970046</v>
      </c>
      <c r="I32" s="11">
        <v>3239566017</v>
      </c>
      <c r="J32" s="11">
        <v>2768269219</v>
      </c>
      <c r="K32" s="11">
        <v>1976577405</v>
      </c>
      <c r="L32" s="4">
        <v>2314339595</v>
      </c>
      <c r="M32" s="4">
        <v>3161039416</v>
      </c>
      <c r="N32" s="4">
        <v>5032946483</v>
      </c>
      <c r="O32" s="117">
        <v>4901656576</v>
      </c>
      <c r="P32" s="124">
        <v>4865507550</v>
      </c>
    </row>
    <row r="33" spans="1:16" ht="15.5" x14ac:dyDescent="0.35">
      <c r="A33" s="1" t="s">
        <v>34</v>
      </c>
      <c r="B33" s="11">
        <v>729043790</v>
      </c>
      <c r="C33" s="11">
        <v>800609820</v>
      </c>
      <c r="D33" s="11">
        <v>707553800</v>
      </c>
      <c r="E33" s="11">
        <v>721460750</v>
      </c>
      <c r="F33" s="11">
        <v>841339490</v>
      </c>
      <c r="G33" s="11">
        <v>1303380730</v>
      </c>
      <c r="H33" s="11">
        <v>1528226990</v>
      </c>
      <c r="I33" s="11">
        <v>2496073250</v>
      </c>
      <c r="J33" s="11">
        <v>2956463380</v>
      </c>
      <c r="K33" s="11">
        <v>3051466275</v>
      </c>
      <c r="L33" s="4">
        <v>4428253680</v>
      </c>
      <c r="M33" s="4">
        <v>11843025556</v>
      </c>
      <c r="N33" s="4">
        <v>16809972386</v>
      </c>
      <c r="O33" s="117">
        <v>13389237875</v>
      </c>
      <c r="P33" s="124">
        <v>14061956027</v>
      </c>
    </row>
    <row r="34" spans="1:16" ht="15.5" x14ac:dyDescent="0.35">
      <c r="A34" s="1" t="s">
        <v>35</v>
      </c>
      <c r="B34" s="11">
        <v>474932870</v>
      </c>
      <c r="C34" s="11">
        <v>555862910</v>
      </c>
      <c r="D34" s="11">
        <v>546445313</v>
      </c>
      <c r="E34" s="11">
        <v>615267803</v>
      </c>
      <c r="F34" s="11">
        <v>584211370</v>
      </c>
      <c r="G34" s="11">
        <v>601971307</v>
      </c>
      <c r="H34" s="11">
        <v>620790477</v>
      </c>
      <c r="I34" s="11">
        <v>665254354</v>
      </c>
      <c r="J34" s="11">
        <v>613733509</v>
      </c>
      <c r="K34" s="11">
        <v>595285304</v>
      </c>
      <c r="L34" s="4">
        <v>638221056</v>
      </c>
      <c r="M34" s="4">
        <v>738064024</v>
      </c>
      <c r="N34" s="4">
        <v>809369660</v>
      </c>
      <c r="O34" s="117">
        <v>825827585</v>
      </c>
      <c r="P34" s="124">
        <v>895761712</v>
      </c>
    </row>
    <row r="35" spans="1:16" ht="15.5" x14ac:dyDescent="0.35">
      <c r="A35" s="1" t="s">
        <v>36</v>
      </c>
      <c r="B35" s="11">
        <v>369846971</v>
      </c>
      <c r="C35" s="11">
        <v>473870801</v>
      </c>
      <c r="D35" s="11">
        <v>345804651</v>
      </c>
      <c r="E35" s="11">
        <v>392225859</v>
      </c>
      <c r="F35" s="11">
        <v>380143115</v>
      </c>
      <c r="G35" s="11">
        <v>459452673</v>
      </c>
      <c r="H35" s="11">
        <v>447785806</v>
      </c>
      <c r="I35" s="11">
        <v>433877962</v>
      </c>
      <c r="J35" s="11">
        <v>364848494</v>
      </c>
      <c r="K35" s="11">
        <v>304402590</v>
      </c>
      <c r="L35" s="4">
        <v>301453000</v>
      </c>
      <c r="M35" s="4">
        <v>296148437</v>
      </c>
      <c r="N35" s="4">
        <v>508010979</v>
      </c>
      <c r="O35" s="117">
        <v>490623262</v>
      </c>
      <c r="P35" s="124">
        <v>549281893</v>
      </c>
    </row>
    <row r="36" spans="1:16" ht="15.5" x14ac:dyDescent="0.35">
      <c r="A36" s="1" t="s">
        <v>37</v>
      </c>
      <c r="B36" s="11">
        <v>2522465881</v>
      </c>
      <c r="C36" s="11">
        <v>2979097424</v>
      </c>
      <c r="D36" s="11">
        <v>2466245097</v>
      </c>
      <c r="E36" s="11">
        <v>2651272638</v>
      </c>
      <c r="F36" s="11">
        <v>2684138531</v>
      </c>
      <c r="G36" s="11">
        <v>3330700088</v>
      </c>
      <c r="H36" s="11">
        <v>3420176558</v>
      </c>
      <c r="I36" s="11">
        <v>3676039400</v>
      </c>
      <c r="J36" s="11">
        <v>2982443507</v>
      </c>
      <c r="K36" s="11">
        <v>2416668905</v>
      </c>
      <c r="L36" s="4">
        <v>2397313324</v>
      </c>
      <c r="M36" s="4">
        <v>2549372619</v>
      </c>
      <c r="N36" s="4">
        <v>3169538546</v>
      </c>
      <c r="O36" s="117">
        <v>2808476142</v>
      </c>
      <c r="P36" s="124">
        <v>2406242627</v>
      </c>
    </row>
    <row r="37" spans="1:16" ht="15.5" x14ac:dyDescent="0.35">
      <c r="A37" s="1" t="s">
        <v>38</v>
      </c>
      <c r="B37" s="11">
        <v>513629770</v>
      </c>
      <c r="C37" s="11">
        <v>863242165</v>
      </c>
      <c r="D37" s="11">
        <v>852096318</v>
      </c>
      <c r="E37" s="11">
        <v>904321740</v>
      </c>
      <c r="F37" s="11">
        <v>731392180</v>
      </c>
      <c r="G37" s="11">
        <v>781108620</v>
      </c>
      <c r="H37" s="11">
        <v>727560860</v>
      </c>
      <c r="I37" s="11">
        <v>865619290</v>
      </c>
      <c r="J37" s="11">
        <v>816429870</v>
      </c>
      <c r="K37" s="11">
        <v>645769020</v>
      </c>
      <c r="L37" s="4">
        <v>644976250</v>
      </c>
      <c r="M37" s="4">
        <v>853252804</v>
      </c>
      <c r="N37" s="4">
        <v>858981649</v>
      </c>
      <c r="O37" s="117">
        <v>802541739</v>
      </c>
      <c r="P37" s="124">
        <v>755529911</v>
      </c>
    </row>
    <row r="38" spans="1:16" ht="15.5" x14ac:dyDescent="0.35">
      <c r="A38" s="1" t="s">
        <v>39</v>
      </c>
      <c r="B38" s="11">
        <v>1434622187</v>
      </c>
      <c r="C38" s="11">
        <v>1748484614</v>
      </c>
      <c r="D38" s="11">
        <v>1372283406</v>
      </c>
      <c r="E38" s="11">
        <v>1095422644</v>
      </c>
      <c r="F38" s="11">
        <v>807312780</v>
      </c>
      <c r="G38" s="11">
        <v>784076552</v>
      </c>
      <c r="H38" s="11">
        <v>669991020</v>
      </c>
      <c r="I38" s="11">
        <v>651852202</v>
      </c>
      <c r="J38" s="11">
        <v>633953613</v>
      </c>
      <c r="K38" s="11">
        <v>569222326</v>
      </c>
      <c r="L38" s="4">
        <v>579770881</v>
      </c>
      <c r="M38" s="4">
        <v>571160034</v>
      </c>
      <c r="N38" s="4">
        <v>637416852</v>
      </c>
      <c r="O38" s="117">
        <v>692191843</v>
      </c>
      <c r="P38" s="124">
        <v>676435969</v>
      </c>
    </row>
    <row r="39" spans="1:16" ht="15.5" x14ac:dyDescent="0.35">
      <c r="A39" s="1" t="s">
        <v>40</v>
      </c>
      <c r="B39" s="11">
        <v>5766924365</v>
      </c>
      <c r="C39" s="11">
        <v>6252153689</v>
      </c>
      <c r="D39" s="11">
        <v>6420932942</v>
      </c>
      <c r="E39" s="18">
        <v>6499867223</v>
      </c>
      <c r="F39" s="11">
        <v>6566349697</v>
      </c>
      <c r="G39" s="11">
        <v>6760779711</v>
      </c>
      <c r="H39" s="11">
        <v>6935777468</v>
      </c>
      <c r="I39" s="11">
        <v>7184574051</v>
      </c>
      <c r="J39" s="11">
        <v>7593038080</v>
      </c>
      <c r="K39" s="11">
        <v>7918047644</v>
      </c>
      <c r="L39" s="4">
        <v>8280895379</v>
      </c>
      <c r="M39" s="4">
        <v>8808502758</v>
      </c>
      <c r="N39" s="4">
        <v>9160883109</v>
      </c>
      <c r="O39" s="117">
        <v>9552049650</v>
      </c>
      <c r="P39" s="124">
        <v>10108575294</v>
      </c>
    </row>
    <row r="40" spans="1:16" ht="15.5" x14ac:dyDescent="0.35">
      <c r="A40" s="1" t="s">
        <v>41</v>
      </c>
      <c r="B40" s="11">
        <v>935773706</v>
      </c>
      <c r="C40" s="11">
        <v>886436205</v>
      </c>
      <c r="D40" s="11">
        <v>780891712</v>
      </c>
      <c r="E40" s="11">
        <v>656746661</v>
      </c>
      <c r="F40" s="11">
        <v>542414694</v>
      </c>
      <c r="G40" s="11">
        <v>459556393</v>
      </c>
      <c r="H40" s="11">
        <v>407876229</v>
      </c>
      <c r="I40" s="11">
        <v>383497982</v>
      </c>
      <c r="J40" s="11">
        <v>339753566</v>
      </c>
      <c r="K40" s="11">
        <v>254161529</v>
      </c>
      <c r="L40" s="4">
        <v>257391778</v>
      </c>
      <c r="M40" s="4">
        <v>253234660</v>
      </c>
      <c r="N40" s="4">
        <v>234523362</v>
      </c>
      <c r="O40" s="117">
        <v>201523767</v>
      </c>
      <c r="P40" s="124">
        <v>208924218</v>
      </c>
    </row>
    <row r="41" spans="1:16" ht="15.5" x14ac:dyDescent="0.35">
      <c r="A41" s="1" t="s">
        <v>42</v>
      </c>
      <c r="B41" s="11">
        <v>854948520</v>
      </c>
      <c r="C41" s="11">
        <v>973509110</v>
      </c>
      <c r="D41" s="11">
        <v>968141960</v>
      </c>
      <c r="E41" s="11">
        <v>1127172270</v>
      </c>
      <c r="F41" s="11">
        <v>1199886832</v>
      </c>
      <c r="G41" s="11">
        <v>1381270705</v>
      </c>
      <c r="H41" s="11">
        <v>1325014636</v>
      </c>
      <c r="I41" s="11">
        <v>1367169597</v>
      </c>
      <c r="J41" s="11">
        <v>973338838</v>
      </c>
      <c r="K41" s="11">
        <v>781889325</v>
      </c>
      <c r="L41" s="4">
        <v>863350116</v>
      </c>
      <c r="M41" s="4">
        <v>956544927</v>
      </c>
      <c r="N41" s="4">
        <v>1033229119</v>
      </c>
      <c r="O41" s="117">
        <v>911906142</v>
      </c>
      <c r="P41" s="124">
        <v>752501508</v>
      </c>
    </row>
    <row r="42" spans="1:16" ht="15.5" x14ac:dyDescent="0.35">
      <c r="A42" s="1" t="s">
        <v>43</v>
      </c>
      <c r="B42" s="11">
        <v>3653310375</v>
      </c>
      <c r="C42" s="11">
        <v>3940461892</v>
      </c>
      <c r="D42" s="11">
        <v>4180442937</v>
      </c>
      <c r="E42" s="11">
        <v>4444734012</v>
      </c>
      <c r="F42" s="11">
        <v>4594060731</v>
      </c>
      <c r="G42" s="11">
        <v>4705062225</v>
      </c>
      <c r="H42" s="11">
        <v>4925789842</v>
      </c>
      <c r="I42" s="11">
        <v>5428024529</v>
      </c>
      <c r="J42" s="11">
        <v>5958237327</v>
      </c>
      <c r="K42" s="11">
        <v>6200529514</v>
      </c>
      <c r="L42" s="4">
        <v>6511704583</v>
      </c>
      <c r="M42" s="4">
        <v>6684684822</v>
      </c>
      <c r="N42" s="4">
        <v>7161605555</v>
      </c>
      <c r="O42" s="117">
        <v>7373382337</v>
      </c>
      <c r="P42" s="124">
        <v>7626909323</v>
      </c>
    </row>
    <row r="43" spans="1:16" ht="15.5" x14ac:dyDescent="0.35">
      <c r="A43" s="1" t="s">
        <v>44</v>
      </c>
      <c r="B43" s="11">
        <v>2699597007</v>
      </c>
      <c r="C43" s="11">
        <v>3256951804</v>
      </c>
      <c r="D43" s="11">
        <v>3312237973</v>
      </c>
      <c r="E43" s="11">
        <v>3918661215</v>
      </c>
      <c r="F43" s="11">
        <v>3871792252</v>
      </c>
      <c r="G43" s="11">
        <v>5201060576</v>
      </c>
      <c r="H43" s="11">
        <v>4807004650</v>
      </c>
      <c r="I43" s="11">
        <v>5029071751</v>
      </c>
      <c r="J43" s="11">
        <v>3989082527</v>
      </c>
      <c r="K43" s="11">
        <v>2702760985</v>
      </c>
      <c r="L43" s="4">
        <v>3244032579</v>
      </c>
      <c r="M43" s="4">
        <v>4468698829</v>
      </c>
      <c r="N43" s="4">
        <v>5736600688</v>
      </c>
      <c r="O43" s="117">
        <v>6981431192</v>
      </c>
      <c r="P43" s="124">
        <v>7338203304</v>
      </c>
    </row>
    <row r="44" spans="1:16" ht="15.5" x14ac:dyDescent="0.35">
      <c r="A44" s="1" t="s">
        <v>45</v>
      </c>
      <c r="B44" s="11">
        <v>1614530248</v>
      </c>
      <c r="C44" s="11">
        <v>1882206366</v>
      </c>
      <c r="D44" s="11">
        <v>1724202236</v>
      </c>
      <c r="E44" s="11">
        <v>1870499063</v>
      </c>
      <c r="F44" s="11">
        <v>1845947063</v>
      </c>
      <c r="G44" s="11">
        <v>2613705060</v>
      </c>
      <c r="H44" s="11">
        <v>2859871670</v>
      </c>
      <c r="I44" s="11">
        <v>3945578300</v>
      </c>
      <c r="J44" s="11">
        <v>3488807480</v>
      </c>
      <c r="K44" s="11">
        <v>2402435940</v>
      </c>
      <c r="L44" s="4">
        <v>2635191800</v>
      </c>
      <c r="M44" s="4">
        <v>3274560593</v>
      </c>
      <c r="N44" s="4">
        <v>4959125083</v>
      </c>
      <c r="O44" s="117">
        <v>5151587077</v>
      </c>
      <c r="P44" s="124">
        <v>4533320888</v>
      </c>
    </row>
    <row r="45" spans="1:16" ht="15.5" x14ac:dyDescent="0.35">
      <c r="A45" s="1" t="s">
        <v>46</v>
      </c>
      <c r="B45" s="11">
        <v>1117651055</v>
      </c>
      <c r="C45" s="11">
        <v>1658343249</v>
      </c>
      <c r="D45" s="11">
        <v>1573758317</v>
      </c>
      <c r="E45" s="11">
        <v>1567666536</v>
      </c>
      <c r="F45" s="11">
        <v>1430295608</v>
      </c>
      <c r="G45" s="11">
        <v>1568711769</v>
      </c>
      <c r="H45" s="11">
        <v>1391924728</v>
      </c>
      <c r="I45" s="11">
        <v>1626800620</v>
      </c>
      <c r="J45" s="11">
        <v>1199882959</v>
      </c>
      <c r="K45" s="11">
        <v>981071501</v>
      </c>
      <c r="L45" s="4">
        <v>1317781778</v>
      </c>
      <c r="M45" s="4">
        <v>1613729583</v>
      </c>
      <c r="N45" s="4">
        <v>2753999722</v>
      </c>
      <c r="O45" s="117">
        <v>3267654643</v>
      </c>
      <c r="P45" s="124">
        <v>2883051210</v>
      </c>
    </row>
    <row r="46" spans="1:16" ht="15.5" x14ac:dyDescent="0.35">
      <c r="A46" s="1" t="s">
        <v>47</v>
      </c>
      <c r="B46" s="14">
        <v>3406507970</v>
      </c>
      <c r="C46" s="14">
        <v>4477863290</v>
      </c>
      <c r="D46" s="14">
        <v>3609883670</v>
      </c>
      <c r="E46" s="14">
        <v>4103488589</v>
      </c>
      <c r="F46" s="14">
        <v>4102483586</v>
      </c>
      <c r="G46" s="14">
        <v>4731303185</v>
      </c>
      <c r="H46" s="14">
        <v>4225578166</v>
      </c>
      <c r="I46" s="14">
        <v>4317529546</v>
      </c>
      <c r="J46" s="14">
        <v>2801491655</v>
      </c>
      <c r="K46" s="14">
        <v>1780008448</v>
      </c>
      <c r="L46" s="4">
        <v>2065057545</v>
      </c>
      <c r="M46" s="4">
        <v>2183282265</v>
      </c>
      <c r="N46" s="4">
        <v>2807661450</v>
      </c>
      <c r="O46" s="117">
        <v>2530372256</v>
      </c>
      <c r="P46" s="124">
        <v>1940642354</v>
      </c>
    </row>
    <row r="47" spans="1:16" x14ac:dyDescent="0.35">
      <c r="A47" s="5" t="s">
        <v>48</v>
      </c>
      <c r="B47" s="4">
        <f>SUM(B2:B46)</f>
        <v>88023590194</v>
      </c>
      <c r="C47" s="4">
        <f t="shared" ref="C47:L47" si="0">SUM(C2:C46)</f>
        <v>115064176200</v>
      </c>
      <c r="D47" s="4">
        <f t="shared" si="0"/>
        <v>109760349237</v>
      </c>
      <c r="E47" s="4">
        <f t="shared" si="0"/>
        <v>118278784502</v>
      </c>
      <c r="F47" s="4">
        <f t="shared" si="0"/>
        <v>111616440924</v>
      </c>
      <c r="G47" s="4">
        <f t="shared" si="0"/>
        <v>130900088066</v>
      </c>
      <c r="H47" s="4">
        <f t="shared" si="0"/>
        <v>134699116164</v>
      </c>
      <c r="I47" s="4">
        <f t="shared" si="0"/>
        <v>148796890998</v>
      </c>
      <c r="J47" s="4">
        <f t="shared" si="0"/>
        <v>134163577823</v>
      </c>
      <c r="K47" s="4">
        <f t="shared" si="0"/>
        <v>118651390295</v>
      </c>
      <c r="L47" s="4">
        <f t="shared" si="0"/>
        <v>130778456655</v>
      </c>
      <c r="M47" s="4">
        <f>SUM(M2:M46)</f>
        <v>152768961345</v>
      </c>
      <c r="N47" s="4">
        <f>SUM(N2:N46)</f>
        <v>196463727488</v>
      </c>
      <c r="O47" s="4">
        <f>SUM(O2:O46)</f>
        <v>201161089637</v>
      </c>
      <c r="P47" s="4">
        <f>SUM(P2:P46)</f>
        <v>197505327634</v>
      </c>
    </row>
    <row r="50" spans="12:12" x14ac:dyDescent="0.35">
      <c r="L5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Population</vt:lpstr>
      <vt:lpstr>Labor Force</vt:lpstr>
      <vt:lpstr>Registration</vt:lpstr>
      <vt:lpstr>Median Age</vt:lpstr>
      <vt:lpstr>Gross Sales</vt:lpstr>
      <vt:lpstr>Taxable Value</vt:lpstr>
      <vt:lpstr>Housing Units</vt:lpstr>
      <vt:lpstr>ADV Market Value</vt:lpstr>
      <vt:lpstr>ADV Taxable Value</vt:lpstr>
      <vt:lpstr>ADV Total Rate</vt:lpstr>
      <vt:lpstr>ADV Levy</vt:lpstr>
      <vt:lpstr>Severance</vt:lpstr>
      <vt:lpstr>Oil Production</vt:lpstr>
      <vt:lpstr>Gas Production</vt:lpstr>
      <vt:lpstr>Oil and gas</vt:lpstr>
      <vt:lpstr>New Permits</vt:lpstr>
      <vt:lpstr>All Permits</vt:lpstr>
      <vt:lpstr>Crashes</vt:lpstr>
      <vt:lpstr>Fatalities</vt:lpstr>
      <vt:lpstr>CMV Crash</vt:lpstr>
      <vt:lpstr>CMV Fatal</vt:lpstr>
      <vt:lpstr>DVM</vt:lpstr>
      <vt:lpstr>DVMT</vt:lpstr>
      <vt:lpstr>Registration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MOTRAN</dc:creator>
  <cp:keywords/>
  <dc:description/>
  <cp:lastModifiedBy>aswin lohani</cp:lastModifiedBy>
  <cp:revision/>
  <cp:lastPrinted>2021-01-20T17:10:08Z</cp:lastPrinted>
  <dcterms:created xsi:type="dcterms:W3CDTF">2018-05-24T18:10:07Z</dcterms:created>
  <dcterms:modified xsi:type="dcterms:W3CDTF">2022-09-27T18:43:21Z</dcterms:modified>
  <cp:category/>
  <cp:contentStatus/>
</cp:coreProperties>
</file>