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Delete 2 rows before submitting
	-Aira Mae Aloveros</t>
      </text>
    </comment>
  </commentList>
</comments>
</file>

<file path=xl/sharedStrings.xml><?xml version="1.0" encoding="utf-8"?>
<sst xmlns="http://schemas.openxmlformats.org/spreadsheetml/2006/main" count="2749" uniqueCount="1237">
  <si>
    <t>ID</t>
  </si>
  <si>
    <t>Timestamp</t>
  </si>
  <si>
    <t>Tweet URL</t>
  </si>
  <si>
    <t>Group</t>
  </si>
  <si>
    <t>Collector</t>
  </si>
  <si>
    <t>Category</t>
  </si>
  <si>
    <t>Topic</t>
  </si>
  <si>
    <t>Keywords</t>
  </si>
  <si>
    <t>Account handle</t>
  </si>
  <si>
    <t>Account name</t>
  </si>
  <si>
    <t>Account bio</t>
  </si>
  <si>
    <t>Account type</t>
  </si>
  <si>
    <t>Joined</t>
  </si>
  <si>
    <t>Following</t>
  </si>
  <si>
    <t>Followers</t>
  </si>
  <si>
    <t>Location</t>
  </si>
  <si>
    <t>Tweet</t>
  </si>
  <si>
    <t>Tweet Translated</t>
  </si>
  <si>
    <t>Tweet Type</t>
  </si>
  <si>
    <t>Date posted</t>
  </si>
  <si>
    <t>Screenshot</t>
  </si>
  <si>
    <t>Content type</t>
  </si>
  <si>
    <t>Replies</t>
  </si>
  <si>
    <t>Retweets</t>
  </si>
  <si>
    <t>Quote Tweets</t>
  </si>
  <si>
    <t>Views</t>
  </si>
  <si>
    <t>Rating</t>
  </si>
  <si>
    <t>Reasoning</t>
  </si>
  <si>
    <t>Remarks</t>
  </si>
  <si>
    <t>Reviewer</t>
  </si>
  <si>
    <t>Review</t>
  </si>
  <si>
    <t>21/02/23 16:19:00</t>
  </si>
  <si>
    <t>https://twitter.com/amylauderdake/status/1330359548436246529</t>
  </si>
  <si>
    <t>Aloveros, Aira Mae</t>
  </si>
  <si>
    <t>REDT</t>
  </si>
  <si>
    <t>Red tagging students from different universities</t>
  </si>
  <si>
    <t>UP NPA PUP</t>
  </si>
  <si>
    <t>@amylauderdake</t>
  </si>
  <si>
    <t>amylauderdake</t>
  </si>
  <si>
    <t>Anonymous</t>
  </si>
  <si>
    <t>Typical NPA UNIVERSITIES   .... Ateneo, UP. PUP . USTI ARE  BECOMING A  BREADING GROUND   FOR CPP NPA NDF</t>
  </si>
  <si>
    <t>Text</t>
  </si>
  <si>
    <t>Rational</t>
  </si>
  <si>
    <t>UNPROVEN</t>
  </si>
  <si>
    <r>
      <rPr>
        <color rgb="FF000000"/>
        <sz val="9.0"/>
      </rPr>
      <t xml:space="preserve">Accuses that the said universities are NPA breeding ground </t>
    </r>
    <r>
      <rPr>
        <color rgb="FF000000"/>
        <sz val="9.0"/>
        <u/>
      </rPr>
      <t>https://www.gmanetwork.com/news/topstories/nation/773022/universities-object-to-claims-campuses-are-npa-recruiting-grounds/story/</t>
    </r>
  </si>
  <si>
    <t>Location and bio are not specified</t>
  </si>
  <si>
    <t>21/02/23 16:20:10</t>
  </si>
  <si>
    <t>https://twitter.com/SamukaNimoUy/status/1525757348039389185</t>
  </si>
  <si>
    <t>Red tagging students from UP and PUP</t>
  </si>
  <si>
    <t>@SamukaNimoUy</t>
  </si>
  <si>
    <t>-Nessa-</t>
  </si>
  <si>
    <t>Your Engineer ❤️💚🤍</t>
  </si>
  <si>
    <t>Identified</t>
  </si>
  <si>
    <t>UP and PUP are NPA’s recruitment hubs.</t>
  </si>
  <si>
    <r>
      <rPr>
        <color rgb="FF000000"/>
        <sz val="9.0"/>
      </rPr>
      <t xml:space="preserve">Accuses that the said universities are NPA breeding ground </t>
    </r>
    <r>
      <rPr>
        <color rgb="FF000000"/>
        <sz val="9.0"/>
        <u/>
      </rPr>
      <t>https://news.abs-cbn.com/news/01/24/21/several-universities-blast-parlade-claim-campuses-are-npa-recruitment-havens</t>
    </r>
  </si>
  <si>
    <t>Location is not specified</t>
  </si>
  <si>
    <t>21/02/23 16:25:35</t>
  </si>
  <si>
    <t>https://twitter.com/Shaider_de/status/1351921960847101954</t>
  </si>
  <si>
    <t>Delos Reyes, Rey</t>
  </si>
  <si>
    <t>@Shaider_de</t>
  </si>
  <si>
    <t>Dai Sawamura</t>
  </si>
  <si>
    <t>Pulis Pangkalawan, Space Sheriff</t>
  </si>
  <si>
    <t>Yokohama City Minami Ward</t>
  </si>
  <si>
    <t>History itself shows that Almost all CPP/NPA Leaders and Members came from UP and PUP in addition to those they have fooled from the Province and Mountains.</t>
  </si>
  <si>
    <r>
      <rPr>
        <color rgb="FF000000"/>
        <sz val="9.0"/>
      </rPr>
      <t xml:space="preserve">Accuses that leaders of NPA comes from PUP and UP </t>
    </r>
    <r>
      <rPr>
        <color rgb="FF000000"/>
        <sz val="9.0"/>
        <u/>
      </rPr>
      <t>https://news.abs-cbn.com/news/01/24/21/several-universities-blast-parlade-claim-campuses-are-npa-recruitment-havens</t>
    </r>
  </si>
  <si>
    <t>21/02/23 17:23:35</t>
  </si>
  <si>
    <t>https://twitter.com/n4qpu/status/1351844058935615488</t>
  </si>
  <si>
    <t>Doros, Joshua Lloyd</t>
  </si>
  <si>
    <t>Red tagging students from universities</t>
  </si>
  <si>
    <t>TERORISTA UP NPA</t>
  </si>
  <si>
    <t>@n4qpu</t>
  </si>
  <si>
    <t>浜崎 夏海 🏅</t>
  </si>
  <si>
    <t>I rant based on my judgment
I also slap onion-skinned milktea wokes
MY TWITTER ACCOUNT, MY RULES!</t>
  </si>
  <si>
    <t>None of your business</t>
  </si>
  <si>
    <t>Tapos ire-recruit nila yung makikita nilang pogi na sundalo at pulis na sumapi sa NPA at magsagawa ng civil disobedience. So entitled brats, mga takam naman sa b*rats 😂😂</t>
  </si>
  <si>
    <t>Emotional</t>
  </si>
  <si>
    <t>MISLEADING</t>
  </si>
  <si>
    <r>
      <rPr>
        <color rgb="FF000000"/>
        <sz val="9.0"/>
      </rPr>
      <t xml:space="preserve">Suggests that student activists will recruit the soldiers and police to join NPA and perform civil disobedience. </t>
    </r>
    <r>
      <rPr>
        <color rgb="FF000000"/>
        <sz val="9.0"/>
        <u/>
      </rPr>
      <t>https://news.abs-cbn.com/news/01/24/21/several-universities-blast-parlade-claim-campuses-are-npa-recruitment-havens</t>
    </r>
  </si>
  <si>
    <t>21/02/23 17:25:35</t>
  </si>
  <si>
    <t>https://twitter.com/JethroGamez/status/1293145325163569152</t>
  </si>
  <si>
    <t>Red tagging students from UP</t>
  </si>
  <si>
    <t>@JethroGamez</t>
  </si>
  <si>
    <t>jethjeth ♥️💚</t>
  </si>
  <si>
    <t>Mahalin natin ang Pilipinas at sama-sama tayong babangon muli. 👊🇵🇭</t>
  </si>
  <si>
    <t>Taguig City, NCR, Philippines</t>
  </si>
  <si>
    <t>Well, I thought I'm gonna be brainwashed by their tactics but thank God, that 10 hours program is one of the worst in my lifetime. A state university being controlled by a terrorist entity called CPP-NPA-NDF.</t>
  </si>
  <si>
    <r>
      <rPr>
        <color rgb="FF000000"/>
        <sz val="9.0"/>
      </rPr>
      <t xml:space="preserve">Accuses UP of being controlled by the CPP-NPA-NDF. </t>
    </r>
    <r>
      <rPr>
        <color rgb="FF000000"/>
        <sz val="9.0"/>
        <u/>
      </rPr>
      <t>https://news.abs-cbn.com/news/01/24/21/several-universities-blast-parlade-claim-campuses-are-npa-recruitment-havens</t>
    </r>
  </si>
  <si>
    <t>21/02/23 17:26:35</t>
  </si>
  <si>
    <t>https://twitter.com/samsunguser13/status/1552909911394500608</t>
  </si>
  <si>
    <t>@samsunguser13</t>
  </si>
  <si>
    <t>Your Arms🇵🇭/🇩🇪</t>
  </si>
  <si>
    <t>🤓🫠 22❤️💚</t>
  </si>
  <si>
    <t>Zaragoza, Philippines</t>
  </si>
  <si>
    <t>UP terorista what do we expect</t>
  </si>
  <si>
    <r>
      <rPr>
        <color rgb="FF000000"/>
        <sz val="9.0"/>
      </rPr>
      <t xml:space="preserve">Accuses UP of being terrorists. </t>
    </r>
    <r>
      <rPr>
        <color rgb="FF000000"/>
        <sz val="9.0"/>
        <u/>
      </rPr>
      <t>https://up.edu.ph/up-president-danilo-l-concepcion-responds-to-afp-allegations-of-infiltration-of-up-units-by-the-cpp-npa/</t>
    </r>
  </si>
  <si>
    <t>21/02/23 17:26:50</t>
  </si>
  <si>
    <t>https://twitter.com/brymac9168/status/1351295215403864065</t>
  </si>
  <si>
    <t>Red tagging students from state universities</t>
  </si>
  <si>
    <t>state university terorista</t>
  </si>
  <si>
    <t>@brymac9168</t>
  </si>
  <si>
    <t>Bryan ❤️💚🇵🇭</t>
  </si>
  <si>
    <t>Internet Savvy | Hates summer | loves halloween | Pisces ♓ | music lover</t>
  </si>
  <si>
    <t>Ulol kiko. Tinulungan nyong makapasok ang terorista dyan sa UP. TINUNGAN NYONG MAKAPASOK ANG TERORISTA SA STATE UNIVERSITY. SA SKWELAHAN NA PAG AARI NG GOBYERNO. Tapos pinagtatangol mo pa?! Ganyan ka ka ulol.</t>
  </si>
  <si>
    <r>
      <rPr>
        <color rgb="FF000000"/>
        <sz val="9.0"/>
      </rPr>
      <t xml:space="preserve">The allegation regarding UP being infiltrated by NPA has no evidence: </t>
    </r>
    <r>
      <rPr>
        <color rgb="FF000000"/>
        <sz val="9.0"/>
        <u/>
      </rPr>
      <t>https://up.edu.ph/up-president-danilo-l-concepcion-responds-to-afp-allegations-of-infiltration-of-up-units-by-the-cpp-npa/</t>
    </r>
  </si>
  <si>
    <t>21/02/23 17:27:12</t>
  </si>
  <si>
    <t>https://twitter.com/e_eisaacs/status/1319503590248108032</t>
  </si>
  <si>
    <t>@e_eisaacs</t>
  </si>
  <si>
    <t>ECS</t>
  </si>
  <si>
    <t>Philippines</t>
  </si>
  <si>
    <t>Mayor oo meron tayong pandemya, pero ang kumunistang terorista ay matagal nang epidemya sa lipunan. Paano mo matutulungan ang gobyerno lalo na at maraming state university sa iyong nasasakupan na lantaran ang recruitment sa school,social media at maging sa kalsada?!</t>
  </si>
  <si>
    <r>
      <rPr>
        <color rgb="FF000000"/>
        <sz val="9.0"/>
      </rPr>
      <t xml:space="preserve">The allegation regarding UP being infiltrated by NPA has no evidence: </t>
    </r>
    <r>
      <rPr>
        <color rgb="FF000000"/>
        <sz val="9.0"/>
        <u/>
      </rPr>
      <t>https://up.edu.ph/up-president-danilo-l-concepcion-responds-to-afp-allegations-of-infiltration-of-up-units-by-the-cpp-npa/</t>
    </r>
  </si>
  <si>
    <t>21/02/23 17:28:35</t>
  </si>
  <si>
    <t>https://twitter.com/juz_zuri/status/1553636881698811904</t>
  </si>
  <si>
    <t>@juz_zuri</t>
  </si>
  <si>
    <t>pearl</t>
  </si>
  <si>
    <t>Life is what you make it.</t>
  </si>
  <si>
    <t>Breeding ground ng terorista ang UP</t>
  </si>
  <si>
    <t>Accuses that the said universities are NPA breeding ground (1)https://news.abs-cbn.com/news/01/24/21/several-universities-blast-parlade-claim-campuses-are-npa-recruitment-havens (2)https://thepost.net.ph/news/campus/up-president-denies-npa-recruitment-in-campus/</t>
  </si>
  <si>
    <t>https://twitter.com/juviagreey/status/1328844051450195968</t>
  </si>
  <si>
    <t>(UPD OR PUP OR DLSU OR Ateneo) AND (Komunista OR NPA OR Elitista) until:2023-01-01 since:2019-01-01</t>
  </si>
  <si>
    <t>@juviagreey</t>
  </si>
  <si>
    <t>astelle</t>
  </si>
  <si>
    <t>I used this account for  political purpose and rants . I'm not a troll but a citizen in the Philippines 🇵🇭. For the love of the country</t>
  </si>
  <si>
    <t>Ano naman? Ang daming mga komunistang nirerecruit binabrainwash ayun naging NPA na mga bobong kabataan laking twitter kaya ganyan pag iisip</t>
  </si>
  <si>
    <t>18/11/20 7:34</t>
  </si>
  <si>
    <t>https://twitter.com/ioannesesledieu/status/1146027711489552384</t>
  </si>
  <si>
    <t>@ioannesesledieu</t>
  </si>
  <si>
    <t>G ᴀ ʙ ʙ ʏ 🌴 | 𝐅𝐈𝐋𝐈𝐏𝐈𝐍𝐎 𝐅𝐈𝐑𝐒𝐓</t>
  </si>
  <si>
    <t>Naturalist 🌱 • Ultra-Nationalist • Stoic • Marcos Loyalist •</t>
  </si>
  <si>
    <t>I thought the term "majority" should be replaced by the word "plurality" by now.
Dilawans even suck at consistency.
6,342,939 people who voted for Diokno is not the majority of 18,847,230 Gen Z voters.
Baka dun sa mga survey ng Universities na breeding grounds ng komunista.</t>
  </si>
  <si>
    <r>
      <rPr>
        <color rgb="FF000000"/>
        <sz val="9.0"/>
      </rPr>
      <t xml:space="preserve">Accuses that the said universities are NPA breeding ground (1)https://news.abs-cbn.com/news/01/24/21/several-universities-blast-parlade-claim-campuses-are-npa-recruitment-havens (2)https://thepost.net.ph/news/campus/up-president-denies-npa-recruitment-in-campus/ </t>
    </r>
    <r>
      <rPr>
        <color rgb="FF000000"/>
        <sz val="9.0"/>
        <u/>
      </rPr>
      <t>https://www.gmanetwork.com/news/topstories/nation/773022/universities-object-to-claims-campuses-are-npa-recruiting-grounds/story/</t>
    </r>
  </si>
  <si>
    <t>https://twitter.com/ronylbravo/status/1161113827775143936</t>
  </si>
  <si>
    <t>@ronylbravo</t>
  </si>
  <si>
    <t>Ronyl Bravo</t>
  </si>
  <si>
    <t>Early retirement at 40 is the name of the game. After that I want to spend the rest of my life trying to help people and explore the Philippines.</t>
  </si>
  <si>
    <t>"INYONG PAARALAN"?!!! Pagmamay ari po yan ng gobyerno ng Pilipinas. Di sa inyo yan. Anong ibig nyong sabihin forever kayong nasa college at universities? Headquarters na ba yan ng mga komunista at makakaliwang grupo. Paggraduate nyo layas kayo jan.</t>
  </si>
  <si>
    <t>Reply</t>
  </si>
  <si>
    <t>13/8/19 11:14</t>
  </si>
  <si>
    <t>https://twitter.com/RomeSantos10/status/1524388680797868032</t>
  </si>
  <si>
    <t>@RomeSantos10</t>
  </si>
  <si>
    <t>Rome Santos</t>
  </si>
  <si>
    <t>Gum Sole Sucker</t>
  </si>
  <si>
    <t>This is goodnews!
First order of the day- SIBAKIN at TANGGALAN NG SCHOLARSHIP ang lahat ng mga tibak at komunista sa UP at mga State Universities.
High time also to audit these deranged professors who are instigators and movers of this crap rallies!
Sayang lang ang tax namin!!!</t>
  </si>
  <si>
    <r>
      <rPr>
        <color rgb="FF000000"/>
        <sz val="9.0"/>
      </rPr>
      <t xml:space="preserve">Accuses that professors are instigators and said univerisities are NPA breeding ground </t>
    </r>
    <r>
      <rPr>
        <color rgb="FF000000"/>
        <sz val="9.0"/>
        <u/>
      </rPr>
      <t>https://www.gmanetwork.com/news/topstories/nation/773022/universities-object-to-claims-campuses-are-npa-recruiting-grounds/story/</t>
    </r>
  </si>
  <si>
    <t>https://twitter.com/normsterific/status/1553579381590609920</t>
  </si>
  <si>
    <t>@normsterific</t>
  </si>
  <si>
    <t>Normsterfic ❤💚❤💚✌️👊</t>
  </si>
  <si>
    <t>I reactivated and active again in twitter for BBM and Sara Uniteam
🍆🍑🆒🔝🇵🇭🇨🇳</t>
  </si>
  <si>
    <t>@Paps_Caloy @bongbongmarcos @indaysara Kaya wala na sa top 10 university ang UP sa buong Asia dahil rebelde sa gobyerno at bansa eh. Pinapag aral sila ng bayan pero halos lahat komunista at Terorista panay reklamo at atake sa bansa.</t>
  </si>
  <si>
    <t>31/07/22 11:12</t>
  </si>
  <si>
    <t>Accuses that said univerisities are rebels and NPA breeding ground (1)https://news.abs-cbn.com/news/01/24/21/several-universities-blast-parlade-claim-campuses-are-npa-recruitment-havens (2)https://thepost.net.ph/news/campus/up-president-denies-npa-recruitment-in-campus/</t>
  </si>
  <si>
    <t>https://twitter.com/MamTessCD/status/1326551378672586754</t>
  </si>
  <si>
    <t>@MamTessCD</t>
  </si>
  <si>
    <t>Teresita Curato-Dapoc</t>
  </si>
  <si>
    <t>Republic of the Philippines</t>
  </si>
  <si>
    <t>0po,please for every bodys safety and progress of the country, UBUSIN mga komunista, teroristang, NPA, CPP, NDF wherever they are, In SCUs, Big Universities, Congress, lower and upper house, Mountains, Barrios, Cities in other word InAllPlacesOf PH Archipelago,
#PDU30BestLegacy</t>
  </si>
  <si>
    <t>Accuses that said univerisities are NPA breeding ground (1)https://news.abs-cbn.com/news/01/24/21/several-universities-blast-parlade-claim-campuses-are-npa-recruitment-havens (2)https://thepost.net.ph/news/campus/up-president-denies-npa-recruitment-in-campus/</t>
  </si>
  <si>
    <t>https://twitter.com/ChristianusRick/status/1351932807279472644</t>
  </si>
  <si>
    <t>@ChristianusRick</t>
  </si>
  <si>
    <t>Ricardo Gobres</t>
  </si>
  <si>
    <t>Materials/Procurement Specialist OFW, not a troll real account here. BTS Army and SB19- A' tin. Loves K-drama esp. Historical.</t>
  </si>
  <si>
    <t>Pasay City, National Capital Region</t>
  </si>
  <si>
    <t>Yung bang pag recruit ng mga Komunista sa UP at iba pang state university upang gawing NPA ang kabataan ay isang Academic Freedom?</t>
  </si>
  <si>
    <t>21/01/21 00:41</t>
  </si>
  <si>
    <t>Accuses that there are NPA recruitment in UP (1)https://news.abs-cbn.com/news/01/24/21/several-universities-blast-parlade-claim-campuses-are-npa-recruitment-havens (2)https://thepost.net.ph/news/campus/up-president-denies-npa-recruitment-in-campus/           The allegation regarding UP being infiltrated by NPA has no evidence:https://up.edu.ph/up-president-danilo-l-concepcion-responds-to-afp-allegations-of-infiltration-of-up-units-by-the-cpp-npa//</t>
  </si>
  <si>
    <t>https://twitter.com/cnnphilippines/status/1328730200226447364</t>
  </si>
  <si>
    <t>@cnnphilippines</t>
  </si>
  <si>
    <t xml:space="preserve">CNN Philippines
</t>
  </si>
  <si>
    <t>News you can trust. 
@cnnphlife
@sportsdeskph</t>
  </si>
  <si>
    <t>Media</t>
  </si>
  <si>
    <t>Duterte to UP students: Fine, maghinto kayo ng aral. I will stop the funding. Wala ng ginawa, kundi mag-recruit ng mga komunista diyan.</t>
  </si>
  <si>
    <t>18/11/20 00:02</t>
  </si>
  <si>
    <t>Accuses that students in the said univerisities recruits communist (1)https://news.abs-cbn.com/news/01/24/21/several-universities-blast-parlade-claim-campuses-are-npa-recruitment-havens (2)https://thepost.net.ph/news/campus/up-president-denies-npa-recruitment-in-campus/</t>
  </si>
  <si>
    <t>https://twitter.com/Cloud9Ken/status/1385214169570373636</t>
  </si>
  <si>
    <t>@Cloud9Ken</t>
  </si>
  <si>
    <t>Inkie.beatbox</t>
  </si>
  <si>
    <t>Keep It Strange. Area 51 is my hometown</t>
  </si>
  <si>
    <t>Moscow, Russia</t>
  </si>
  <si>
    <t>Do you even know what the hell the CPP NPA is doing in our country? 
"Bakit ayaw niyo sa komunista?" What a fucking stupid question. You mean it's okay for them to execute our soldiers, recruit rebels inside our state-funded university?!</t>
  </si>
  <si>
    <t>22/04/21 20:49</t>
  </si>
  <si>
    <t>https://twitter.com/DZMMTeleRadyo/status/1328951475008131080</t>
  </si>
  <si>
    <t>@DZMMTeleRadyo</t>
  </si>
  <si>
    <t>DZMM TeleRadyo</t>
  </si>
  <si>
    <t>The Official Twitter news feed of DZMM Radyo Patrol 630, DZMM TeleRadyo and http://DZMM.com.ph. Like us on Facebook: http://facebook.com/DZMMTeleRadyo</t>
  </si>
  <si>
    <t>ABS-CBN, Diliman, Quezon City</t>
  </si>
  <si>
    <t>Pinagbantaan ni Pangulong Duterte na tatanggalan niya ng pondo ang University of the Philippines dahil sa panawagan nitong academic freeze. Binanatan din niya ang unibersidad na nagre-recruit para maging komunista. #HeadlinePilipinas</t>
  </si>
  <si>
    <t>18/11/20 14:41</t>
  </si>
  <si>
    <t>https://twitter.com/tecigurl/status/1229068096377212930</t>
  </si>
  <si>
    <t>@tecigurl</t>
  </si>
  <si>
    <t>Tess Pulido</t>
  </si>
  <si>
    <t>Inspired to inspire. ✨</t>
  </si>
  <si>
    <t>United Kingdom</t>
  </si>
  <si>
    <t>Kids of OFW's can afford private schools. They experience capitalism and approve of it.
State universities have entrance exams, and the best students pass. These come from the best schools, usually private schools.
Ang problema = mga komunistang nagtuturo sa mga anak natin.</t>
  </si>
  <si>
    <t>16/02/20 23:40</t>
  </si>
  <si>
    <r>
      <rPr>
        <color rgb="FF000000"/>
        <sz val="9.0"/>
      </rPr>
      <t xml:space="preserve">Accuses that teachers in the said universities are communist </t>
    </r>
    <r>
      <rPr>
        <color rgb="FF000000"/>
        <sz val="9.0"/>
        <u/>
      </rPr>
      <t>https://www.gmanetwork.com/news/topstories/nation/773022/universities-object-to-claims-campuses-are-npa-recruiting-grounds/story/</t>
    </r>
  </si>
  <si>
    <t>https://twitter.com/OlenFrancisco/status/1229106982319271937</t>
  </si>
  <si>
    <t>@OlenFrancisco</t>
  </si>
  <si>
    <t>u370</t>
  </si>
  <si>
    <t>wisdom is knowing
when to listen to your heart
in favor of your head</t>
  </si>
  <si>
    <t>somewhere in the universe</t>
  </si>
  <si>
    <t>Kung tama ang palaki at aral sa mga anak natin hindi dapat madaling mauto. Ng mga nagtuturong komunista man sa UP ayon sa banggit mo. O kaya kay Mocha rin at ni TP. Lalo na ni Duterte✌</t>
  </si>
  <si>
    <t>17/2/20 2:15</t>
  </si>
  <si>
    <r>
      <rPr>
        <color rgb="FF000000"/>
        <sz val="9.0"/>
      </rPr>
      <t xml:space="preserve">Accuses that teachers in the said universities are communist </t>
    </r>
    <r>
      <rPr>
        <color rgb="FF000000"/>
        <sz val="9.0"/>
        <u/>
      </rPr>
      <t>https://www.gmanetwork.com/news/topstories/nation/773022/universities-object-to-claims-campuses-are-npa-recruiting-grounds/story/</t>
    </r>
  </si>
  <si>
    <t>https://twitter.com/kyky_vincitrc/status/1508424637184897028</t>
  </si>
  <si>
    <t>Red tagging students from PUP</t>
  </si>
  <si>
    <t>@kyky_vincitrc</t>
  </si>
  <si>
    <t>麗</t>
  </si>
  <si>
    <t>𝘁𝗶𝗿𝗲𝗱 𝗮𝗳</t>
  </si>
  <si>
    <t>Antipolo City, Calabarzon</t>
  </si>
  <si>
    <t>"sa pup nag-aaral apo ko, masipag yan" sa umaga
"komunista ata, baka namumundok na yan" sa gabi</t>
  </si>
  <si>
    <t>28/03/22 20:43</t>
  </si>
  <si>
    <r>
      <rPr>
        <color rgb="FF000000"/>
        <sz val="9.0"/>
      </rPr>
      <t xml:space="preserve">Accuses that PUP students are communist </t>
    </r>
    <r>
      <rPr>
        <color rgb="FF000000"/>
        <sz val="9.0"/>
        <u/>
      </rPr>
      <t xml:space="preserve">https://news.abs-cbn.com/news/01/24/21/several-universities-blast-parlade-claim-campuses-are-npa-recruitment-havens </t>
    </r>
  </si>
  <si>
    <t>https://twitter.com/PUPTheCatalyst/status/1382889774751440897</t>
  </si>
  <si>
    <t>@PUPTheCatalyst</t>
  </si>
  <si>
    <t>The Catalyst</t>
  </si>
  <si>
    <t>Opisyal na pahayagang pang-mag-aaral ng Politeknikong Unibersidad ng Pilipinas (PUP) na 37 taon nang nagsisilbi para sa interes ng mga estudyante at mamamayan.</t>
  </si>
  <si>
    <t>Rm 206 Charlie del Rosario PUP</t>
  </si>
  <si>
    <t>Mariano: Lagi mong pinupuksa (Duterte) ang mga kabataan, mga guro dahil ang PUP ay kuta ng mga komunista.</t>
  </si>
  <si>
    <t>16/04/21 10:53</t>
  </si>
  <si>
    <t xml:space="preserve">Accuses that PUP is communist den https://news.abs-cbn.com/news/01/24/21/several-universities-blast-parlade-claim-campuses-are-npa-recruitment-havens </t>
  </si>
  <si>
    <t>https://twitter.com/paulshenes/status/1352189648597090305</t>
  </si>
  <si>
    <t>@paulshenes</t>
  </si>
  <si>
    <t>renz arabia</t>
  </si>
  <si>
    <t>united kingdom</t>
  </si>
  <si>
    <t>Why the HELL does UP/ PUP have this privilege??? Kapal ng mukha nyo ha.. No wonder parang kabute mga NPA dahil kayo pala ang FARM ng mga Komunista.. If you don’t like the abrogation eh make an agreement too na there will be no UP/  PUP students will be recruited by the NPA.</t>
  </si>
  <si>
    <t>Accuses that said univerisities are communist and NPA breeding ground (1)https://news.abs-cbn.com/news/01/24/21/several-universities-blast-parlade-claim-campuses-are-npa-recruitment-havens (2)https://thepost.net.ph/news/campus/up-president-denies-npa-recruitment-in-campus/</t>
  </si>
  <si>
    <t>https://twitter.com/thelyn23/status/1351425160281288706</t>
  </si>
  <si>
    <t>@thelyn23</t>
  </si>
  <si>
    <t>Catherine Q Castro</t>
  </si>
  <si>
    <t>UP used to have a credibility in terms of highest educational achievements; ngayon breeding na ng  mga NPA. Pina paaral kyo ng gobyerno tapos in the end kakalabanin nyo. Pweh😡😡</t>
  </si>
  <si>
    <t>19/01/21 15:04</t>
  </si>
  <si>
    <t>Accuses that said universities are NPA breeding ground (1)https://news.abs-cbn.com/news/01/24/21/several-universities-blast-parlade-claim-campuses-are-npa-recruitment-havens (2)https://thepost.net.ph/news/campus/up-president-denies-npa-recruitment-in-campus/</t>
  </si>
  <si>
    <t>https://twitter.com/MetalRain_76/status/1351377313670320136</t>
  </si>
  <si>
    <t>@MetalRain_76</t>
  </si>
  <si>
    <t>Metal Rain 76</t>
  </si>
  <si>
    <t>Your mind is your best weapon</t>
  </si>
  <si>
    <t>Because it is a breeding ground of NPA?,  bistado na Kiko, ang tipo nyo matamis mag sasalita, pero walang laman.</t>
  </si>
  <si>
    <t>19/01/21 11:53</t>
  </si>
  <si>
    <t>Location is not specified. Reply to Kiko's tweet about UP https://twitter.com/kikopangilinan/status/1351150930792771584</t>
  </si>
  <si>
    <t>https://twitter.com/ChristianusRick/status/1351440312112205824</t>
  </si>
  <si>
    <t>Taxpayers own UP-Diliman. You don't want Military in UP Campuses but you allowed Makabayan Bloc who recruiting Students to become rebels (NPA). How many UP activist students died in Military encounters?</t>
  </si>
  <si>
    <t>19/01/21 16:04</t>
  </si>
  <si>
    <t>Accuses that said univerisities are rebels and NPA breeding ground (1)https://news.abs-cbn.com/news/01/24/21/several-universities-blast-parlade-claim-campuses-are-npa-recruitment-havens (2)https://thepost.net.ph/news/campus/up-president-denies-npa-recruitment-in-campus/ and many students have died because of these military encounters.</t>
  </si>
  <si>
    <t>https://twitter.com/rowyn_cons/status/1351375766898921472</t>
  </si>
  <si>
    <t>@rowyn_cons</t>
  </si>
  <si>
    <t>rowyn concepcion</t>
  </si>
  <si>
    <t>National Capital Region</t>
  </si>
  <si>
    <t>Dpt po Sir, wag nyo png tutulan ang pag hihimasok ng PNP sa UP bagkus, dpt nyong gwin ay itanng kng my Basis ba tlg ang paratang ng PNP at AFP na mrn ngang mga NPA na nkkapsok sa UP. Ayun dpt yng gwin nyo pong assignment.</t>
  </si>
  <si>
    <t>19/01/21 11:47</t>
  </si>
  <si>
    <t>The allegation regarding UP being infiltrated by NPA has no evidence: https://up.edu.ph/up-president-danilo-l-concepcion-responds-to-afp-allegations-of-infiltration-of-up-units-by-the-cpp-npa/</t>
  </si>
  <si>
    <t>https://twitter.com/eddie020196/status/1351587088739692545</t>
  </si>
  <si>
    <t>@eddie020196</t>
  </si>
  <si>
    <t>eddiejr❤️💚</t>
  </si>
  <si>
    <t>We have our own day to day struggle don't compare yourself from others</t>
  </si>
  <si>
    <t>Lanao del Norte</t>
  </si>
  <si>
    <t>Ano po ba meron at mawawala sa UP Campus pag may military presence? Aren't you happy to lessen the recruitment and enablers of CPP NPA? 🤔🤔</t>
  </si>
  <si>
    <t>20/01/21 1:47</t>
  </si>
  <si>
    <t>Accuses that UP is an enabler of NPA recruitment (1)https://news.abs-cbn.com/news/01/24/21/several-universities-blast-parlade-claim-campuses-are-npa-recruitment-havens (2)https://thepost.net.ph/news/campus/up-president-denies-npa-recruitment-in-campus/</t>
  </si>
  <si>
    <t>https://twitter.com/MChyme/status/1351159200257372164</t>
  </si>
  <si>
    <t>@MChyme</t>
  </si>
  <si>
    <t>DIY Man</t>
  </si>
  <si>
    <t>basketball fan!</t>
  </si>
  <si>
    <t>Paki usap umalis ka na lang ng Pinas senator kung ganyan ka magisip! madami narecruit ang NPA jan sa UP at may evidence as presented in senate hearing. Let the state forces do their job since you are also a part of government. kung may pag abuso sila then investigate in senate.</t>
  </si>
  <si>
    <t>18/01/21 21:27</t>
  </si>
  <si>
    <t>Accuses that there are NPA recruitment in UP (1)https://news.abs-cbn.com/news/01/24/21/several-universities-blast-parlade-claim-campuses-are-npa-recruitment-havens (2)https://thepost.net.ph/news/campus/up-president-denies-npa-recruitment-in-campus/</t>
  </si>
  <si>
    <t>https://twitter.com/JohnFretz3/status/1351157357385052162</t>
  </si>
  <si>
    <t>@JohnFretz3</t>
  </si>
  <si>
    <t>Jake Villafuerte</t>
  </si>
  <si>
    <t>Gusto ko kapayaan, Ayaw ko sa CPP-NPA-NDF/ Works at Armed Forces of The Philippines</t>
  </si>
  <si>
    <t>HOY Bobo nung nakapasok ba ang mga Terroristang CPP-NPA-NDF sa UP, may #DefendUP ba kayong Pina trend? Tae mo magsama ka'yo ni Sarat Elangot.</t>
  </si>
  <si>
    <t>18/01/21 21:19</t>
  </si>
  <si>
    <r>
      <rPr>
        <color rgb="FF000000"/>
        <sz val="9.0"/>
      </rPr>
      <t xml:space="preserve">Accuses that there are Terorist who have entered UP which has no evidence: </t>
    </r>
    <r>
      <rPr>
        <color rgb="FF000000"/>
        <sz val="9.0"/>
        <u/>
      </rPr>
      <t>https://up.edu.ph/up-president-danilo-l-concepcion-responds-to-afp-allegations-of-infiltration-of-up-units-by-the-cpp-npa/</t>
    </r>
  </si>
  <si>
    <t>https://twitter.com/JohnFretz3/status/1351163155280519168</t>
  </si>
  <si>
    <t>May pa #DefendUP pa kayong nalalaman, anong tingin nyo sa mga pulis at sundalo terrorista? tulad ng mga salot na CPP-NPA-NDF, mabuti nga yang ganyan eh para hindi na makapang uto ang mga punyetang NPA na pabigat sa lipunan! Gaya nalang ng pulpol nato na blinocked ako. 😂🤣🤣</t>
  </si>
  <si>
    <t>18/01/21 21:42</t>
  </si>
  <si>
    <t xml:space="preserve">Accuses that UP students are NPA (1)https://news.abs-cbn.com/news/01/24/21/several-universities-blast-parlade-claim-campuses-are-npa-recruitment-havens (2)https://thepost.net.ph/news/campus/up-president-denies-npa-recruitment-in-campus/ </t>
  </si>
  <si>
    <t>https://twitter.com/DragonSeed11/status/1351180211317043210</t>
  </si>
  <si>
    <t>@DragonSeed11</t>
  </si>
  <si>
    <t>DragonSeed</t>
  </si>
  <si>
    <t>pam pa ram pam pam</t>
  </si>
  <si>
    <t>Mamundok na kayo umalis kayo NPA sa property ng gobyerno.
#DependUPsaTeroristangNPA
#DefundUP</t>
  </si>
  <si>
    <t>18/01/21 22:50</t>
  </si>
  <si>
    <t>Accuses that UP students are NPA (1)https://news.abs-cbn.com/news/01/24/21/several-universities-blast-parlade-claim-campuses-are-npa-recruitment-havens (2)https://thepost.net.ph/news/campus/up-president-denies-npa-recruitment-in-campus/</t>
  </si>
  <si>
    <t>https://twitter.com/Yass721/status/1351452048093569030</t>
  </si>
  <si>
    <t>@Yass721</t>
  </si>
  <si>
    <t>Yass72</t>
  </si>
  <si>
    <t>I keep trying and trying and trying....</t>
  </si>
  <si>
    <t>Uu Sen Kiko tinutulan nyo ang UP na.pakiaalaman ng Gobyerno eh saan ba galing ang pundo nito. Hypocrite ka dahil pabor ka na gawin pugad ng CPP NPA NDF at recruitment network ng mga communist-terrorist. P*****a nyong mga Dilawan mga salot kayo!</t>
  </si>
  <si>
    <t>19/01/21 16:50</t>
  </si>
  <si>
    <t>Accuses that UP students are NPA (1)https://news.abs-cbn.com/news/01/24/21/several-universities-blast-parlade-claim-campuses-are-npa-recruitment-havens (2)https://thepost.net.ph/news/campus/up-president-denies-npa-recruitment-in-campus/ and Kiko agrees with this.</t>
  </si>
  <si>
    <t>https://twitter.com/Yass721/status/1351452908269821954</t>
  </si>
  <si>
    <t>UP ginawang mess hall ng mga communists! Dapat monitor ng government to! It's a Republic of the Phil. Public school not a CPP NPA NDF   recruitment base</t>
  </si>
  <si>
    <t>19/01/21 16:54</t>
  </si>
  <si>
    <r>
      <rPr>
        <color rgb="FF000000"/>
        <sz val="9.0"/>
      </rPr>
      <t xml:space="preserve">The allegation regarding UP being infiltrated by NPA has no evidence: </t>
    </r>
    <r>
      <rPr>
        <color rgb="FF000000"/>
        <sz val="9.0"/>
        <u/>
      </rPr>
      <t>https://up.edu.ph/up-president-danilo-l-concepcion-responds-to-afp-allegations-of-infiltration-of-up-units-by-the-cpp-npa/</t>
    </r>
  </si>
  <si>
    <t>https://twitter.com/biker722/status/1351352071291772928</t>
  </si>
  <si>
    <t>@biker722</t>
  </si>
  <si>
    <t>biker72</t>
  </si>
  <si>
    <t>Just goes to show that you are a supporter of the communists!!! Bakit special ba ang UP at sila lang mga anak ng diyos na exempted sila na pasukin ng pulis at sundalo?ibang schools pwde naman ba't UP d pwede!?</t>
  </si>
  <si>
    <t>19/01/21 10:13</t>
  </si>
  <si>
    <r>
      <rPr>
        <color rgb="FF000000"/>
        <sz val="9.0"/>
      </rPr>
      <t xml:space="preserve">Accuses in th thread that UP is an NPA base and Kiko is supporter of communist </t>
    </r>
    <r>
      <rPr>
        <color rgb="FF000000"/>
        <sz val="9.0"/>
        <u/>
      </rPr>
      <t>https://up.edu.ph/up-president-danilo-l-concepcion-responds-to-afp-allegations-of-infiltration-of-up-units-by-the-cpp-npa/</t>
    </r>
  </si>
  <si>
    <t>https://twitter.com/pachamva/status/1351480938601959424</t>
  </si>
  <si>
    <t>@pachamva</t>
  </si>
  <si>
    <t>KUNTENTO</t>
  </si>
  <si>
    <t>gusto ninyo UP PAG AARI NG TERRORISTA SANA GUMAWA KAYO BATAS NA DAPAT MAY AUTONOMY ANG UP. PAG AARI BA NINYO UP? HULMAHAN PO YAN NG MGA SIMARON AT WALANG PAGALANG SA BAYAN DI NILA KINIKILALA ANG ATING BANDILA, NILASON NILA ISIP NG KABATAAN. PALAYAIN NINYO UP</t>
  </si>
  <si>
    <t>19/01/21 18:45</t>
  </si>
  <si>
    <r>
      <rPr>
        <color rgb="FF000000"/>
        <sz val="9.0"/>
      </rPr>
      <t xml:space="preserve">Accuses that UP is chained and is a terorist base </t>
    </r>
    <r>
      <rPr>
        <color rgb="FF000000"/>
        <sz val="9.0"/>
        <u/>
      </rPr>
      <t>https://up.edu.ph/up-president-danilo-l-concepcion-responds-to-afp-allegations-of-infiltration-of-up-units-by-the-cpp-npa/</t>
    </r>
  </si>
  <si>
    <t>https://twitter.com/rodrigo_ricos/status/1351445598616973313</t>
  </si>
  <si>
    <t>@rodrigo_ricos</t>
  </si>
  <si>
    <t>Rodrigo M. Ricos, Jr</t>
  </si>
  <si>
    <t>i love to sing! Entertainment Soccer Movies Music</t>
  </si>
  <si>
    <t>UP a citadel of freedom and democracy?really kiko u still expect us to believe ur narrative? or u are just convincing urself na may maniniwala pa sayo? trust us, we dont trust u anymore. UP hs long been a citadel of communist recruitment. and thats NOT freedom but TERRORISM!</t>
  </si>
  <si>
    <t>19/01/21 16:25</t>
  </si>
  <si>
    <r>
      <rPr>
        <color rgb="FF000000"/>
        <sz val="9.0"/>
      </rPr>
      <t xml:space="preserve">Accuses that UP has long been communist breeding ground </t>
    </r>
    <r>
      <rPr>
        <color rgb="FF000000"/>
        <sz val="9.0"/>
        <u/>
      </rPr>
      <t>https://up.edu.ph/up-president-danilo-l-concepcion-responds-to-afp-allegations-of-infiltration-of-up-units-by-the-cpp-npa/</t>
    </r>
  </si>
  <si>
    <t>https://twitter.com/prog_pwrc/status/1527390066154565633</t>
  </si>
  <si>
    <t>Red tagging students from universities in Mindanao</t>
  </si>
  <si>
    <t>NPA mindanao university</t>
  </si>
  <si>
    <t>@prog_pwrc</t>
  </si>
  <si>
    <t>https://www.terrorismwatch.com.ph</t>
  </si>
  <si>
    <t>Labanan ang CPP-NPA-NDF at ang mga Local na terorista</t>
  </si>
  <si>
    <t>A University of the Philippines-Mindanao (UP-Min) alumnus has confirmed that recruitment activities are being carried out by the communist New People’s Army (NPA), sometimes even with the help of their mentor</t>
  </si>
  <si>
    <t>Text, Image</t>
  </si>
  <si>
    <r>
      <rPr>
        <color rgb="FF000000"/>
        <sz val="9.0"/>
      </rPr>
      <t xml:space="preserve">Confirmation based only on an alumnus </t>
    </r>
    <r>
      <rPr>
        <color rgb="FF000000"/>
        <sz val="9.0"/>
        <u/>
      </rPr>
      <t>https://up.edu.ph/up-president-danilo-l-concepcion-responds-to-afp-allegations-of-infiltration-of-up-units-by-the-cpp-npa/</t>
    </r>
  </si>
  <si>
    <t>https://twitter.com/UnitedPhilippi1/status/1182184273756839936</t>
  </si>
  <si>
    <t>@UnitedPhilippi1</t>
  </si>
  <si>
    <t>UnitedPhilippines</t>
  </si>
  <si>
    <t>Love for Country, Love for God and Love for Family</t>
  </si>
  <si>
    <t>May kababata ako na naging NPA at nag balik loob. Sa Mindanao na sya nakatira ngayon. Ang kwento nya sakin simula umupo ang mga Aquino unti unti na nakapasok sa gobyerno ang mga members ng NPA. Marami sa Congress, meron sa Senate, Sa Media, sa HRC sa Universities.</t>
  </si>
  <si>
    <t>May pagdawit ng pangalan ng Aquino at Universities. Regarding the universities, specifically UP, NPA infiltration has no evidence https://up.edu.ph/up-president-danilo-l-concepcion-responds-to-afp-allegations-of-infiltration-of-up-units-by-the-cpp-npa/</t>
  </si>
  <si>
    <t>https://twitter.com/QMotherGothel/status/1351437859719245829</t>
  </si>
  <si>
    <t>npa state university ateneo</t>
  </si>
  <si>
    <t>@QMotherGothel</t>
  </si>
  <si>
    <t>Mother Gothel</t>
  </si>
  <si>
    <t>Skip the drama. Stay with mama.</t>
  </si>
  <si>
    <t>UP is getting more and more baduy by the day. Pa-victim. Feeling untouchable. State university pero kung umasta kala mo sila nagbabayad ng tuition nila. Lol. Gets ko pa kung umattitude mga taga-Ateneo, pero UP? Yuck. Kuta ng NPA.
Give UP back to the deserving youth! #DefundUP</t>
  </si>
  <si>
    <t>19/01/21 15:54</t>
  </si>
  <si>
    <r>
      <rPr>
        <color rgb="FF000000"/>
        <sz val="9.0"/>
      </rPr>
      <t>Accuses that U</t>
    </r>
    <r>
      <rPr>
        <color rgb="FF000000"/>
        <sz val="9.0"/>
      </rPr>
      <t>P students are NPA base (1)https://news.abs-cbn.com/news/01/24/21/several-universities-blast-parlade-claim-campuses-are-npa-rec</t>
    </r>
    <r>
      <rPr>
        <color rgb="FF000000"/>
        <sz val="9.0"/>
      </rPr>
      <t>ruitment-havens (2)https://thepost.net.ph/news/campus/up-president-denies-npa-recruitment-in-campus/</t>
    </r>
  </si>
  <si>
    <t>https://twitter.com/Jonas47161499/status/1399926059735293952</t>
  </si>
  <si>
    <t>Red tagging students from different colleges</t>
  </si>
  <si>
    <t>Komunista NPA college</t>
  </si>
  <si>
    <t>@Jonas47161499</t>
  </si>
  <si>
    <t>Jonas</t>
  </si>
  <si>
    <t>OFFICIAL account</t>
  </si>
  <si>
    <t>mqa college niyo komunista, gawing Npa itira sa bundok, naku kaawa awa ang biktima nila</t>
  </si>
  <si>
    <t>Accuses colleges as NPA and communist (1)https://news.abs-cbn.com/news/01/24/21/several-universities-blast-parlade-claim-campuses-are-npa-recruitment-havens (2)https://thepost.net.ph/news/campus/up-president-denies-npa-recruitment-in-campus/</t>
  </si>
  <si>
    <t>https://twitter.com/agador7/status/1600149684894720000</t>
  </si>
  <si>
    <t>@agador7</t>
  </si>
  <si>
    <t>A Gador</t>
  </si>
  <si>
    <t>Matagal na itong LFS na ito. Nasa college pa ako sa PUP, recruiter ng mga estudyante para maging NPA. Pakawala mg komunista, mg CPP NDF.😖 Ingat kayo mga kabataan dito, gamitin ang utak.😑 Marcos Jr.</t>
  </si>
  <si>
    <t xml:space="preserve"> Accuses that there's NPA recruitment in PUP  https://news.abs-cbn.com/news/01/24/21/several-universities-blast-parlade-claim-campuses-are-npa-recruitment-havens </t>
  </si>
  <si>
    <t>https://twitter.com/Natans_Lover/status/1417854636044607489</t>
  </si>
  <si>
    <t>breeding ground npa college</t>
  </si>
  <si>
    <t>@Natans_Lover</t>
  </si>
  <si>
    <t>Sun Wukong ❤️ Tripitaka #YesToJeepneyPhaseOut</t>
  </si>
  <si>
    <t>Artist
🇵🇭👊✌️🏳️‍🌈
Teetotaler 
Abortion is Murder
Sex Work is not Work
IN THE NAME OF GOD: A HOLY BETRAYAL</t>
  </si>
  <si>
    <t>I kinda need go to college for a different purpose,
The only school that I avoid is University of Philippines because that school is a breeding ground of communist terrorist, NPA CPP NDF
@danullgirl 
@xokenshee</t>
  </si>
  <si>
    <t>21/7/21 22:31</t>
  </si>
  <si>
    <r>
      <rPr>
        <color rgb="FF000000"/>
        <sz val="9.0"/>
      </rPr>
      <t xml:space="preserve">Accuses thatUP is a NPA breeding ground </t>
    </r>
    <r>
      <rPr>
        <color rgb="FF000000"/>
        <sz val="9.0"/>
        <u/>
      </rPr>
      <t>https://news.abs-cbn.com/news/01/24/21/several-universities-blast-parlade-claim-campuses-are-npa-recruitment-havens</t>
    </r>
  </si>
  <si>
    <t>https://twitter.com/BaconUpon/status/1330310302945193989</t>
  </si>
  <si>
    <t>breeding ground ng NPA</t>
  </si>
  <si>
    <t>@BaconUpon</t>
  </si>
  <si>
    <t>Eric Son</t>
  </si>
  <si>
    <t>UP breeding ground ng NPA.</t>
  </si>
  <si>
    <t>22/11/20 8:41</t>
  </si>
  <si>
    <r>
      <rPr>
        <color rgb="FF000000"/>
        <sz val="9.0"/>
      </rPr>
      <t xml:space="preserve">Accuses that UP is a NPA breeding ground </t>
    </r>
    <r>
      <rPr>
        <color rgb="FF000000"/>
        <sz val="9.0"/>
        <u/>
      </rPr>
      <t>https://news.abs-cbn.com/news/01/24/21/several-universities-blast-parlade-claim-campuses-are-npa-recruitment-havens</t>
    </r>
  </si>
  <si>
    <t>https://twitter.com/jssalvador225/status/1096406730160754688</t>
  </si>
  <si>
    <t>@jssalvador225</t>
  </si>
  <si>
    <t>Joselito Salvador</t>
  </si>
  <si>
    <t>Breeding ground ng npa yan yupi! Pati mga teachers dyan komunista!!!</t>
  </si>
  <si>
    <t>15/2/19 21:51</t>
  </si>
  <si>
    <r>
      <rPr>
        <color rgb="FF000000"/>
        <sz val="9.0"/>
      </rPr>
      <t xml:space="preserve">Accuses that UP is a NPA breeding ground </t>
    </r>
    <r>
      <rPr>
        <color rgb="FF000000"/>
        <sz val="9.0"/>
        <u/>
      </rPr>
      <t>https://news.abs-cbn.com/news/01/24/21/several-universities-blast-parlade-claim-campuses-are-npa-recruitment-havens</t>
    </r>
  </si>
  <si>
    <t>https://twitter.com/fey_ded/status/1555264748773842944</t>
  </si>
  <si>
    <t>@fey_ded</t>
  </si>
  <si>
    <t>Au.</t>
  </si>
  <si>
    <t>gon' steal ur heart</t>
  </si>
  <si>
    <t>UP breeding ground ng NPA</t>
  </si>
  <si>
    <r>
      <rPr>
        <color rgb="FF000000"/>
        <sz val="9.0"/>
      </rPr>
      <t xml:space="preserve">Accuses that UP is a NPA breeding ground </t>
    </r>
    <r>
      <rPr>
        <color rgb="FF000000"/>
        <sz val="9.0"/>
        <u/>
      </rPr>
      <t>https://news.abs-cbn.com/news/01/24/21/several-universities-blast-parlade-claim-campuses-are-npa-recruitment-havens</t>
    </r>
  </si>
  <si>
    <t>Location is not specified. This is a different account who posted the same thing as line 45</t>
  </si>
  <si>
    <t>https://twitter.com/vlabvs21/status/1523689683019984898</t>
  </si>
  <si>
    <t>@vlabvs21</t>
  </si>
  <si>
    <t>Kimpoy Palaboy ❤️💚✌️👊</t>
  </si>
  <si>
    <t>Small business owner and boat enthusiast.</t>
  </si>
  <si>
    <t>Tanggalan ng scholarship mga yan. Sobra ng abusado!!! Sayang ang pera ng gobyerno sa breeding ground ng mga NPA!!! 😈😈😈</t>
  </si>
  <si>
    <r>
      <rPr>
        <color rgb="FF000000"/>
        <sz val="9.0"/>
      </rPr>
      <t xml:space="preserve">Accuses that UP is a NPA breeding ground </t>
    </r>
    <r>
      <rPr>
        <color rgb="FF000000"/>
        <sz val="9.0"/>
        <u/>
      </rPr>
      <t>https://news.abs-cbn.com/news/01/24/21/several-universities-blast-parlade-claim-campuses-are-npa-recruitment-havens</t>
    </r>
  </si>
  <si>
    <t>https://twitter.com/JoRacaza/status/1484997777251704833</t>
  </si>
  <si>
    <t>Red tagging students from UPLB</t>
  </si>
  <si>
    <t>@JoRacaza</t>
  </si>
  <si>
    <t>Jewrocks</t>
  </si>
  <si>
    <t>Zipline &amp; Campsite Dev’t Consultant; Pioneered CCI Phils; Love my Wife &amp; Kids, above all Christ is my Lord and Saviour!</t>
  </si>
  <si>
    <t>Quezon City, Philippines</t>
  </si>
  <si>
    <t>Ikaw ay mulat na mulat na UP grad, we salute your patriotism for the country and people! Totoong grad ka ng bayan dahil pinahalagahan mo ang dapat at mabuti hindi ang kasakiman ng communist terrorist group at aquino-LPigs propaganda!</t>
  </si>
  <si>
    <t>23/1/22 5:13</t>
  </si>
  <si>
    <r>
      <rPr>
        <color rgb="FF000000"/>
        <sz val="9.0"/>
      </rPr>
      <t xml:space="preserve">Statement claiming UPLB  a communist terrorist group and aquino-LPigs propaganda </t>
    </r>
    <r>
      <rPr>
        <color rgb="FF000000"/>
        <sz val="9.0"/>
        <u/>
      </rPr>
      <t>https://up.edu.ph/up-president-danilo-l-concepcion-responds-to-afp-allegations-of-infiltration-of-up-units-by-the-cpp-npa/</t>
    </r>
  </si>
  <si>
    <t>https://twitter.com/KamaoNiJuan/status/1485090863424622594</t>
  </si>
  <si>
    <t>@KamaoNiJuan</t>
  </si>
  <si>
    <t>Pilipinas Sentinel</t>
  </si>
  <si>
    <t>Kamao Ni Juan supports ❤️BBM-SARA💚. Thank you very much po sa mga nag-follow at nag-follow back sa akin.</t>
  </si>
  <si>
    <t>Tatlo po ang nawala sa batch ko (yung isa eh nakitang patay), yung dalawa eh hinde alam kung nasaan na…mga miyembro sila ng Pi Sigma frat,-sa panahon ko, dalawa g org ang breeding ground ng NPA 👉LFS at Pi Sigma frat.</t>
  </si>
  <si>
    <t>23/1/22 11:23</t>
  </si>
  <si>
    <t xml:space="preserve">Statement claiming 2 UPLB organization as NPA breeding ground https://news.abs-cbn.com/news/01/24/21/several-universities-blast-parlade-claim-campuses-are-npa-recruitment-havens
</t>
  </si>
  <si>
    <t>LFS at Pi Sigma frat are orgs in UPLB based on the thread</t>
  </si>
  <si>
    <t>https://twitter.com/jdcruzph/status/936005453850353664</t>
  </si>
  <si>
    <t>@jdcruzph</t>
  </si>
  <si>
    <t>Juan Dela Cruz</t>
  </si>
  <si>
    <t>Not so techie.</t>
  </si>
  <si>
    <r>
      <rPr>
        <color rgb="FF000000"/>
        <sz val="9.0"/>
      </rPr>
      <t xml:space="preserve">Marami talaga dyan sa UP breeding ground ng NPA yan </t>
    </r>
    <r>
      <rPr>
        <color rgb="FF000000"/>
        <sz val="9.0"/>
        <u/>
      </rPr>
      <t>https://twitter.com/Bazoom_/status/936005155962499072</t>
    </r>
  </si>
  <si>
    <t>30/11/17 6:54</t>
  </si>
  <si>
    <t>Accuses that UP is a NPA breeding ground https://news.abs-cbn.com/news/01/24/21/several-universities-blast-parlade-claim-campuses-are-npa-recruitment-havens</t>
  </si>
  <si>
    <t>https://twitter.com/lovethyself143/status/1351356451747291136</t>
  </si>
  <si>
    <t>Red tagging students from UP because of the accord</t>
  </si>
  <si>
    <t>@lovethyself143</t>
  </si>
  <si>
    <t>Justin</t>
  </si>
  <si>
    <t>Supports Good and Condemns Evil</t>
  </si>
  <si>
    <t>That accord was maliciously set up in the first place by the Aquino's and Dilawans so they can breed terrorist there. Numbers don't lie so it's just proper to curtail that agreement and allow the army and police to cleanse that infested institution.</t>
  </si>
  <si>
    <t>18/1/21 22:36</t>
  </si>
  <si>
    <t>Accuses that UP is a NPA breeding ground https://news.abs-cbn.com/news/01/24/21/several-universities-blast-parlade-claim-campuses-are-npa-recruitment-havens because of the accord</t>
  </si>
  <si>
    <t>https://twitter.com/lovethyself143/status/1351359121317011456</t>
  </si>
  <si>
    <t>Of course. 1st, enablers need not be students and they are secretly meeting there. 2nd, when all will go back to normal, parents are at peace because may military and pnp presence sa campus (not just in UP) until this insurgency is resolved.</t>
  </si>
  <si>
    <t>19/1/21 22:41</t>
  </si>
  <si>
    <t xml:space="preserve">Accuses that UP is a NPA breeding ground https://news.abs-cbn.com/news/01/24/21/several-universities-blast-parlade-claim-campuses-are-npa-recruitment-havens </t>
  </si>
  <si>
    <t>https://twitter.com/IANCUOfficial1/status/1456956732987437062</t>
  </si>
  <si>
    <t>rebelde aktibista UP</t>
  </si>
  <si>
    <t>@IANCUOfficial1</t>
  </si>
  <si>
    <t>just_IAN CU</t>
  </si>
  <si>
    <t>MUSIC can bridge us together. Spreading Goodvibes to Everyone
https://youtube.com/c/justIANCU
#IANCU
#just_IANCU</t>
  </si>
  <si>
    <t>Pasay, Philippines</t>
  </si>
  <si>
    <t>wala ng bago dyan...nagkalat kasi rebelde at aktibista sa UP, kaya sino paba susuportahan nila diba eh di c mama leni ! close kaya cla ni ka JOMA ano?😂 wag ka talaga mama leni, naaalala mo (di mo to alam for sure) nung pinalaya ni CORY c joma, mas lalong dumami rebelde? 😂</t>
  </si>
  <si>
    <t>Tweet, Image</t>
  </si>
  <si>
    <t>Concluded that there are a lot of rebels within UP without evidence (or the poster might have confused activism with rebellion). There's also no proof regarding the relationship between Joma Sison and Leni Robredo.</t>
  </si>
  <si>
    <t>https://twitter.com/juan_cruz_2014/status/709541987997712384</t>
  </si>
  <si>
    <t>@juan_cruz_2014</t>
  </si>
  <si>
    <t>Juan Cruz</t>
  </si>
  <si>
    <t>I want the Filipino people to suffer so that they will hate Marcos - Pres. Corazon C. Aquino</t>
  </si>
  <si>
    <t>@BabyFace78119 karamihan kasing mga aktibista at rebelde na pinaghuhuli ni Marcos ay galing sa UP.
#ABSCBNDECLINE</t>
  </si>
  <si>
    <t>15/03/2016 08:49:00</t>
  </si>
  <si>
    <t>There's no data showing most of arrested civilians during Marcos regime were from UP.</t>
  </si>
  <si>
    <t>https://twitter.com/EURIKA49463907/status/1449393514668650497</t>
  </si>
  <si>
    <t>@EURIKA49463907</t>
  </si>
  <si>
    <t>E U R I K A</t>
  </si>
  <si>
    <t>Walang label.🇮🇹
Dabawenya 😘👩‍💼</t>
  </si>
  <si>
    <t>Davao Region, Republic of the</t>
  </si>
  <si>
    <t>Mga estudyanteng aktibista NG UP ang nghihikayat sa mga bulubundukin noon sa mga magsasakang simple ang pamumuhay, muntik NG mabaliw ang Lolo ko dahil sa pag pugot NG isang estudyante sa utos NG kumander Nila dahil ayaw nming mag bigay NG bigas sa rebelde</t>
  </si>
  <si>
    <t>16/10/2021 23:15:00</t>
  </si>
  <si>
    <t>The poster might have confused activism in UP as a recruitment for rebellion.</t>
  </si>
  <si>
    <t>https://twitter.com/attyejc/status/1328928058686935040</t>
  </si>
  <si>
    <t>@attyejc</t>
  </si>
  <si>
    <t>Mr. 100 🥑</t>
  </si>
  <si>
    <t>BBM is a fraud!</t>
  </si>
  <si>
    <t>Yes! May point naman sya. Di porket madaming aktibista at rebelde from UP it does not mean nag rerecruit sila. It's a breeding ground for NPAs and recruitment center. Hindi po ang admin ng UP ang nagrerecruit. Yun pong mga leaders ng student orgs at leaders.</t>
  </si>
  <si>
    <t>18/11/2020 13:08:00</t>
  </si>
  <si>
    <r>
      <rPr>
        <color rgb="FF000000"/>
        <sz val="9.0"/>
      </rPr>
      <t xml:space="preserve">The allegation regarding UP being infiltrated by NPA has no evidence: </t>
    </r>
    <r>
      <rPr>
        <color rgb="FF000000"/>
        <sz val="9.0"/>
        <u/>
      </rPr>
      <t>https://up.edu.ph/up-president-danilo-l-concepcion-responds-to-afp-allegations-of-infiltration-of-up-units-by-the-cpp-npa/</t>
    </r>
  </si>
  <si>
    <t>https://twitter.com/LevynxT/status/1352150154531414020</t>
  </si>
  <si>
    <t>@LevynxT</t>
  </si>
  <si>
    <t>hunter Liu</t>
  </si>
  <si>
    <t>im a frontliner</t>
  </si>
  <si>
    <t>Kaya nga now, lumakas na masyado ang pwersa ng kadiliman, ang mga NPA..hindi parin sila naniniwala na labas masok ang mga rebelde sa UP at wapakels sa mga estudyanteng nakukuhang mamundok.. hindi daw nila ineencourage na mag rebelde ang mga aktibista, activism lang..</t>
  </si>
  <si>
    <t>21/01/2021 15:04:00</t>
  </si>
  <si>
    <r>
      <rPr>
        <color rgb="FF000000"/>
        <sz val="9.0"/>
      </rPr>
      <t xml:space="preserve">The allegation regarding UP being infiltrated by NPA has no evidence: </t>
    </r>
    <r>
      <rPr>
        <color rgb="FF000000"/>
        <sz val="9.0"/>
        <u/>
      </rPr>
      <t>https://up.edu.ph/up-president-danilo-l-concepcion-responds-to-afp-allegations-of-infiltration-of-up-units-by-the-cpp-npa/</t>
    </r>
  </si>
  <si>
    <t>https://twitter.com/MhelPerez20/status/1516724519360253952</t>
  </si>
  <si>
    <t>@MhelPerez20</t>
  </si>
  <si>
    <t>Mhel</t>
  </si>
  <si>
    <t>No1 kc ang up sa dmi ng mga aktibista student...dumadmi n din ang mga rebelde studyante...at dahil yan sa mga pinklawan n nillsin ang utak ng mga studyante</t>
  </si>
  <si>
    <t>20/04/2022 18:24:00</t>
  </si>
  <si>
    <t>Accuses UP of having many rebels with no evidence.</t>
  </si>
  <si>
    <t>https://twitter.com/Bongtothemax/status/1352298275102052352</t>
  </si>
  <si>
    <t>@Bongtothemax</t>
  </si>
  <si>
    <t>Bong</t>
  </si>
  <si>
    <t>I"Am your lifeguard...</t>
  </si>
  <si>
    <t>Cebu City, Central Visayas</t>
  </si>
  <si>
    <t>Bulag ka yata,Ang eskwelahan ng UP ay pag aari ng ating gobyerno ok,nasa UP at PUP o sa iba pang state university yung mga aktibista na nagiging rebelde o NPA na sa ngayon,gusto lang ng ating gobyerno mailayo ang mga kabataang mag aaral sa kanila...</t>
  </si>
  <si>
    <t>22/01/2021 00:53:00</t>
  </si>
  <si>
    <t>May be misunderstood as a generalization that activists in UP, PUP, and other SUs become rebels or NPA.</t>
  </si>
  <si>
    <t>https://twitter.com/rdmarcelo/status/1524402143398350851</t>
  </si>
  <si>
    <t>@rdmarcelo</t>
  </si>
  <si>
    <t>Robert Marcelo</t>
  </si>
  <si>
    <t>1.334967,103.846309</t>
  </si>
  <si>
    <t>Great job Isko. Puro mga protesta na lang nalalaman ng mga taga UP. Mga walang respecto sa batas. Mga matatalino raw pero gusto pabagsakin palagi ang govt. Impose penalties or jail time sa walang permit. Abusado! Dapat turuan ng leksyon yan. Aktibista, Rebelde at communista! pwe!</t>
  </si>
  <si>
    <t>Confused protests in UP as activism, rebellion, and communism.</t>
  </si>
  <si>
    <t>https://twitter.com/NuestraCleticia/status/1150908518498570240</t>
  </si>
  <si>
    <t>@NuestraCleticia</t>
  </si>
  <si>
    <t>Clettie Dy</t>
  </si>
  <si>
    <t>Proud Filipino Entrepreneur</t>
  </si>
  <si>
    <t>Manila City</t>
  </si>
  <si>
    <t>Good choice! That’s why I sent my kids to UST instead of UP. Iba ang culture ng mga batang aktibista dun. Nagiging bastos at rebelde and prone to radicalism. Salot yang punong bayan na yan.</t>
  </si>
  <si>
    <t>16/07/2019 07:22:00</t>
  </si>
  <si>
    <t>NEED CONTEXT</t>
  </si>
  <si>
    <t>Concluded that young activists in UP become rude and rebels without providing context or situation. Can be easily mistaken to mean armed rebels of the government.</t>
  </si>
  <si>
    <t>https://twitter.com/Juanmakabayan9/status/1356073668351119364</t>
  </si>
  <si>
    <t>@Juanmakabayan9</t>
  </si>
  <si>
    <t>Juanmakabayan</t>
  </si>
  <si>
    <t>Intelligent</t>
  </si>
  <si>
    <t>Sana magkaroon  ng  Heroes MONUMENT para itala ang pangalan ng mga  PNP na pinatay at namatay  in line of DUTY.   UP DILIMAN  ginawan  nga  para  sa kanilang  pinatay  KUNO na mga AKTIBISTA at naging mga  Armadong  Rebelde at Tinaguriang mga  BAYANING NPA nila.</t>
  </si>
  <si>
    <t>Accuses UP DILIMAN (activists) of faking the killings of activists for the activists to become armed rebels or NPA.</t>
  </si>
  <si>
    <t>https://twitter.com/Bongtothemax/status/1355846948645871616</t>
  </si>
  <si>
    <t>Aktibista ang kupal.....kaya BOBO,Gusto lang naman protektahan ang mga kabataang nag aaral dyan sa UP ng ating kapulisan at kasundaluhan kasi karamihang nagiging rebelde o NPA galing sa UP, kailangan ng wakasan ang recruitment...Napaka TANGA at BOBO mo kung di mo pa maintindihan</t>
  </si>
  <si>
    <t>31/01/2021 19:54:00</t>
  </si>
  <si>
    <r>
      <rPr>
        <color rgb="FF000000"/>
        <sz val="9.0"/>
      </rPr>
      <t xml:space="preserve">The allegation regarding UP being infiltrated by NPA has no evidence: </t>
    </r>
    <r>
      <rPr>
        <color rgb="FF000000"/>
        <sz val="9.0"/>
        <u/>
      </rPr>
      <t>https://up.edu.ph/up-president-danilo-l-concepcion-responds-to-afp-allegations-of-infiltration-of-up-units-by-the-cpp-npa/</t>
    </r>
  </si>
  <si>
    <t>https://twitter.com/Dominik73792556/status/1551043533142118400</t>
  </si>
  <si>
    <t>@Dominik73792556</t>
  </si>
  <si>
    <t>Dominik</t>
  </si>
  <si>
    <t>cute and honest</t>
  </si>
  <si>
    <t>Paano nman ngbbyad ng buwis Ang mga Aktibista na UP students sila pa nga pinapaaral Ng gobyerno Ng libre para sana mkatulong sa bayan Peru Anu ginawa nila nag rebelde at naging salot !!!wag Kang mema dyan buguk na pinkshit !!!!</t>
  </si>
  <si>
    <t>24/07/2022 11:16:00</t>
  </si>
  <si>
    <t>May be misunderstood as a generalization that activists in UP become rebels or NPA.</t>
  </si>
  <si>
    <t>https://twitter.com/criskiang/status/1522065106037002241</t>
  </si>
  <si>
    <t>npa recruit UP</t>
  </si>
  <si>
    <t>@criskiang</t>
  </si>
  <si>
    <t>Cris Kiang</t>
  </si>
  <si>
    <t>Loving Mom, wife, &amp; a loving sister with an “I Don’t Care” mantra in life. It keeps me sane so long as I continue to evolve with respect as my core value.</t>
  </si>
  <si>
    <t>Seattle, WA</t>
  </si>
  <si>
    <t>Hence the existence of cult. How the NPA was able to recruit the supposedly smart students of UP. Weak minds are easily persuaded ….. then commanded to the point of committing xyz.. you name it.</t>
  </si>
  <si>
    <t>Statement that NPA recruits students from UP lacks background.</t>
  </si>
  <si>
    <t>https://twitter.com/Abundare2022/status/1583233341674835968</t>
  </si>
  <si>
    <t>@Abundare2022</t>
  </si>
  <si>
    <t>Edge</t>
  </si>
  <si>
    <t>NCR</t>
  </si>
  <si>
    <t>Really? When why di nila allowed ang military sa UP if they are for transparency? Because they are hiding something, how they recruit students to join as NPA. Lol 😂</t>
  </si>
  <si>
    <t>21/10/2022 07:06:00</t>
  </si>
  <si>
    <r>
      <rPr>
        <color rgb="FF000000"/>
        <sz val="9.0"/>
      </rPr>
      <t xml:space="preserve">The allegation regarding UP being infiltrated by NPA has no evidence: </t>
    </r>
    <r>
      <rPr>
        <color rgb="FF000000"/>
        <sz val="9.0"/>
        <u/>
      </rPr>
      <t>https://up.edu.ph/up-president-danilo-l-concepcion-responds-to-afp-allegations-of-infiltration-of-up-units-by-the-cpp-npa/</t>
    </r>
  </si>
  <si>
    <t>https://twitter.com/Jnvlmcon/status/1351479300252463105</t>
  </si>
  <si>
    <t>@Jnvlmcon</t>
  </si>
  <si>
    <t>bcon</t>
  </si>
  <si>
    <t>Follow your heart but always take your brain with you!</t>
  </si>
  <si>
    <t>Switzerland</t>
  </si>
  <si>
    <t>CPP-NPA-NDF indoctrinated the UP students and recruit them to becomes members of CCP NPA. A lot a of them already. If you noticed majority of the UP students always opposed the governance.</t>
  </si>
  <si>
    <t>19/01/2021 18:39:00</t>
  </si>
  <si>
    <r>
      <rPr>
        <color rgb="FF000000"/>
        <sz val="9.0"/>
      </rPr>
      <t xml:space="preserve">The allegation regarding UP being infiltrated by NPA has no evidence: </t>
    </r>
    <r>
      <rPr>
        <color rgb="FF000000"/>
        <sz val="9.0"/>
        <u/>
      </rPr>
      <t>https://up.edu.ph/up-president-danilo-l-concepcion-responds-to-afp-allegations-of-infiltration-of-up-units-by-the-cpp-npa/</t>
    </r>
  </si>
  <si>
    <t>https://twitter.com/3rd11_2020/status/1531108548221906945</t>
  </si>
  <si>
    <t>@3rd11_2020</t>
  </si>
  <si>
    <t>💙PhoenixAZ 2022❤️💚🇺🇸🇵🇭🇺🇦</t>
  </si>
  <si>
    <t>By this everyone will know that you are my disciples, if you love one another.” John 13:35 BSN OR-ER RN CNOR Specializing in Vascular Surgery</t>
  </si>
  <si>
    <t>That was before Pinktalibans’ INFESTATION of UP! Gets mo? Before the NPA, New Pink Army started to indoctrinate, recruit, students with their communist ideologies. Walang ganyan nuong lapanahunan nila President Marcos at Diokno when they were students sa UP … gets mo?</t>
  </si>
  <si>
    <t>30/05/2022 11:01:00</t>
  </si>
  <si>
    <r>
      <rPr>
        <color rgb="FF000000"/>
        <sz val="9.0"/>
      </rPr>
      <t>The allegation regarding UP being infiltrated by NPA has no evidence:</t>
    </r>
    <r>
      <rPr>
        <color rgb="FF000000"/>
        <sz val="9.0"/>
        <u/>
      </rPr>
      <t>https://up.edu.ph/up-president-danilo-l-concepcion-responds-to-afp-allegations-of-infiltration-of-up-units-by-the-cpp-npa/</t>
    </r>
    <r>
      <rPr>
        <color rgb="FF000000"/>
        <sz val="9.0"/>
      </rPr>
      <t>/</t>
    </r>
  </si>
  <si>
    <t>https://twitter.com/AlfonsoCorpuz/status/1523806047655559168</t>
  </si>
  <si>
    <t>@AlfonsoCorpuz</t>
  </si>
  <si>
    <t>Sir-Al-Cee</t>
  </si>
  <si>
    <t>I love Books, Movies &amp; Videos, Nature, Technology, Math, Science. Master-in-Physics Education. Marcos Loyalist. Duterte Supporter. http://youtube.com/channel/UCo_Iy…</t>
  </si>
  <si>
    <t>Mindanao</t>
  </si>
  <si>
    <t>UP Walkout? Eh di, UP Kick-out. Sayang ang pera ng mga gobyerno na pondohan ang mga estudyante para maging anti-government ang or worse maging NPA recruit!</t>
  </si>
  <si>
    <t>The post might have mistaken UP walkout movement as an anti-government or an NPA recruitment.</t>
  </si>
  <si>
    <t>28/03/23  13:50:00</t>
  </si>
  <si>
    <t>https://twitter.com/MisterRealTalk2/status/1553602120573943808</t>
  </si>
  <si>
    <t>@MisterRealTalk2</t>
  </si>
  <si>
    <t>Just Real Talk 🌄</t>
  </si>
  <si>
    <t>I support my government 🇵🇭 and I want a Leader who is Smart, Articulate, Strong, with Conviction, and above all Patriotic ❤️</t>
  </si>
  <si>
    <t>Batanes</t>
  </si>
  <si>
    <t>@mysocmedlyf25 @Paps_Caloy Kaya puro young ang soldiers ng NPA kasi recruit from UP. Boom</t>
  </si>
  <si>
    <t>31/07/2022 04:43:04</t>
  </si>
  <si>
    <t>Rational, Emotional</t>
  </si>
  <si>
    <t>Statement that young NPA soldiers are recruits from UP lacks evidence.</t>
  </si>
  <si>
    <t>28/03/23  13:50:01</t>
  </si>
  <si>
    <t>https://twitter.com/gerrydeleo/status/1352230873752473600</t>
  </si>
  <si>
    <t>@gerrydeleo</t>
  </si>
  <si>
    <t>gerry</t>
  </si>
  <si>
    <t>The right to write..Exercising the right to express freedom..Debunk the lies....I no troll..</t>
  </si>
  <si>
    <t>@bobitiglao On the reopening of UP n future just hire new admins not link to the NPA like the current UP officials..LFS and Anakbayan recruit students from inside the UP under the watch of those left leaning incumbent administrators..</t>
  </si>
  <si>
    <t>21/01/2021 12:25:38</t>
  </si>
  <si>
    <t>MISLEADING, UNPROVEN</t>
  </si>
  <si>
    <t>Can be interpreted as left-leaning organizations administrators in UP are linked to NPA which is unproven.</t>
  </si>
  <si>
    <t>28/03/23  13:50:02</t>
  </si>
  <si>
    <t>https://twitter.com/ShameOnYouPpl/status/1351886225439801347</t>
  </si>
  <si>
    <t>@ShameOnYouPpl</t>
  </si>
  <si>
    <t>D. 👨‍⚕🏥💊</t>
  </si>
  <si>
    <t>😁✌</t>
  </si>
  <si>
    <t>@ANCALERTS So it's clear, meron nga tlgang mga staffs na nsa UP ang members ng NPA that recruit students to join the rebellion against the govt. Mga kawawang nilalang. If you're a member and died in the mountain, it's either you will rot on the ground or the soldiers will take ur body.</t>
  </si>
  <si>
    <t>20/01/2021 13:36:07</t>
  </si>
  <si>
    <r>
      <rPr>
        <color rgb="FF000000"/>
        <sz val="9.0"/>
      </rPr>
      <t>The allegation regarding UP being infiltrated by NPA has no evidence:</t>
    </r>
    <r>
      <rPr>
        <color rgb="FF000000"/>
        <sz val="9.0"/>
        <u/>
      </rPr>
      <t>https://up.edu.ph/up-president-danilo-l-concepcion-responds-to-afp-allegations-of-infiltration-of-up-units-by-the-cpp-npa/</t>
    </r>
    <r>
      <rPr>
        <color rgb="FF000000"/>
        <sz val="9.0"/>
      </rPr>
      <t>/</t>
    </r>
  </si>
  <si>
    <t>28/03/23  13:50:03</t>
  </si>
  <si>
    <t>https://twitter.com/BobReye68206730/status/1524647820208525312</t>
  </si>
  <si>
    <t>@BobReye68206730</t>
  </si>
  <si>
    <t>Bob Reyes</t>
  </si>
  <si>
    <t>@antimandaraya @MelAseron @PhilippineStar @lenirobredo You have the right to complain as long as its peaceful. No to rallies and exploiting the youth and students. CPP-NDF-NPA will take advantage to recruit those students.Pity their future and parents. My daughter is in UP now and she is encourage to join the rally tomorrow. No to it</t>
  </si>
  <si>
    <t>Statement that CPP-NPA-NDF takes advantage of rallies in UP to recruit rebels has no background.</t>
  </si>
  <si>
    <t>28/03/23  13:50:05</t>
  </si>
  <si>
    <t>https://twitter.com/gigaigurlmd/status/1553725595166572544</t>
  </si>
  <si>
    <t>@gigaigurlmd</t>
  </si>
  <si>
    <t>Giga Basilio Igurashi🩺</t>
  </si>
  <si>
    <t>I say what you don't want to hear. You get offended. I just YAWN.🥱 I don't cast pearls before pigs.</t>
  </si>
  <si>
    <t>@Paps_Caloy @bongbongmarcos @indaysara Commencement rites shudn't be used as platform to recruit for the CPP-NDF-NPA. Many students there just want to finish school peacefully. They don't share the political beliefs &amp;amp; ideology of these few rabid activists. UP admin sobra na pang-aabuso nyo ng academic freedom! 😒👎</t>
  </si>
  <si>
    <t>31/07/2022 12:53:43</t>
  </si>
  <si>
    <t>Protests during graduation rights were mistaken as a recruitment for CPP-NPA-NDF. UP Admin has been also falsely linked to the movement.</t>
  </si>
  <si>
    <t>28/03/23  13:50:07</t>
  </si>
  <si>
    <t>https://twitter.com/JaredXenos/status/1352243773519007746</t>
  </si>
  <si>
    <t>@JaredXenos</t>
  </si>
  <si>
    <t>jared zane xenos</t>
  </si>
  <si>
    <t>Engineer, consultant, builder, world traveler, photographer, artist, patriot</t>
  </si>
  <si>
    <t>The communist students in UP oppose abbrogation of that UP-PNP agreement not because of press freedom but their freedom to destroy government properties, burn school chairs and recruit students to be an NPA terrorist. They even disrupt &amp;amp; take over classes to lecture on communism</t>
  </si>
  <si>
    <t>21/01/2021 13:16:53</t>
  </si>
  <si>
    <t>Communist students in UP were accused as public property destroyers and NPA recruiters.</t>
  </si>
  <si>
    <t>28/03/23  13:50:08</t>
  </si>
  <si>
    <t>https://twitter.com/Daniski10/status/1330302136756875269</t>
  </si>
  <si>
    <t>@Daniski10</t>
  </si>
  <si>
    <t>Daniski</t>
  </si>
  <si>
    <t>National Capital Region, Repub</t>
  </si>
  <si>
    <t>@deanfortun168 What ideals is he talking about? The ideals of terrorism and illegal dissent? The old UP ideals are long gone because some professors allow CPP NPAs to infiltrate the campus and recruit students.</t>
  </si>
  <si>
    <t>22/11/2020 00:08:39</t>
  </si>
  <si>
    <r>
      <rPr>
        <color rgb="FF000000"/>
        <sz val="9.0"/>
      </rPr>
      <t xml:space="preserve">The allegation regarding UP being infiltrated by NPA has no evidence: </t>
    </r>
    <r>
      <rPr>
        <color rgb="FF000000"/>
        <sz val="9.0"/>
        <u/>
      </rPr>
      <t>https://up.edu.ph/up-president-danilo-l-concepcion-responds-to-afp-allegations-of-infiltration-of-up-units-by-the-cpp-npa/</t>
    </r>
  </si>
  <si>
    <t>28/03/23  13:50:09</t>
  </si>
  <si>
    <t>https://twitter.com/thoughtsforfoo5/status/1351377609171456000</t>
  </si>
  <si>
    <t>@thoughtsforfoo5</t>
  </si>
  <si>
    <t>가리미 🍌🐣</t>
  </si>
  <si>
    <t>🇵🇭</t>
  </si>
  <si>
    <t>@Hyeungkim2 @ABSCBNNews That’s the thing bcos yan ang thinking niyo. Hindi lahat ng taga UP, NPA. Point is the campus is being used to recruit npa members. Yan ang goal ng abrogation ng soto accord. To stop the illegal recruitment. Why fear the military if you’re not doing anything illegal.</t>
  </si>
  <si>
    <t>19/01/2021 03:55:04</t>
  </si>
  <si>
    <r>
      <rPr>
        <color rgb="FF000000"/>
        <sz val="9.0"/>
      </rPr>
      <t>The allegation regarding UP being infiltrated by NPA has no evidence:</t>
    </r>
    <r>
      <rPr>
        <color rgb="FF000000"/>
        <sz val="9.0"/>
        <u/>
      </rPr>
      <t>https://up.edu.ph/up-president-danilo-l-concepcion-responds-to-afp-allegations-of-infiltration-of-up-units-by-the-cpp-npa/</t>
    </r>
    <r>
      <rPr>
        <color rgb="FF000000"/>
        <sz val="9.0"/>
      </rPr>
      <t>/</t>
    </r>
  </si>
  <si>
    <t>28/03/23  13:50:10</t>
  </si>
  <si>
    <t>https://twitter.com/Solabioss/status/1162927058906836993</t>
  </si>
  <si>
    <t>@Solabioss</t>
  </si>
  <si>
    <t>A Kind</t>
  </si>
  <si>
    <t>Much of CPP indoctrination NPA recruitment done in schools like UP and the hinterlands by teachers and students groomed to recruit and lead them RT @manilabulletin: Bato, Albayalde told to stop blaming teachers for student activism https://t.co/3s57WBKrar https://t.co/upThlyiczG</t>
  </si>
  <si>
    <t>18/08/2019 03:19:51</t>
  </si>
  <si>
    <r>
      <rPr>
        <color rgb="FF000000"/>
        <sz val="9.0"/>
      </rPr>
      <t>The allegation regarding UP being infiltrated by NPA has no evidence:</t>
    </r>
    <r>
      <rPr>
        <color rgb="FF000000"/>
        <sz val="9.0"/>
        <u/>
      </rPr>
      <t>https://up.edu.ph/up-president-danilo-l-concepcion-responds-to-afp-allegations-of-infiltration-of-up-units-by-the-cpp-npa/</t>
    </r>
    <r>
      <rPr>
        <color rgb="FF000000"/>
        <sz val="9.0"/>
      </rPr>
      <t>/</t>
    </r>
  </si>
  <si>
    <t>28/03/23  13:50:11</t>
  </si>
  <si>
    <t>https://twitter.com/JustinJayBeats/status/1254377514673205249</t>
  </si>
  <si>
    <t>@JustinJayBeats</t>
  </si>
  <si>
    <t>Justin Jay Beats</t>
  </si>
  <si>
    <t>Bars ≠ bullshit #SaluteThat Get at me on Youtube https://t.co/x2pmjSd6iT
Prod Credits: Bizzy Bone, Saigon, Termanology, Skyzoo, DP da Prophet, and more!</t>
  </si>
  <si>
    <t>Los Angeles, CA</t>
  </si>
  <si>
    <t>UP, you mean the school that's funded by the government yet cheers kill the president? The school that NPA prefers to recruit members because they are easily brainwashed? Yeah, so prestigious...  @rowena_guanzon you are a bad joke and a disgrace to Filipinos. https://t.co/N62QkjiDoe</t>
  </si>
  <si>
    <t>Retweet</t>
  </si>
  <si>
    <t>26/04/2020 11:51:19</t>
  </si>
  <si>
    <t>Statement that UP is the preferred institution by NPA to recruit rebels from has no basis.</t>
  </si>
  <si>
    <t>28/03/23  13:50:12</t>
  </si>
  <si>
    <t>https://twitter.com/antecuado/status/1351698648208314371</t>
  </si>
  <si>
    <t>@antecuado</t>
  </si>
  <si>
    <t>Ambee Yu</t>
  </si>
  <si>
    <t>I’m a PRRDS - Pure Roa Rodrigo Duterte Supporter. He is the gold standard of a public servant, no one  even came close to his achievements.</t>
  </si>
  <si>
    <t>North-East Region, Singapore</t>
  </si>
  <si>
    <t>@loidasandiego77 @Carlos35170981 Even if its being abused? and being use as a shield for them to brainwash and recruit our youth to become NPA. Gago ka ba? Its not institutions like UP that is the bastion of freedom, we as an individual Filipino should carry the bastion of freedom.</t>
  </si>
  <si>
    <t>20/01/2021 01:10:45</t>
  </si>
  <si>
    <r>
      <rPr>
        <color rgb="FF000000"/>
        <sz val="9.0"/>
      </rPr>
      <t>The allegation regarding UP being infiltrated by NPA has no evidence:</t>
    </r>
    <r>
      <rPr>
        <color rgb="FF000000"/>
        <sz val="9.0"/>
        <u/>
      </rPr>
      <t>https://up.edu.ph/up-president-danilo-l-concepcion-responds-to-afp-allegations-of-infiltration-of-up-units-by-the-cpp-npa/</t>
    </r>
    <r>
      <rPr>
        <color rgb="FF000000"/>
        <sz val="9.0"/>
      </rPr>
      <t>/</t>
    </r>
  </si>
  <si>
    <t>28/03/23  13:50:13</t>
  </si>
  <si>
    <t>https://twitter.com/tonyoscartoons/status/1605656426017394688</t>
  </si>
  <si>
    <t>enemy of the state university</t>
  </si>
  <si>
    <t>@tonyoscartoons</t>
  </si>
  <si>
    <t>Tonyoscartoons</t>
  </si>
  <si>
    <t>Real life and political cartoons/ caricatures/ satire of Tonyo.</t>
  </si>
  <si>
    <t>Government officials publicly hailing and honoring a known TERRORIST and an ENEMY OF THE STATE ?
A State University funded by the people's taxes publicly showing its alliance with a known TERRORIST and an ENEMY OF THE STATE ?
What are Philippine Laws and Security Forces for ? https://t.co/u1hTNZgU03</t>
  </si>
  <si>
    <t>21/12/2022 20:08:18</t>
  </si>
  <si>
    <t>No State Universities have declared their alliance with terrorists.</t>
  </si>
  <si>
    <t>28/03/23  13:50:14</t>
  </si>
  <si>
    <t>https://twitter.com/AHazardLeap/status/1518497332501053440</t>
  </si>
  <si>
    <t>komunista university</t>
  </si>
  <si>
    <t>@AHazardLeap</t>
  </si>
  <si>
    <t>David Raphael | #NoToParex</t>
  </si>
  <si>
    <t>Insert coffee to start</t>
  </si>
  <si>
    <t>The top universities in the Philippines are called "The Big Four", except during election season when they are known as "Kontrolado ng mga pari at komunista"</t>
  </si>
  <si>
    <t>25/04/2022 07:49:11</t>
  </si>
  <si>
    <t>Accused the Big 4 universities as to be controlled by communists during election season.</t>
  </si>
  <si>
    <t>28/03/23  13:50:17</t>
  </si>
  <si>
    <t>https://twitter.com/AslLotoy/status/1360937438563033089</t>
  </si>
  <si>
    <t>joma sison university</t>
  </si>
  <si>
    <t>@AslLotoy</t>
  </si>
  <si>
    <t>ASL Lotoy</t>
  </si>
  <si>
    <t>tall dark n pogi</t>
  </si>
  <si>
    <t>University of Communist Party diliman QC..HEADED by Joma Sison Chairnman and co founder of COMMUNIST PARTY OF THE PHILS and CADRES MAKABAYAD bulok..BUKING NA BUKING na kayo..UP breeding ground ofASONA fighters https://t.co/zQu0o1GgGI</t>
  </si>
  <si>
    <t>14/02/2021 13:02:25</t>
  </si>
  <si>
    <t>Emotionall</t>
  </si>
  <si>
    <t>Called UP as a breeding ground of Joma Sison's camp.</t>
  </si>
  <si>
    <t>28/03/23  13:50:18</t>
  </si>
  <si>
    <t>https://twitter.com/Agalancelot1225/status/1580876909033816064</t>
  </si>
  <si>
    <t>@Agalancelot1225</t>
  </si>
  <si>
    <t>Reinzz2632</t>
  </si>
  <si>
    <t>MA Linguistics/Teacher</t>
  </si>
  <si>
    <t>Florida, USA</t>
  </si>
  <si>
    <t>@pinoyanghang @upsystem Magsara na kayo UP. Hopeless na kayo. Ibigay na lang sa ibang state colleges and universities ang budget ninyo para mamundok na kayo dahil ang UP ay suited na tawaging University of Joma Sison. Pachallenge challenge pa kayo. Mamundok na lang kayo.</t>
  </si>
  <si>
    <t>14/10/2022 11:03:21</t>
  </si>
  <si>
    <t>Branded UP as University of Joma Sison.</t>
  </si>
  <si>
    <t>28/03/23  13:50:19</t>
  </si>
  <si>
    <t>https://twitter.com/JackSison6/status/1525204618522898432</t>
  </si>
  <si>
    <t>@JackSison6</t>
  </si>
  <si>
    <t>JackSison</t>
  </si>
  <si>
    <t>@kahector4 The reason is the Dep Ed is infected by the CPPNPA terrorists.  Students become  terrorists activist rebellious to thier parents . Send them to the University  with scholarships fr the Govt. Instead to become a Professional.  turn into criminal
Joma Sison is evil!</t>
  </si>
  <si>
    <t>13/05/2022 20:01:32</t>
  </si>
  <si>
    <t>Accused DepEd as being infiltrated by NPA.</t>
  </si>
  <si>
    <t>28/03/23  13:50:20</t>
  </si>
  <si>
    <t>https://twitter.com/kissha_miguel/status/1519054856954073088</t>
  </si>
  <si>
    <t>@kissha_miguel</t>
  </si>
  <si>
    <t>Kissha Miguel</t>
  </si>
  <si>
    <t>STAND AS ONE! FIGHT AS ONE!!!! LET'S SUPPORT ALL THE WAY !!
#UNITEAM❤️💚👊✌️
#BBMSARASOLID2022</t>
  </si>
  <si>
    <t>Singapore</t>
  </si>
  <si>
    <t>@LawrenzJuta @Pl4sT1cFo0dz @PoorHunter3 @ItsJamMagno Yang mga top universities na makaleni, hawak Yan Ng administration Ng DILAWAN kng saan pinakalat ni joma sison ang Libro na ginawa niya. Lahat Ng nakapaloob dun purong panlilinlang paninira SA Marcos administration. NINYO Hindi hero Siya ay traydor</t>
  </si>
  <si>
    <t>26/04/2022 20:44:35</t>
  </si>
  <si>
    <t>Accused university student supporters of a certain politician as being influenced by the books of Joma Sison.</t>
  </si>
  <si>
    <t>28/03/23  13:50:21</t>
  </si>
  <si>
    <t>https://twitter.com/dozZ3h_Vbril/status/1351882111821639680</t>
  </si>
  <si>
    <t>@dozZ3h_Vbril</t>
  </si>
  <si>
    <t>t ❤_💚 k! rO ツ</t>
  </si>
  <si>
    <t>❤💚✌👊</t>
  </si>
  <si>
    <t>@boochanco Bibilhin daw ni Joma Sison ang UP at gagawing NPA UNIVERSITY 😂😂😂
bunuking na mga sumuko at naging Kadre tanggi pa eh. https://t.co/mJZdIKSPIg</t>
  </si>
  <si>
    <t>20/01/2021 13:19:46</t>
  </si>
  <si>
    <t>Branded UP as NPA University and linked NPA to UP by presenting certain people allegedly part of NPA.</t>
  </si>
  <si>
    <t>28/03/23  13:50:22</t>
  </si>
  <si>
    <t>https://twitter.com/VineUlysses/status/1353340802425118720</t>
  </si>
  <si>
    <t>@VineUlysses</t>
  </si>
  <si>
    <t>Ulysses Vine</t>
  </si>
  <si>
    <t>@chiarazambrano @sarahelago @ABSCBNNews At ano ipinaglalaban nila?sakanila ba ang University na yan?😂😂😂sila ba may ari? Mas makapal pa sa cemento mga pagmumukha ng nasa UP na mga aktibistang terorista ano? Feeling nila kay Joma Sison ang UP.</t>
  </si>
  <si>
    <t>24/01/2021 13:56:05</t>
  </si>
  <si>
    <r>
      <rPr>
        <color rgb="FF000000"/>
        <sz val="9.0"/>
      </rPr>
      <t xml:space="preserve">Mistaken activists as terrorists. </t>
    </r>
    <r>
      <rPr>
        <color rgb="FF000000"/>
        <sz val="9.0"/>
        <u/>
      </rPr>
      <t>https://up.edu.ph/up-president-danilo-l-concepcion-responds-to-afp-allegations-of-infiltration-of-up-units-by-the-cpp-npa/</t>
    </r>
  </si>
  <si>
    <t>28/03/23  13:50:23</t>
  </si>
  <si>
    <t>https://twitter.com/DonFrance13/status/1469151223526072322</t>
  </si>
  <si>
    <t>@DonFrance13</t>
  </si>
  <si>
    <t>Don France</t>
  </si>
  <si>
    <t>im a simple and ordinary person.,pero mapagmahal at totoong tao.,galit aq xa mga plastic at mga fake news na tao🤣🤭✌️✌️✌️✌️</t>
  </si>
  <si>
    <t>@certifiedsonny Ang alam q KC halos lahat ng mga university Mula ng maupo c cory gang ngaun hawak ng mga kumunista na mga sumasamba Kay ninoy Aquino at joma sison.,</t>
  </si>
  <si>
    <t>Accused almost all universities as being controlled by communists and as worshippers of Joma Sison and Ninoy Aquino.</t>
  </si>
  <si>
    <t>28/03/23  13:50:24</t>
  </si>
  <si>
    <t>https://twitter.com/MamTessCD/status/1282529974369390595</t>
  </si>
  <si>
    <t>@Vagnarok1 Yung mga beast mode na alagad ni Joma Sison at leader ng mga partylists na nagre recruit ng magaaral sa mga state colleges and universities, magaling lang sa pagsigaw sa kalye pero in reality ay di kayang ipaglaban sa proper venues mga issues, may budget din yan kaya join sila</t>
  </si>
  <si>
    <t>13/07/2020 04:19:08</t>
  </si>
  <si>
    <t>Suggests that there is a recruitment by Joma Sison to the students in state colleges and universities.</t>
  </si>
  <si>
    <t>28/03/23  13:50:25</t>
  </si>
  <si>
    <t>https://twitter.com/JojoFlorendo/status/1559875443045683202</t>
  </si>
  <si>
    <t>@JojoFlorendo</t>
  </si>
  <si>
    <t>Jojo Florendo</t>
  </si>
  <si>
    <t>@iamRaoulManuel Napaka halaga na maibalik ang ROTC para hindi na makakilos at maka pag infiltrate/recruit ang CTG (na ang ulo ay si Joma Sison) sa mga State Colleges and Universities. Wala na ring ma recruit sa mga underground organizations at yumakap sa armadong pakikibaka.</t>
  </si>
  <si>
    <t>17/08/2022 12:11:01</t>
  </si>
  <si>
    <t>Accused State University as to be infiltrated by the camp of Joma Sison.</t>
  </si>
  <si>
    <t>28/03/23  13:50:26</t>
  </si>
  <si>
    <t>https://twitter.com/ioannesesledieu/status/1090919973206282241</t>
  </si>
  <si>
    <t>G ᴀ ʙ ʙ ʏ🌴| 𝐅𝐈𝐋𝐈𝐏𝐈𝐍𝐎 𝐅𝐈𝐑𝐒𝐓</t>
  </si>
  <si>
    <t>𝐈𝐌𝐏𝐄𝐑𝐈𝐀𝐋 𝐏𝐇𝐈𝐋𝐈𝐏𝐏𝐈𝐍𝐄𝐒
Naturalist 🌱 • Ultra-Nationalist • Stoic • Marcos Loyalist •</t>
  </si>
  <si>
    <t>Manila, Philippines</t>
  </si>
  <si>
    <t>@ogie_rosa Proven na nagrerecruit ang mga komunista sa top universities na may student na feeling woke at si Joma Sison nga pala U.P. professor.
Yung mga tambay nag aabang yan ng mabibiktima o nag cacasing bilang raket nila.
Yung mga batang murderer o rapists dapat lang makulong.</t>
  </si>
  <si>
    <t>31/01/2019 10:29:24</t>
  </si>
  <si>
    <t>Can be mistaken as Joma Sison being able to freely recruit communist students in State Universities.</t>
  </si>
  <si>
    <t>28/03/23  13:50:27</t>
  </si>
  <si>
    <t>https://twitter.com/JaredXenos/status/1459924320206352384</t>
  </si>
  <si>
    <t>npa recruit university</t>
  </si>
  <si>
    <t>@rapplerdotcom @rowena_guanzon Mas mataas sana makuha ng UP kung wala itong mga komunistang rally ng rally at mang recruit ng kabataan para maging NPA. UP is the only university sa buong mundo na may maraming komunistang deans, professors at students. Pero yung nagbibigay ng karangalan ay mga tunay na scholars</t>
  </si>
  <si>
    <t>14/11/2021 16:40:56</t>
  </si>
  <si>
    <r>
      <rPr>
        <color rgb="FF000000"/>
        <sz val="9.0"/>
      </rPr>
      <t xml:space="preserve">The allegation regarding UP being infiltrated by NPA has no evidence: </t>
    </r>
    <r>
      <rPr>
        <color rgb="FF000000"/>
        <sz val="9.0"/>
        <u/>
      </rPr>
      <t>https://up.edu.ph/up-president-danilo-l-concepcion-responds-to-afp-allegations-of-infiltration-of-up-units-by-the-cpp-npa/</t>
    </r>
  </si>
  <si>
    <t>28/03/23  13:50:28</t>
  </si>
  <si>
    <t>https://twitter.com/hayup69/status/1552943527839277057</t>
  </si>
  <si>
    <t>@hayup69</t>
  </si>
  <si>
    <t>Jason Loo</t>
  </si>
  <si>
    <t>May 2019 CD4 - 82 - 169 - 321 - 464 - 437</t>
  </si>
  <si>
    <t>@cutejet623 @salvinacalungs1 Kaya nga galit na galit kabataan party list and si risa virus kasi pag nag balik ROTC mahihirapan sila makapag recruit Ng NPA newbie joiners kaya panay kontra sila specially mga university na mahilig magwelga e include na expected na yan 😂</t>
  </si>
  <si>
    <t>29/07/2022 09:06:03</t>
  </si>
  <si>
    <t>Accused Kabataan partylist and Risa Hontiveros as recruiters of NPA. Also involved the universities were activism is prominent.</t>
  </si>
  <si>
    <t>28/03/23  13:50:29</t>
  </si>
  <si>
    <t>https://twitter.com/AMOR6161/status/1352901987050819589</t>
  </si>
  <si>
    <t>@AMOR6161</t>
  </si>
  <si>
    <t>AnSayaTea🍵☕</t>
  </si>
  <si>
    <t>hindi lahat ng nag pa follow sayo ay tagahanga...minsan  may mga taga NBI din at Credit Card company...wag ka fillingera</t>
  </si>
  <si>
    <t>Manila</t>
  </si>
  <si>
    <t>@GilCersei @ramonbautista @DZMMTeleRadyo @RayaCapulong Wala pong nagkakariton lang na recruit ang mga NPA., Wg ka po gumawa ng kwento.mga taga UP and big Universities target nila.</t>
  </si>
  <si>
    <t>23/01/2021 08:52:24</t>
  </si>
  <si>
    <t>Accused UP and other big universities as targets of NPA without basis.</t>
  </si>
  <si>
    <t>28/03/23  13:50:30</t>
  </si>
  <si>
    <t>https://twitter.com/GobHenMiguelLDL/status/1352042841283809285</t>
  </si>
  <si>
    <t>@GobHenMiguelLDL</t>
  </si>
  <si>
    <t>☀️Xенерал-губернатор☀️ Miguel Lopez De Legazpi</t>
  </si>
  <si>
    <t>El Primero Gobernador Heneral De La Isla Filipinas....</t>
  </si>
  <si>
    <t>Glendale, CA</t>
  </si>
  <si>
    <t>Dapat ang NPA hindi na nagre-recruit ng mga magiging terorista sa mga universities and colleges.
Yaman din lang sila-sila chuk chak chenes doon chuk chak chenes diyan. Gumawa nalang ng pabrika ng bata na gagawing terorista.
Diba mas mainam, dipa kayo nakaka istorbo ng pamilya.</t>
  </si>
  <si>
    <t>20/01/2021 23:58:27</t>
  </si>
  <si>
    <t>The statement regarding NPA's recruitment in universities and colleges needs background and evidence.</t>
  </si>
  <si>
    <t>28/03/23  13:50:31</t>
  </si>
  <si>
    <t>https://twitter.com/Edelwei8/status/1505596571320209414</t>
  </si>
  <si>
    <t>@Edelwei8</t>
  </si>
  <si>
    <t>Edelweiß</t>
  </si>
  <si>
    <t>@GarciPM @KimIndar @teta_limcangco Nandyan din mga NPA nagkaisa ang mga yan na supportahan si leni kasi may Agenda sila. gaya ng Free Recruit sa mga University na dating gawi nila. Nandyan din ang mga Nasa Drugtrade dati gusto nila ibalik ang drugtrade. Sana may magkaisa magrally para manawagan kay Pangulo.</t>
  </si>
  <si>
    <t>20/03/2022 17:26:09</t>
  </si>
  <si>
    <t>Statement alleging that NPA can freely recruit in the universities as to how NPA are being accused of recruiting in a campaign rally of a certain candidate.</t>
  </si>
  <si>
    <t>28/03/23  13:50:32</t>
  </si>
  <si>
    <t>https://twitter.com/lloydmayer_369/status/1558068650703466496</t>
  </si>
  <si>
    <t>@lloydmayer_369</t>
  </si>
  <si>
    <t>Lloyd Mayer</t>
  </si>
  <si>
    <t>何か言いたいの？僕の新作成アカウントに通じてDMしてくれ</t>
  </si>
  <si>
    <t>@manilabulletin Indi terorismo ang panghihikayat sa mga kabataan lumaban at pumatay sa mga sumpling tao man o sa nasa gobyerno?🤣
Baka nakakalimutan nyu mga kahanay nyu tong kabataang namatay sa enkwentro na na recruit nyu sa sa UP mismo. UP na isang NPA University https://t.co/eI2Xgcnlv4</t>
  </si>
  <si>
    <t>Reply, Image</t>
  </si>
  <si>
    <r>
      <rPr>
        <color rgb="FF000000"/>
        <sz val="9.0"/>
      </rPr>
      <t xml:space="preserve">Branded UP as NPA University. The allegation regarding UP being infiltrated by NPA has no evidence: </t>
    </r>
    <r>
      <rPr>
        <color rgb="FF000000"/>
        <sz val="9.0"/>
        <u/>
      </rPr>
      <t>https://up.edu.ph/up-president-danilo-l-concepcion-responds-to-afp-allegations-of-infiltration-of-up-units-by-the-cpp-npa/</t>
    </r>
  </si>
  <si>
    <t>28/03/23  13:50:33</t>
  </si>
  <si>
    <t>https://twitter.com/wysiwyg8080/status/936271294433132544</t>
  </si>
  <si>
    <t>@wysiwyg8080</t>
  </si>
  <si>
    <t>⚔️FEARLESS BLACKJACK soldier⚔️(2NE1xBRAVE GIRLS)</t>
  </si>
  <si>
    <t>FANBOY🔸ECCLESIASTES 3:1 ➡️ The Lord has made everything beautiful in its time🔸 (CL~BOM~DARA~MINZY)
@GlobalBlackjack
 (MINYOUNG~YUJEONG~EUNJI~YUNA) 
@BraveGirls</t>
  </si>
  <si>
    <t>School crack down! State University ang pinakamadaling pasukin ng mga NPA to recruit. UP and PUP. Madami dyan namumundok na student. Save our students. Bwisit kayo mga leftist! CPP-NPA. Mamatay na po kayo nandadamay pa kayo.</t>
  </si>
  <si>
    <t>Accused State Universities, particularly UP and PUP, as to be infiltrated by NPA to recruit rebels.</t>
  </si>
  <si>
    <t>Bio is not specified</t>
  </si>
  <si>
    <t>28/03/23  13:50:34</t>
  </si>
  <si>
    <t>https://twitter.com/pro12socotppsc/status/1173756824765386752</t>
  </si>
  <si>
    <t>@pro12socotppsc</t>
  </si>
  <si>
    <t>pro12socotpmfc</t>
  </si>
  <si>
    <t>Koronadal City, Soccsksargen</t>
  </si>
  <si>
    <t>TOTOONG MAY NPA RECRUITMENT SA MGA SCHOOL!
"Yung mga schools po na nagre-recruit ako, unang-una
yung paaralan ko talaga sa Cagayan de Oro College
dahil dun po ako nag-aral. Nag re-recruit din po kami sa Xavier University dito po sa Cagayan, yung... https://t.co/iE80o5bZq6</t>
  </si>
  <si>
    <t>17/09/2019 00:33:29</t>
  </si>
  <si>
    <t>Alleges the recruitment of NPA in Cagayan de Oro College and Xavier University.</t>
  </si>
  <si>
    <t>28/03/23  13:50:35</t>
  </si>
  <si>
    <t>https://twitter.com/UnitedPhilippi1/status/1329545014947368960</t>
  </si>
  <si>
    <t>@upsystem Dapat University of NPA na ang itawag sa inyo. Mas pinapaburan nyo pa ang mga NPA. Bakit ayaw nyo papasukin ang mga magulang ng mga na recruit ng NPA? Sayang lang buwis namin. 
https://t.co/5AS57iMbdi</t>
  </si>
  <si>
    <t>19/11/2020 22:00:07</t>
  </si>
  <si>
    <t>Branded UP as University of NPA.</t>
  </si>
  <si>
    <t>28/03/23  13:50:36</t>
  </si>
  <si>
    <t>https://twitter.com/Pinkmartini0923/status/1279338961253457922</t>
  </si>
  <si>
    <t>npa pinapaaral</t>
  </si>
  <si>
    <t>@Pinkmartini0923</t>
  </si>
  <si>
    <t>PinkMartini #SolidDDS #Trump2020</t>
  </si>
  <si>
    <t>Duterte supporter since Day 1</t>
  </si>
  <si>
    <t>@LaVola20 @EDYLC0520 @risahontiveros Hahaha basta ako anti terrorist at sa lahat ng nagpopondo at nag uudyok nito. Yun lang po yon, baka isa ka sa mga estudyateng NPA na pinapaaral ng gobyerno</t>
  </si>
  <si>
    <t>Accused someone as being a public school/university NPA student.</t>
  </si>
  <si>
    <t>28/03/23  13:50:37</t>
  </si>
  <si>
    <t>https://twitter.com/attyndbcpa/status/1503967141732622337</t>
  </si>
  <si>
    <t>@attyndbcpa</t>
  </si>
  <si>
    <t>Crisostomo Ivana</t>
  </si>
  <si>
    <t>@inquirerdotnet Dapat nag UP nalang kayo edi sana NPA TERRORISTS din kayo 😂😂😂
Ahhh baka sila yung pinapaaral ng mga NPA gamit ang Revolutionary Tax 🙊🙉🙈</t>
  </si>
  <si>
    <t>16/03/2022 05:31:23</t>
  </si>
  <si>
    <r>
      <rPr>
        <color rgb="FF000000"/>
        <sz val="9.0"/>
      </rPr>
      <t xml:space="preserve">Implies UP students are part of NPA or terrorists. Tweet is pertaining to Jilian Robredo and Kakie Pangilinan. </t>
    </r>
    <r>
      <rPr>
        <color rgb="FF000000"/>
        <sz val="9.0"/>
        <u/>
      </rPr>
      <t>https://up.edu.ph/up-president-danilo-l-concepcion-responds-to-afp-allegations-of-infiltration-of-up-units-by-the-cpp-npa/</t>
    </r>
  </si>
  <si>
    <t>28/03/23  13:50:38</t>
  </si>
  <si>
    <t>https://twitter.com/DaRealEmil/status/1241951055073562624</t>
  </si>
  <si>
    <t>@DaRealEmil</t>
  </si>
  <si>
    <t>Emil D.</t>
  </si>
  <si>
    <t>La Plata, Argentina</t>
  </si>
  <si>
    <t>@KabataanPL @anakbayan_ph @LFSPhilippines @NUSPhilippines @CEGPhils Tang ina niyo na walang silbi, sayang lang tax namin na pinapaaral sa inyo mga gunggong na NPA terrorista pagka graduate. 🖕🖕🖕</t>
  </si>
  <si>
    <t>23/03/2020 04:53:00</t>
  </si>
  <si>
    <t>Implies that student protesters become NPA after they graduate.</t>
  </si>
  <si>
    <t>28/03/23  13:50:39</t>
  </si>
  <si>
    <t>https://twitter.com/OmarMubarakh/status/1269085974996238336</t>
  </si>
  <si>
    <t>@OmarMubarakh</t>
  </si>
  <si>
    <t>Mr.Boy</t>
  </si>
  <si>
    <t>🤗🤝Allah is my Lawyer🤲</t>
  </si>
  <si>
    <t>@patrickjosefdc @annecurtissmith @njytolentino Karamihan kasi sa mga UP students ay pinapaaral ng NPA saan kumukuha ng Pondo ang NPA ay mangingikil sa mga mayayaman at malalaking kompanya dito sa Mindanao kapag hindi nag bigay papatayin at susunogin ang mga Kagamitan ng kompanya kaya mag aral ka boy ng mabuti</t>
  </si>
  <si>
    <t>Provided accusation that the education of most of the UP students are funded by NPA.</t>
  </si>
  <si>
    <t>28/03/23  13:50:40</t>
  </si>
  <si>
    <t>https://twitter.com/justinmanzano8/status/1048108985813950464</t>
  </si>
  <si>
    <t>@justinmanzano8</t>
  </si>
  <si>
    <t>Justin Manzano</t>
  </si>
  <si>
    <t>Site Coordinator, matapang, palakaibigan,mapagmahal, mabait at kayang pumatay sa mga taong pasaway o salot sa lipunan</t>
  </si>
  <si>
    <t>Bicol/Ilocos Norte</t>
  </si>
  <si>
    <t>@bethangsioco @PinoyAkoBlog ang kakapal ng mukha pinapaaral ng gobyerno tapos kokontra mga NPA talaga</t>
  </si>
  <si>
    <t>Branded student protesters as NPAs.</t>
  </si>
  <si>
    <t>28/03/23  13:50:41</t>
  </si>
  <si>
    <t>https://twitter.com/hellahannah_/status/1521699710452396034</t>
  </si>
  <si>
    <t>@hellahannah_</t>
  </si>
  <si>
    <t>haneng</t>
  </si>
  <si>
    <t>@weareoneEXO @B_hundred_Hyun @layzhang | UPD BAA</t>
  </si>
  <si>
    <t>NPA pala jga taga up bakit moko pinapaaral dito!!</t>
  </si>
  <si>
    <t>The tweet regarding UP students being NPAs may be sarcastic but may also be interpreted as true.</t>
  </si>
  <si>
    <t>28/03/23  13:50:42</t>
  </si>
  <si>
    <t>https://twitter.com/BUTIamKing/status/1268450136876670978</t>
  </si>
  <si>
    <t>@BUTIamKing</t>
  </si>
  <si>
    <t>Benedict</t>
  </si>
  <si>
    <t>My life lessons</t>
  </si>
  <si>
    <t>Yan pa iskolar ng bayan?? Hahaha. tas madami NPA galing UP. 😂😅😂 Kaya.... 🤣 https://t.co/mGvFRZPYhH</t>
  </si>
  <si>
    <t>28/03/23  13:50:43</t>
  </si>
  <si>
    <t>https://twitter.com/RommelPamotong1/status/1268456387685867520</t>
  </si>
  <si>
    <t>@RommelPamotong1</t>
  </si>
  <si>
    <t>Rommel Pamotongan Villarante</t>
  </si>
  <si>
    <t>#Go KBL BBM for Pres, 
#SOLID DDS SUPPORTERS</t>
  </si>
  <si>
    <t>@IamTheKingRen Sus ginoo nasa magarang skwelahan sa up pero cla pa ang nag una dahil ba pinapaaral cla sa mga NPA at ngaun kontra cla sa anti terror bill ni duterte,, kung ako tanungin ma's favor ako sa anti terror bill,, para makuntrol ang mga taong pasaway,,</t>
  </si>
  <si>
    <t>Accused UP student protesters as having their education being funded by NPA.</t>
  </si>
  <si>
    <t>28/03/23  13:50:44</t>
  </si>
  <si>
    <t>https://twitter.com/anniemaykho/status/972517511295111168</t>
  </si>
  <si>
    <t>@anniemaykho</t>
  </si>
  <si>
    <t>Annie</t>
  </si>
  <si>
    <t>Wessex</t>
  </si>
  <si>
    <t>@gmanews @_jamesJA @dzbb The future NPAs my gosh pinapaaral pa ng gobyerno</t>
  </si>
  <si>
    <t>Accused student protesters as future NPA members without basis.</t>
  </si>
  <si>
    <t>28/03/23  13:50:45</t>
  </si>
  <si>
    <t>https://twitter.com/AloSetron/status/1090508663062708224</t>
  </si>
  <si>
    <t>@AloSetron</t>
  </si>
  <si>
    <t>Alo Setron</t>
  </si>
  <si>
    <t>DON'T HATE, DON'T BLAME AND FORGIVE</t>
  </si>
  <si>
    <t>@srsasot Kaso ung pinapaaral ng mga taxes natin eh nagiging NPA naman. Kumusta naman un db?</t>
  </si>
  <si>
    <t>30/01/2019 07:15:00</t>
  </si>
  <si>
    <t>Statement that people gaining education from our taxes become NPAs.</t>
  </si>
  <si>
    <t>28/03/23  13:50:46</t>
  </si>
  <si>
    <t>https://twitter.com/EssieMaharlika/status/1457667658405453835</t>
  </si>
  <si>
    <t>@EssieMaharlika</t>
  </si>
  <si>
    <t>Esperanza Maharlika</t>
  </si>
  <si>
    <t>politically awakened, NPA and druglord violence victim, and disgusted with the yellow cult; proud to be pinoy &amp; believing there is hope for the Philippines</t>
  </si>
  <si>
    <t>@CoRean22 Kuta ng NPA yang UP. Di natin dapat pinapaaral ang mga anak natin jan.</t>
  </si>
  <si>
    <r>
      <rPr>
        <color rgb="FF000000"/>
        <sz val="9.0"/>
      </rPr>
      <t xml:space="preserve">The allegation regarding UP being infiltrated by NPA has no evidence: </t>
    </r>
    <r>
      <rPr>
        <color rgb="FF000000"/>
        <sz val="9.0"/>
        <u/>
      </rPr>
      <t>https://up.edu.ph/up-president-danilo-l-concepcion-responds-to-afp-allegations-of-infiltration-of-up-units-by-the-cpp-npa/</t>
    </r>
  </si>
  <si>
    <t>28/03/23  13:50:47</t>
  </si>
  <si>
    <t>https://twitter.com/milbpoy/status/1160428492393046017</t>
  </si>
  <si>
    <t>@milbpoy</t>
  </si>
  <si>
    <t>Mi Filipinas</t>
  </si>
  <si>
    <t>Interest</t>
  </si>
  <si>
    <t>@anakbayan_ph Kayo mga salot sa Lipunan! Pinapaaral kayo ng gobyerno tapus magprotesta kayo? Mga NPA at its finest!</t>
  </si>
  <si>
    <t>Branded university student protesters as NPAs.</t>
  </si>
  <si>
    <t>28/03/23  13:50:48</t>
  </si>
  <si>
    <t>https://twitter.com/milbpoy/status/976301095717752832</t>
  </si>
  <si>
    <t>@inquirerdotnet @inquirervisayas Ikulong nyo na yan ng habang buhay mahirap na pamarisan, mas marami pang NPA dyan sa UP Diliman sana mahuli rin yang mga hayop na yun! Pinapaaral ng gobyerno tapus ginawang NPA recruitment center ang paaralan ng gobyerno! Saan kaya napunta mga utak nitong mga batang ito!</t>
  </si>
  <si>
    <t>21/03/2018 03:34:54</t>
  </si>
  <si>
    <t>Accused UP Diliman having a lot of NPA members and as being an NPA recruitment center.</t>
  </si>
  <si>
    <t>28/03/23  13:50:49</t>
  </si>
  <si>
    <t>https://twitter.com/BambieDucay/status/959410501703913472</t>
  </si>
  <si>
    <t>@BambieDucay</t>
  </si>
  <si>
    <t>bamz</t>
  </si>
  <si>
    <t>I'm nothing without God. HE'S the author and the finishers of my faith, my Alpha and my Omega.</t>
  </si>
  <si>
    <t>abu dhabi u.a.e</t>
  </si>
  <si>
    <t>@ilda_talk Dapat talaga iniexpel ang mga ito sa up. Pag pina aral ka nang gobyerno dapat ang loyalty sa government. Now if not ;they should be expel. Dapat may rules na ganyan sa up. Kasi utang mu yan sa gobyerno eh na pinapaaral ka. Tapus angu nila mga npa at torista.</t>
  </si>
  <si>
    <r>
      <rPr>
        <color rgb="FF000000"/>
        <sz val="9.0"/>
      </rPr>
      <t xml:space="preserve">Accused UP student protesters as having NPA and terrorists as their master. </t>
    </r>
    <r>
      <rPr>
        <color rgb="FF000000"/>
        <sz val="9.0"/>
        <u/>
      </rPr>
      <t>https://up.edu.ph/up-president-danilo-l-concepcion-responds-to-afp-allegations-of-infiltration-of-up-units-by-the-cpp-npa/</t>
    </r>
  </si>
  <si>
    <t>28/03/23  13:50:50</t>
  </si>
  <si>
    <t>https://twitter.com/marcosparin2022/status/1296647722083131392</t>
  </si>
  <si>
    <t>@marcosparin2022</t>
  </si>
  <si>
    <t>Not me YELLOWTARDS!</t>
  </si>
  <si>
    <t>@luhaqlung2 @_Cyaannnnn National attention? Massacre nga yun mga mahihirap dun eh. Sayang pinapaaral sayo ng gobyerno kung taga UP ka man. Kampon kayo ng kadiliman at ng Mga NPA PWE!</t>
  </si>
  <si>
    <t>21/08/2020 03:18:02</t>
  </si>
  <si>
    <t>Accused an alleged UP student as vassal of darkness and NPA.</t>
  </si>
  <si>
    <t>28/03/23  13:50:51</t>
  </si>
  <si>
    <t>https://twitter.com/b_antonio3/status/1279307819750064128</t>
  </si>
  <si>
    <t>@b_antonio3</t>
  </si>
  <si>
    <t>Professor X</t>
  </si>
  <si>
    <t>Bigman</t>
  </si>
  <si>
    <t>@ABSCBNNews @DemayoMark Ang traydor ay kayo from UP,pinapaaral kayo ng ating gobyerno,pera ng gobyerno yong pinapaaral sa inyo,in the end,your the enemy of the state,yong iba namundok sumapi sa NPA,kayo ang traydor,isa kayong terorista</t>
  </si>
  <si>
    <t>Accused UP students as being traitors, enemies of the state, and NPAs.</t>
  </si>
  <si>
    <t>24/03/23  18:43:24</t>
  </si>
  <si>
    <t>https://twitter.com/Unotres1384/status/1351165467902300170</t>
  </si>
  <si>
    <t>@Unotres1384</t>
  </si>
  <si>
    <t>Unotres</t>
  </si>
  <si>
    <t>@kikopangilinan @thinkinggab Npa recruitment agency ho ang UP.. nag iisip kpb? Sabagay.. mukang npa nman tlga ikaw..</t>
  </si>
  <si>
    <t>assumes that UP has NPA recruitments</t>
  </si>
  <si>
    <t>https://twitter.com/kulas23/status/1352819537155133441</t>
  </si>
  <si>
    <t>@kulas23</t>
  </si>
  <si>
    <t>kulas23</t>
  </si>
  <si>
    <t>Dilawan hater</t>
  </si>
  <si>
    <t>@kikopangilinan So mas pabor ka may recruitment ng NPA sa UP, jan nag sisimula yan eh sa mga student body organization</t>
  </si>
  <si>
    <t>18/01/2021 13:52:05</t>
  </si>
  <si>
    <t>UNPROVEN, MISLEADING</t>
  </si>
  <si>
    <t>assumes that UP has NPA recruitments and thinks Kiko pangillinan is okay with said recruitment</t>
  </si>
  <si>
    <t>https://twitter.com/Backycrisostom1/status/1351163752582946821</t>
  </si>
  <si>
    <t>@Backycrisostom1</t>
  </si>
  <si>
    <t>ron ariate</t>
  </si>
  <si>
    <t>@kikopangilinan Takot ka ba maubos mga kapwa mo terorista? 😂</t>
  </si>
  <si>
    <t>23/01/2021 03:24:46</t>
  </si>
  <si>
    <t>Accused a kiko of being a terrorist and the "kapwa" stating to UP</t>
  </si>
  <si>
    <t>https://twitter.com/flip1sba/status/1351507451791593474</t>
  </si>
  <si>
    <t>@flip1sba</t>
  </si>
  <si>
    <t>Jayo Santiago</t>
  </si>
  <si>
    <t>Pinoy graffiti, hip-hop, Baybayin, Manila scenes, Pinoy pop culture &amp; more! SBA CRU! Manila represent! 🇵🇭</t>
  </si>
  <si>
    <t>29/06/2009 02:03:29</t>
  </si>
  <si>
    <t>Manila. Philippines</t>
  </si>
  <si>
    <t>@kikopangilinan @kakiep83 If UP is a citadel of freedom and democracy, why is it that the university DISALLOWED The League of Parents of The Philippines on protesting against CPP-NPA recruitment inside their campus? https://t.co/OhIXzA9Klj</t>
  </si>
  <si>
    <t>18/01/2021 13:45:16</t>
  </si>
  <si>
    <t>NEEDS CONTEXT</t>
  </si>
  <si>
    <t>Falsely stated that no one can protest inside UP</t>
  </si>
  <si>
    <t>https://twitter.com/xtna_wanderer/status/1351352749569372160</t>
  </si>
  <si>
    <t>@xtna_wanderer</t>
  </si>
  <si>
    <t>Xtn Metaphor</t>
  </si>
  <si>
    <t>15/05/2009 12:24:13</t>
  </si>
  <si>
    <t>Canada</t>
  </si>
  <si>
    <t>@kikopangilinan Don't mess with UP?? Why? UP is under scrutiny for breeding NPA members and NPA is the enemy of the state. If you're not against them, then you are one with them.</t>
  </si>
  <si>
    <t>19/01/2021 12:31:00</t>
  </si>
  <si>
    <r>
      <rPr>
        <color rgb="FF000000"/>
        <sz val="9.0"/>
      </rPr>
      <t xml:space="preserve">The allegation regarding UP as a den for NPA and NPA freely walk within the university as well as being a breeding ground for NPA: </t>
    </r>
    <r>
      <rPr>
        <color rgb="FF000000"/>
        <sz val="9.0"/>
        <u/>
      </rPr>
      <t>https://up.edu.ph/up-president-danilo-l-concepcion-responds-to-afp-allegations-of-infiltration-of-up-units-by-the-cpp-npa/</t>
    </r>
  </si>
  <si>
    <t>https://twitter.com/dozZ3h_Vbril/status/1351352109287915521</t>
  </si>
  <si>
    <t>@kikopangilinan 😂😂😂 paano mo de-defend ang UP eh ang mga Kadre na dating NPA na pumasok din diyan ang bulgar.. wahahaha Ka Kiko Ka Kiko Ka Kiko 😂😂😂 tama sa Drama wala na si Cory Aquino nag pahirap sa Bansang Pilipinas umpisa ng sila ang naupo.</t>
  </si>
  <si>
    <t>19/01/2021 02:16:17</t>
  </si>
  <si>
    <r>
      <rPr>
        <color rgb="FF000000"/>
        <sz val="9.0"/>
      </rPr>
      <t xml:space="preserve">The allegation regarding UP as a den for NPA and NPA freely walk within the university: </t>
    </r>
    <r>
      <rPr>
        <color rgb="FF000000"/>
        <sz val="9.0"/>
        <u/>
      </rPr>
      <t>https://up.edu.ph/up-president-danilo-l-concepcion-responds-to-afp-allegations-of-infiltration-of-up-units-by-the-cpp-npa/</t>
    </r>
  </si>
  <si>
    <t>https://twitter.com/JMF0927/status/1351200682108477443</t>
  </si>
  <si>
    <t>@JMF0927</t>
  </si>
  <si>
    <t>TheFamousJojo</t>
  </si>
  <si>
    <t>OpsMan</t>
  </si>
  <si>
    <t>27/04/2009 22:20:26</t>
  </si>
  <si>
    <t>Tagaytay, Calabarzon</t>
  </si>
  <si>
    <t>@kikopangilinan Protektor ka na rin ba ng mga CPP-NPA/NDF? Kung ang kapakanan ng mga iskolar ng bayan ang nakasalalay, iaasa mo ba ito sa mga communist fronts?</t>
  </si>
  <si>
    <t>19/01/2021 02:13:44</t>
  </si>
  <si>
    <r>
      <rPr>
        <color rgb="FF000000"/>
        <sz val="9.0"/>
      </rPr>
      <t xml:space="preserve">The allegation regarding UP as a den for NPA: </t>
    </r>
    <r>
      <rPr>
        <color rgb="FF000000"/>
        <sz val="9.0"/>
        <u/>
      </rPr>
      <t>https://up.edu.ph/up-president-danilo-l-concepcion-responds-to-afp-allegations-of-infiltration-of-up-units-by-the-cpp-npa/</t>
    </r>
  </si>
  <si>
    <t>https://twitter.com/dzeraldjulio/status/1351403917452578816</t>
  </si>
  <si>
    <t>@dzeraldjulio</t>
  </si>
  <si>
    <t>The Caped</t>
  </si>
  <si>
    <t>Take a deep breath. Hey, you gotta live, you know?</t>
  </si>
  <si>
    <t>@kikopangilinan Tama na ang pangagago na tulad mo at mga kagaya mo na aktibista na ginagawang lunggaan ang UP.
The LEFT MESSED UP "UP" long enough!</t>
  </si>
  <si>
    <t>18/01/2021 16:12:01</t>
  </si>
  <si>
    <r>
      <rPr>
        <color rgb="FF000000"/>
        <sz val="9.0"/>
      </rPr>
      <t xml:space="preserve">The allegation regarding UP as a den for NPA: </t>
    </r>
    <r>
      <rPr>
        <color rgb="FF000000"/>
        <sz val="9.0"/>
        <u/>
      </rPr>
      <t>https://up.edu.ph/up-president-danilo-l-concepcion-responds-to-afp-allegations-of-infiltration-of-up-units-by-the-cpp-npa/</t>
    </r>
  </si>
  <si>
    <t>https://twitter.com/dandanielm47/status/1338035630203228163</t>
  </si>
  <si>
    <t>@dandanielm47</t>
  </si>
  <si>
    <t>rapanan</t>
  </si>
  <si>
    <t>28/01/2014 13:16:07</t>
  </si>
  <si>
    <t>@iskonglasalista Di man nila maamin , ngunit buhat ng maagaw ang kapangyarihan sa regimeng Marcos di man lantaran sa kabuoan ay kumilos na sila ng pagkiling sa mga Bandidong Komunista na nagtulak sa mga mag-aaral ng Unibersidad ( UP,PUP) ng pagsanib dito..</t>
  </si>
  <si>
    <t>19/01/2021 05:39:36</t>
  </si>
  <si>
    <r>
      <rPr>
        <color rgb="FF000000"/>
        <sz val="9.0"/>
      </rPr>
      <t xml:space="preserve">The allegation regarding UP having NPA or recruiting members has no evidence: </t>
    </r>
    <r>
      <rPr>
        <color rgb="FF000000"/>
        <sz val="9.0"/>
        <u/>
      </rPr>
      <t>https://up.edu.ph/up-president-danilo-l-concepcion-responds-to-afp-allegations-of-infiltration-of-up-units-by-the-cpp-npa/</t>
    </r>
  </si>
  <si>
    <t>https://twitter.com/armando_domo/status/1292953722566381574</t>
  </si>
  <si>
    <t>@armando_domo</t>
  </si>
  <si>
    <t>Mandy Domz</t>
  </si>
  <si>
    <t>Lately.. Yung mga napapatay na mga NPA sa mga encounter.. bakit karamihan taga UP o PUP.. anong meron sa dalawang State University na yan.. Pugad yata ng mga Komunista</t>
  </si>
  <si>
    <t>13/12/2020 08:18:48</t>
  </si>
  <si>
    <r>
      <rPr>
        <color rgb="FF000000"/>
        <sz val="9.0"/>
      </rPr>
      <t xml:space="preserve">The allegation regarding UP having NPA who died in encounters: </t>
    </r>
    <r>
      <rPr>
        <color rgb="FF000000"/>
        <sz val="9.0"/>
        <u/>
      </rPr>
      <t>https://up.edu.ph/up-president-danilo-l-concepcion-responds-to-afp-allegations-of-infiltration-of-up-units-by-the-cpp-npa/</t>
    </r>
  </si>
  <si>
    <t>https://twitter.com/direkmarl/status/1387787897235931148</t>
  </si>
  <si>
    <t>@direkmarl</t>
  </si>
  <si>
    <t>📷Direk Marl🇵🇭 ❤️💚</t>
  </si>
  <si>
    <t>Katoliko. Dating Sakristan.
Labing-limang taon sa Trabaho.
Nalibot ang 80 sa 81 na probinsya
ng Pilipinas.</t>
  </si>
  <si>
    <t>23/11/2013 04:19:09</t>
  </si>
  <si>
    <t>QC</t>
  </si>
  <si>
    <t>@MhaeMha04518743 @GrowlHarhar @teddycasino @kaloi_zarate Mas OK ata pati mga schools tulad ng UP, PUP, La Salle, Ateneo, St. Scholastica, etc.
ang mag-declare na PERSONA NON GRATA ang Komunista!</t>
  </si>
  <si>
    <t>https://www.gmanetwork.com/news/topstories/nation/773022/universities-object-to-claims-campuses-are-npa-recruiting-grounds/story/</t>
  </si>
  <si>
    <t>https://twitter.com/orochiherman/status/1351834643167776769</t>
  </si>
  <si>
    <t>@orochiherman</t>
  </si>
  <si>
    <t>Orochi Herman</t>
  </si>
  <si>
    <t>Wisecrack, all-seeking and tech-savvy. Normally a really swell guy. Will collide with you with feral savagery if you speak BS. Otherwise a chill person.</t>
  </si>
  <si>
    <t>13/03/2011 14:42:59</t>
  </si>
  <si>
    <t>QC, PH</t>
  </si>
  <si>
    <t>@AiraSarmiento14 UP ang kuta ng komunista
UP nagmula yung napatay na NPA
UP at PUP ang may phobia sa state forces
UP ang walang ROTC
UP ang kadalasang pinagmumulan ng mga aktibista
Bakit mo iniiba ang usapan?</t>
  </si>
  <si>
    <t>29/04/2021 15:16:33</t>
  </si>
  <si>
    <r>
      <rPr>
        <color rgb="FF000000"/>
        <sz val="9.0"/>
      </rPr>
      <t xml:space="preserve">The allegation regarding UP having NPA or recruiting members has no evidence: </t>
    </r>
    <r>
      <rPr>
        <color rgb="FF000000"/>
        <sz val="9.0"/>
        <u/>
      </rPr>
      <t>https://up.edu.ph/up-president-danilo-l-concepcion-responds-to-afp-allegations-of-infiltration-of-up-units-by-the-cpp-npa/</t>
    </r>
  </si>
  <si>
    <t>https://twitter.com/MamTessCD/status/1353194890146975744</t>
  </si>
  <si>
    <t>17/12/2017 05:33:19</t>
  </si>
  <si>
    <t>@bernallene Lahat ng pangalan ng senador na magsusulong nyan, isama natin sa inidoro ng 8direchos, walang pagmamahal sa bayan, gustong magpatuloy recrutment ng NPANDFCPP sa mga students ng UP, PUP, ano ba dahilan at nandyan kayo sa senado, pera, power galing sa komunista, terorista, WAGIBOTO</t>
  </si>
  <si>
    <t>20/01/2021 10:11:09</t>
  </si>
  <si>
    <t>Accuses senators of wanting to have state unviersities  as dens of NPA/CPP and accuses the univs of having that certain organization</t>
  </si>
  <si>
    <t>https://twitter.com/bernallene/status/1352969312210874368</t>
  </si>
  <si>
    <t>@bernallene</t>
  </si>
  <si>
    <t>Ellen Muñoz</t>
  </si>
  <si>
    <t>Married with kids.
Don't send me messages in DM asking my job,business,email address. I don't care about your heart problems.
Not interested in bitcoin.</t>
  </si>
  <si>
    <t>Plano ng ilang senador na gawin ng batas ang UP- DND Accord.
- para makahikayat ng mga botanteng estudyante?
- para makaloko pa ng maraming kabataan ang mga leftist, replacement sa mga sumuko at
- in aid of re-election</t>
  </si>
  <si>
    <t>24/01/2021 04:16:17</t>
  </si>
  <si>
    <r>
      <rPr>
        <color rgb="FF000000"/>
        <sz val="9.0"/>
      </rPr>
      <t xml:space="preserve">The allegation regarding UP having NPA or recruiting members has no evidence: </t>
    </r>
    <r>
      <rPr>
        <color rgb="FF000000"/>
        <sz val="9.0"/>
        <u/>
      </rPr>
      <t>https://up.edu.ph/up-president-danilo-l-concepcion-responds-to-afp-allegations-of-infiltration-of-up-units-by-the-cpp-npa/</t>
    </r>
  </si>
  <si>
    <t>https://twitter.com/AslLotoy/status/1397799784010772481</t>
  </si>
  <si>
    <t>Bakit nalilinlang ng CPPNPA NDF TERRORIST ANG GOBYERNO,ginagamit ng KOMUNISTA ang UP UST PUP ATENEO na breeding ground https://t.co/DckD4YUHmS</t>
  </si>
  <si>
    <t>23/01/2021 13:19:55</t>
  </si>
  <si>
    <t>https://twitter.com/AslLotoy/status/1377082369161617408</t>
  </si>
  <si>
    <t>Hindi daw sila KOMUNISTA pero recruiter ng mga STUDYANTE ng UP PUP UST FEU ATENEO upang mag-armas at mag NPA at labanan ang GOBYERNO https://t.co/Iy4PVRCXot</t>
  </si>
  <si>
    <t>27/05/2021 06:20:13</t>
  </si>
  <si>
    <t>https://twitter.com/clawclaw87/status/1160101374526394369</t>
  </si>
  <si>
    <t>@clawclaw87</t>
  </si>
  <si>
    <t>Chloe Anne</t>
  </si>
  <si>
    <t>Enjoy mang-asar ng mga Duterte haters, wokekininams at dilawan paid trolls.</t>
  </si>
  <si>
    <t>Calabarzon, Republic of the Philippines</t>
  </si>
  <si>
    <t>@TishaCM PUP shud be made liable. Isang taon lang ako nag-aral dyan kc hindi ko tlaga ma-take ang garapalang recruitment ng mga komunista.</t>
  </si>
  <si>
    <t>31/03/2021 02:16:36</t>
  </si>
  <si>
    <r>
      <rPr>
        <color rgb="FF000000"/>
        <sz val="9.0"/>
      </rPr>
      <t xml:space="preserve">Accuses that PUP students are communist </t>
    </r>
    <r>
      <rPr>
        <color rgb="FF000000"/>
        <sz val="9.0"/>
        <u/>
      </rPr>
      <t xml:space="preserve">https://news.abs-cbn.com/news/01/24/21/several-universities-blast-parlade-claim-campuses-are-npa-recruitment-havens </t>
    </r>
  </si>
  <si>
    <t>https://twitter.com/inquirerdotnet/status/1329983635009593344</t>
  </si>
  <si>
    <t>@inquirerdotnet</t>
  </si>
  <si>
    <t>Inquirer</t>
  </si>
  <si>
    <t>Balanced News, Fearless Views. https://t.co/AuYsgsogFf</t>
  </si>
  <si>
    <t>16/07/2008 00:36:41</t>
  </si>
  <si>
    <t>Makati City</t>
  </si>
  <si>
    <t>WATCH: A day after protesting at the UP Diliman, another group supportive of the Duterte administration staged another rally in front of the PUP, calling the school a “den of communist recruiters.”
READ: https://t.co/D3YSaNW5N5 https://t.co/wLslrgP7Fp</t>
  </si>
  <si>
    <t>Protesters calling PUP a den of NPAs</t>
  </si>
  <si>
    <t>https://twitter.com/jojoastudillo/status/1311500096819785728</t>
  </si>
  <si>
    <t>@jojoastudillo</t>
  </si>
  <si>
    <t>jojo 👊🇵🇭👊</t>
  </si>
  <si>
    <t>Never try to füçk someone's life with a lie, when yours can be destroyed with the truth.
Solid DDS and BBM 👊🇵🇭👊</t>
  </si>
  <si>
    <t>out of this world</t>
  </si>
  <si>
    <t>@pnagovph Sa mga estudyante ng UP, PUP atbp gamitin niyo yung talino niyo sa pag aaral at wag magpalinlang sa mga rebeldeng komunista. 👊🇵🇭👊 https://t.co/RYYdpt20zs</t>
  </si>
  <si>
    <t>21/11/2020 03:03:03</t>
  </si>
  <si>
    <r>
      <rPr>
        <color rgb="FF000000"/>
        <sz val="9.0"/>
      </rPr>
      <t xml:space="preserve">The allegation regarding UP being infiltrated by NPA or recruiting members has no evidence: </t>
    </r>
    <r>
      <rPr>
        <color rgb="FF000000"/>
        <sz val="9.0"/>
        <u/>
      </rPr>
      <t>https://up.edu.ph/up-president-danilo-l-concepcion-responds-to-afp-allegations-of-infiltration-of-up-units-by-the-cpp-npa/</t>
    </r>
  </si>
  <si>
    <t>https://twitter.com/GasmienJean/status/1172517478703845376</t>
  </si>
  <si>
    <t>@GasmienJean</t>
  </si>
  <si>
    <t>Jean Gasmieñ</t>
  </si>
  <si>
    <t>Ayaw sa dilawan 😅</t>
  </si>
  <si>
    <t>Mga komunista sa PUP basahin niyo kung bakit na veto ni PRRD . https://t.co/TQmI04fU02</t>
  </si>
  <si>
    <t>Assumes that there are CPP/NPA students in PUP</t>
  </si>
  <si>
    <t>https://twitter.com/librengsapatos_/status/1196051316079915008</t>
  </si>
  <si>
    <t>@librengsapatos_</t>
  </si>
  <si>
    <t>daijoubu tupaki</t>
  </si>
  <si>
    <t>a flesh sack full of bad decisions</t>
  </si>
  <si>
    <t>impyerno</t>
  </si>
  <si>
    <t>@ClintMagada19 kala ko magiging komunista ka rin sa pup chz</t>
  </si>
  <si>
    <t>13/09/2019 14:28:45</t>
  </si>
  <si>
    <t>Accuses a student of being an NPA</t>
  </si>
  <si>
    <t>https://twitter.com/rubio_surber/status/1351517450010038279</t>
  </si>
  <si>
    <t>@rubio_surber</t>
  </si>
  <si>
    <t>Corazon Rubio Surber</t>
  </si>
  <si>
    <t>May sekretong plano against the government ang komunista / NPA sympathisers kaya ayaw nang military/police presence sa UP / PUP , Kiko?
#NOToTraPos 
#SaveProtectYouthsFromNPA
#SUPPORTsATL https://t.co/3QXPgdBWX9</t>
  </si>
  <si>
    <t>17/11/2019 13:03:49</t>
  </si>
  <si>
    <r>
      <rPr>
        <color rgb="FF000000"/>
        <sz val="9.0"/>
      </rPr>
      <t xml:space="preserve">Accuses that </t>
    </r>
    <r>
      <rPr>
        <color rgb="FF000000"/>
        <sz val="9.0"/>
      </rPr>
      <t>students are part of the NPAs (1)https://news.abs-cbn.com/news/01/24/21/several-universities-blast-parlade-claim-campuses-are-npa-rec</t>
    </r>
    <r>
      <rPr>
        <color rgb="FF000000"/>
        <sz val="9.0"/>
      </rPr>
      <t>ruitment-havens (2)https://thepost.net.ph/news/campus/up-president-denies-npa-recruitment-in-campus/</t>
    </r>
  </si>
  <si>
    <t>https://twitter.com/ancelmoooo/status/1351515673093050368</t>
  </si>
  <si>
    <t>@ancelmoooo</t>
  </si>
  <si>
    <t>HOOC 🇵🇭</t>
  </si>
  <si>
    <t>pro-gov/ayaw sa yellowmites sa Manila Bay/ No problem with activist but against activist turned terrorist NPA
#HandsOffOurChildren #ConstitutionalReformNOW</t>
  </si>
  <si>
    <t>25/06/2015 06:04:23</t>
  </si>
  <si>
    <t>Kawawa naman komunista diyan sa UP, walang makuhang malaking traction sa PUP. Mas bukas sila at may kamalayan sa totoong galawan ng CPP NPA NDF na nagtatago sa legal/underground org. #DefendPUP from terrorist CPP NPA https://t.co/ndEYWO6pGL</t>
  </si>
  <si>
    <t>19/01/2021 13:10:44</t>
  </si>
  <si>
    <r>
      <rPr>
        <color rgb="FF000000"/>
        <sz val="9.0"/>
      </rPr>
      <t>Accuses that U</t>
    </r>
    <r>
      <rPr>
        <color rgb="FF000000"/>
        <sz val="9.0"/>
      </rPr>
      <t>P and PUP students having NPAs (1)https://news.abs-cbn.com/news/01/24/21/several-universities-blast-parlade-claim-campuses-are-npa-rec</t>
    </r>
    <r>
      <rPr>
        <color rgb="FF000000"/>
        <sz val="9.0"/>
      </rPr>
      <t>ruitment-havens (2)https://thepost.net.ph/news/campus/up-president-denies-npa-recruitment-in-campus/</t>
    </r>
  </si>
  <si>
    <t>https://twitter.com/NellyGBasco/status/1484285143879946243</t>
  </si>
  <si>
    <t>@NellyGBasco</t>
  </si>
  <si>
    <t>NellyADN"ALDUB/MAICHARD4EVER"</t>
  </si>
  <si>
    <t>Independent CPA, Consultant  - Member-Phil. Institute of Certified Public Accountants (PICPA)</t>
  </si>
  <si>
    <t>Novaliches, Quezon City</t>
  </si>
  <si>
    <t>@DensBraganza @lahollywoodcali GUSTO MO WALDEN BELLO GAMITIN ANG MGA KABATAAN NA SUMAPI SA KOMUNISTA, NAKITA MO NA ANG GINAWA NILA SA MGA KABATAAN SA UP, PUP, &amp;amp; OTHER UNIVERSITIES NA MEMBERS NG CPP-NPA, KAYSA I-TRAIN TO BE GOOD SOLDIERS NG ATING BANSA?? SAAN NAMAN NAPUNTA ANG BRAIN MO??</t>
  </si>
  <si>
    <r>
      <rPr>
        <color rgb="FF000000"/>
        <sz val="9.0"/>
      </rPr>
      <t xml:space="preserve">Accuses that universities have NPA recruits: </t>
    </r>
    <r>
      <rPr>
        <color rgb="FF000000"/>
        <sz val="9.0"/>
        <u/>
      </rPr>
      <t>https://up.edu.ph/up-president-danilo-l-concepcion-responds-to-afp-allegations-of-infiltration-of-up-units-by-the-cpp-npa/</t>
    </r>
  </si>
  <si>
    <t>https://twitter.com/rod_pinochet/status/1262572164244357120</t>
  </si>
  <si>
    <t>@rod_pinochet</t>
  </si>
  <si>
    <t>Rodrigo Suharto Pinochet 👊 🇵🇭 🙋‍♂️</t>
  </si>
  <si>
    <t>Proud DDS TROLL ♥️🇵🇭 💚Anti-Dilawan/Anti-CPP-NPA-NDF
#BBMSARA ❤️ 🇵🇭 💚
#YesToAntiTerrorismLaw 👊 🇵🇭🙋‍♂️
#FreeGenPalparan 👊 🇵🇭 🙋‍♂️</t>
  </si>
  <si>
    <t>20/12/2018 07:40:55</t>
  </si>
  <si>
    <t>@Dutertenomics Dapat ilabas nila yung mga litrato ng mga teroristang komunista para madaling makilala. At dapat kasama yung mga nagkukuta sa UP at PUP.</t>
  </si>
  <si>
    <r>
      <rPr>
        <color rgb="FF000000"/>
        <sz val="9.0"/>
      </rPr>
      <t xml:space="preserve">Accuses that universities have NPA recruits: </t>
    </r>
    <r>
      <rPr>
        <color rgb="FF000000"/>
        <sz val="9.0"/>
        <u/>
      </rPr>
      <t>https://up.edu.ph/up-president-danilo-l-concepcion-responds-to-afp-allegations-of-infiltration-of-up-units-by-the-cpp-npa/</t>
    </r>
  </si>
  <si>
    <t>https://twitter.com/ptpernia12/status/1352446244019261444</t>
  </si>
  <si>
    <t>@ptpernia12</t>
  </si>
  <si>
    <t>paul</t>
  </si>
  <si>
    <t>BE A MONSTER</t>
  </si>
  <si>
    <t>31/05/2013 01:34:09</t>
  </si>
  <si>
    <t>@jaicabajar I a pup grad. Yes obvious Dian ang NPA recruitment. May mga poster pa sila nakakabit sa mga classroom. Parang normal na nalng sa peyups Yan. Tanga nalang ang sasapi sa mga komunista.</t>
  </si>
  <si>
    <t>19/05/2020 02:33:56</t>
  </si>
  <si>
    <r>
      <rPr>
        <color rgb="FF000000"/>
        <sz val="9.0"/>
      </rPr>
      <t xml:space="preserve">Accuses that universities have NPA recruits: </t>
    </r>
    <r>
      <rPr>
        <color rgb="FF000000"/>
        <sz val="9.0"/>
        <u/>
      </rPr>
      <t>https://up.edu.ph/up-president-danilo-l-concepcion-responds-to-afp-allegations-of-infiltration-of-up-units-by-the-cpp-npa/</t>
    </r>
  </si>
  <si>
    <t>https://twitter.com/XENX1A/status/1159458837880926208</t>
  </si>
  <si>
    <t>@XENX1A</t>
  </si>
  <si>
    <t>Xenny #NoToJeepneyPhaseout</t>
  </si>
  <si>
    <t>Marahil nakatatak na rin sa mga isip ng mga táong kagaya nila na kapag galing kang PUP, automatic, komunista o leftist o salot ka ng lipunan.
Nakakalungkot isipin. Mistulang huhusgahan ka nila mula ulo hanggang paa.</t>
  </si>
  <si>
    <t>22/01/2021 02:41:26</t>
  </si>
  <si>
    <r>
      <rPr>
        <color rgb="FF000000"/>
        <sz val="9.0"/>
      </rPr>
      <t xml:space="preserve">Accuses that universities have NPA recruits: </t>
    </r>
    <r>
      <rPr>
        <color rgb="FF000000"/>
        <sz val="9.0"/>
        <u/>
      </rPr>
      <t>https://up.edu.ph/up-president-danilo-l-concepcion-responds-to-afp-allegations-of-infiltration-of-up-units-by-the-cpp-npa/</t>
    </r>
  </si>
  <si>
    <t>https://twitter.com/greaterDan_/status/1240575056658329606</t>
  </si>
  <si>
    <t>@greaterDan_</t>
  </si>
  <si>
    <t>dan 🐍</t>
  </si>
  <si>
    <t>the rumors are terrible and cruel but honey most of them are true | abm, feu ‘18 | management engineering, admu ‘22 | opinions and views are my own | he/him</t>
  </si>
  <si>
    <t>@jhnlvrdln Mga komunista talaga mga taga UP at PUP. Mga taga bundok 😤😤</t>
  </si>
  <si>
    <r>
      <rPr>
        <color rgb="FF000000"/>
        <sz val="9.0"/>
      </rPr>
      <t xml:space="preserve">Accuses that universities have NPA recruits: </t>
    </r>
    <r>
      <rPr>
        <color rgb="FF000000"/>
        <sz val="9.0"/>
        <u/>
      </rPr>
      <t>https://up.edu.ph/up-president-danilo-l-concepcion-responds-to-afp-allegations-of-infiltration-of-up-units-by-the-cpp-npa/</t>
    </r>
  </si>
  <si>
    <t>https://twitter.com/nickyysilverio/status/1358425103831236608</t>
  </si>
  <si>
    <t>@nickyysilverio</t>
  </si>
  <si>
    <t>Nicholas Ybasco Silverio</t>
  </si>
  <si>
    <t>Boy Scout 🤘
Loves the beach. 🏖️
The simpler the better. 🐈</t>
  </si>
  <si>
    <t>Heto, panoorin nyo ito, napakagaling at napakagandang paliwanag ni Bro. Eli Soriano tungkol sa infiltration at recruitment na ginagawa ng mga Komunista sa mga State Universities sa buong Pilipinas (UP, PUP, UEP, &amp;amp;c.); i share nyo sa iba para mapanood din:
https://t.co/BBR2NqMacT</t>
  </si>
  <si>
    <t>19/03/2020 09:45:16</t>
  </si>
  <si>
    <t>Emotional,Rational</t>
  </si>
  <si>
    <t>Promoting the spread of false information about NPA/CPP/ in universities</t>
  </si>
  <si>
    <t>https://twitter.com/Migrate_Austral/status/1353483418915336192</t>
  </si>
  <si>
    <t>@Migrate_Austral</t>
  </si>
  <si>
    <t>DDelRosarioMajarlika</t>
  </si>
  <si>
    <t>Community Worker/Educator</t>
  </si>
  <si>
    <t>@ToniSpeakEasy @AltDARNA Ok lang yan kay Lorenzana busy sa UP at PUP ang mga military Inutil. Kaya ung intel ay spelling ay INUTIL! Nag hahanap ng komunista sa mga skols ang mga lintek na ito pero ung nasa tungkil ng ilong nila IWAS MAKITA🤮🤮🤮</t>
  </si>
  <si>
    <r>
      <rPr>
        <color rgb="FF000000"/>
        <sz val="9.0"/>
      </rPr>
      <t xml:space="preserve">Accuses that universities have NPA recruits: </t>
    </r>
    <r>
      <rPr>
        <color rgb="FF000000"/>
        <sz val="9.0"/>
        <u/>
      </rPr>
      <t>https://up.edu.ph/up-president-danilo-l-concepcion-responds-to-afp-allegations-of-infiltration-of-up-units-by-the-cpp-npa/</t>
    </r>
  </si>
  <si>
    <t>https://twitter.com/dcvergarax/status/1531616716782206977</t>
  </si>
  <si>
    <t>@dcvergarax</t>
  </si>
  <si>
    <t>Rebo Vergara</t>
  </si>
  <si>
    <t>mangarap at magmahal</t>
  </si>
  <si>
    <t>may mga magulang na nilelabel na NPA/komunista/terorista ang mga estudyante na nagrarally o nananawagan para sa mas mataas na badyet para sa edukasyon. pero ngayon, sa mga minsan nilang tinawag na terorista at NPA sila lumalapit para maipasok anak nila.</t>
  </si>
  <si>
    <t>24/01/2021 23:22:48</t>
  </si>
  <si>
    <t>family members accuing their children as NPA recruitts</t>
  </si>
  <si>
    <t>https://twitter.com/pusanggala007/status/1605976540881174532</t>
  </si>
  <si>
    <t>@pusanggala007</t>
  </si>
  <si>
    <t>Pusang Gala</t>
  </si>
  <si>
    <t>To everyone, this is my only twitter account.</t>
  </si>
  <si>
    <t>USA</t>
  </si>
  <si>
    <t>Ay engot! Nagkaroon ng NPA dahil sa ideolohiyang komunista at nirecruit nila ang mga walang malay na mahihirap. Sa panahon ngayon hindi justification ang humawak ka ng armas dahil lang mahirap ka. Kung tutoo yang sinasabi mo eh di lahat sana ng mahihirap ay NPA na! https://t.co/IZx9E4J7xl</t>
  </si>
  <si>
    <t>31/05/2022 12:40:56</t>
  </si>
  <si>
    <t>falsely accsed another person an NPA and having weapons</t>
  </si>
  <si>
    <t>https://twitter.com/TishaCM/status/1560406082085855235</t>
  </si>
  <si>
    <t>@TishaCM</t>
  </si>
  <si>
    <t>TishaCM</t>
  </si>
  <si>
    <t>A dreamer, a believer, a lifelong learner | History | Politics | Business | Travel | Nature | Arts | Music | Movies | Sports | Dining</t>
  </si>
  <si>
    <t>Toronto, Ontario</t>
  </si>
  <si>
    <t>ROTC will instill, not only discipline, but also patriotism, loyalty to the Philippine flag, and sense of duty to defend the country against hostile forces. Restoring ROTC will make it more difficult for enemies of the State like the NPA to recruit youth.</t>
  </si>
  <si>
    <t>22/12/2022 17:20:19</t>
  </si>
  <si>
    <r>
      <rPr>
        <color rgb="FF000000"/>
        <sz val="9.0"/>
      </rPr>
      <t xml:space="preserve">Accuses that universities have NPA recruits and forcing the implementation of ROTC: </t>
    </r>
    <r>
      <rPr>
        <color rgb="FF000000"/>
        <sz val="9.0"/>
        <u/>
      </rPr>
      <t>https://up.edu.ph/up-president-danilo-l-concepcion-responds-to-afp-allegations-of-infiltration-of-up-units-by-the-cpp-npa/</t>
    </r>
  </si>
  <si>
    <t>https://twitter.com/TishaCM/status/1560407216196296704</t>
  </si>
  <si>
    <t>If the NPA can recruit students to take up arms against the State, the government has the paramount duty to protect the State by recruiting students to fight terrorism. Revive ROTC to deter NPA recruitment.</t>
  </si>
  <si>
    <t>18/08/2022 23:19:35</t>
  </si>
  <si>
    <r>
      <rPr>
        <color rgb="FF000000"/>
        <sz val="9.0"/>
      </rPr>
      <t xml:space="preserve">Accuses that universities have NPA recruits and forcing the implementation of ROTC: </t>
    </r>
    <r>
      <rPr>
        <color rgb="FF000000"/>
        <sz val="9.0"/>
        <u/>
      </rPr>
      <t>https://up.edu.ph/up-president-danilo-l-concepcion-responds-to-afp-allegations-of-infiltration-of-up-units-by-the-cpp-npa/</t>
    </r>
  </si>
  <si>
    <t>https://twitter.com/AlexBNFC/status/1521752392932331521</t>
  </si>
  <si>
    <t>@AlexBNFC</t>
  </si>
  <si>
    <t>Alexander Bonifacio</t>
  </si>
  <si>
    <t>Observa ius meum in tua sententia falli.</t>
  </si>
  <si>
    <t>Is Leni Robredo employing the same brainwashing technique being utilized by the CPP-NPA-NDF to recruit the youth? 
Just look at how the toxic campaign of Leni Robredo destroyed the relationship between Loren Legarda and her son.</t>
  </si>
  <si>
    <t>18/08/2022 23:24:05</t>
  </si>
  <si>
    <t>Accuses leni robredo as a brainwasher that users NPA CPP etc. to recruit the youth, as breaking the campaign of loren legarda</t>
  </si>
  <si>
    <t>https://twitter.com/i_amniccss/status/1600695812501426176</t>
  </si>
  <si>
    <t>@i_amniccss</t>
  </si>
  <si>
    <t>niccs 🩺</t>
  </si>
  <si>
    <t>| an isko with a fragile heart | upm 🌻🩺</t>
  </si>
  <si>
    <t>Wearing UP merch during house to house survey, 6 houses na nag refuse nag re recruit daw kami para maging NPA.</t>
  </si>
  <si>
    <t>Falsely accused as recruiters</t>
  </si>
  <si>
    <t>https://twitter.com/ThePaladin33/status/1535225155550855168</t>
  </si>
  <si>
    <t>@ThePaladin33</t>
  </si>
  <si>
    <t>Sagittarius33</t>
  </si>
  <si>
    <t>Cat lover</t>
  </si>
  <si>
    <t>Tama yan Prof. It has to stop. These KABAG or NPA's who are shouting and using Peace Talks only as their defense for them to recruit more people to be their army. Also, they will have more time to strengthen their arm forces &amp;amp; create plans on how to destabilize &amp;amp; ruin our gov't. https://t.co/7SThfHXNXy</t>
  </si>
  <si>
    <r>
      <rPr>
        <color rgb="FF000000"/>
        <sz val="9.0"/>
      </rPr>
      <t xml:space="preserve">Accuses that universities have NPA recruits: </t>
    </r>
    <r>
      <rPr>
        <color rgb="FF000000"/>
        <sz val="9.0"/>
        <u/>
      </rPr>
      <t>https://up.edu.ph/up-president-danilo-l-concepcion-responds-to-afp-allegations-of-infiltration-of-up-units-by-the-cpp-npa/</t>
    </r>
  </si>
  <si>
    <t>https://twitter.com/sapio_sensual/status/1608555990118731779</t>
  </si>
  <si>
    <t>@sapio_sensual</t>
  </si>
  <si>
    <t>Mareck</t>
  </si>
  <si>
    <t>PhD, DBA, Mngmnt Consultant, Intelligence is sexy but sensuality is sexier, low key but highly educted!Nothing is so serious here just for fun!</t>
  </si>
  <si>
    <t>Syria</t>
  </si>
  <si>
    <t>@iamRaoulManuel Nope, you're thnkng hw to recruit for NPA</t>
  </si>
  <si>
    <t>Accuses a kabataan member of thinking about recruitment process</t>
  </si>
  <si>
    <t>https://twitter.com/GonzagaKii/status/1593764056825212930</t>
  </si>
  <si>
    <t>@GonzagaKii</t>
  </si>
  <si>
    <t>Pasta</t>
  </si>
  <si>
    <t>🇵🇭🏳️‍🌈 #ProPhilippines</t>
  </si>
  <si>
    <t>Franxiene</t>
  </si>
  <si>
    <t>@elonmusk 🔺 Suspend accounts that engages in terrorism recruitment (this is prevalent in Philippines, where they recruit the youth to join the CPP/NPA/NDF operatives) Thousands have been killed already, especially civilians.</t>
  </si>
  <si>
    <t>29/12/2022 20:10:08</t>
  </si>
  <si>
    <t>Accuses accounts that "recruit" NPA/CPP/etc.</t>
  </si>
  <si>
    <t>https://twitter.com/Ragnar_Lapulapu/status/1412955700561518595</t>
  </si>
  <si>
    <t>@Ragnar_Lapulapu</t>
  </si>
  <si>
    <t>Ragnar</t>
  </si>
  <si>
    <t>@ella_villa1 @Vagnarok1 Perfect way to recruit NPA using government’s money</t>
  </si>
  <si>
    <t>19/11/2022 00:32:16</t>
  </si>
  <si>
    <t xml:space="preserve">Transactional,Emotional
</t>
  </si>
  <si>
    <t>Accuses the kabataan partylists as recruiters for the NPA</t>
  </si>
  <si>
    <t>https://twitter.com/ella_villa1/status/1412936022636130305</t>
  </si>
  <si>
    <t>@ella_villa1</t>
  </si>
  <si>
    <t>Ella Villanueva</t>
  </si>
  <si>
    <t>“Many of life’s failures are people who did not realize how close they were to success when they gave up.”</t>
  </si>
  <si>
    <t>https://t.co/wDrknkvc23</t>
  </si>
  <si>
    <t>Accuses the kabataan partylists as NPAs without further evidence</t>
  </si>
  <si>
    <t>https://twitter.com/AlexisVeek2ria/status/1544094127653916672</t>
  </si>
  <si>
    <t>@AlexisVeek2ria</t>
  </si>
  <si>
    <t>Alexis Victoria</t>
  </si>
  <si>
    <t>Hybrid Spanish, Pacific Islander, European, Nativeerican w/heart &amp;  human mentality ❣❤❤❤💚💚💚
I'd agree with you, but then we'd both be wrong-Unknown🙉🙊🙈</t>
  </si>
  <si>
    <t>@LeodyManggagawa @sparkabataan Wow now you guys are really getting brave with your outright attempt to recruit NPA's. Note you and yours alike, make sure you don't have your hands out when our new administration lifts our economy up ok?!👊 #pieceoffreeloadingshits</t>
  </si>
  <si>
    <t>Assumes that the politician Ka Leody de Guzman is a recruiter for NPA (specifically mga kabataan)</t>
  </si>
  <si>
    <t>https://twitter.com/kakag_ev/status/1539115868856229889</t>
  </si>
  <si>
    <t>@kakag_ev</t>
  </si>
  <si>
    <t>Kamatuoran Para Kagawasan</t>
  </si>
  <si>
    <t>BABALA ❗❗❗ 
MGA NAGRERECRUIT ANG MGA TERORISTANG NPA TARGET ANG MGA KABATAAN SA BICOL.
HUWAG PO NATING HAYAANG SIRAIN NG TERORISTANG CPP-NPA ANG BUHAY NG ATING MGA KABATAAN!
#HandsOffOurChildren ❗ https://t.co/v7Hx1M5bqh</t>
  </si>
  <si>
    <t>UNPROVEN, NEEDS CONTEXT</t>
  </si>
  <si>
    <t>The truth of the statement is unverifiable regarding the recruitment in cebu</t>
  </si>
  <si>
    <t>https://twitter.com/ceeessamestreet/status/1528212085837950981</t>
  </si>
  <si>
    <t>@ceeessamestreet</t>
  </si>
  <si>
    <t>passiflore 💐</t>
  </si>
  <si>
    <t>⠀⠀ 𓆩♡𓆪 𝑦𝑜𝑢 𝑐𝑎𝑟𝑟𝑦 𝑡ℎ𝑒 𝑎𝑢𝑟𝑎 𝑜𝑓 𝑡ℎ𝑒 𝑠𝑡𝑎𝑟𝑠 𓆩♡𓆪
 ⠀</t>
  </si>
  <si>
    <t>hufflepuff dorms ♧</t>
  </si>
  <si>
    <t>and for the record all colleges, regardless of whether ateneo yan or ust, literally have the same books on history that we do and promot Freedom of Thought. in that regard sila ba sad nag recruit NPA</t>
  </si>
  <si>
    <t>21/06/2022 05:19:53</t>
  </si>
  <si>
    <r>
      <rPr>
        <color rgb="FF000000"/>
        <sz val="9.0"/>
      </rPr>
      <t xml:space="preserve">Accuses that universities have NPA recruits: </t>
    </r>
    <r>
      <rPr>
        <color rgb="FF000000"/>
        <sz val="9.0"/>
        <u/>
      </rPr>
      <t>https://up.edu.ph/up-president-danilo-l-concepcion-responds-to-afp-allegations-of-infiltration-of-up-units-by-the-cpp-npa/</t>
    </r>
  </si>
  <si>
    <t>https://twitter.com/gigaigurlmd/status/1549405084555137024</t>
  </si>
  <si>
    <t>Spread the word &amp;amp; warn your children &amp;amp; their friends. Ayaw tumigil ng teroristang CPP-NDF-NPA sa pagre-recruit. In fact, they're stepping up their recruitment efforts &amp;amp; starting to target younger children, yung mga nasa high school pa lang.
#HandsOffOurChildren
#NoToCPPNPANDF https://t.co/S8akYCkubz</t>
  </si>
  <si>
    <t>22/05/2022 03:12:08</t>
  </si>
  <si>
    <r>
      <rPr>
        <color rgb="FF000000"/>
        <sz val="9.0"/>
      </rPr>
      <t xml:space="preserve">The allegation regarding UP being infiltrated by NPA or terrorists has no evidence: </t>
    </r>
    <r>
      <rPr>
        <color rgb="FF000000"/>
        <sz val="9.0"/>
        <u/>
      </rPr>
      <t>https://up.edu.ph/up-president-danilo-l-concepcion-responds-to-afp-allegations-of-infiltration-of-up-units-by-the-cpp-npa/</t>
    </r>
  </si>
  <si>
    <t>https://twitter.com/iamsparky79/status/1571659529775116292</t>
  </si>
  <si>
    <t>@iamsparky79</t>
  </si>
  <si>
    <t>sparky</t>
  </si>
  <si>
    <t>@ilda_talk I vote for gov't agencies like DepEd, COA, and DOJ to investigate UP Diliman's officials, directors and teachers for propagating misinformation to students, to detail budget expenses and trafficking coz they allow npa to recruit students.</t>
  </si>
  <si>
    <t>19/07/2022 14:45:33</t>
  </si>
  <si>
    <r>
      <rPr>
        <color rgb="FF000000"/>
        <sz val="9.0"/>
      </rPr>
      <t xml:space="preserve">The allegation regarding UP being infiltrated by NPA or terrorists has no evidence: </t>
    </r>
    <r>
      <rPr>
        <color rgb="FF000000"/>
        <sz val="9.0"/>
        <u/>
      </rPr>
      <t>https://up.edu.ph/up-president-danilo-l-concepcion-responds-to-afp-allegations-of-infiltration-of-up-units-by-the-cpp-npa/</t>
    </r>
  </si>
  <si>
    <t>https://twitter.com/xOrigin24x/status/1559586311748608003</t>
  </si>
  <si>
    <t>@xOrigin24x</t>
  </si>
  <si>
    <t>xOriginx</t>
  </si>
  <si>
    <t>paid troll daw ako 🤭👊🏼🇵🇭</t>
  </si>
  <si>
    <t>@AlfredoGenom @Maria398212 NPA recruit yan mga student na nagpoprotest. 
Same NPA who’s getting fund from Nuns which are direct donation from foreigners thru NGO, the likes of NGA - agaw buhaw created ni lenlen.</t>
  </si>
  <si>
    <t>19/09/2022 00:36:46</t>
  </si>
  <si>
    <t>Specified that activists are automatically NPA and are getting funds directly from the NPA</t>
  </si>
  <si>
    <t>https://twitter.com/keizerinj/status/1545333817790976000</t>
  </si>
  <si>
    <t>@keizerinj</t>
  </si>
  <si>
    <t>Yondaime</t>
  </si>
  <si>
    <t>@andie0312 I don’t care if professors teach ideologies and philosophies against my beliefs, which they do. But that’s beside the point. Teaching terrorist ideologies for the purpose of recruiting them to become terrorists is against the ATL. That’s what matters here.</t>
  </si>
  <si>
    <t>16/08/2022 17:02:07</t>
  </si>
  <si>
    <t>UNPROVEN.MISLEADING</t>
  </si>
  <si>
    <t>Specified that universities are being thought terrorist ideologies
https://www.gmanetwork.com/news/topstories/nation/773022/universities-object-to-claims-campuses-are-npa-recruiting-grounds/story/</t>
  </si>
  <si>
    <t>https://twitter.com/keizerinj/status/1545330851772125184</t>
  </si>
  <si>
    <t>@andie0312 Well, it’s happening in universities. Terrorist ideologies are being shared there for decades. Campus recruitment were proven true by former rebels who surrendered.</t>
  </si>
  <si>
    <t>https://twitter.com/keizerinj/status/1545266471248338945</t>
  </si>
  <si>
    <t>@andie0312 My point is that she didn’t answer the question and implied with her answer that whatever these terrorists are doing in universities is merely sharing their ideologies and not subversion of the government which is what NTF-ELCAC learned from investigations and NPA surrenderers.</t>
  </si>
  <si>
    <r>
      <rPr>
        <color rgb="FF000000"/>
        <sz val="9.0"/>
      </rPr>
      <t xml:space="preserve">The allegation regarding UP being infiltrated by NPA or terrorists has no evidence: </t>
    </r>
    <r>
      <rPr>
        <color rgb="FF000000"/>
        <sz val="9.0"/>
        <u/>
      </rPr>
      <t>https://up.edu.ph/up-president-danilo-l-concepcion-responds-to-afp-allegations-of-infiltration-of-up-units-by-the-cpp-npa/</t>
    </r>
  </si>
</sst>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d/yyyy H:mm:ss"/>
    <numFmt numFmtId="165" formatCode="00"/>
    <numFmt numFmtId="166" formatCode="mm&quot;/&quot;yy"/>
    <numFmt numFmtId="167" formatCode="m&quot;/&quot;d&quot;/&quot;yy&quot; &quot;h&quot;:&quot;mm"/>
    <numFmt numFmtId="168" formatCode="mm/dd/yyyy h:mm:ss"/>
    <numFmt numFmtId="169" formatCode="m/d/yyyy h:mm:ss"/>
  </numFmts>
  <fonts count="13">
    <font>
      <sz val="10.0"/>
      <color rgb="FF000000"/>
      <name val="Arial"/>
      <scheme val="minor"/>
    </font>
    <font>
      <b/>
      <sz val="9.0"/>
      <color theme="1"/>
      <name val="Arial"/>
      <scheme val="minor"/>
    </font>
    <font>
      <sz val="9.0"/>
      <color theme="1"/>
      <name val="Arial"/>
      <scheme val="minor"/>
    </font>
    <font>
      <u/>
      <sz val="9.0"/>
      <color rgb="FF0000FF"/>
    </font>
    <font>
      <sz val="9.0"/>
      <color rgb="FF000000"/>
      <name val="Arial"/>
      <scheme val="minor"/>
    </font>
    <font>
      <sz val="9.0"/>
      <color rgb="FF000000"/>
      <name val="Arial"/>
    </font>
    <font>
      <u/>
      <sz val="9.0"/>
      <color rgb="FF000000"/>
    </font>
    <font>
      <u/>
      <sz val="9.0"/>
      <color rgb="FF000000"/>
    </font>
    <font>
      <u/>
      <sz val="9.0"/>
      <color rgb="FF0000FF"/>
    </font>
    <font>
      <color rgb="FF000000"/>
      <name val="Arial"/>
      <scheme val="minor"/>
    </font>
    <font>
      <sz val="11.0"/>
      <color rgb="FF000000"/>
      <name val="TwitterChirp"/>
    </font>
    <font>
      <u/>
      <sz val="9.0"/>
      <color rgb="FF000000"/>
    </font>
    <font>
      <u/>
      <sz val="9.0"/>
      <color rgb="FF000000"/>
      <name val="Arial"/>
      <scheme val="minor"/>
    </font>
  </fonts>
  <fills count="5">
    <fill>
      <patternFill patternType="none"/>
    </fill>
    <fill>
      <patternFill patternType="lightGray"/>
    </fill>
    <fill>
      <patternFill patternType="solid">
        <fgColor rgb="FFB7B7B7"/>
        <bgColor rgb="FFB7B7B7"/>
      </patternFill>
    </fill>
    <fill>
      <patternFill patternType="solid">
        <fgColor rgb="FFD9D9D9"/>
        <bgColor rgb="FFD9D9D9"/>
      </patternFill>
    </fill>
    <fill>
      <patternFill patternType="solid">
        <fgColor rgb="FF000000"/>
        <bgColor rgb="FF000000"/>
      </patternFill>
    </fill>
  </fills>
  <borders count="8">
    <border/>
    <border>
      <left style="thin">
        <color rgb="FFFFFFFF"/>
      </left>
      <right style="thin">
        <color rgb="FFFFFFFF"/>
      </right>
      <top style="thin">
        <color rgb="FFFFFFFF"/>
      </top>
      <bottom style="thin">
        <color rgb="FF000000"/>
      </bottom>
    </border>
    <border>
      <left style="thin">
        <color rgb="FFFFFFFF"/>
      </left>
      <right style="thin">
        <color rgb="FFFFFFFF"/>
      </right>
      <top style="thin">
        <color rgb="FFFFFFFF"/>
      </top>
    </border>
    <border>
      <left style="thin">
        <color rgb="FFFFFFFF"/>
      </left>
      <right style="thin">
        <color rgb="FFFFFFFF"/>
      </right>
    </border>
    <border>
      <left style="thin">
        <color rgb="FFFFFFFF"/>
      </left>
      <top style="thin">
        <color rgb="FFFFFFFF"/>
      </top>
      <bottom style="thin">
        <color rgb="FFFFFFFF"/>
      </bottom>
    </border>
    <border>
      <left style="thin">
        <color rgb="FFD9D9D9"/>
      </left>
      <right style="thin">
        <color rgb="FFD9D9D9"/>
      </right>
      <top style="thin">
        <color rgb="FFD9D9D9"/>
      </top>
      <bottom style="thin">
        <color rgb="FFD9D9D9"/>
      </bottom>
    </border>
    <border>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center" wrapText="1"/>
    </xf>
    <xf borderId="2" fillId="0" fontId="1" numFmtId="164" xfId="0" applyAlignment="1" applyBorder="1" applyFont="1" applyNumberFormat="1">
      <alignment horizontal="left" readingOrder="0" shrinkToFit="0" vertical="center" wrapText="1"/>
    </xf>
    <xf borderId="3" fillId="0" fontId="1" numFmtId="0" xfId="0" applyAlignment="1" applyBorder="1" applyFont="1">
      <alignment horizontal="left" readingOrder="0" shrinkToFit="0" vertical="center" wrapText="1"/>
    </xf>
    <xf borderId="2" fillId="0" fontId="1" numFmtId="165" xfId="0" applyAlignment="1" applyBorder="1" applyFont="1" applyNumberFormat="1">
      <alignment horizontal="left" readingOrder="0" shrinkToFit="0" vertical="center" wrapText="1"/>
    </xf>
    <xf borderId="2" fillId="0" fontId="1" numFmtId="0" xfId="0" applyAlignment="1" applyBorder="1" applyFont="1">
      <alignment horizontal="left" readingOrder="0" shrinkToFit="0" vertical="center" wrapText="1"/>
    </xf>
    <xf borderId="3" fillId="0" fontId="1" numFmtId="166" xfId="0" applyAlignment="1" applyBorder="1" applyFont="1" applyNumberFormat="1">
      <alignment horizontal="left" readingOrder="0" shrinkToFit="0" vertical="center" wrapText="1"/>
    </xf>
    <xf borderId="3" fillId="0" fontId="1" numFmtId="167" xfId="0" applyAlignment="1" applyBorder="1" applyFont="1" applyNumberFormat="1">
      <alignment horizontal="left" readingOrder="0" shrinkToFit="0" vertical="center" wrapText="1"/>
    </xf>
    <xf borderId="1" fillId="3" fontId="1" numFmtId="0" xfId="0" applyAlignment="1" applyBorder="1" applyFill="1" applyFont="1">
      <alignment horizontal="left" readingOrder="0" shrinkToFit="0" vertical="center" wrapText="1"/>
    </xf>
    <xf borderId="4" fillId="2" fontId="2" numFmtId="0" xfId="0" applyAlignment="1" applyBorder="1" applyFont="1">
      <alignment horizontal="left" readingOrder="0" shrinkToFit="0" vertical="top" wrapText="1"/>
    </xf>
    <xf borderId="5" fillId="0" fontId="2" numFmtId="164" xfId="0" applyAlignment="1" applyBorder="1" applyFont="1" applyNumberFormat="1">
      <alignment horizontal="left" readingOrder="0" shrinkToFit="0" vertical="top" wrapText="1"/>
    </xf>
    <xf borderId="5" fillId="0" fontId="3" numFmtId="0" xfId="0" applyAlignment="1" applyBorder="1" applyFont="1">
      <alignment horizontal="left" readingOrder="0" shrinkToFit="0" vertical="top" wrapText="1"/>
    </xf>
    <xf borderId="5" fillId="0" fontId="2" numFmtId="165" xfId="0" applyAlignment="1" applyBorder="1" applyFont="1" applyNumberFormat="1">
      <alignment horizontal="lef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4" numFmtId="166" xfId="0" applyAlignment="1" applyBorder="1" applyFont="1" applyNumberFormat="1">
      <alignment horizontal="left" readingOrder="0" shrinkToFit="0" vertical="top" wrapText="1"/>
    </xf>
    <xf borderId="0" fillId="0" fontId="5" numFmtId="0" xfId="0" applyFont="1"/>
    <xf borderId="5" fillId="0" fontId="4" numFmtId="0" xfId="0" applyAlignment="1" applyBorder="1" applyFont="1">
      <alignment horizontal="left" readingOrder="0" shrinkToFit="0" vertical="top" wrapText="1"/>
    </xf>
    <xf borderId="5" fillId="0" fontId="4" numFmtId="167" xfId="0" applyAlignment="1" applyBorder="1" applyFont="1" applyNumberFormat="1">
      <alignment horizontal="left" readingOrder="0" shrinkToFit="0" vertical="top" wrapText="1"/>
    </xf>
    <xf borderId="5" fillId="0" fontId="5" numFmtId="0" xfId="0" applyAlignment="1" applyBorder="1" applyFont="1">
      <alignment shrinkToFit="0" vertical="top" wrapText="1"/>
    </xf>
    <xf borderId="5" fillId="0" fontId="6" numFmtId="0" xfId="0" applyAlignment="1" applyBorder="1" applyFont="1">
      <alignment horizontal="left" readingOrder="0" shrinkToFit="0" vertical="top" wrapText="1"/>
    </xf>
    <xf borderId="6" fillId="3" fontId="4" numFmtId="0" xfId="0" applyAlignment="1" applyBorder="1" applyFont="1">
      <alignment horizontal="left" shrinkToFit="0" vertical="top" wrapText="1"/>
    </xf>
    <xf borderId="7" fillId="3" fontId="4" numFmtId="0" xfId="0" applyAlignment="1" applyBorder="1" applyFont="1">
      <alignment horizontal="left" shrinkToFit="0" vertical="top" wrapText="1"/>
    </xf>
    <xf borderId="5" fillId="0" fontId="2" numFmtId="0" xfId="0" applyAlignment="1" applyBorder="1" applyFont="1">
      <alignment horizontal="left" readingOrder="0" shrinkToFit="0" vertical="top" wrapText="1"/>
    </xf>
    <xf borderId="5" fillId="0" fontId="7"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0" fillId="3" fontId="4" numFmtId="0" xfId="0" applyAlignment="1" applyFont="1">
      <alignment horizontal="left" shrinkToFit="0" vertical="top" wrapText="1"/>
    </xf>
    <xf borderId="5" fillId="0" fontId="8" numFmtId="0" xfId="0" applyAlignment="1" applyBorder="1" applyFont="1">
      <alignment horizontal="left" readingOrder="0" shrinkToFit="0" vertical="top" wrapText="1"/>
    </xf>
    <xf borderId="5" fillId="0" fontId="9" numFmtId="0" xfId="0" applyAlignment="1" applyBorder="1" applyFont="1">
      <alignment readingOrder="0"/>
    </xf>
    <xf borderId="0" fillId="0" fontId="5" numFmtId="0" xfId="0" applyAlignment="1" applyFont="1">
      <alignment readingOrder="0"/>
    </xf>
    <xf borderId="5" fillId="0" fontId="4" numFmtId="168" xfId="0" applyAlignment="1" applyBorder="1" applyFont="1" applyNumberFormat="1">
      <alignment horizontal="left" readingOrder="0" shrinkToFit="0" vertical="top" wrapText="1"/>
    </xf>
    <xf borderId="5" fillId="0" fontId="4" numFmtId="169" xfId="0" applyAlignment="1" applyBorder="1" applyFont="1" applyNumberFormat="1">
      <alignment horizontal="left" readingOrder="0" shrinkToFit="0" vertical="top" wrapText="1"/>
    </xf>
    <xf borderId="0" fillId="4" fontId="10" numFmtId="0" xfId="0" applyAlignment="1" applyFill="1" applyFont="1">
      <alignment readingOrder="0" vertical="bottom"/>
    </xf>
    <xf borderId="5" fillId="0" fontId="11" numFmtId="0" xfId="0" applyAlignment="1" applyBorder="1" applyFont="1">
      <alignment horizontal="left" shrinkToFit="0" vertical="top" wrapText="1"/>
    </xf>
    <xf borderId="5" fillId="0" fontId="12" numFmtId="0" xfId="0" applyAlignment="1" applyBorder="1" applyFont="1">
      <alignment horizontal="left" readingOrder="0" shrinkToFit="0" vertical="top" wrapText="1"/>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0</xdr:colOff>
      <xdr:row>88</xdr:row>
      <xdr:rowOff>0</xdr:rowOff>
    </xdr:from>
    <xdr:ext cx="114300"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twitter.com/MetalRain_76/status/1351377313670320136" TargetMode="External"/><Relationship Id="rId190" Type="http://schemas.openxmlformats.org/officeDocument/2006/relationships/hyperlink" Target="https://twitter.com/AslLotoy/status/1377082369161617408" TargetMode="External"/><Relationship Id="rId42" Type="http://schemas.openxmlformats.org/officeDocument/2006/relationships/hyperlink" Target="https://twitter.com/rowyn_cons/status/1351375766898921472" TargetMode="External"/><Relationship Id="rId41" Type="http://schemas.openxmlformats.org/officeDocument/2006/relationships/hyperlink" Target="https://twitter.com/ChristianusRick/status/1351440312112205824" TargetMode="External"/><Relationship Id="rId44" Type="http://schemas.openxmlformats.org/officeDocument/2006/relationships/hyperlink" Target="https://twitter.com/MChyme/status/1351159200257372164" TargetMode="External"/><Relationship Id="rId194" Type="http://schemas.openxmlformats.org/officeDocument/2006/relationships/hyperlink" Target="https://twitter.com/inquirerdotnet/status/1329983635009593344" TargetMode="External"/><Relationship Id="rId43" Type="http://schemas.openxmlformats.org/officeDocument/2006/relationships/hyperlink" Target="https://twitter.com/eddie020196/status/1351587088739692545" TargetMode="External"/><Relationship Id="rId193" Type="http://schemas.openxmlformats.org/officeDocument/2006/relationships/hyperlink" Target="https://www.philstar.com/headlines/2017/09/28/1743601/pup-president-denies-repression-claims-student-activists" TargetMode="External"/><Relationship Id="rId46" Type="http://schemas.openxmlformats.org/officeDocument/2006/relationships/hyperlink" Target="https://up.edu.ph/up-president-danilo-l-concepcion-responds-to-afp-allegations-of-infiltration-of-up-units-by-the-cpp-npa/" TargetMode="External"/><Relationship Id="rId192" Type="http://schemas.openxmlformats.org/officeDocument/2006/relationships/hyperlink" Target="https://twitter.com/clawclaw87/status/1160101374526394369" TargetMode="External"/><Relationship Id="rId45" Type="http://schemas.openxmlformats.org/officeDocument/2006/relationships/hyperlink" Target="https://twitter.com/JohnFretz3/status/1351157357385052162" TargetMode="External"/><Relationship Id="rId191" Type="http://schemas.openxmlformats.org/officeDocument/2006/relationships/hyperlink" Target="https://www.gmanetwork.com/news/topstories/nation/773022/universities-object-to-claims-campuses-are-npa-recruiting-grounds/story/" TargetMode="External"/><Relationship Id="rId48" Type="http://schemas.openxmlformats.org/officeDocument/2006/relationships/hyperlink" Target="https://twitter.com/DragonSeed11/status/1351180211317043210" TargetMode="External"/><Relationship Id="rId187" Type="http://schemas.openxmlformats.org/officeDocument/2006/relationships/hyperlink" Target="https://up.edu.ph/up-president-danilo-l-concepcion-responds-to-afp-allegations-of-infiltration-of-up-units-by-the-cpp-npa/" TargetMode="External"/><Relationship Id="rId47" Type="http://schemas.openxmlformats.org/officeDocument/2006/relationships/hyperlink" Target="https://twitter.com/JohnFretz3/status/1351163155280519168" TargetMode="External"/><Relationship Id="rId186" Type="http://schemas.openxmlformats.org/officeDocument/2006/relationships/hyperlink" Target="https://twitter.com/bernallene/status/1352969312210874368" TargetMode="External"/><Relationship Id="rId185" Type="http://schemas.openxmlformats.org/officeDocument/2006/relationships/hyperlink" Target="https://twitter.com/MamTessCD/status/1353194890146975744" TargetMode="External"/><Relationship Id="rId49" Type="http://schemas.openxmlformats.org/officeDocument/2006/relationships/hyperlink" Target="https://twitter.com/Yass721/status/1351452048093569030" TargetMode="External"/><Relationship Id="rId184" Type="http://schemas.openxmlformats.org/officeDocument/2006/relationships/hyperlink" Target="https://up.edu.ph/up-president-danilo-l-concepcion-responds-to-afp-allegations-of-infiltration-of-up-units-by-the-cpp-npa/" TargetMode="External"/><Relationship Id="rId189" Type="http://schemas.openxmlformats.org/officeDocument/2006/relationships/hyperlink" Target="https://www.gmanetwork.com/news/topstories/nation/773022/universities-object-to-claims-campuses-are-npa-recruiting-grounds/story/" TargetMode="External"/><Relationship Id="rId188" Type="http://schemas.openxmlformats.org/officeDocument/2006/relationships/hyperlink" Target="https://twitter.com/AslLotoy/status/1397799784010772481" TargetMode="External"/><Relationship Id="rId31" Type="http://schemas.openxmlformats.org/officeDocument/2006/relationships/hyperlink" Target="https://twitter.com/tecigurl/status/1229068096377212930" TargetMode="External"/><Relationship Id="rId30" Type="http://schemas.openxmlformats.org/officeDocument/2006/relationships/hyperlink" Target="https://twitter.com/DZMMTeleRadyo/status/1328951475008131080" TargetMode="External"/><Relationship Id="rId33" Type="http://schemas.openxmlformats.org/officeDocument/2006/relationships/hyperlink" Target="https://twitter.com/OlenFrancisco/status/1229106982319271937" TargetMode="External"/><Relationship Id="rId183" Type="http://schemas.openxmlformats.org/officeDocument/2006/relationships/hyperlink" Target="https://twitter.com/orochiherman/status/1351834643167776769" TargetMode="External"/><Relationship Id="rId32" Type="http://schemas.openxmlformats.org/officeDocument/2006/relationships/hyperlink" Target="https://www.gmanetwork.com/news/topstories/nation/773022/universities-object-to-claims-campuses-are-npa-recruiting-grounds/story/" TargetMode="External"/><Relationship Id="rId182" Type="http://schemas.openxmlformats.org/officeDocument/2006/relationships/hyperlink" Target="https://www.gmanetwork.com/news/topstories/nation/773022/universities-object-to-claims-campuses-are-npa-recruiting-grounds/story/" TargetMode="External"/><Relationship Id="rId35" Type="http://schemas.openxmlformats.org/officeDocument/2006/relationships/hyperlink" Target="https://twitter.com/kyky_vincitrc/status/1508424637184897028" TargetMode="External"/><Relationship Id="rId181" Type="http://schemas.openxmlformats.org/officeDocument/2006/relationships/hyperlink" Target="https://twitter.com/direkmarl/status/1387787897235931148" TargetMode="External"/><Relationship Id="rId34" Type="http://schemas.openxmlformats.org/officeDocument/2006/relationships/hyperlink" Target="https://www.gmanetwork.com/news/topstories/nation/773022/universities-object-to-claims-campuses-are-npa-recruiting-grounds/story/" TargetMode="External"/><Relationship Id="rId180" Type="http://schemas.openxmlformats.org/officeDocument/2006/relationships/hyperlink" Target="https://up.edu.ph/up-president-danilo-l-concepcion-responds-to-afp-allegations-of-infiltration-of-up-units-by-the-cpp-npa/" TargetMode="External"/><Relationship Id="rId37" Type="http://schemas.openxmlformats.org/officeDocument/2006/relationships/hyperlink" Target="https://twitter.com/PUPTheCatalyst/status/1382889774751440897" TargetMode="External"/><Relationship Id="rId176" Type="http://schemas.openxmlformats.org/officeDocument/2006/relationships/hyperlink" Target="https://up.edu.ph/up-president-danilo-l-concepcion-responds-to-afp-allegations-of-infiltration-of-up-units-by-the-cpp-npa/" TargetMode="External"/><Relationship Id="rId36" Type="http://schemas.openxmlformats.org/officeDocument/2006/relationships/hyperlink" Target="https://www.philstar.com/headlines/2017/09/28/1743601/pup-president-denies-repression-claims-student-activists" TargetMode="External"/><Relationship Id="rId175" Type="http://schemas.openxmlformats.org/officeDocument/2006/relationships/hyperlink" Target="https://twitter.com/dzeraldjulio/status/1351403917452578816" TargetMode="External"/><Relationship Id="rId39" Type="http://schemas.openxmlformats.org/officeDocument/2006/relationships/hyperlink" Target="https://twitter.com/thelyn23/status/1351425160281288706" TargetMode="External"/><Relationship Id="rId174" Type="http://schemas.openxmlformats.org/officeDocument/2006/relationships/hyperlink" Target="https://up.edu.ph/up-president-danilo-l-concepcion-responds-to-afp-allegations-of-infiltration-of-up-units-by-the-cpp-npa/" TargetMode="External"/><Relationship Id="rId38" Type="http://schemas.openxmlformats.org/officeDocument/2006/relationships/hyperlink" Target="https://twitter.com/paulshenes/status/1352189648597090305" TargetMode="External"/><Relationship Id="rId173" Type="http://schemas.openxmlformats.org/officeDocument/2006/relationships/hyperlink" Target="https://twitter.com/JMF0927/status/1351200682108477443" TargetMode="External"/><Relationship Id="rId179" Type="http://schemas.openxmlformats.org/officeDocument/2006/relationships/hyperlink" Target="https://twitter.com/armando_domo/status/1292953722566381574" TargetMode="External"/><Relationship Id="rId178" Type="http://schemas.openxmlformats.org/officeDocument/2006/relationships/hyperlink" Target="https://up.edu.ph/up-president-danilo-l-concepcion-responds-to-afp-allegations-of-infiltration-of-up-units-by-the-cpp-npa/" TargetMode="External"/><Relationship Id="rId177" Type="http://schemas.openxmlformats.org/officeDocument/2006/relationships/hyperlink" Target="https://twitter.com/dandanielm47/status/1338035630203228163" TargetMode="External"/><Relationship Id="rId20" Type="http://schemas.openxmlformats.org/officeDocument/2006/relationships/hyperlink" Target="https://twitter.com/ioannesesledieu/status/1146027711489552384" TargetMode="External"/><Relationship Id="rId22" Type="http://schemas.openxmlformats.org/officeDocument/2006/relationships/hyperlink" Target="https://twitter.com/ronylbravo/status/1161113827775143936" TargetMode="External"/><Relationship Id="rId21" Type="http://schemas.openxmlformats.org/officeDocument/2006/relationships/hyperlink" Target="https://www.gmanetwork.com/news/topstories/nation/773022/universities-object-to-claims-campuses-are-npa-recruiting-grounds/story/" TargetMode="External"/><Relationship Id="rId24" Type="http://schemas.openxmlformats.org/officeDocument/2006/relationships/hyperlink" Target="https://www.gmanetwork.com/news/topstories/nation/773022/universities-object-to-claims-campuses-are-npa-recruiting-grounds/story/" TargetMode="External"/><Relationship Id="rId23" Type="http://schemas.openxmlformats.org/officeDocument/2006/relationships/hyperlink" Target="https://twitter.com/RomeSantos10/status/1524388680797868032" TargetMode="External"/><Relationship Id="rId26" Type="http://schemas.openxmlformats.org/officeDocument/2006/relationships/hyperlink" Target="https://twitter.com/MamTessCD/status/1326551378672586754" TargetMode="External"/><Relationship Id="rId25" Type="http://schemas.openxmlformats.org/officeDocument/2006/relationships/hyperlink" Target="https://twitter.com/normsterific/status/1553579381590609920" TargetMode="External"/><Relationship Id="rId28" Type="http://schemas.openxmlformats.org/officeDocument/2006/relationships/hyperlink" Target="https://twitter.com/cnnphilippines/status/1328730200226447364" TargetMode="External"/><Relationship Id="rId27" Type="http://schemas.openxmlformats.org/officeDocument/2006/relationships/hyperlink" Target="https://twitter.com/ChristianusRick/status/1351932807279472644" TargetMode="External"/><Relationship Id="rId29" Type="http://schemas.openxmlformats.org/officeDocument/2006/relationships/hyperlink" Target="https://twitter.com/Cloud9Ken/status/1385214169570373636" TargetMode="External"/><Relationship Id="rId11" Type="http://schemas.openxmlformats.org/officeDocument/2006/relationships/hyperlink" Target="https://news.abs-cbn.com/news/01/24/21/several-universities-blast-parlade-claim-campuses-are-npa-recruitment-havens" TargetMode="External"/><Relationship Id="rId10" Type="http://schemas.openxmlformats.org/officeDocument/2006/relationships/hyperlink" Target="https://twitter.com/JethroGamez/status/1293145325163569152" TargetMode="External"/><Relationship Id="rId13" Type="http://schemas.openxmlformats.org/officeDocument/2006/relationships/hyperlink" Target="https://up.edu.ph/up-president-danilo-l-concepcion-responds-to-afp-allegations-of-infiltration-of-up-units-by-the-cpp-npa/" TargetMode="External"/><Relationship Id="rId12" Type="http://schemas.openxmlformats.org/officeDocument/2006/relationships/hyperlink" Target="https://twitter.com/samsunguser13/status/1552909911394500608" TargetMode="External"/><Relationship Id="rId15" Type="http://schemas.openxmlformats.org/officeDocument/2006/relationships/hyperlink" Target="https://up.edu.ph/up-president-danilo-l-concepcion-responds-to-afp-allegations-of-infiltration-of-up-units-by-the-cpp-npa/" TargetMode="External"/><Relationship Id="rId198" Type="http://schemas.openxmlformats.org/officeDocument/2006/relationships/hyperlink" Target="https://twitter.com/librengsapatos_/status/1196051316079915008" TargetMode="External"/><Relationship Id="rId14" Type="http://schemas.openxmlformats.org/officeDocument/2006/relationships/hyperlink" Target="https://twitter.com/brymac9168/status/1351295215403864065" TargetMode="External"/><Relationship Id="rId197" Type="http://schemas.openxmlformats.org/officeDocument/2006/relationships/hyperlink" Target="https://twitter.com/GasmienJean/status/1172517478703845376" TargetMode="External"/><Relationship Id="rId17" Type="http://schemas.openxmlformats.org/officeDocument/2006/relationships/hyperlink" Target="https://up.edu.ph/up-president-danilo-l-concepcion-responds-to-afp-allegations-of-infiltration-of-up-units-by-the-cpp-npa/" TargetMode="External"/><Relationship Id="rId196" Type="http://schemas.openxmlformats.org/officeDocument/2006/relationships/hyperlink" Target="https://up.edu.ph/up-president-danilo-l-concepcion-responds-to-afp-allegations-of-infiltration-of-up-units-by-the-cpp-npa/" TargetMode="External"/><Relationship Id="rId16" Type="http://schemas.openxmlformats.org/officeDocument/2006/relationships/hyperlink" Target="https://twitter.com/e_eisaacs/status/1319503590248108032" TargetMode="External"/><Relationship Id="rId195" Type="http://schemas.openxmlformats.org/officeDocument/2006/relationships/hyperlink" Target="https://twitter.com/jojoastudillo/status/1311500096819785728" TargetMode="External"/><Relationship Id="rId19" Type="http://schemas.openxmlformats.org/officeDocument/2006/relationships/hyperlink" Target="https://twitter.com/juviagreey/status/1328844051450195968" TargetMode="External"/><Relationship Id="rId18" Type="http://schemas.openxmlformats.org/officeDocument/2006/relationships/hyperlink" Target="https://twitter.com/juz_zuri/status/1553636881698811904" TargetMode="External"/><Relationship Id="rId199" Type="http://schemas.openxmlformats.org/officeDocument/2006/relationships/hyperlink" Target="https://twitter.com/rubio_surber/status/1351517450010038279" TargetMode="External"/><Relationship Id="rId84" Type="http://schemas.openxmlformats.org/officeDocument/2006/relationships/hyperlink" Target="https://twitter.com/juan_cruz_2014/status/709541987997712384?s=20" TargetMode="External"/><Relationship Id="rId83" Type="http://schemas.openxmlformats.org/officeDocument/2006/relationships/hyperlink" Target="https://twitter.com/IANCUOfficial1/status/1456956732987437062?s=20" TargetMode="External"/><Relationship Id="rId86" Type="http://schemas.openxmlformats.org/officeDocument/2006/relationships/hyperlink" Target="https://twitter.com/attyejc/status/1328928058686935040?s=20" TargetMode="External"/><Relationship Id="rId85" Type="http://schemas.openxmlformats.org/officeDocument/2006/relationships/hyperlink" Target="https://twitter.com/EURIKA49463907/status/1449393514668650497?s=20" TargetMode="External"/><Relationship Id="rId88" Type="http://schemas.openxmlformats.org/officeDocument/2006/relationships/hyperlink" Target="https://twitter.com/LevynxT/status/1352150154531414020?s=20" TargetMode="External"/><Relationship Id="rId150" Type="http://schemas.openxmlformats.org/officeDocument/2006/relationships/hyperlink" Target="https://twitter.com/OmarMubarakh/status/1269085974996238336" TargetMode="External"/><Relationship Id="rId87" Type="http://schemas.openxmlformats.org/officeDocument/2006/relationships/hyperlink" Target="https://up.edu.ph/up-president-danilo-l-concepcion-responds-to-afp-allegations-of-infiltration-of-up-units-by-the-cpp-npa/" TargetMode="External"/><Relationship Id="rId89" Type="http://schemas.openxmlformats.org/officeDocument/2006/relationships/hyperlink" Target="https://up.edu.ph/up-president-danilo-l-concepcion-responds-to-afp-allegations-of-infiltration-of-up-units-by-the-cpp-npa/" TargetMode="External"/><Relationship Id="rId80" Type="http://schemas.openxmlformats.org/officeDocument/2006/relationships/hyperlink" Target="https://twitter.com/Bazoom_/status/936005155962499072" TargetMode="External"/><Relationship Id="rId82" Type="http://schemas.openxmlformats.org/officeDocument/2006/relationships/hyperlink" Target="https://twitter.com/lovethyself143/status/1351359121317011456" TargetMode="External"/><Relationship Id="rId81" Type="http://schemas.openxmlformats.org/officeDocument/2006/relationships/hyperlink" Target="https://twitter.com/lovethyself143/status/1351356451747291136" TargetMode="External"/><Relationship Id="rId1" Type="http://schemas.openxmlformats.org/officeDocument/2006/relationships/comments" Target="../comments1.xml"/><Relationship Id="rId2" Type="http://schemas.openxmlformats.org/officeDocument/2006/relationships/hyperlink" Target="https://twitter.com/amylauderdake/status/1330359548436246529" TargetMode="External"/><Relationship Id="rId3" Type="http://schemas.openxmlformats.org/officeDocument/2006/relationships/hyperlink" Target="https://www.gmanetwork.com/news/topstories/nation/773022/universities-object-to-claims-campuses-are-npa-recruiting-grounds/story/" TargetMode="External"/><Relationship Id="rId149" Type="http://schemas.openxmlformats.org/officeDocument/2006/relationships/hyperlink" Target="https://twitter.com/DaRealEmil/status/1241951055073562624" TargetMode="External"/><Relationship Id="rId4" Type="http://schemas.openxmlformats.org/officeDocument/2006/relationships/hyperlink" Target="https://twitter.com/SamukaNimoUy/status/1525757348039389185" TargetMode="External"/><Relationship Id="rId148" Type="http://schemas.openxmlformats.org/officeDocument/2006/relationships/hyperlink" Target="https://up.edu.ph/up-president-danilo-l-concepcion-responds-to-afp-allegations-of-infiltration-of-up-units-by-the-cpp-npa/" TargetMode="External"/><Relationship Id="rId9" Type="http://schemas.openxmlformats.org/officeDocument/2006/relationships/hyperlink" Target="https://news.abs-cbn.com/news/01/24/21/several-universities-blast-parlade-claim-campuses-are-npa-recruitment-havens" TargetMode="External"/><Relationship Id="rId143" Type="http://schemas.openxmlformats.org/officeDocument/2006/relationships/hyperlink" Target="https://twitter.com/wysiwyg8080/status/936271294433132544" TargetMode="External"/><Relationship Id="rId142" Type="http://schemas.openxmlformats.org/officeDocument/2006/relationships/hyperlink" Target="https://up.edu.ph/up-president-danilo-l-concepcion-responds-to-afp-allegations-of-infiltration-of-up-units-by-the-cpp-npa/" TargetMode="External"/><Relationship Id="rId141" Type="http://schemas.openxmlformats.org/officeDocument/2006/relationships/hyperlink" Target="https://twitter.com/lloydmayer_369/status/1558068650703466496" TargetMode="External"/><Relationship Id="rId140" Type="http://schemas.openxmlformats.org/officeDocument/2006/relationships/hyperlink" Target="https://twitter.com/Edelwei8/status/1505596571320209414" TargetMode="External"/><Relationship Id="rId5" Type="http://schemas.openxmlformats.org/officeDocument/2006/relationships/hyperlink" Target="https://news.abs-cbn.com/news/01/24/21/several-universities-blast-parlade-claim-campuses-are-npa-recruitment-havens" TargetMode="External"/><Relationship Id="rId147" Type="http://schemas.openxmlformats.org/officeDocument/2006/relationships/hyperlink" Target="https://twitter.com/attyndbcpa/status/1503967141732622337" TargetMode="External"/><Relationship Id="rId6" Type="http://schemas.openxmlformats.org/officeDocument/2006/relationships/hyperlink" Target="https://twitter.com/Shaider_de/status/1351921960847101954" TargetMode="External"/><Relationship Id="rId146" Type="http://schemas.openxmlformats.org/officeDocument/2006/relationships/hyperlink" Target="https://twitter.com/Pinkmartini0923/status/1279338961253457922" TargetMode="External"/><Relationship Id="rId7" Type="http://schemas.openxmlformats.org/officeDocument/2006/relationships/hyperlink" Target="https://news.abs-cbn.com/news/01/24/21/several-universities-blast-parlade-claim-campuses-are-npa-recruitment-havens" TargetMode="External"/><Relationship Id="rId145" Type="http://schemas.openxmlformats.org/officeDocument/2006/relationships/hyperlink" Target="https://twitter.com/UnitedPhilippi1/status/1329545014947368960" TargetMode="External"/><Relationship Id="rId8" Type="http://schemas.openxmlformats.org/officeDocument/2006/relationships/hyperlink" Target="https://twitter.com/n4qpu/status/1351844058935615488" TargetMode="External"/><Relationship Id="rId144" Type="http://schemas.openxmlformats.org/officeDocument/2006/relationships/hyperlink" Target="https://twitter.com/pro12socotppsc/status/1173756824765386752" TargetMode="External"/><Relationship Id="rId73" Type="http://schemas.openxmlformats.org/officeDocument/2006/relationships/hyperlink" Target="https://news.abs-cbn.com/news/01/24/21/several-universities-blast-parlade-claim-campuses-are-npa-recruitment-havens" TargetMode="External"/><Relationship Id="rId72" Type="http://schemas.openxmlformats.org/officeDocument/2006/relationships/hyperlink" Target="https://twitter.com/fey_ded/status/1555264748773842944" TargetMode="External"/><Relationship Id="rId75" Type="http://schemas.openxmlformats.org/officeDocument/2006/relationships/hyperlink" Target="https://news.abs-cbn.com/news/01/24/21/several-universities-blast-parlade-claim-campuses-are-npa-recruitment-havens" TargetMode="External"/><Relationship Id="rId74" Type="http://schemas.openxmlformats.org/officeDocument/2006/relationships/hyperlink" Target="https://twitter.com/vlabvs21/status/1523689683019984898" TargetMode="External"/><Relationship Id="rId77" Type="http://schemas.openxmlformats.org/officeDocument/2006/relationships/hyperlink" Target="https://up.edu.ph/up-president-danilo-l-concepcion-responds-to-afp-allegations-of-infiltration-of-up-units-by-the-cpp-npa/" TargetMode="External"/><Relationship Id="rId76" Type="http://schemas.openxmlformats.org/officeDocument/2006/relationships/hyperlink" Target="https://twitter.com/JoRacaza/status/1484997777251704833" TargetMode="External"/><Relationship Id="rId79" Type="http://schemas.openxmlformats.org/officeDocument/2006/relationships/hyperlink" Target="https://twitter.com/jdcruzph/status/936005453850353664" TargetMode="External"/><Relationship Id="rId78" Type="http://schemas.openxmlformats.org/officeDocument/2006/relationships/hyperlink" Target="https://twitter.com/KamaoNiJuan/status/1485090863424622594" TargetMode="External"/><Relationship Id="rId71" Type="http://schemas.openxmlformats.org/officeDocument/2006/relationships/hyperlink" Target="https://news.abs-cbn.com/news/01/24/21/several-universities-blast-parlade-claim-campuses-are-npa-recruitment-havens" TargetMode="External"/><Relationship Id="rId70" Type="http://schemas.openxmlformats.org/officeDocument/2006/relationships/hyperlink" Target="https://twitter.com/jssalvador225/status/1096406730160754688" TargetMode="External"/><Relationship Id="rId139" Type="http://schemas.openxmlformats.org/officeDocument/2006/relationships/hyperlink" Target="https://twitter.com/GobHenMiguelLDL/status/1352042841283809285" TargetMode="External"/><Relationship Id="rId138" Type="http://schemas.openxmlformats.org/officeDocument/2006/relationships/hyperlink" Target="https://twitter.com/AMOR6161/status/1352901987050819589" TargetMode="External"/><Relationship Id="rId137" Type="http://schemas.openxmlformats.org/officeDocument/2006/relationships/hyperlink" Target="https://twitter.com/hayup69/status/1552943527839277057" TargetMode="External"/><Relationship Id="rId132" Type="http://schemas.openxmlformats.org/officeDocument/2006/relationships/hyperlink" Target="https://twitter.com/MamTessCD/status/1282529974369390595" TargetMode="External"/><Relationship Id="rId131" Type="http://schemas.openxmlformats.org/officeDocument/2006/relationships/hyperlink" Target="https://twitter.com/DonFrance13/status/1469151223526072322" TargetMode="External"/><Relationship Id="rId130" Type="http://schemas.openxmlformats.org/officeDocument/2006/relationships/hyperlink" Target="https://up.edu.ph/up-president-danilo-l-concepcion-responds-to-afp-allegations-of-infiltration-of-up-units-by-the-cpp-npa/" TargetMode="External"/><Relationship Id="rId136" Type="http://schemas.openxmlformats.org/officeDocument/2006/relationships/hyperlink" Target="https://up.edu.ph/up-president-danilo-l-concepcion-responds-to-afp-allegations-of-infiltration-of-up-units-by-the-cpp-npa/" TargetMode="External"/><Relationship Id="rId135" Type="http://schemas.openxmlformats.org/officeDocument/2006/relationships/hyperlink" Target="https://twitter.com/JaredXenos/status/1459924320206352384" TargetMode="External"/><Relationship Id="rId134" Type="http://schemas.openxmlformats.org/officeDocument/2006/relationships/hyperlink" Target="https://twitter.com/ioannesesledieu/status/1090919973206282241" TargetMode="External"/><Relationship Id="rId133" Type="http://schemas.openxmlformats.org/officeDocument/2006/relationships/hyperlink" Target="https://twitter.com/JojoFlorendo/status/1559875443045683202" TargetMode="External"/><Relationship Id="rId62" Type="http://schemas.openxmlformats.org/officeDocument/2006/relationships/hyperlink" Target="https://twitter.com/QMotherGothel/status/1351437859719245829" TargetMode="External"/><Relationship Id="rId61" Type="http://schemas.openxmlformats.org/officeDocument/2006/relationships/hyperlink" Target="https://twitter.com/UnitedPhilippi1/status/1182184273756839936" TargetMode="External"/><Relationship Id="rId64" Type="http://schemas.openxmlformats.org/officeDocument/2006/relationships/hyperlink" Target="https://twitter.com/Jonas47161499/status/1399926059735293952" TargetMode="External"/><Relationship Id="rId63" Type="http://schemas.openxmlformats.org/officeDocument/2006/relationships/hyperlink" Target="https://up.edu.ph/up-president-danilo-l-concepcion-responds-to-afp-allegations-of-infiltration-of-up-units-by-the-cpp-npa/" TargetMode="External"/><Relationship Id="rId66" Type="http://schemas.openxmlformats.org/officeDocument/2006/relationships/hyperlink" Target="https://twitter.com/Natans_Lover/status/1417854636044607489" TargetMode="External"/><Relationship Id="rId172" Type="http://schemas.openxmlformats.org/officeDocument/2006/relationships/hyperlink" Target="https://up.edu.ph/up-president-danilo-l-concepcion-responds-to-afp-allegations-of-infiltration-of-up-units-by-the-cpp-npa/" TargetMode="External"/><Relationship Id="rId65" Type="http://schemas.openxmlformats.org/officeDocument/2006/relationships/hyperlink" Target="https://twitter.com/agador7/status/1600149684894720000" TargetMode="External"/><Relationship Id="rId171" Type="http://schemas.openxmlformats.org/officeDocument/2006/relationships/hyperlink" Target="https://twitter.com/dozZ3h_Vbril/status/1351352109287915521" TargetMode="External"/><Relationship Id="rId68" Type="http://schemas.openxmlformats.org/officeDocument/2006/relationships/hyperlink" Target="https://twitter.com/BaconUpon/status/1330310302945193989" TargetMode="External"/><Relationship Id="rId170" Type="http://schemas.openxmlformats.org/officeDocument/2006/relationships/hyperlink" Target="https://up.edu.ph/up-president-danilo-l-concepcion-responds-to-afp-allegations-of-infiltration-of-up-units-by-the-cpp-npa/" TargetMode="External"/><Relationship Id="rId67" Type="http://schemas.openxmlformats.org/officeDocument/2006/relationships/hyperlink" Target="https://news.abs-cbn.com/news/01/24/21/several-universities-blast-parlade-claim-campuses-are-npa-recruitment-havens" TargetMode="External"/><Relationship Id="rId60" Type="http://schemas.openxmlformats.org/officeDocument/2006/relationships/hyperlink" Target="https://up.edu.ph/up-president-danilo-l-concepcion-responds-to-afp-allegations-of-infiltration-of-up-units-by-the-cpp-npa/" TargetMode="External"/><Relationship Id="rId165" Type="http://schemas.openxmlformats.org/officeDocument/2006/relationships/hyperlink" Target="https://twitter.com/Unotres1384/status/1351165467902300170" TargetMode="External"/><Relationship Id="rId69" Type="http://schemas.openxmlformats.org/officeDocument/2006/relationships/hyperlink" Target="https://news.abs-cbn.com/news/01/24/21/several-universities-blast-parlade-claim-campuses-are-npa-recruitment-havens" TargetMode="External"/><Relationship Id="rId164" Type="http://schemas.openxmlformats.org/officeDocument/2006/relationships/hyperlink" Target="https://twitter.com/b_antonio3/status/1279307819750064128" TargetMode="External"/><Relationship Id="rId163" Type="http://schemas.openxmlformats.org/officeDocument/2006/relationships/hyperlink" Target="https://twitter.com/marcosparin2022/status/1296647722083131392" TargetMode="External"/><Relationship Id="rId162" Type="http://schemas.openxmlformats.org/officeDocument/2006/relationships/hyperlink" Target="https://up.edu.ph/up-president-danilo-l-concepcion-responds-to-afp-allegations-of-infiltration-of-up-units-by-the-cpp-npa/" TargetMode="External"/><Relationship Id="rId169" Type="http://schemas.openxmlformats.org/officeDocument/2006/relationships/hyperlink" Target="https://twitter.com/xtna_wanderer/status/1351352749569372160" TargetMode="External"/><Relationship Id="rId168" Type="http://schemas.openxmlformats.org/officeDocument/2006/relationships/hyperlink" Target="https://twitter.com/flip1sba/status/1351507451791593474" TargetMode="External"/><Relationship Id="rId167" Type="http://schemas.openxmlformats.org/officeDocument/2006/relationships/hyperlink" Target="https://twitter.com/Backycrisostom1/status/1351163752582946821" TargetMode="External"/><Relationship Id="rId166" Type="http://schemas.openxmlformats.org/officeDocument/2006/relationships/hyperlink" Target="https://twitter.com/kulas23/status/1352819537155133441" TargetMode="External"/><Relationship Id="rId51" Type="http://schemas.openxmlformats.org/officeDocument/2006/relationships/hyperlink" Target="https://up.edu.ph/up-president-danilo-l-concepcion-responds-to-afp-allegations-of-infiltration-of-up-units-by-the-cpp-npa/" TargetMode="External"/><Relationship Id="rId50" Type="http://schemas.openxmlformats.org/officeDocument/2006/relationships/hyperlink" Target="https://twitter.com/Yass721/status/1351452908269821954" TargetMode="External"/><Relationship Id="rId53" Type="http://schemas.openxmlformats.org/officeDocument/2006/relationships/hyperlink" Target="https://up.edu.ph/up-president-danilo-l-concepcion-responds-to-afp-allegations-of-infiltration-of-up-units-by-the-cpp-npa/" TargetMode="External"/><Relationship Id="rId52" Type="http://schemas.openxmlformats.org/officeDocument/2006/relationships/hyperlink" Target="https://twitter.com/biker722/status/1351352071291772928" TargetMode="External"/><Relationship Id="rId55" Type="http://schemas.openxmlformats.org/officeDocument/2006/relationships/hyperlink" Target="https://up.edu.ph/up-president-danilo-l-concepcion-responds-to-afp-allegations-of-infiltration-of-up-units-by-the-cpp-npa/" TargetMode="External"/><Relationship Id="rId161" Type="http://schemas.openxmlformats.org/officeDocument/2006/relationships/hyperlink" Target="https://twitter.com/BambieDucay/status/959410501703913472" TargetMode="External"/><Relationship Id="rId54" Type="http://schemas.openxmlformats.org/officeDocument/2006/relationships/hyperlink" Target="https://twitter.com/pachamva/status/1351480938601959424" TargetMode="External"/><Relationship Id="rId160" Type="http://schemas.openxmlformats.org/officeDocument/2006/relationships/hyperlink" Target="https://twitter.com/milbpoy/status/976301095717752832" TargetMode="External"/><Relationship Id="rId57" Type="http://schemas.openxmlformats.org/officeDocument/2006/relationships/hyperlink" Target="https://up.edu.ph/up-president-danilo-l-concepcion-responds-to-afp-allegations-of-infiltration-of-up-units-by-the-cpp-npa/" TargetMode="External"/><Relationship Id="rId56" Type="http://schemas.openxmlformats.org/officeDocument/2006/relationships/hyperlink" Target="https://twitter.com/rodrigo_ricos/status/1351445598616973313" TargetMode="External"/><Relationship Id="rId159" Type="http://schemas.openxmlformats.org/officeDocument/2006/relationships/hyperlink" Target="https://twitter.com/milbpoy/status/1160428492393046017" TargetMode="External"/><Relationship Id="rId59" Type="http://schemas.openxmlformats.org/officeDocument/2006/relationships/hyperlink" Target="https://www.terrorismwatch.com.ph/" TargetMode="External"/><Relationship Id="rId154" Type="http://schemas.openxmlformats.org/officeDocument/2006/relationships/hyperlink" Target="https://twitter.com/RommelPamotong1/status/1268456387685867520" TargetMode="External"/><Relationship Id="rId58" Type="http://schemas.openxmlformats.org/officeDocument/2006/relationships/hyperlink" Target="https://twitter.com/prog_pwrc/status/1527390066154565633" TargetMode="External"/><Relationship Id="rId153" Type="http://schemas.openxmlformats.org/officeDocument/2006/relationships/hyperlink" Target="https://twitter.com/BUTIamKing/status/1268450136876670978" TargetMode="External"/><Relationship Id="rId152" Type="http://schemas.openxmlformats.org/officeDocument/2006/relationships/hyperlink" Target="https://twitter.com/hellahannah_/status/1521699710452396034" TargetMode="External"/><Relationship Id="rId151" Type="http://schemas.openxmlformats.org/officeDocument/2006/relationships/hyperlink" Target="https://twitter.com/justinmanzano8/status/1048108985813950464" TargetMode="External"/><Relationship Id="rId158" Type="http://schemas.openxmlformats.org/officeDocument/2006/relationships/hyperlink" Target="https://up.edu.ph/up-president-danilo-l-concepcion-responds-to-afp-allegations-of-infiltration-of-up-units-by-the-cpp-npa/" TargetMode="External"/><Relationship Id="rId157" Type="http://schemas.openxmlformats.org/officeDocument/2006/relationships/hyperlink" Target="https://twitter.com/EssieMaharlika/status/1457667658405453835" TargetMode="External"/><Relationship Id="rId156" Type="http://schemas.openxmlformats.org/officeDocument/2006/relationships/hyperlink" Target="https://twitter.com/AloSetron/status/1090508663062708224" TargetMode="External"/><Relationship Id="rId155" Type="http://schemas.openxmlformats.org/officeDocument/2006/relationships/hyperlink" Target="https://twitter.com/anniemaykho/status/972517511295111168" TargetMode="External"/><Relationship Id="rId107" Type="http://schemas.openxmlformats.org/officeDocument/2006/relationships/hyperlink" Target="https://twitter.com/gerrydeleo/status/1352230873752473600" TargetMode="External"/><Relationship Id="rId228" Type="http://schemas.openxmlformats.org/officeDocument/2006/relationships/hyperlink" Target="https://twitter.com/Ragnar_Lapulapu/status/1412955700561518595" TargetMode="External"/><Relationship Id="rId106" Type="http://schemas.openxmlformats.org/officeDocument/2006/relationships/hyperlink" Target="https://twitter.com/MisterRealTalk2/status/1553602120573943808" TargetMode="External"/><Relationship Id="rId227" Type="http://schemas.openxmlformats.org/officeDocument/2006/relationships/hyperlink" Target="https://twitter.com/GonzagaKii/status/1593764056825212930" TargetMode="External"/><Relationship Id="rId105" Type="http://schemas.openxmlformats.org/officeDocument/2006/relationships/hyperlink" Target="https://twitter.com/AlfonsoCorpuz/status/1523806047655559168" TargetMode="External"/><Relationship Id="rId226" Type="http://schemas.openxmlformats.org/officeDocument/2006/relationships/hyperlink" Target="https://twitter.com/sapio_sensual/status/1608555990118731779" TargetMode="External"/><Relationship Id="rId104" Type="http://schemas.openxmlformats.org/officeDocument/2006/relationships/hyperlink" Target="https://up.edu.ph/up-president-danilo-l-concepcion-responds-to-afp-allegations-of-infiltration-of-up-units-by-the-cpp-npa/" TargetMode="External"/><Relationship Id="rId225" Type="http://schemas.openxmlformats.org/officeDocument/2006/relationships/hyperlink" Target="https://up.edu.ph/up-president-danilo-l-concepcion-responds-to-afp-allegations-of-infiltration-of-up-units-by-the-cpp-npa/" TargetMode="External"/><Relationship Id="rId109" Type="http://schemas.openxmlformats.org/officeDocument/2006/relationships/hyperlink" Target="https://up.edu.ph/up-president-danilo-l-concepcion-responds-to-afp-allegations-of-infiltration-of-up-units-by-the-cpp-npa/" TargetMode="External"/><Relationship Id="rId108" Type="http://schemas.openxmlformats.org/officeDocument/2006/relationships/hyperlink" Target="https://twitter.com/ShameOnYouPpl/status/1351886225439801347" TargetMode="External"/><Relationship Id="rId229" Type="http://schemas.openxmlformats.org/officeDocument/2006/relationships/hyperlink" Target="https://twitter.com/ella_villa1/status/1412936022636130305" TargetMode="External"/><Relationship Id="rId220" Type="http://schemas.openxmlformats.org/officeDocument/2006/relationships/hyperlink" Target="https://twitter.com/TishaCM/status/1560407216196296704" TargetMode="External"/><Relationship Id="rId103" Type="http://schemas.openxmlformats.org/officeDocument/2006/relationships/hyperlink" Target="https://twitter.com/3rd11_2020/status/1531108548221906945?s=20" TargetMode="External"/><Relationship Id="rId224" Type="http://schemas.openxmlformats.org/officeDocument/2006/relationships/hyperlink" Target="https://twitter.com/ThePaladin33/status/1535225155550855168" TargetMode="External"/><Relationship Id="rId102" Type="http://schemas.openxmlformats.org/officeDocument/2006/relationships/hyperlink" Target="https://up.edu.ph/up-president-danilo-l-concepcion-responds-to-afp-allegations-of-infiltration-of-up-units-by-the-cpp-npa/" TargetMode="External"/><Relationship Id="rId223" Type="http://schemas.openxmlformats.org/officeDocument/2006/relationships/hyperlink" Target="https://twitter.com/i_amniccss/status/1600695812501426176" TargetMode="External"/><Relationship Id="rId101" Type="http://schemas.openxmlformats.org/officeDocument/2006/relationships/hyperlink" Target="https://twitter.com/Jnvlmcon/status/1351479300252463105" TargetMode="External"/><Relationship Id="rId222" Type="http://schemas.openxmlformats.org/officeDocument/2006/relationships/hyperlink" Target="https://twitter.com/AlexBNFC/status/1521752392932331521" TargetMode="External"/><Relationship Id="rId100" Type="http://schemas.openxmlformats.org/officeDocument/2006/relationships/hyperlink" Target="https://up.edu.ph/up-president-danilo-l-concepcion-responds-to-afp-allegations-of-infiltration-of-up-units-by-the-cpp-npa/" TargetMode="External"/><Relationship Id="rId221" Type="http://schemas.openxmlformats.org/officeDocument/2006/relationships/hyperlink" Target="https://up.edu.ph/up-president-danilo-l-concepcion-responds-to-afp-allegations-of-infiltration-of-up-units-by-the-cpp-npa/" TargetMode="External"/><Relationship Id="rId217" Type="http://schemas.openxmlformats.org/officeDocument/2006/relationships/hyperlink" Target="https://twitter.com/pusanggala007/status/1605976540881174532" TargetMode="External"/><Relationship Id="rId216" Type="http://schemas.openxmlformats.org/officeDocument/2006/relationships/hyperlink" Target="https://twitter.com/dcvergarax/status/1531616716782206977" TargetMode="External"/><Relationship Id="rId215" Type="http://schemas.openxmlformats.org/officeDocument/2006/relationships/hyperlink" Target="https://up.edu.ph/up-president-danilo-l-concepcion-responds-to-afp-allegations-of-infiltration-of-up-units-by-the-cpp-npa/" TargetMode="External"/><Relationship Id="rId214" Type="http://schemas.openxmlformats.org/officeDocument/2006/relationships/hyperlink" Target="https://twitter.com/Migrate_Austral/status/1353483418915336192" TargetMode="External"/><Relationship Id="rId219" Type="http://schemas.openxmlformats.org/officeDocument/2006/relationships/hyperlink" Target="https://up.edu.ph/up-president-danilo-l-concepcion-responds-to-afp-allegations-of-infiltration-of-up-units-by-the-cpp-npa/" TargetMode="External"/><Relationship Id="rId218" Type="http://schemas.openxmlformats.org/officeDocument/2006/relationships/hyperlink" Target="https://twitter.com/TishaCM/status/1560406082085855235" TargetMode="External"/><Relationship Id="rId213" Type="http://schemas.openxmlformats.org/officeDocument/2006/relationships/hyperlink" Target="https://twitter.com/nickyysilverio/status/1358425103831236608" TargetMode="External"/><Relationship Id="rId212" Type="http://schemas.openxmlformats.org/officeDocument/2006/relationships/hyperlink" Target="https://up.edu.ph/up-president-danilo-l-concepcion-responds-to-afp-allegations-of-infiltration-of-up-units-by-the-cpp-npa/" TargetMode="External"/><Relationship Id="rId211" Type="http://schemas.openxmlformats.org/officeDocument/2006/relationships/hyperlink" Target="https://twitter.com/greaterDan_/status/1240575056658329606" TargetMode="External"/><Relationship Id="rId210" Type="http://schemas.openxmlformats.org/officeDocument/2006/relationships/hyperlink" Target="https://up.edu.ph/up-president-danilo-l-concepcion-responds-to-afp-allegations-of-infiltration-of-up-units-by-the-cpp-npa/" TargetMode="External"/><Relationship Id="rId129" Type="http://schemas.openxmlformats.org/officeDocument/2006/relationships/hyperlink" Target="https://twitter.com/VineUlysses/status/1353340802425118720" TargetMode="External"/><Relationship Id="rId128" Type="http://schemas.openxmlformats.org/officeDocument/2006/relationships/hyperlink" Target="https://twitter.com/dozZ3h_Vbril/status/1351882111821639680" TargetMode="External"/><Relationship Id="rId127" Type="http://schemas.openxmlformats.org/officeDocument/2006/relationships/hyperlink" Target="https://twitter.com/kissha_miguel/status/1519054856954073088" TargetMode="External"/><Relationship Id="rId126" Type="http://schemas.openxmlformats.org/officeDocument/2006/relationships/hyperlink" Target="https://twitter.com/JackSison6/status/1525204618522898432" TargetMode="External"/><Relationship Id="rId121" Type="http://schemas.openxmlformats.org/officeDocument/2006/relationships/hyperlink" Target="https://up.edu.ph/up-president-danilo-l-concepcion-responds-to-afp-allegations-of-infiltration-of-up-units-by-the-cpp-npa/" TargetMode="External"/><Relationship Id="rId242" Type="http://schemas.openxmlformats.org/officeDocument/2006/relationships/hyperlink" Target="https://twitter.com/keizerinj/status/1545266471248338945" TargetMode="External"/><Relationship Id="rId120" Type="http://schemas.openxmlformats.org/officeDocument/2006/relationships/hyperlink" Target="https://twitter.com/antecuado/status/1351698648208314371" TargetMode="External"/><Relationship Id="rId241" Type="http://schemas.openxmlformats.org/officeDocument/2006/relationships/hyperlink" Target="https://twitter.com/keizerinj/status/1545330851772125184" TargetMode="External"/><Relationship Id="rId240" Type="http://schemas.openxmlformats.org/officeDocument/2006/relationships/hyperlink" Target="https://twitter.com/keizerinj/status/1545333817790976000" TargetMode="External"/><Relationship Id="rId125" Type="http://schemas.openxmlformats.org/officeDocument/2006/relationships/hyperlink" Target="https://twitter.com/Agalancelot1225/status/1580876909033816064" TargetMode="External"/><Relationship Id="rId124" Type="http://schemas.openxmlformats.org/officeDocument/2006/relationships/hyperlink" Target="https://twitter.com/AslLotoy/status/1360937438563033089" TargetMode="External"/><Relationship Id="rId245" Type="http://schemas.openxmlformats.org/officeDocument/2006/relationships/vmlDrawing" Target="../drawings/vmlDrawing1.vml"/><Relationship Id="rId123" Type="http://schemas.openxmlformats.org/officeDocument/2006/relationships/hyperlink" Target="https://twitter.com/AHazardLeap/status/1518497332501053440" TargetMode="External"/><Relationship Id="rId244" Type="http://schemas.openxmlformats.org/officeDocument/2006/relationships/drawing" Target="../drawings/drawing1.xml"/><Relationship Id="rId122" Type="http://schemas.openxmlformats.org/officeDocument/2006/relationships/hyperlink" Target="https://twitter.com/tonyoscartoons/status/1605656426017394688" TargetMode="External"/><Relationship Id="rId243" Type="http://schemas.openxmlformats.org/officeDocument/2006/relationships/hyperlink" Target="https://up.edu.ph/up-president-danilo-l-concepcion-responds-to-afp-allegations-of-infiltration-of-up-units-by-the-cpp-npa/" TargetMode="External"/><Relationship Id="rId95" Type="http://schemas.openxmlformats.org/officeDocument/2006/relationships/hyperlink" Target="https://twitter.com/Bongtothemax/status/1355846948645871616?s=20" TargetMode="External"/><Relationship Id="rId94" Type="http://schemas.openxmlformats.org/officeDocument/2006/relationships/hyperlink" Target="https://twitter.com/Juanmakabayan9/status/1356073668351119364" TargetMode="External"/><Relationship Id="rId97" Type="http://schemas.openxmlformats.org/officeDocument/2006/relationships/hyperlink" Target="https://twitter.com/Dominik73792556/status/1551043533142118400" TargetMode="External"/><Relationship Id="rId96" Type="http://schemas.openxmlformats.org/officeDocument/2006/relationships/hyperlink" Target="https://up.edu.ph/up-president-danilo-l-concepcion-responds-to-afp-allegations-of-infiltration-of-up-units-by-the-cpp-npa/" TargetMode="External"/><Relationship Id="rId99" Type="http://schemas.openxmlformats.org/officeDocument/2006/relationships/hyperlink" Target="https://twitter.com/Abundare2022/status/1583233341674835968" TargetMode="External"/><Relationship Id="rId98" Type="http://schemas.openxmlformats.org/officeDocument/2006/relationships/hyperlink" Target="https://twitter.com/criskiang/status/1522065106037002241?s=20" TargetMode="External"/><Relationship Id="rId91" Type="http://schemas.openxmlformats.org/officeDocument/2006/relationships/hyperlink" Target="https://twitter.com/Bongtothemax/status/1352298275102052352?s=20" TargetMode="External"/><Relationship Id="rId90" Type="http://schemas.openxmlformats.org/officeDocument/2006/relationships/hyperlink" Target="https://twitter.com/MhelPerez20/status/1516724519360253952?s=20" TargetMode="External"/><Relationship Id="rId93" Type="http://schemas.openxmlformats.org/officeDocument/2006/relationships/hyperlink" Target="https://twitter.com/NuestraCleticia/status/1150908518498570240" TargetMode="External"/><Relationship Id="rId92" Type="http://schemas.openxmlformats.org/officeDocument/2006/relationships/hyperlink" Target="https://twitter.com/rdmarcelo/status/1524402143398350851" TargetMode="External"/><Relationship Id="rId118" Type="http://schemas.openxmlformats.org/officeDocument/2006/relationships/hyperlink" Target="https://up.edu.ph/up-president-danilo-l-concepcion-responds-to-afp-allegations-of-infiltration-of-up-units-by-the-cpp-npa/" TargetMode="External"/><Relationship Id="rId239" Type="http://schemas.openxmlformats.org/officeDocument/2006/relationships/hyperlink" Target="https://twitter.com/xOrigin24x/status/1559586311748608003" TargetMode="External"/><Relationship Id="rId117" Type="http://schemas.openxmlformats.org/officeDocument/2006/relationships/hyperlink" Target="https://twitter.com/Solabioss/status/1162927058906836993" TargetMode="External"/><Relationship Id="rId238" Type="http://schemas.openxmlformats.org/officeDocument/2006/relationships/hyperlink" Target="https://up.edu.ph/up-president-danilo-l-concepcion-responds-to-afp-allegations-of-infiltration-of-up-units-by-the-cpp-npa/" TargetMode="External"/><Relationship Id="rId116" Type="http://schemas.openxmlformats.org/officeDocument/2006/relationships/hyperlink" Target="https://up.edu.ph/up-president-danilo-l-concepcion-responds-to-afp-allegations-of-infiltration-of-up-units-by-the-cpp-npa/" TargetMode="External"/><Relationship Id="rId237" Type="http://schemas.openxmlformats.org/officeDocument/2006/relationships/hyperlink" Target="https://twitter.com/iamsparky79/status/1571659529775116292" TargetMode="External"/><Relationship Id="rId115" Type="http://schemas.openxmlformats.org/officeDocument/2006/relationships/hyperlink" Target="https://twitter.com/thoughtsforfoo5/status/1351377609171456000" TargetMode="External"/><Relationship Id="rId236" Type="http://schemas.openxmlformats.org/officeDocument/2006/relationships/hyperlink" Target="https://up.edu.ph/up-president-danilo-l-concepcion-responds-to-afp-allegations-of-infiltration-of-up-units-by-the-cpp-npa/" TargetMode="External"/><Relationship Id="rId119" Type="http://schemas.openxmlformats.org/officeDocument/2006/relationships/hyperlink" Target="https://twitter.com/JustinJayBeats/status/1254377514673205249" TargetMode="External"/><Relationship Id="rId110" Type="http://schemas.openxmlformats.org/officeDocument/2006/relationships/hyperlink" Target="https://twitter.com/BobReye68206730/status/1524647820208525312" TargetMode="External"/><Relationship Id="rId231" Type="http://schemas.openxmlformats.org/officeDocument/2006/relationships/hyperlink" Target="https://twitter.com/AlexisVeek2ria/status/1544094127653916672" TargetMode="External"/><Relationship Id="rId230" Type="http://schemas.openxmlformats.org/officeDocument/2006/relationships/hyperlink" Target="https://t.co/wDrknkvc23" TargetMode="External"/><Relationship Id="rId114" Type="http://schemas.openxmlformats.org/officeDocument/2006/relationships/hyperlink" Target="https://up.edu.ph/up-president-danilo-l-concepcion-responds-to-afp-allegations-of-infiltration-of-up-units-by-the-cpp-npa/" TargetMode="External"/><Relationship Id="rId235" Type="http://schemas.openxmlformats.org/officeDocument/2006/relationships/hyperlink" Target="https://twitter.com/gigaigurlmd/status/1549405084555137024" TargetMode="External"/><Relationship Id="rId113" Type="http://schemas.openxmlformats.org/officeDocument/2006/relationships/hyperlink" Target="https://twitter.com/Daniski10/status/1330302136756875269" TargetMode="External"/><Relationship Id="rId234" Type="http://schemas.openxmlformats.org/officeDocument/2006/relationships/hyperlink" Target="https://up.edu.ph/up-president-danilo-l-concepcion-responds-to-afp-allegations-of-infiltration-of-up-units-by-the-cpp-npa/" TargetMode="External"/><Relationship Id="rId112" Type="http://schemas.openxmlformats.org/officeDocument/2006/relationships/hyperlink" Target="https://twitter.com/JaredXenos/status/1352243773519007746" TargetMode="External"/><Relationship Id="rId233" Type="http://schemas.openxmlformats.org/officeDocument/2006/relationships/hyperlink" Target="https://twitter.com/ceeessamestreet/status/1528212085837950981" TargetMode="External"/><Relationship Id="rId111" Type="http://schemas.openxmlformats.org/officeDocument/2006/relationships/hyperlink" Target="https://twitter.com/gigaigurlmd/status/1553725595166572544" TargetMode="External"/><Relationship Id="rId232" Type="http://schemas.openxmlformats.org/officeDocument/2006/relationships/hyperlink" Target="https://twitter.com/kakag_ev/status/1539115868856229889" TargetMode="External"/><Relationship Id="rId206" Type="http://schemas.openxmlformats.org/officeDocument/2006/relationships/hyperlink" Target="https://up.edu.ph/up-president-danilo-l-concepcion-responds-to-afp-allegations-of-infiltration-of-up-units-by-the-cpp-npa/" TargetMode="External"/><Relationship Id="rId205" Type="http://schemas.openxmlformats.org/officeDocument/2006/relationships/hyperlink" Target="https://twitter.com/rod_pinochet/status/1262572164244357120" TargetMode="External"/><Relationship Id="rId204" Type="http://schemas.openxmlformats.org/officeDocument/2006/relationships/hyperlink" Target="https://up.edu.ph/up-president-danilo-l-concepcion-responds-to-afp-allegations-of-infiltration-of-up-units-by-the-cpp-npa/" TargetMode="External"/><Relationship Id="rId203" Type="http://schemas.openxmlformats.org/officeDocument/2006/relationships/hyperlink" Target="https://twitter.com/NellyGBasco/status/1484285143879946243" TargetMode="External"/><Relationship Id="rId209" Type="http://schemas.openxmlformats.org/officeDocument/2006/relationships/hyperlink" Target="https://twitter.com/XENX1A/status/1159458837880926208" TargetMode="External"/><Relationship Id="rId208" Type="http://schemas.openxmlformats.org/officeDocument/2006/relationships/hyperlink" Target="https://up.edu.ph/up-president-danilo-l-concepcion-responds-to-afp-allegations-of-infiltration-of-up-units-by-the-cpp-npa/" TargetMode="External"/><Relationship Id="rId207" Type="http://schemas.openxmlformats.org/officeDocument/2006/relationships/hyperlink" Target="https://twitter.com/ptpernia12/status/1352446244019261444" TargetMode="External"/><Relationship Id="rId202" Type="http://schemas.openxmlformats.org/officeDocument/2006/relationships/hyperlink" Target="https://up.edu.ph/up-president-danilo-l-concepcion-responds-to-afp-allegations-of-infiltration-of-up-units-by-the-cpp-npa/" TargetMode="External"/><Relationship Id="rId201" Type="http://schemas.openxmlformats.org/officeDocument/2006/relationships/hyperlink" Target="https://twitter.com/ancelmoooo/status/1351515673093050368" TargetMode="External"/><Relationship Id="rId200" Type="http://schemas.openxmlformats.org/officeDocument/2006/relationships/hyperlink" Target="https://up.edu.ph/up-president-danilo-l-concepcion-responds-to-afp-allegations-of-infiltration-of-up-units-by-the-cpp-npa/"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5.63"/>
    <col customWidth="1" min="2" max="2" width="14.13"/>
    <col customWidth="1" min="4" max="4" width="6.88"/>
    <col customWidth="1" min="5" max="5" width="16.25"/>
    <col customWidth="1" min="6" max="6" width="12.5"/>
    <col customWidth="1" min="7" max="9" width="16.0"/>
    <col customWidth="1" min="10" max="10" width="14.75"/>
    <col customWidth="1" min="12" max="12" width="22.75"/>
    <col customWidth="1" min="17" max="17" width="27.38"/>
    <col customWidth="1" min="18" max="19" width="24.0"/>
    <col customWidth="1" min="20" max="20" width="16.13"/>
    <col customWidth="1" min="21" max="21" width="15.5"/>
    <col customWidth="1" min="22" max="22" width="20.75"/>
    <col customWidth="1" min="27" max="27" width="28.5"/>
    <col customWidth="1" min="28" max="28" width="17.38"/>
    <col customWidth="1" min="30" max="31" width="15.88"/>
  </cols>
  <sheetData>
    <row r="1" ht="24.75" customHeight="1">
      <c r="A1" s="1" t="s">
        <v>0</v>
      </c>
      <c r="B1" s="2" t="s">
        <v>1</v>
      </c>
      <c r="C1" s="3" t="s">
        <v>2</v>
      </c>
      <c r="D1" s="4" t="s">
        <v>3</v>
      </c>
      <c r="E1" s="5" t="s">
        <v>4</v>
      </c>
      <c r="F1" s="5" t="s">
        <v>5</v>
      </c>
      <c r="G1" s="5" t="s">
        <v>6</v>
      </c>
      <c r="H1" s="5" t="s">
        <v>7</v>
      </c>
      <c r="I1" s="3" t="s">
        <v>8</v>
      </c>
      <c r="J1" s="3" t="s">
        <v>9</v>
      </c>
      <c r="K1" s="3" t="s">
        <v>10</v>
      </c>
      <c r="L1" s="3" t="s">
        <v>11</v>
      </c>
      <c r="M1" s="6" t="s">
        <v>12</v>
      </c>
      <c r="N1" s="3" t="s">
        <v>13</v>
      </c>
      <c r="O1" s="3" t="s">
        <v>14</v>
      </c>
      <c r="P1" s="3" t="s">
        <v>15</v>
      </c>
      <c r="Q1" s="3" t="s">
        <v>16</v>
      </c>
      <c r="R1" s="3" t="s">
        <v>17</v>
      </c>
      <c r="S1" s="3" t="s">
        <v>18</v>
      </c>
      <c r="T1" s="7" t="s">
        <v>19</v>
      </c>
      <c r="U1" s="3" t="s">
        <v>20</v>
      </c>
      <c r="V1" s="3" t="s">
        <v>21</v>
      </c>
      <c r="W1" s="3" t="s">
        <v>22</v>
      </c>
      <c r="X1" s="3" t="s">
        <v>23</v>
      </c>
      <c r="Y1" s="3" t="s">
        <v>24</v>
      </c>
      <c r="Z1" s="3" t="s">
        <v>25</v>
      </c>
      <c r="AA1" s="3" t="s">
        <v>26</v>
      </c>
      <c r="AB1" s="3" t="s">
        <v>27</v>
      </c>
      <c r="AC1" s="5" t="s">
        <v>28</v>
      </c>
      <c r="AD1" s="8" t="s">
        <v>29</v>
      </c>
      <c r="AE1" s="8" t="s">
        <v>30</v>
      </c>
    </row>
    <row r="2">
      <c r="A2" s="9" t="str">
        <f t="shared" ref="A2:A169" si="1">Text(D2,"00")&amp;"-"&amp;ROW(D2)-1</f>
        <v>32-1</v>
      </c>
      <c r="B2" s="10" t="s">
        <v>31</v>
      </c>
      <c r="C2" s="11" t="s">
        <v>32</v>
      </c>
      <c r="D2" s="12">
        <v>32.0</v>
      </c>
      <c r="E2" s="13" t="s">
        <v>33</v>
      </c>
      <c r="F2" s="13" t="s">
        <v>34</v>
      </c>
      <c r="G2" s="13" t="s">
        <v>35</v>
      </c>
      <c r="H2" s="13" t="s">
        <v>36</v>
      </c>
      <c r="I2" s="13" t="s">
        <v>37</v>
      </c>
      <c r="J2" s="13" t="s">
        <v>38</v>
      </c>
      <c r="K2" s="14"/>
      <c r="L2" s="13" t="s">
        <v>39</v>
      </c>
      <c r="M2" s="15">
        <v>44044.0</v>
      </c>
      <c r="N2" s="13">
        <v>18.0</v>
      </c>
      <c r="O2" s="13">
        <v>12.0</v>
      </c>
      <c r="P2" s="16"/>
      <c r="Q2" s="13" t="s">
        <v>40</v>
      </c>
      <c r="R2" s="14" t="str">
        <f>IFERROR(__xludf.DUMMYFUNCTION("GOOGLETRANSLATE(Q2)"),"Typical NPA UNIVERSITIES   .... Ateneo, UP. PUP . USTI ARE  BECOMING A  BREADING GROUND   FOR CPP NPA NDF")</f>
        <v>Typical NPA UNIVERSITIES   .... Ateneo, UP. PUP . USTI ARE  BECOMING A  BREADING GROUND   FOR CPP NPA NDF</v>
      </c>
      <c r="S2" s="17" t="s">
        <v>41</v>
      </c>
      <c r="T2" s="18">
        <v>44157.49722222222</v>
      </c>
      <c r="U2" s="14"/>
      <c r="V2" s="13" t="s">
        <v>42</v>
      </c>
      <c r="W2" s="13">
        <v>0.0</v>
      </c>
      <c r="X2" s="19">
        <v>0.0</v>
      </c>
      <c r="Y2" s="19">
        <v>0.0</v>
      </c>
      <c r="Z2" s="14"/>
      <c r="AA2" s="13" t="s">
        <v>43</v>
      </c>
      <c r="AB2" s="20" t="s">
        <v>44</v>
      </c>
      <c r="AC2" s="13" t="s">
        <v>45</v>
      </c>
      <c r="AD2" s="21"/>
      <c r="AE2" s="22"/>
    </row>
    <row r="3">
      <c r="A3" s="9" t="str">
        <f t="shared" si="1"/>
        <v>32-2</v>
      </c>
      <c r="B3" s="10" t="s">
        <v>46</v>
      </c>
      <c r="C3" s="11" t="s">
        <v>47</v>
      </c>
      <c r="D3" s="23">
        <v>32.0</v>
      </c>
      <c r="E3" s="13" t="s">
        <v>33</v>
      </c>
      <c r="F3" s="13" t="s">
        <v>34</v>
      </c>
      <c r="G3" s="13" t="s">
        <v>48</v>
      </c>
      <c r="H3" s="13" t="s">
        <v>36</v>
      </c>
      <c r="I3" s="13" t="s">
        <v>49</v>
      </c>
      <c r="J3" s="13" t="s">
        <v>50</v>
      </c>
      <c r="K3" s="13" t="s">
        <v>51</v>
      </c>
      <c r="L3" s="13" t="s">
        <v>52</v>
      </c>
      <c r="M3" s="15">
        <v>44562.0</v>
      </c>
      <c r="N3" s="13">
        <v>137.0</v>
      </c>
      <c r="O3" s="13">
        <v>110.0</v>
      </c>
      <c r="P3" s="16"/>
      <c r="Q3" s="13" t="s">
        <v>53</v>
      </c>
      <c r="R3" s="13" t="str">
        <f>IFERROR(__xludf.DUMMYFUNCTION("GOOGLETRANSLATE(Q3)"),"UP and PUP are NPA’s recruitment hubs.")</f>
        <v>UP and PUP are NPA’s recruitment hubs.</v>
      </c>
      <c r="S3" s="13" t="s">
        <v>41</v>
      </c>
      <c r="T3" s="18">
        <v>44696.69236111111</v>
      </c>
      <c r="U3" s="13"/>
      <c r="V3" s="13" t="s">
        <v>42</v>
      </c>
      <c r="W3" s="13">
        <v>0.0</v>
      </c>
      <c r="X3" s="13">
        <v>0.0</v>
      </c>
      <c r="Y3" s="13">
        <v>0.0</v>
      </c>
      <c r="Z3" s="13"/>
      <c r="AA3" s="13" t="s">
        <v>43</v>
      </c>
      <c r="AB3" s="20" t="s">
        <v>54</v>
      </c>
      <c r="AC3" s="13" t="s">
        <v>55</v>
      </c>
      <c r="AD3" s="21"/>
      <c r="AE3" s="22"/>
    </row>
    <row r="4">
      <c r="A4" s="9" t="str">
        <f t="shared" si="1"/>
        <v>32-3</v>
      </c>
      <c r="B4" s="10" t="s">
        <v>56</v>
      </c>
      <c r="C4" s="11" t="s">
        <v>57</v>
      </c>
      <c r="D4" s="23">
        <v>32.0</v>
      </c>
      <c r="E4" s="13" t="s">
        <v>58</v>
      </c>
      <c r="F4" s="13" t="s">
        <v>34</v>
      </c>
      <c r="G4" s="13" t="s">
        <v>48</v>
      </c>
      <c r="H4" s="13" t="s">
        <v>36</v>
      </c>
      <c r="I4" s="13" t="s">
        <v>59</v>
      </c>
      <c r="J4" s="13" t="s">
        <v>60</v>
      </c>
      <c r="K4" s="13" t="s">
        <v>61</v>
      </c>
      <c r="L4" s="13" t="s">
        <v>39</v>
      </c>
      <c r="M4" s="15">
        <v>42248.0</v>
      </c>
      <c r="N4" s="13">
        <v>60.0</v>
      </c>
      <c r="O4" s="13">
        <v>10.0</v>
      </c>
      <c r="P4" s="13" t="s">
        <v>62</v>
      </c>
      <c r="Q4" s="13" t="s">
        <v>63</v>
      </c>
      <c r="R4" s="13" t="str">
        <f>IFERROR(__xludf.DUMMYFUNCTION("GOOGLETRANSLATE(Q4)"),"History itself shows that Almost all CPP/NPA Leaders and Members came from UP and PUP in addition to those they have fooled from the Province and Mountains.")</f>
        <v>History itself shows that Almost all CPP/NPA Leaders and Members came from UP and PUP in addition to those they have fooled from the Province and Mountains.</v>
      </c>
      <c r="S4" s="13" t="s">
        <v>41</v>
      </c>
      <c r="T4" s="18">
        <v>44216.998611111114</v>
      </c>
      <c r="U4" s="13"/>
      <c r="V4" s="13" t="s">
        <v>42</v>
      </c>
      <c r="W4" s="13">
        <v>0.0</v>
      </c>
      <c r="X4" s="13">
        <v>0.0</v>
      </c>
      <c r="Y4" s="13">
        <v>0.0</v>
      </c>
      <c r="Z4" s="13"/>
      <c r="AA4" s="13" t="s">
        <v>43</v>
      </c>
      <c r="AB4" s="20" t="s">
        <v>64</v>
      </c>
      <c r="AC4" s="13"/>
      <c r="AD4" s="21"/>
      <c r="AE4" s="22"/>
    </row>
    <row r="5">
      <c r="A5" s="9" t="str">
        <f t="shared" si="1"/>
        <v>32-4</v>
      </c>
      <c r="B5" s="10" t="s">
        <v>65</v>
      </c>
      <c r="C5" s="11" t="s">
        <v>66</v>
      </c>
      <c r="D5" s="23">
        <v>32.0</v>
      </c>
      <c r="E5" s="13" t="s">
        <v>67</v>
      </c>
      <c r="F5" s="13" t="s">
        <v>34</v>
      </c>
      <c r="G5" s="13" t="s">
        <v>68</v>
      </c>
      <c r="H5" s="13" t="s">
        <v>69</v>
      </c>
      <c r="I5" s="13" t="s">
        <v>70</v>
      </c>
      <c r="J5" s="13" t="s">
        <v>71</v>
      </c>
      <c r="K5" s="13" t="s">
        <v>72</v>
      </c>
      <c r="L5" s="13" t="s">
        <v>39</v>
      </c>
      <c r="M5" s="15">
        <v>43586.0</v>
      </c>
      <c r="N5" s="13">
        <v>427.0</v>
      </c>
      <c r="O5" s="13">
        <v>497.0</v>
      </c>
      <c r="P5" s="13" t="s">
        <v>73</v>
      </c>
      <c r="Q5" s="13" t="s">
        <v>74</v>
      </c>
      <c r="R5" s="13" t="str">
        <f>IFERROR(__xludf.DUMMYFUNCTION("GOOGLETRANSLATE(Q5)"),"They will then recruit the sees of soldiers and police who joined the NPA and conduct civil disobedience. So entitled brats, b*rats 😂😂")</f>
        <v>They will then recruit the sees of soldiers and police who joined the NPA and conduct civil disobedience. So entitled brats, b*rats 😂😂</v>
      </c>
      <c r="S5" s="13" t="s">
        <v>41</v>
      </c>
      <c r="T5" s="18">
        <v>44216.78333333333</v>
      </c>
      <c r="U5" s="13"/>
      <c r="V5" s="13" t="s">
        <v>75</v>
      </c>
      <c r="W5" s="13">
        <v>0.0</v>
      </c>
      <c r="X5" s="13">
        <v>0.0</v>
      </c>
      <c r="Y5" s="13">
        <v>0.0</v>
      </c>
      <c r="Z5" s="13"/>
      <c r="AA5" s="13" t="s">
        <v>76</v>
      </c>
      <c r="AB5" s="20" t="s">
        <v>77</v>
      </c>
      <c r="AC5" s="13"/>
      <c r="AD5" s="21"/>
      <c r="AE5" s="22"/>
    </row>
    <row r="6">
      <c r="A6" s="9" t="str">
        <f t="shared" si="1"/>
        <v>32-5</v>
      </c>
      <c r="B6" s="10" t="s">
        <v>78</v>
      </c>
      <c r="C6" s="11" t="s">
        <v>79</v>
      </c>
      <c r="D6" s="23">
        <v>32.0</v>
      </c>
      <c r="E6" s="13" t="s">
        <v>67</v>
      </c>
      <c r="F6" s="13" t="s">
        <v>34</v>
      </c>
      <c r="G6" s="13" t="s">
        <v>80</v>
      </c>
      <c r="H6" s="13" t="s">
        <v>69</v>
      </c>
      <c r="I6" s="13" t="s">
        <v>81</v>
      </c>
      <c r="J6" s="13" t="s">
        <v>82</v>
      </c>
      <c r="K6" s="13" t="s">
        <v>83</v>
      </c>
      <c r="L6" s="13" t="s">
        <v>52</v>
      </c>
      <c r="M6" s="15">
        <v>42767.0</v>
      </c>
      <c r="N6" s="13">
        <v>2251.0</v>
      </c>
      <c r="O6" s="13">
        <v>1940.0</v>
      </c>
      <c r="P6" s="13" t="s">
        <v>84</v>
      </c>
      <c r="Q6" s="13" t="s">
        <v>85</v>
      </c>
      <c r="R6" s="13" t="str">
        <f>IFERROR(__xludf.DUMMYFUNCTION("GOOGLETRANSLATE(Q6)"),"Well, I thought I'm gonna be brainwashed by their tactics but thank God, that 10 hours program is one of the worst in my lifetime. A state university being controlled by a terrorist entity called CPP-NPA-NDF.")</f>
        <v>Well, I thought I'm gonna be brainwashed by their tactics but thank God, that 10 hours program is one of the worst in my lifetime. A state university being controlled by a terrorist entity called CPP-NPA-NDF.</v>
      </c>
      <c r="S6" s="13" t="s">
        <v>41</v>
      </c>
      <c r="T6" s="18">
        <v>44054.805555555555</v>
      </c>
      <c r="U6" s="13"/>
      <c r="V6" s="13" t="s">
        <v>75</v>
      </c>
      <c r="W6" s="13">
        <v>0.0</v>
      </c>
      <c r="X6" s="13">
        <v>0.0</v>
      </c>
      <c r="Y6" s="13">
        <v>0.0</v>
      </c>
      <c r="Z6" s="13"/>
      <c r="AA6" s="13" t="s">
        <v>43</v>
      </c>
      <c r="AB6" s="20" t="s">
        <v>86</v>
      </c>
      <c r="AC6" s="13"/>
      <c r="AD6" s="21"/>
      <c r="AE6" s="22"/>
    </row>
    <row r="7">
      <c r="A7" s="9" t="str">
        <f t="shared" si="1"/>
        <v>32-6</v>
      </c>
      <c r="B7" s="10" t="s">
        <v>87</v>
      </c>
      <c r="C7" s="11" t="s">
        <v>88</v>
      </c>
      <c r="D7" s="23">
        <v>32.0</v>
      </c>
      <c r="E7" s="13" t="s">
        <v>67</v>
      </c>
      <c r="F7" s="13" t="s">
        <v>34</v>
      </c>
      <c r="G7" s="13" t="s">
        <v>80</v>
      </c>
      <c r="H7" s="13" t="s">
        <v>69</v>
      </c>
      <c r="I7" s="13" t="s">
        <v>89</v>
      </c>
      <c r="J7" s="13" t="s">
        <v>90</v>
      </c>
      <c r="K7" s="13" t="s">
        <v>91</v>
      </c>
      <c r="L7" s="13" t="s">
        <v>39</v>
      </c>
      <c r="M7" s="15">
        <v>44531.0</v>
      </c>
      <c r="N7" s="13">
        <v>86.0</v>
      </c>
      <c r="O7" s="13">
        <v>43.0</v>
      </c>
      <c r="P7" s="13" t="s">
        <v>92</v>
      </c>
      <c r="Q7" s="13" t="s">
        <v>93</v>
      </c>
      <c r="R7" s="13" t="str">
        <f>IFERROR(__xludf.DUMMYFUNCTION("GOOGLETRANSLATE(Q7)"),"UP terorista what do we expect")</f>
        <v>UP terorista what do we expect</v>
      </c>
      <c r="S7" s="13" t="s">
        <v>41</v>
      </c>
      <c r="T7" s="18">
        <v>44771.61944444444</v>
      </c>
      <c r="U7" s="13"/>
      <c r="V7" s="13" t="s">
        <v>75</v>
      </c>
      <c r="W7" s="13">
        <v>0.0</v>
      </c>
      <c r="X7" s="13">
        <v>0.0</v>
      </c>
      <c r="Y7" s="13">
        <v>0.0</v>
      </c>
      <c r="Z7" s="13"/>
      <c r="AA7" s="13" t="s">
        <v>43</v>
      </c>
      <c r="AB7" s="20" t="s">
        <v>94</v>
      </c>
      <c r="AC7" s="13"/>
      <c r="AD7" s="21"/>
      <c r="AE7" s="22"/>
    </row>
    <row r="8">
      <c r="A8" s="9" t="str">
        <f t="shared" si="1"/>
        <v>32-7</v>
      </c>
      <c r="B8" s="10" t="s">
        <v>95</v>
      </c>
      <c r="C8" s="11" t="s">
        <v>96</v>
      </c>
      <c r="D8" s="23">
        <v>32.0</v>
      </c>
      <c r="E8" s="13" t="s">
        <v>33</v>
      </c>
      <c r="F8" s="13" t="s">
        <v>34</v>
      </c>
      <c r="G8" s="13" t="s">
        <v>97</v>
      </c>
      <c r="H8" s="13" t="s">
        <v>98</v>
      </c>
      <c r="I8" s="13" t="s">
        <v>99</v>
      </c>
      <c r="J8" s="13" t="s">
        <v>100</v>
      </c>
      <c r="K8" s="13" t="s">
        <v>101</v>
      </c>
      <c r="L8" s="13" t="s">
        <v>52</v>
      </c>
      <c r="M8" s="15">
        <v>40817.0</v>
      </c>
      <c r="N8" s="13">
        <v>997.0</v>
      </c>
      <c r="O8" s="13">
        <v>3023.0</v>
      </c>
      <c r="P8" s="16"/>
      <c r="Q8" s="13" t="s">
        <v>102</v>
      </c>
      <c r="R8" s="13" t="str">
        <f>IFERROR(__xludf.DUMMYFUNCTION("GOOGLETRANSLATE(Q8)"),"Ulol Kiko. It helped you get the terrorist into UP. You can see the terrorist enter State University. At the school's school. Then are you still kidding?! You are so stupid.")</f>
        <v>Ulol Kiko. It helped you get the terrorist into UP. You can see the terrorist enter State University. At the school's school. Then are you still kidding?! You are so stupid.</v>
      </c>
      <c r="S8" s="13" t="s">
        <v>41</v>
      </c>
      <c r="T8" s="18">
        <v>44215.26875</v>
      </c>
      <c r="U8" s="13"/>
      <c r="V8" s="13" t="s">
        <v>75</v>
      </c>
      <c r="W8" s="13">
        <v>0.0</v>
      </c>
      <c r="X8" s="13">
        <v>0.0</v>
      </c>
      <c r="Y8" s="13">
        <v>0.0</v>
      </c>
      <c r="Z8" s="13"/>
      <c r="AA8" s="13" t="s">
        <v>76</v>
      </c>
      <c r="AB8" s="24" t="s">
        <v>103</v>
      </c>
      <c r="AC8" s="13" t="s">
        <v>55</v>
      </c>
      <c r="AD8" s="21"/>
      <c r="AE8" s="22"/>
    </row>
    <row r="9">
      <c r="A9" s="9" t="str">
        <f t="shared" si="1"/>
        <v>32-8</v>
      </c>
      <c r="B9" s="10" t="s">
        <v>104</v>
      </c>
      <c r="C9" s="11" t="s">
        <v>105</v>
      </c>
      <c r="D9" s="12">
        <v>32.0</v>
      </c>
      <c r="E9" s="13" t="s">
        <v>58</v>
      </c>
      <c r="F9" s="13" t="s">
        <v>34</v>
      </c>
      <c r="G9" s="13" t="s">
        <v>97</v>
      </c>
      <c r="H9" s="13" t="s">
        <v>98</v>
      </c>
      <c r="I9" s="13" t="s">
        <v>106</v>
      </c>
      <c r="J9" s="13" t="s">
        <v>107</v>
      </c>
      <c r="K9" s="14"/>
      <c r="L9" s="13" t="s">
        <v>39</v>
      </c>
      <c r="M9" s="15">
        <v>42217.0</v>
      </c>
      <c r="N9" s="13">
        <v>943.0</v>
      </c>
      <c r="O9" s="13">
        <v>921.0</v>
      </c>
      <c r="P9" s="13" t="s">
        <v>108</v>
      </c>
      <c r="Q9" s="13" t="s">
        <v>109</v>
      </c>
      <c r="R9" s="14" t="str">
        <f>IFERROR(__xludf.DUMMYFUNCTION("GOOGLETRANSLATE(Q9)"),"Mayor Yes we have a pandemya, but the terrorist communist has long been a social epidemic. How can you help the government especially and many state universities in your area to open recruitment at school, social media and even on the road?!")</f>
        <v>Mayor Yes we have a pandemya, but the terrorist communist has long been a social epidemic. How can you help the government especially and many state universities in your area to open recruitment at school, social media and even on the road?!</v>
      </c>
      <c r="S9" s="17" t="s">
        <v>41</v>
      </c>
      <c r="T9" s="18">
        <v>44127.0</v>
      </c>
      <c r="U9" s="14"/>
      <c r="V9" s="13" t="s">
        <v>75</v>
      </c>
      <c r="W9" s="13">
        <v>0.0</v>
      </c>
      <c r="X9" s="19">
        <v>0.0</v>
      </c>
      <c r="Y9" s="19">
        <v>0.0</v>
      </c>
      <c r="Z9" s="14"/>
      <c r="AA9" s="17" t="s">
        <v>43</v>
      </c>
      <c r="AB9" s="20" t="s">
        <v>110</v>
      </c>
      <c r="AC9" s="14"/>
      <c r="AD9" s="21"/>
      <c r="AE9" s="22"/>
    </row>
    <row r="10">
      <c r="A10" s="9" t="str">
        <f t="shared" si="1"/>
        <v>32-9</v>
      </c>
      <c r="B10" s="10" t="s">
        <v>111</v>
      </c>
      <c r="C10" s="11" t="s">
        <v>112</v>
      </c>
      <c r="D10" s="23">
        <v>32.0</v>
      </c>
      <c r="E10" s="13" t="s">
        <v>58</v>
      </c>
      <c r="F10" s="13" t="s">
        <v>34</v>
      </c>
      <c r="G10" s="13" t="s">
        <v>80</v>
      </c>
      <c r="H10" s="13" t="s">
        <v>69</v>
      </c>
      <c r="I10" s="13" t="s">
        <v>113</v>
      </c>
      <c r="J10" s="13" t="s">
        <v>114</v>
      </c>
      <c r="K10" s="13" t="s">
        <v>115</v>
      </c>
      <c r="L10" s="13" t="s">
        <v>39</v>
      </c>
      <c r="M10" s="15">
        <v>42430.0</v>
      </c>
      <c r="N10" s="13">
        <v>139.0</v>
      </c>
      <c r="O10" s="13">
        <v>169.0</v>
      </c>
      <c r="P10" s="16"/>
      <c r="Q10" s="13" t="s">
        <v>116</v>
      </c>
      <c r="R10" s="13" t="str">
        <f>IFERROR(__xludf.DUMMYFUNCTION("GOOGLETRANSLATE(Q10)"),"Breeding Ground of the Terrorist the Up")</f>
        <v>Breeding Ground of the Terrorist the Up</v>
      </c>
      <c r="S10" s="13" t="s">
        <v>41</v>
      </c>
      <c r="T10" s="18">
        <v>44773.62569444445</v>
      </c>
      <c r="U10" s="13"/>
      <c r="V10" s="13" t="s">
        <v>75</v>
      </c>
      <c r="W10" s="13">
        <v>0.0</v>
      </c>
      <c r="X10" s="13">
        <v>0.0</v>
      </c>
      <c r="Y10" s="13">
        <v>0.0</v>
      </c>
      <c r="Z10" s="13"/>
      <c r="AA10" s="13" t="s">
        <v>43</v>
      </c>
      <c r="AB10" s="13" t="s">
        <v>117</v>
      </c>
      <c r="AC10" s="13" t="s">
        <v>55</v>
      </c>
      <c r="AD10" s="21"/>
      <c r="AE10" s="22"/>
    </row>
    <row r="11">
      <c r="A11" s="9" t="str">
        <f t="shared" si="1"/>
        <v>32-10</v>
      </c>
      <c r="B11" s="10">
        <v>44998.381053240744</v>
      </c>
      <c r="C11" s="11" t="s">
        <v>118</v>
      </c>
      <c r="D11" s="23">
        <v>32.0</v>
      </c>
      <c r="E11" s="13" t="s">
        <v>33</v>
      </c>
      <c r="F11" s="13" t="s">
        <v>34</v>
      </c>
      <c r="G11" s="13" t="s">
        <v>97</v>
      </c>
      <c r="H11" s="13" t="s">
        <v>119</v>
      </c>
      <c r="I11" s="13" t="s">
        <v>120</v>
      </c>
      <c r="J11" s="13" t="s">
        <v>121</v>
      </c>
      <c r="K11" s="13" t="s">
        <v>122</v>
      </c>
      <c r="L11" s="13" t="s">
        <v>39</v>
      </c>
      <c r="M11" s="15">
        <v>44136.0</v>
      </c>
      <c r="N11" s="13">
        <v>61.0</v>
      </c>
      <c r="O11" s="13">
        <v>25.0</v>
      </c>
      <c r="P11" s="16"/>
      <c r="Q11" s="13" t="s">
        <v>123</v>
      </c>
      <c r="R11" s="13" t="str">
        <f>IFERROR(__xludf.DUMMYFUNCTION("GOOGLETRANSLATE(Q11)"),"So what? The many communists who are reunited")</f>
        <v>So what? The many communists who are reunited</v>
      </c>
      <c r="S11" s="13" t="s">
        <v>41</v>
      </c>
      <c r="T11" s="18" t="s">
        <v>124</v>
      </c>
      <c r="U11" s="13"/>
      <c r="V11" s="13" t="s">
        <v>75</v>
      </c>
      <c r="W11" s="13">
        <v>0.0</v>
      </c>
      <c r="X11" s="13">
        <v>0.0</v>
      </c>
      <c r="Y11" s="13">
        <v>0.0</v>
      </c>
      <c r="Z11" s="13"/>
      <c r="AA11" s="13" t="s">
        <v>43</v>
      </c>
      <c r="AB11" s="13" t="s">
        <v>117</v>
      </c>
      <c r="AC11" s="13" t="s">
        <v>55</v>
      </c>
      <c r="AD11" s="21"/>
      <c r="AE11" s="22"/>
    </row>
    <row r="12">
      <c r="A12" s="9" t="str">
        <f t="shared" si="1"/>
        <v>32-11</v>
      </c>
      <c r="B12" s="10">
        <v>44998.3821875</v>
      </c>
      <c r="C12" s="11" t="s">
        <v>125</v>
      </c>
      <c r="D12" s="23">
        <v>32.0</v>
      </c>
      <c r="E12" s="13" t="s">
        <v>33</v>
      </c>
      <c r="F12" s="13" t="s">
        <v>34</v>
      </c>
      <c r="G12" s="13" t="s">
        <v>97</v>
      </c>
      <c r="H12" s="13" t="s">
        <v>119</v>
      </c>
      <c r="I12" s="13" t="s">
        <v>126</v>
      </c>
      <c r="J12" s="13" t="s">
        <v>127</v>
      </c>
      <c r="K12" s="13" t="s">
        <v>128</v>
      </c>
      <c r="L12" s="13" t="s">
        <v>39</v>
      </c>
      <c r="M12" s="15">
        <v>42248.0</v>
      </c>
      <c r="N12" s="13">
        <v>304.0</v>
      </c>
      <c r="O12" s="13">
        <v>223.0</v>
      </c>
      <c r="P12" s="16"/>
      <c r="Q12" s="13" t="s">
        <v>129</v>
      </c>
      <c r="R12" s="13" t="str">
        <f>IFERROR(__xludf.DUMMYFUNCTION("GOOGLETRANSLATE(Q12)"),"I thought the term ""majority"" should be replaced by the word ""plurality"" by now.
Dilawans even suck at consistency.
6,342,939 people who voted for Diokno is not the majority of 18,847,230 Gen Z voters.
Baka dun sa mga survey ng Universities n"&amp;"a breeding grounds ng komunista.")</f>
        <v>I thought the term "majority" should be replaced by the word "plurality" by now.
Dilawans even suck at consistency.
6,342,939 people who voted for Diokno is not the majority of 18,847,230 Gen Z voters.
Baka dun sa mga survey ng Universities na breeding grounds ng komunista.</v>
      </c>
      <c r="S12" s="13" t="s">
        <v>41</v>
      </c>
      <c r="T12" s="18">
        <v>43503.83819444444</v>
      </c>
      <c r="U12" s="13"/>
      <c r="V12" s="13" t="s">
        <v>42</v>
      </c>
      <c r="W12" s="13">
        <v>0.0</v>
      </c>
      <c r="X12" s="13">
        <v>0.0</v>
      </c>
      <c r="Y12" s="13">
        <v>0.0</v>
      </c>
      <c r="Z12" s="13"/>
      <c r="AA12" s="13" t="s">
        <v>43</v>
      </c>
      <c r="AB12" s="20" t="s">
        <v>130</v>
      </c>
      <c r="AC12" s="13" t="s">
        <v>55</v>
      </c>
      <c r="AD12" s="21"/>
      <c r="AE12" s="22"/>
    </row>
    <row r="13">
      <c r="A13" s="9" t="str">
        <f t="shared" si="1"/>
        <v>32-12</v>
      </c>
      <c r="B13" s="10">
        <v>44998.383888888886</v>
      </c>
      <c r="C13" s="11" t="s">
        <v>131</v>
      </c>
      <c r="D13" s="23">
        <v>32.0</v>
      </c>
      <c r="E13" s="13" t="s">
        <v>33</v>
      </c>
      <c r="F13" s="13" t="s">
        <v>34</v>
      </c>
      <c r="G13" s="13" t="s">
        <v>97</v>
      </c>
      <c r="H13" s="13" t="s">
        <v>119</v>
      </c>
      <c r="I13" s="13" t="s">
        <v>132</v>
      </c>
      <c r="J13" s="13" t="s">
        <v>133</v>
      </c>
      <c r="K13" s="13" t="s">
        <v>134</v>
      </c>
      <c r="L13" s="13" t="s">
        <v>52</v>
      </c>
      <c r="M13" s="15">
        <v>40179.0</v>
      </c>
      <c r="N13" s="13">
        <v>2345.0</v>
      </c>
      <c r="O13" s="13">
        <v>1861.0</v>
      </c>
      <c r="P13" s="16"/>
      <c r="Q13" s="13" t="s">
        <v>135</v>
      </c>
      <c r="R13" s="13" t="str">
        <f>IFERROR(__xludf.DUMMYFUNCTION("GOOGLETRANSLATE(Q13)"),"""Your school""? !!! It is owned by the Philippine government. That's not yours. What do you mean forever in college and universities? Is that a headquarters of communists and leftist groups. You graduate.")</f>
        <v>"Your school"? !!! It is owned by the Philippine government. That's not yours. What do you mean forever in college and universities? Is that a headquarters of communists and leftist groups. You graduate.</v>
      </c>
      <c r="S13" s="13" t="s">
        <v>136</v>
      </c>
      <c r="T13" s="18" t="s">
        <v>137</v>
      </c>
      <c r="U13" s="13"/>
      <c r="V13" s="13" t="s">
        <v>75</v>
      </c>
      <c r="W13" s="13">
        <v>0.0</v>
      </c>
      <c r="X13" s="13">
        <v>6.0</v>
      </c>
      <c r="Y13" s="13"/>
      <c r="Z13" s="13"/>
      <c r="AA13" s="13" t="s">
        <v>43</v>
      </c>
      <c r="AB13" s="13" t="s">
        <v>117</v>
      </c>
      <c r="AC13" s="13" t="s">
        <v>55</v>
      </c>
      <c r="AD13" s="21"/>
      <c r="AE13" s="22"/>
    </row>
    <row r="14">
      <c r="A14" s="9" t="str">
        <f t="shared" si="1"/>
        <v>32-13</v>
      </c>
      <c r="B14" s="10">
        <v>44998.384988425925</v>
      </c>
      <c r="C14" s="11" t="s">
        <v>138</v>
      </c>
      <c r="D14" s="23">
        <v>32.0</v>
      </c>
      <c r="E14" s="13" t="s">
        <v>33</v>
      </c>
      <c r="F14" s="13" t="s">
        <v>34</v>
      </c>
      <c r="G14" s="13" t="s">
        <v>97</v>
      </c>
      <c r="H14" s="13" t="s">
        <v>119</v>
      </c>
      <c r="I14" s="13" t="s">
        <v>139</v>
      </c>
      <c r="J14" s="13" t="s">
        <v>140</v>
      </c>
      <c r="K14" s="13" t="s">
        <v>141</v>
      </c>
      <c r="L14" s="13" t="s">
        <v>52</v>
      </c>
      <c r="M14" s="15">
        <v>43800.0</v>
      </c>
      <c r="N14" s="13">
        <v>1.0</v>
      </c>
      <c r="O14" s="13">
        <v>0.0</v>
      </c>
      <c r="P14" s="16"/>
      <c r="Q14" s="13" t="s">
        <v>142</v>
      </c>
      <c r="R14" s="13" t="str">
        <f>IFERROR(__xludf.DUMMYFUNCTION("GOOGLETRANSLATE(Q14)"),"This is goodnews!
First Order of the Day- Scholarships are a scholarship to all the UP communists and state universities.
High time also to audit these deranged professors who are instigators and movers of this crap rallies!
It's just our tax !!!")</f>
        <v>This is goodnews!
First Order of the Day- Scholarships are a scholarship to all the UP communists and state universities.
High time also to audit these deranged professors who are instigators and movers of this crap rallies!
It's just our tax !!!</v>
      </c>
      <c r="S14" s="13" t="s">
        <v>136</v>
      </c>
      <c r="T14" s="18">
        <v>44870.915972222225</v>
      </c>
      <c r="U14" s="13"/>
      <c r="V14" s="13" t="s">
        <v>42</v>
      </c>
      <c r="W14" s="13">
        <v>0.0</v>
      </c>
      <c r="X14" s="13">
        <v>0.0</v>
      </c>
      <c r="Y14" s="13">
        <v>0.0</v>
      </c>
      <c r="Z14" s="13"/>
      <c r="AA14" s="13" t="s">
        <v>43</v>
      </c>
      <c r="AB14" s="20" t="s">
        <v>143</v>
      </c>
      <c r="AC14" s="13" t="s">
        <v>55</v>
      </c>
      <c r="AD14" s="21"/>
      <c r="AE14" s="22"/>
    </row>
    <row r="15">
      <c r="A15" s="9" t="str">
        <f t="shared" si="1"/>
        <v>32-14</v>
      </c>
      <c r="B15" s="10">
        <v>44998.39597222222</v>
      </c>
      <c r="C15" s="11" t="s">
        <v>144</v>
      </c>
      <c r="D15" s="23">
        <v>32.0</v>
      </c>
      <c r="E15" s="13" t="s">
        <v>33</v>
      </c>
      <c r="F15" s="13" t="s">
        <v>34</v>
      </c>
      <c r="G15" s="13" t="s">
        <v>97</v>
      </c>
      <c r="H15" s="13" t="s">
        <v>119</v>
      </c>
      <c r="I15" s="13" t="s">
        <v>145</v>
      </c>
      <c r="J15" s="13" t="s">
        <v>146</v>
      </c>
      <c r="K15" s="13" t="s">
        <v>147</v>
      </c>
      <c r="L15" s="13" t="s">
        <v>39</v>
      </c>
      <c r="M15" s="15">
        <v>41760.0</v>
      </c>
      <c r="N15" s="13">
        <v>295.0</v>
      </c>
      <c r="O15" s="13">
        <v>240.0</v>
      </c>
      <c r="P15" s="16"/>
      <c r="Q15" s="13" t="s">
        <v>148</v>
      </c>
      <c r="R15" s="13" t="str">
        <f>IFERROR(__xludf.DUMMYFUNCTION("GOOGLETRANSLATE(Q15)"),"@PAPS_Caloy @bongbongmarcos @indaysara so UP is no longer in the top 10 university as a rebel in government and country eh. The town has studied them but almost all communists and terrorists are complaining and attacks in the country.")</f>
        <v>@PAPS_Caloy @bongbongmarcos @indaysara so UP is no longer in the top 10 university as a rebel in government and country eh. The town has studied them but almost all communists and terrorists are complaining and attacks in the country.</v>
      </c>
      <c r="S15" s="13" t="s">
        <v>136</v>
      </c>
      <c r="T15" s="18" t="s">
        <v>149</v>
      </c>
      <c r="U15" s="13"/>
      <c r="V15" s="13" t="s">
        <v>42</v>
      </c>
      <c r="W15" s="13">
        <v>0.0</v>
      </c>
      <c r="X15" s="13">
        <v>5.0</v>
      </c>
      <c r="Y15" s="13"/>
      <c r="Z15" s="13"/>
      <c r="AA15" s="13" t="s">
        <v>43</v>
      </c>
      <c r="AB15" s="13" t="s">
        <v>150</v>
      </c>
      <c r="AC15" s="13" t="s">
        <v>55</v>
      </c>
      <c r="AD15" s="21"/>
      <c r="AE15" s="22"/>
    </row>
    <row r="16">
      <c r="A16" s="9" t="str">
        <f t="shared" si="1"/>
        <v>32-15</v>
      </c>
      <c r="B16" s="10">
        <v>44998.397835648146</v>
      </c>
      <c r="C16" s="11" t="s">
        <v>151</v>
      </c>
      <c r="D16" s="12">
        <v>32.0</v>
      </c>
      <c r="E16" s="17" t="s">
        <v>33</v>
      </c>
      <c r="F16" s="13" t="s">
        <v>34</v>
      </c>
      <c r="G16" s="17" t="s">
        <v>97</v>
      </c>
      <c r="H16" s="13" t="s">
        <v>119</v>
      </c>
      <c r="I16" s="13" t="s">
        <v>152</v>
      </c>
      <c r="J16" s="13" t="s">
        <v>153</v>
      </c>
      <c r="K16" s="14"/>
      <c r="L16" s="13" t="s">
        <v>39</v>
      </c>
      <c r="M16" s="15">
        <v>43070.0</v>
      </c>
      <c r="N16" s="13">
        <v>1800.0</v>
      </c>
      <c r="O16" s="13">
        <v>1085.0</v>
      </c>
      <c r="P16" s="13" t="s">
        <v>154</v>
      </c>
      <c r="Q16" s="13" t="s">
        <v>155</v>
      </c>
      <c r="R16" s="14" t="str">
        <f>IFERROR(__xludf.DUMMYFUNCTION("GOOGLETRANSLATE(Q16)"),"0po,please for every bodys safety and progress of the country, UBUSIN mga komunista, teroristang, NPA, CPP, NDF wherever they are, In SCUs, Big Universities, Congress, lower and upper house, Mountains, Barrios, Cities in other word InAllPlacesOf PH Archip"&amp;"elago,
#PDU30BestLegacy")</f>
        <v>0po,please for every bodys safety and progress of the country, UBUSIN mga komunista, teroristang, NPA, CPP, NDF wherever they are, In SCUs, Big Universities, Congress, lower and upper house, Mountains, Barrios, Cities in other word InAllPlacesOf PH Archipelago,
#PDU30BestLegacy</v>
      </c>
      <c r="S16" s="13" t="s">
        <v>136</v>
      </c>
      <c r="T16" s="18">
        <v>44146.98888888889</v>
      </c>
      <c r="U16" s="14"/>
      <c r="V16" s="13" t="s">
        <v>75</v>
      </c>
      <c r="W16" s="13">
        <v>0.0</v>
      </c>
      <c r="X16" s="13">
        <v>0.0</v>
      </c>
      <c r="Y16" s="13">
        <v>0.0</v>
      </c>
      <c r="Z16" s="14"/>
      <c r="AA16" s="13" t="s">
        <v>43</v>
      </c>
      <c r="AB16" s="13" t="s">
        <v>156</v>
      </c>
      <c r="AC16" s="14"/>
      <c r="AD16" s="21"/>
      <c r="AE16" s="22"/>
    </row>
    <row r="17">
      <c r="A17" s="9" t="str">
        <f t="shared" si="1"/>
        <v>32-16</v>
      </c>
      <c r="B17" s="10">
        <v>44998.39805555555</v>
      </c>
      <c r="C17" s="11" t="s">
        <v>157</v>
      </c>
      <c r="D17" s="23">
        <v>32.0</v>
      </c>
      <c r="E17" s="13" t="s">
        <v>33</v>
      </c>
      <c r="F17" s="13" t="s">
        <v>34</v>
      </c>
      <c r="G17" s="13" t="s">
        <v>97</v>
      </c>
      <c r="H17" s="13" t="s">
        <v>119</v>
      </c>
      <c r="I17" s="13" t="s">
        <v>158</v>
      </c>
      <c r="J17" s="13" t="s">
        <v>159</v>
      </c>
      <c r="K17" s="13" t="s">
        <v>160</v>
      </c>
      <c r="L17" s="13" t="s">
        <v>52</v>
      </c>
      <c r="M17" s="15">
        <v>40634.0</v>
      </c>
      <c r="N17" s="13">
        <v>1819.0</v>
      </c>
      <c r="O17" s="13">
        <v>1503.0</v>
      </c>
      <c r="P17" s="13" t="s">
        <v>161</v>
      </c>
      <c r="Q17" s="13" t="s">
        <v>162</v>
      </c>
      <c r="R17" s="13" t="str">
        <f>IFERROR(__xludf.DUMMYFUNCTION("GOOGLETRANSLATE(Q17)"),"Is the communist recruitment to UP and other state universities to make the NPA the youth is an academic freedom?")</f>
        <v>Is the communist recruitment to UP and other state universities to make the NPA the youth is an academic freedom?</v>
      </c>
      <c r="S17" s="13" t="s">
        <v>41</v>
      </c>
      <c r="T17" s="18" t="s">
        <v>163</v>
      </c>
      <c r="U17" s="13"/>
      <c r="V17" s="13" t="s">
        <v>42</v>
      </c>
      <c r="W17" s="13">
        <v>0.0</v>
      </c>
      <c r="X17" s="13">
        <v>1.0</v>
      </c>
      <c r="Y17" s="13"/>
      <c r="Z17" s="13"/>
      <c r="AA17" s="13"/>
      <c r="AB17" s="13" t="s">
        <v>164</v>
      </c>
      <c r="AC17" s="13"/>
      <c r="AD17" s="21"/>
      <c r="AE17" s="22"/>
    </row>
    <row r="18">
      <c r="A18" s="9" t="str">
        <f t="shared" si="1"/>
        <v>32-17</v>
      </c>
      <c r="B18" s="10">
        <v>44998.399097222224</v>
      </c>
      <c r="C18" s="11" t="s">
        <v>165</v>
      </c>
      <c r="D18" s="23">
        <v>32.0</v>
      </c>
      <c r="E18" s="13" t="s">
        <v>33</v>
      </c>
      <c r="F18" s="13" t="s">
        <v>34</v>
      </c>
      <c r="G18" s="13" t="s">
        <v>80</v>
      </c>
      <c r="H18" s="13" t="s">
        <v>119</v>
      </c>
      <c r="I18" s="13" t="s">
        <v>166</v>
      </c>
      <c r="J18" s="13" t="s">
        <v>167</v>
      </c>
      <c r="K18" s="13" t="s">
        <v>168</v>
      </c>
      <c r="L18" s="13" t="s">
        <v>169</v>
      </c>
      <c r="M18" s="15">
        <v>41883.0</v>
      </c>
      <c r="N18" s="13">
        <v>383.0</v>
      </c>
      <c r="O18" s="13">
        <v>1863642.0</v>
      </c>
      <c r="P18" s="13" t="s">
        <v>108</v>
      </c>
      <c r="Q18" s="13" t="s">
        <v>170</v>
      </c>
      <c r="R18" s="13" t="str">
        <f>IFERROR(__xludf.DUMMYFUNCTION("GOOGLETRANSLATE(Q18)"),"Duterte to UP Students: Fine, stop a lesson. I will stop the funding. There was nothing to do, but to recruit the communists there.")</f>
        <v>Duterte to UP Students: Fine, stop a lesson. I will stop the funding. There was nothing to do, but to recruit the communists there.</v>
      </c>
      <c r="S18" s="13" t="s">
        <v>41</v>
      </c>
      <c r="T18" s="18" t="s">
        <v>171</v>
      </c>
      <c r="U18" s="13"/>
      <c r="V18" s="13" t="s">
        <v>75</v>
      </c>
      <c r="W18" s="13">
        <v>0.0</v>
      </c>
      <c r="X18" s="13">
        <v>314.0</v>
      </c>
      <c r="Y18" s="13">
        <v>19053.0</v>
      </c>
      <c r="Z18" s="13"/>
      <c r="AA18" s="13" t="s">
        <v>43</v>
      </c>
      <c r="AB18" s="13" t="s">
        <v>172</v>
      </c>
      <c r="AC18" s="13"/>
      <c r="AD18" s="21"/>
      <c r="AE18" s="22"/>
    </row>
    <row r="19">
      <c r="A19" s="9" t="str">
        <f t="shared" si="1"/>
        <v>32-18</v>
      </c>
      <c r="B19" s="10">
        <v>44998.39969907407</v>
      </c>
      <c r="C19" s="11" t="s">
        <v>173</v>
      </c>
      <c r="D19" s="23">
        <v>32.0</v>
      </c>
      <c r="E19" s="13" t="s">
        <v>33</v>
      </c>
      <c r="F19" s="13" t="s">
        <v>34</v>
      </c>
      <c r="G19" s="13" t="s">
        <v>97</v>
      </c>
      <c r="H19" s="13" t="s">
        <v>119</v>
      </c>
      <c r="I19" s="13" t="s">
        <v>174</v>
      </c>
      <c r="J19" s="13" t="s">
        <v>175</v>
      </c>
      <c r="K19" s="13" t="s">
        <v>176</v>
      </c>
      <c r="L19" s="13" t="s">
        <v>39</v>
      </c>
      <c r="M19" s="15">
        <v>43344.0</v>
      </c>
      <c r="N19" s="13">
        <v>950.0</v>
      </c>
      <c r="O19" s="13">
        <v>141.0</v>
      </c>
      <c r="P19" s="13" t="s">
        <v>177</v>
      </c>
      <c r="Q19" s="13" t="s">
        <v>178</v>
      </c>
      <c r="R19" s="13" t="str">
        <f>IFERROR(__xludf.DUMMYFUNCTION("GOOGLETRANSLATE(Q19)"),"Do you even know what the hell the CPP NPA is doing in our country? 
""Bakit ayaw niyo sa komunista?"" What a fucking stupid question. You mean it's okay for them to execute our soldiers, recruit rebels inside our state-funded university?!")</f>
        <v>Do you even know what the hell the CPP NPA is doing in our country? 
"Bakit ayaw niyo sa komunista?" What a fucking stupid question. You mean it's okay for them to execute our soldiers, recruit rebels inside our state-funded university?!</v>
      </c>
      <c r="S19" s="13" t="s">
        <v>136</v>
      </c>
      <c r="T19" s="18" t="s">
        <v>179</v>
      </c>
      <c r="U19" s="13"/>
      <c r="V19" s="13" t="s">
        <v>75</v>
      </c>
      <c r="W19" s="13">
        <v>0.0</v>
      </c>
      <c r="X19" s="13">
        <v>0.0</v>
      </c>
      <c r="Y19" s="13">
        <v>0.0</v>
      </c>
      <c r="Z19" s="13"/>
      <c r="AA19" s="13" t="s">
        <v>43</v>
      </c>
      <c r="AB19" s="13" t="s">
        <v>150</v>
      </c>
      <c r="AC19" s="13"/>
      <c r="AD19" s="21"/>
      <c r="AE19" s="22"/>
    </row>
    <row r="20">
      <c r="A20" s="9" t="str">
        <f t="shared" si="1"/>
        <v>32-19</v>
      </c>
      <c r="B20" s="10">
        <v>44998.40131944444</v>
      </c>
      <c r="C20" s="11" t="s">
        <v>180</v>
      </c>
      <c r="D20" s="23">
        <v>32.0</v>
      </c>
      <c r="E20" s="13" t="s">
        <v>33</v>
      </c>
      <c r="F20" s="13" t="s">
        <v>34</v>
      </c>
      <c r="G20" s="13" t="s">
        <v>80</v>
      </c>
      <c r="H20" s="13" t="s">
        <v>119</v>
      </c>
      <c r="I20" s="13" t="s">
        <v>181</v>
      </c>
      <c r="J20" s="13" t="s">
        <v>182</v>
      </c>
      <c r="K20" s="13" t="s">
        <v>183</v>
      </c>
      <c r="L20" s="13" t="s">
        <v>169</v>
      </c>
      <c r="M20" s="15">
        <v>40118.0</v>
      </c>
      <c r="N20" s="13">
        <v>179.0</v>
      </c>
      <c r="O20" s="13">
        <v>1514473.0</v>
      </c>
      <c r="P20" s="13" t="s">
        <v>184</v>
      </c>
      <c r="Q20" s="13" t="s">
        <v>185</v>
      </c>
      <c r="R20" s="13" t="str">
        <f>IFERROR(__xludf.DUMMYFUNCTION("GOOGLETRANSLATE(Q20)"),"President Duterte has threatened that he will fund the University of the Philippines for its calling academic freeze. He also attacked the university who was recruiting to become a communist. #HeadlinePilipinas")</f>
        <v>President Duterte has threatened that he will fund the University of the Philippines for its calling academic freeze. He also attacked the university who was recruiting to become a communist. #HeadlinePilipinas</v>
      </c>
      <c r="S20" s="13" t="s">
        <v>41</v>
      </c>
      <c r="T20" s="18" t="s">
        <v>186</v>
      </c>
      <c r="U20" s="13"/>
      <c r="V20" s="13" t="s">
        <v>42</v>
      </c>
      <c r="W20" s="13">
        <v>0.0</v>
      </c>
      <c r="X20" s="13">
        <v>3.0</v>
      </c>
      <c r="Y20" s="13">
        <v>8.0</v>
      </c>
      <c r="Z20" s="13"/>
      <c r="AA20" s="13" t="s">
        <v>43</v>
      </c>
      <c r="AB20" s="13" t="s">
        <v>150</v>
      </c>
      <c r="AC20" s="13"/>
      <c r="AD20" s="21"/>
      <c r="AE20" s="22"/>
    </row>
    <row r="21">
      <c r="A21" s="9" t="str">
        <f t="shared" si="1"/>
        <v>32-20</v>
      </c>
      <c r="B21" s="10">
        <v>44998.40292824074</v>
      </c>
      <c r="C21" s="11" t="s">
        <v>187</v>
      </c>
      <c r="D21" s="23">
        <v>32.0</v>
      </c>
      <c r="E21" s="13" t="s">
        <v>33</v>
      </c>
      <c r="F21" s="13" t="s">
        <v>34</v>
      </c>
      <c r="G21" s="13" t="s">
        <v>97</v>
      </c>
      <c r="H21" s="13" t="s">
        <v>119</v>
      </c>
      <c r="I21" s="13" t="s">
        <v>188</v>
      </c>
      <c r="J21" s="13" t="s">
        <v>189</v>
      </c>
      <c r="K21" s="13" t="s">
        <v>190</v>
      </c>
      <c r="L21" s="13" t="s">
        <v>52</v>
      </c>
      <c r="M21" s="15">
        <v>40269.0</v>
      </c>
      <c r="N21" s="13">
        <v>149.0</v>
      </c>
      <c r="O21" s="13">
        <v>598.0</v>
      </c>
      <c r="P21" s="13" t="s">
        <v>191</v>
      </c>
      <c r="Q21" s="13" t="s">
        <v>192</v>
      </c>
      <c r="R21" s="13" t="str">
        <f>IFERROR(__xludf.DUMMYFUNCTION("GOOGLETRANSLATE(Q21)"),"Kids of OFW's can afford private schools. They experience capitalism and approve of it.
State universities have entrance exams, and the best students pass. These come from the best schools, usually private schools.
Ang problema = mga komunistang nagtutu"&amp;"ro sa mga anak natin.")</f>
        <v>Kids of OFW's can afford private schools. They experience capitalism and approve of it.
State universities have entrance exams, and the best students pass. These come from the best schools, usually private schools.
Ang problema = mga komunistang nagtuturo sa mga anak natin.</v>
      </c>
      <c r="S21" s="13" t="s">
        <v>41</v>
      </c>
      <c r="T21" s="18" t="s">
        <v>193</v>
      </c>
      <c r="U21" s="13"/>
      <c r="V21" s="13" t="s">
        <v>42</v>
      </c>
      <c r="W21" s="13">
        <v>0.0</v>
      </c>
      <c r="X21" s="13">
        <v>97.0</v>
      </c>
      <c r="Y21" s="13">
        <v>227.0</v>
      </c>
      <c r="Z21" s="13"/>
      <c r="AA21" s="13" t="s">
        <v>43</v>
      </c>
      <c r="AB21" s="20" t="s">
        <v>194</v>
      </c>
      <c r="AC21" s="13"/>
      <c r="AD21" s="21"/>
      <c r="AE21" s="22"/>
    </row>
    <row r="22">
      <c r="A22" s="9" t="str">
        <f t="shared" si="1"/>
        <v>32-21</v>
      </c>
      <c r="B22" s="10">
        <v>44998.426030092596</v>
      </c>
      <c r="C22" s="11" t="s">
        <v>195</v>
      </c>
      <c r="D22" s="23">
        <v>32.0</v>
      </c>
      <c r="E22" s="13" t="s">
        <v>33</v>
      </c>
      <c r="F22" s="13" t="s">
        <v>34</v>
      </c>
      <c r="G22" s="13" t="s">
        <v>80</v>
      </c>
      <c r="H22" s="13" t="s">
        <v>119</v>
      </c>
      <c r="I22" s="13" t="s">
        <v>196</v>
      </c>
      <c r="J22" s="13" t="s">
        <v>197</v>
      </c>
      <c r="K22" s="13" t="s">
        <v>198</v>
      </c>
      <c r="L22" s="13" t="s">
        <v>39</v>
      </c>
      <c r="M22" s="15">
        <v>40210.0</v>
      </c>
      <c r="N22" s="13">
        <v>1236.0</v>
      </c>
      <c r="O22" s="13">
        <v>638.0</v>
      </c>
      <c r="P22" s="13" t="s">
        <v>199</v>
      </c>
      <c r="Q22" s="13" t="s">
        <v>200</v>
      </c>
      <c r="R22" s="13" t="str">
        <f>IFERROR(__xludf.DUMMYFUNCTION("GOOGLETRANSLATE(Q22)"),"If our children are raised and educated right it should not be easy to stop. Of communists teaching UP as you mention. Or for Mocha and TP. Especially by Duterte✌")</f>
        <v>If our children are raised and educated right it should not be easy to stop. Of communists teaching UP as you mention. Or for Mocha and TP. Especially by Duterte✌</v>
      </c>
      <c r="S22" s="13" t="s">
        <v>136</v>
      </c>
      <c r="T22" s="18" t="s">
        <v>201</v>
      </c>
      <c r="U22" s="13"/>
      <c r="V22" s="13" t="s">
        <v>42</v>
      </c>
      <c r="W22" s="13">
        <v>0.0</v>
      </c>
      <c r="X22" s="13">
        <v>0.0</v>
      </c>
      <c r="Y22" s="13">
        <v>0.0</v>
      </c>
      <c r="Z22" s="13"/>
      <c r="AA22" s="13" t="s">
        <v>43</v>
      </c>
      <c r="AB22" s="20" t="s">
        <v>202</v>
      </c>
      <c r="AC22" s="13"/>
      <c r="AD22" s="21"/>
      <c r="AE22" s="22"/>
    </row>
    <row r="23">
      <c r="A23" s="9" t="str">
        <f t="shared" si="1"/>
        <v>32-22</v>
      </c>
      <c r="B23" s="10">
        <v>44998.44385571759</v>
      </c>
      <c r="C23" s="11" t="s">
        <v>203</v>
      </c>
      <c r="D23" s="23">
        <v>32.0</v>
      </c>
      <c r="E23" s="13" t="s">
        <v>33</v>
      </c>
      <c r="F23" s="13" t="s">
        <v>34</v>
      </c>
      <c r="G23" s="13" t="s">
        <v>204</v>
      </c>
      <c r="H23" s="13" t="s">
        <v>119</v>
      </c>
      <c r="I23" s="13" t="s">
        <v>205</v>
      </c>
      <c r="J23" s="13" t="s">
        <v>206</v>
      </c>
      <c r="K23" s="13" t="s">
        <v>207</v>
      </c>
      <c r="L23" s="13" t="s">
        <v>39</v>
      </c>
      <c r="M23" s="15">
        <v>43952.0</v>
      </c>
      <c r="N23" s="13">
        <v>143.0</v>
      </c>
      <c r="O23" s="13">
        <v>182.0</v>
      </c>
      <c r="P23" s="13" t="s">
        <v>208</v>
      </c>
      <c r="Q23" s="13" t="s">
        <v>209</v>
      </c>
      <c r="R23" s="13" t="str">
        <f>IFERROR(__xludf.DUMMYFUNCTION("GOOGLETRANSLATE(Q23)"),"""In my PUP studying my granddaughter, it's hard"" in the morning
""Communist ata, maybe that is up"" at night")</f>
        <v>"In my PUP studying my granddaughter, it's hard" in the morning
"Communist ata, maybe that is up" at night</v>
      </c>
      <c r="S23" s="13" t="s">
        <v>41</v>
      </c>
      <c r="T23" s="18" t="s">
        <v>210</v>
      </c>
      <c r="U23" s="13"/>
      <c r="V23" s="13" t="s">
        <v>42</v>
      </c>
      <c r="W23" s="13">
        <v>0.0</v>
      </c>
      <c r="X23" s="13">
        <v>0.0</v>
      </c>
      <c r="Y23" s="13">
        <v>0.0</v>
      </c>
      <c r="Z23" s="13"/>
      <c r="AA23" s="13" t="s">
        <v>43</v>
      </c>
      <c r="AB23" s="20" t="s">
        <v>211</v>
      </c>
      <c r="AC23" s="13"/>
      <c r="AD23" s="21"/>
      <c r="AE23" s="22"/>
    </row>
    <row r="24">
      <c r="A24" s="9" t="str">
        <f t="shared" si="1"/>
        <v>32-23</v>
      </c>
      <c r="B24" s="10">
        <v>44998.44515071759</v>
      </c>
      <c r="C24" s="11" t="s">
        <v>212</v>
      </c>
      <c r="D24" s="23">
        <v>32.0</v>
      </c>
      <c r="E24" s="13" t="s">
        <v>33</v>
      </c>
      <c r="F24" s="13" t="s">
        <v>34</v>
      </c>
      <c r="G24" s="13" t="s">
        <v>204</v>
      </c>
      <c r="H24" s="13" t="s">
        <v>119</v>
      </c>
      <c r="I24" s="13" t="s">
        <v>213</v>
      </c>
      <c r="J24" s="13" t="s">
        <v>214</v>
      </c>
      <c r="K24" s="13" t="s">
        <v>215</v>
      </c>
      <c r="L24" s="13" t="s">
        <v>169</v>
      </c>
      <c r="M24" s="15">
        <v>41244.0</v>
      </c>
      <c r="N24" s="13">
        <v>76.0</v>
      </c>
      <c r="O24" s="13">
        <v>4432.0</v>
      </c>
      <c r="P24" s="13" t="s">
        <v>216</v>
      </c>
      <c r="Q24" s="13" t="s">
        <v>217</v>
      </c>
      <c r="R24" s="13" t="str">
        <f>IFERROR(__xludf.DUMMYFUNCTION("GOOGLETRANSLATE(Q24)"),"MARIANO: You always get rid of (Duterte) young people, teachers because PUP is a communist fort.")</f>
        <v>MARIANO: You always get rid of (Duterte) young people, teachers because PUP is a communist fort.</v>
      </c>
      <c r="S24" s="13" t="s">
        <v>41</v>
      </c>
      <c r="T24" s="18" t="s">
        <v>218</v>
      </c>
      <c r="U24" s="13"/>
      <c r="V24" s="13" t="s">
        <v>42</v>
      </c>
      <c r="W24" s="13">
        <v>0.0</v>
      </c>
      <c r="X24" s="13">
        <v>3.0</v>
      </c>
      <c r="Y24" s="13">
        <v>0.0</v>
      </c>
      <c r="Z24" s="13"/>
      <c r="AA24" s="13" t="s">
        <v>43</v>
      </c>
      <c r="AB24" s="25" t="s">
        <v>219</v>
      </c>
      <c r="AC24" s="13"/>
      <c r="AD24" s="21"/>
      <c r="AE24" s="22"/>
    </row>
    <row r="25">
      <c r="A25" s="9" t="str">
        <f t="shared" si="1"/>
        <v>32-24</v>
      </c>
      <c r="B25" s="10">
        <v>44998.449831875</v>
      </c>
      <c r="C25" s="11" t="s">
        <v>220</v>
      </c>
      <c r="D25" s="12">
        <v>32.0</v>
      </c>
      <c r="E25" s="17" t="s">
        <v>33</v>
      </c>
      <c r="F25" s="13" t="s">
        <v>34</v>
      </c>
      <c r="G25" s="13" t="s">
        <v>48</v>
      </c>
      <c r="H25" s="13" t="s">
        <v>119</v>
      </c>
      <c r="I25" s="13" t="s">
        <v>221</v>
      </c>
      <c r="J25" s="13" t="s">
        <v>222</v>
      </c>
      <c r="K25" s="14"/>
      <c r="L25" s="13" t="s">
        <v>39</v>
      </c>
      <c r="M25" s="15">
        <v>40179.0</v>
      </c>
      <c r="N25" s="13">
        <v>295.0</v>
      </c>
      <c r="O25" s="13">
        <v>21.0</v>
      </c>
      <c r="P25" s="13" t="s">
        <v>223</v>
      </c>
      <c r="Q25" s="13" t="s">
        <v>224</v>
      </c>
      <c r="R25" s="14" t="str">
        <f>IFERROR(__xludf.DUMMYFUNCTION("GOOGLETRANSLATE(Q25)"),"Why the hell does up/ pup have this privilege ??? Your face is so bad .. no wonder like mushrooms NPAs because you are the communist farm .. If you don't like the abrogation eh make an agreement too that there will be no up/ pup students will be recruited"&amp;" by the NPA.")</f>
        <v>Why the hell does up/ pup have this privilege ??? Your face is so bad .. no wonder like mushrooms NPAs because you are the communist farm .. If you don't like the abrogation eh make an agreement too that there will be no up/ pup students will be recruited by the NPA.</v>
      </c>
      <c r="S25" s="13" t="s">
        <v>136</v>
      </c>
      <c r="T25" s="18">
        <v>44217.736805555556</v>
      </c>
      <c r="U25" s="14"/>
      <c r="V25" s="13" t="s">
        <v>42</v>
      </c>
      <c r="W25" s="13">
        <v>0.0</v>
      </c>
      <c r="X25" s="19">
        <v>0.0</v>
      </c>
      <c r="Y25" s="19">
        <v>0.0</v>
      </c>
      <c r="Z25" s="14"/>
      <c r="AA25" s="13" t="s">
        <v>43</v>
      </c>
      <c r="AB25" s="13" t="s">
        <v>225</v>
      </c>
      <c r="AC25" s="14"/>
      <c r="AD25" s="21"/>
      <c r="AE25" s="22"/>
    </row>
    <row r="26">
      <c r="A26" s="9" t="str">
        <f t="shared" si="1"/>
        <v>32-25</v>
      </c>
      <c r="B26" s="10">
        <v>44998.45080449074</v>
      </c>
      <c r="C26" s="11" t="s">
        <v>226</v>
      </c>
      <c r="D26" s="12">
        <v>32.0</v>
      </c>
      <c r="E26" s="17" t="s">
        <v>33</v>
      </c>
      <c r="F26" s="13" t="s">
        <v>34</v>
      </c>
      <c r="G26" s="13" t="s">
        <v>80</v>
      </c>
      <c r="H26" s="13" t="s">
        <v>119</v>
      </c>
      <c r="I26" s="13" t="s">
        <v>227</v>
      </c>
      <c r="J26" s="13" t="s">
        <v>228</v>
      </c>
      <c r="K26" s="14"/>
      <c r="L26" s="13" t="s">
        <v>39</v>
      </c>
      <c r="M26" s="15">
        <v>41244.0</v>
      </c>
      <c r="N26" s="13">
        <v>152.0</v>
      </c>
      <c r="O26" s="13">
        <v>17.0</v>
      </c>
      <c r="P26" s="16"/>
      <c r="Q26" s="13" t="s">
        <v>229</v>
      </c>
      <c r="R26" s="14" t="str">
        <f>IFERROR(__xludf.DUMMYFUNCTION("GOOGLETRANSLATE(Q26)"),"UP used to have a credibility in terms of highest educational achievements; Now breeding NPAs. The government will study you in the end. Pweh tong")</f>
        <v>UP used to have a credibility in terms of highest educational achievements; Now breeding NPAs. The government will study you in the end. Pweh tong</v>
      </c>
      <c r="S26" s="13" t="s">
        <v>136</v>
      </c>
      <c r="T26" s="18" t="s">
        <v>230</v>
      </c>
      <c r="U26" s="14"/>
      <c r="V26" s="13" t="s">
        <v>42</v>
      </c>
      <c r="W26" s="13">
        <v>0.0</v>
      </c>
      <c r="X26" s="13">
        <v>0.0</v>
      </c>
      <c r="Y26" s="13">
        <v>0.0</v>
      </c>
      <c r="Z26" s="14"/>
      <c r="AA26" s="13" t="s">
        <v>43</v>
      </c>
      <c r="AB26" s="13" t="s">
        <v>231</v>
      </c>
      <c r="AC26" s="13" t="s">
        <v>45</v>
      </c>
      <c r="AD26" s="21"/>
      <c r="AE26" s="22"/>
    </row>
    <row r="27">
      <c r="A27" s="9" t="str">
        <f t="shared" si="1"/>
        <v>32-26</v>
      </c>
      <c r="B27" s="10">
        <v>44998.45216806713</v>
      </c>
      <c r="C27" s="11" t="s">
        <v>232</v>
      </c>
      <c r="D27" s="23">
        <v>32.0</v>
      </c>
      <c r="E27" s="13" t="s">
        <v>33</v>
      </c>
      <c r="F27" s="13" t="s">
        <v>34</v>
      </c>
      <c r="G27" s="13" t="s">
        <v>80</v>
      </c>
      <c r="H27" s="13" t="s">
        <v>119</v>
      </c>
      <c r="I27" s="13" t="s">
        <v>233</v>
      </c>
      <c r="J27" s="13" t="s">
        <v>234</v>
      </c>
      <c r="K27" s="13" t="s">
        <v>235</v>
      </c>
      <c r="L27" s="13" t="s">
        <v>39</v>
      </c>
      <c r="M27" s="15">
        <v>44105.0</v>
      </c>
      <c r="N27" s="13">
        <v>3379.0</v>
      </c>
      <c r="O27" s="13">
        <v>2938.0</v>
      </c>
      <c r="P27" s="16"/>
      <c r="Q27" s="13" t="s">
        <v>236</v>
      </c>
      <c r="R27" s="13" t="str">
        <f>IFERROR(__xludf.DUMMYFUNCTION("GOOGLETRANSLATE(Q27)"),"Because it is a breeding ground of NPA?, Kiko, your type is sweet to speak, but it's empty.")</f>
        <v>Because it is a breeding ground of NPA?, Kiko, your type is sweet to speak, but it's empty.</v>
      </c>
      <c r="S27" s="13" t="s">
        <v>136</v>
      </c>
      <c r="T27" s="18" t="s">
        <v>237</v>
      </c>
      <c r="U27" s="13"/>
      <c r="V27" s="13" t="s">
        <v>42</v>
      </c>
      <c r="W27" s="13">
        <v>0.0</v>
      </c>
      <c r="X27" s="13">
        <v>1.0</v>
      </c>
      <c r="Y27" s="13"/>
      <c r="Z27" s="13"/>
      <c r="AA27" s="13" t="s">
        <v>43</v>
      </c>
      <c r="AB27" s="13" t="s">
        <v>231</v>
      </c>
      <c r="AC27" s="13" t="s">
        <v>238</v>
      </c>
      <c r="AD27" s="21"/>
      <c r="AE27" s="22"/>
    </row>
    <row r="28">
      <c r="A28" s="9" t="str">
        <f t="shared" si="1"/>
        <v>32-27</v>
      </c>
      <c r="B28" s="10">
        <v>44998.45216806713</v>
      </c>
      <c r="C28" s="11" t="s">
        <v>239</v>
      </c>
      <c r="D28" s="23">
        <v>32.0</v>
      </c>
      <c r="E28" s="13" t="s">
        <v>33</v>
      </c>
      <c r="F28" s="13" t="s">
        <v>34</v>
      </c>
      <c r="G28" s="13" t="s">
        <v>80</v>
      </c>
      <c r="H28" s="13" t="s">
        <v>119</v>
      </c>
      <c r="I28" s="13" t="s">
        <v>158</v>
      </c>
      <c r="J28" s="13" t="s">
        <v>159</v>
      </c>
      <c r="K28" s="13" t="s">
        <v>160</v>
      </c>
      <c r="L28" s="13" t="s">
        <v>52</v>
      </c>
      <c r="M28" s="15">
        <v>40634.0</v>
      </c>
      <c r="N28" s="13">
        <v>1819.0</v>
      </c>
      <c r="O28" s="13">
        <v>1503.0</v>
      </c>
      <c r="P28" s="13" t="s">
        <v>161</v>
      </c>
      <c r="Q28" s="13" t="s">
        <v>240</v>
      </c>
      <c r="R28" s="13" t="str">
        <f>IFERROR(__xludf.DUMMYFUNCTION("GOOGLETRANSLATE(Q28)"),"Taxpayers own UP-Diliman. You don't want Military in UP Campuses but you allowed Makabayan Bloc who recruiting Students to become rebels (NPA). How many UP activist students died in Military encounters?")</f>
        <v>Taxpayers own UP-Diliman. You don't want Military in UP Campuses but you allowed Makabayan Bloc who recruiting Students to become rebels (NPA). How many UP activist students died in Military encounters?</v>
      </c>
      <c r="S28" s="13" t="s">
        <v>136</v>
      </c>
      <c r="T28" s="18" t="s">
        <v>241</v>
      </c>
      <c r="U28" s="13"/>
      <c r="V28" s="13" t="s">
        <v>75</v>
      </c>
      <c r="W28" s="13">
        <v>0.0</v>
      </c>
      <c r="X28" s="13">
        <v>0.0</v>
      </c>
      <c r="Y28" s="13">
        <v>0.0</v>
      </c>
      <c r="Z28" s="13"/>
      <c r="AA28" s="13" t="s">
        <v>43</v>
      </c>
      <c r="AB28" s="13" t="s">
        <v>242</v>
      </c>
      <c r="AC28" s="13"/>
      <c r="AD28" s="21"/>
      <c r="AE28" s="22"/>
    </row>
    <row r="29">
      <c r="A29" s="9" t="str">
        <f t="shared" si="1"/>
        <v>32-28</v>
      </c>
      <c r="B29" s="10">
        <v>44998.454874884264</v>
      </c>
      <c r="C29" s="11" t="s">
        <v>243</v>
      </c>
      <c r="D29" s="12">
        <v>32.0</v>
      </c>
      <c r="E29" s="17" t="s">
        <v>33</v>
      </c>
      <c r="F29" s="13" t="s">
        <v>34</v>
      </c>
      <c r="G29" s="17" t="s">
        <v>80</v>
      </c>
      <c r="H29" s="13" t="s">
        <v>119</v>
      </c>
      <c r="I29" s="13" t="s">
        <v>244</v>
      </c>
      <c r="J29" s="13" t="s">
        <v>245</v>
      </c>
      <c r="K29" s="14"/>
      <c r="L29" s="13" t="s">
        <v>39</v>
      </c>
      <c r="M29" s="15">
        <v>40330.0</v>
      </c>
      <c r="N29" s="13">
        <v>424.0</v>
      </c>
      <c r="O29" s="13">
        <v>17.0</v>
      </c>
      <c r="P29" s="13" t="s">
        <v>246</v>
      </c>
      <c r="Q29" s="13" t="s">
        <v>247</v>
      </c>
      <c r="R29" s="14" t="str">
        <f>IFERROR(__xludf.DUMMYFUNCTION("GOOGLETRANSLATE(Q29)"),"Dpt po sir, do not oppose the PNP's invasion of UP but but you do not ask my basis for the PNP and AFP's allegations that the NPAs are in UP. Ayun dpt yng gwin nyo pong assignment.")</f>
        <v>Dpt po sir, do not oppose the PNP's invasion of UP but but you do not ask my basis for the PNP and AFP's allegations that the NPAs are in UP. Ayun dpt yng gwin nyo pong assignment.</v>
      </c>
      <c r="S29" s="13" t="s">
        <v>136</v>
      </c>
      <c r="T29" s="18" t="s">
        <v>248</v>
      </c>
      <c r="U29" s="14"/>
      <c r="V29" s="13" t="s">
        <v>75</v>
      </c>
      <c r="W29" s="13">
        <v>0.0</v>
      </c>
      <c r="X29" s="13">
        <v>0.0</v>
      </c>
      <c r="Y29" s="13">
        <v>0.0</v>
      </c>
      <c r="Z29" s="14"/>
      <c r="AA29" s="13" t="s">
        <v>43</v>
      </c>
      <c r="AB29" s="13" t="s">
        <v>249</v>
      </c>
      <c r="AC29" s="14"/>
      <c r="AD29" s="21"/>
      <c r="AE29" s="22"/>
    </row>
    <row r="30">
      <c r="A30" s="9" t="str">
        <f t="shared" si="1"/>
        <v>32-29</v>
      </c>
      <c r="B30" s="10">
        <v>44998.455909745375</v>
      </c>
      <c r="C30" s="11" t="s">
        <v>250</v>
      </c>
      <c r="D30" s="23">
        <v>32.0</v>
      </c>
      <c r="E30" s="13" t="s">
        <v>33</v>
      </c>
      <c r="F30" s="13" t="s">
        <v>34</v>
      </c>
      <c r="G30" s="13" t="s">
        <v>80</v>
      </c>
      <c r="H30" s="13" t="s">
        <v>119</v>
      </c>
      <c r="I30" s="13" t="s">
        <v>251</v>
      </c>
      <c r="J30" s="13" t="s">
        <v>252</v>
      </c>
      <c r="K30" s="13" t="s">
        <v>253</v>
      </c>
      <c r="L30" s="13" t="s">
        <v>39</v>
      </c>
      <c r="M30" s="15">
        <v>41275.0</v>
      </c>
      <c r="N30" s="13">
        <v>593.0</v>
      </c>
      <c r="O30" s="13">
        <v>560.0</v>
      </c>
      <c r="P30" s="13" t="s">
        <v>254</v>
      </c>
      <c r="Q30" s="13" t="s">
        <v>255</v>
      </c>
      <c r="R30" s="13" t="str">
        <f>IFERROR(__xludf.DUMMYFUNCTION("GOOGLETRANSLATE(Q30)"),"What is it and will be lost on UP Campus with a military presence? Aren't you happy to lessen the recruitment and enablers of CPP NPA? 🤔🤔")</f>
        <v>What is it and will be lost on UP Campus with a military presence? Aren't you happy to lessen the recruitment and enablers of CPP NPA? 🤔🤔</v>
      </c>
      <c r="S30" s="13" t="s">
        <v>136</v>
      </c>
      <c r="T30" s="18" t="s">
        <v>256</v>
      </c>
      <c r="U30" s="13"/>
      <c r="V30" s="13" t="s">
        <v>75</v>
      </c>
      <c r="W30" s="13">
        <v>0.0</v>
      </c>
      <c r="X30" s="13">
        <v>0.0</v>
      </c>
      <c r="Y30" s="13">
        <v>0.0</v>
      </c>
      <c r="Z30" s="13"/>
      <c r="AA30" s="13" t="s">
        <v>43</v>
      </c>
      <c r="AB30" s="13" t="s">
        <v>257</v>
      </c>
      <c r="AC30" s="13"/>
      <c r="AD30" s="21"/>
      <c r="AE30" s="22"/>
    </row>
    <row r="31">
      <c r="A31" s="9" t="str">
        <f t="shared" si="1"/>
        <v>32-30</v>
      </c>
      <c r="B31" s="10">
        <v>44998.45698362269</v>
      </c>
      <c r="C31" s="11" t="s">
        <v>258</v>
      </c>
      <c r="D31" s="23">
        <v>32.0</v>
      </c>
      <c r="E31" s="13" t="s">
        <v>33</v>
      </c>
      <c r="F31" s="13" t="s">
        <v>34</v>
      </c>
      <c r="G31" s="13" t="s">
        <v>80</v>
      </c>
      <c r="H31" s="13" t="s">
        <v>119</v>
      </c>
      <c r="I31" s="13" t="s">
        <v>259</v>
      </c>
      <c r="J31" s="13" t="s">
        <v>260</v>
      </c>
      <c r="K31" s="13" t="s">
        <v>261</v>
      </c>
      <c r="L31" s="13" t="s">
        <v>39</v>
      </c>
      <c r="M31" s="15">
        <v>41334.0</v>
      </c>
      <c r="N31" s="13">
        <v>34.0</v>
      </c>
      <c r="O31" s="13">
        <v>3.0</v>
      </c>
      <c r="P31" s="16"/>
      <c r="Q31" s="13" t="s">
        <v>262</v>
      </c>
      <c r="R31" s="13" t="str">
        <f>IFERROR(__xludf.DUMMYFUNCTION("GOOGLETRANSLATE(Q31)"),"Please let's just leave the pine senator if you think so! The NPA jan has a lot to do with UP and has evidence as presented in senate hearing. Let the state forces do their job since you are also a part of government. If they have abuse then investigate i"&amp;"n Senate.")</f>
        <v>Please let's just leave the pine senator if you think so! The NPA jan has a lot to do with UP and has evidence as presented in senate hearing. Let the state forces do their job since you are also a part of government. If they have abuse then investigate in Senate.</v>
      </c>
      <c r="S31" s="13" t="s">
        <v>136</v>
      </c>
      <c r="T31" s="18" t="s">
        <v>263</v>
      </c>
      <c r="U31" s="13"/>
      <c r="V31" s="13" t="s">
        <v>75</v>
      </c>
      <c r="W31" s="13">
        <v>0.0</v>
      </c>
      <c r="X31" s="13">
        <v>0.0</v>
      </c>
      <c r="Y31" s="13">
        <v>0.0</v>
      </c>
      <c r="Z31" s="13"/>
      <c r="AA31" s="13" t="s">
        <v>43</v>
      </c>
      <c r="AB31" s="13" t="s">
        <v>264</v>
      </c>
      <c r="AC31" s="13" t="s">
        <v>55</v>
      </c>
      <c r="AD31" s="21"/>
      <c r="AE31" s="22"/>
    </row>
    <row r="32">
      <c r="A32" s="9" t="str">
        <f t="shared" si="1"/>
        <v>32-31</v>
      </c>
      <c r="B32" s="10">
        <v>44998.48440756944</v>
      </c>
      <c r="C32" s="11" t="s">
        <v>265</v>
      </c>
      <c r="D32" s="23">
        <v>32.0</v>
      </c>
      <c r="E32" s="13" t="s">
        <v>33</v>
      </c>
      <c r="F32" s="13" t="s">
        <v>34</v>
      </c>
      <c r="G32" s="13" t="s">
        <v>80</v>
      </c>
      <c r="H32" s="13" t="s">
        <v>119</v>
      </c>
      <c r="I32" s="13" t="s">
        <v>266</v>
      </c>
      <c r="J32" s="13" t="s">
        <v>267</v>
      </c>
      <c r="K32" s="13" t="s">
        <v>268</v>
      </c>
      <c r="L32" s="13" t="s">
        <v>52</v>
      </c>
      <c r="M32" s="15">
        <v>44013.0</v>
      </c>
      <c r="N32" s="13">
        <v>95.0</v>
      </c>
      <c r="O32" s="13">
        <v>5.0</v>
      </c>
      <c r="P32" s="16"/>
      <c r="Q32" s="13" t="s">
        <v>269</v>
      </c>
      <c r="R32" s="13" t="str">
        <f>IFERROR(__xludf.DUMMYFUNCTION("GOOGLETRANSLATE(Q32)"),"Hey when the CPP-NPA-NDF terrorists have entered UP, do you have a #Defendup trend? You guys are with Sarat Elangot.")</f>
        <v>Hey when the CPP-NPA-NDF terrorists have entered UP, do you have a #Defendup trend? You guys are with Sarat Elangot.</v>
      </c>
      <c r="S32" s="13" t="s">
        <v>136</v>
      </c>
      <c r="T32" s="18" t="s">
        <v>270</v>
      </c>
      <c r="U32" s="13"/>
      <c r="V32" s="13" t="s">
        <v>75</v>
      </c>
      <c r="W32" s="13">
        <v>0.0</v>
      </c>
      <c r="X32" s="13">
        <v>1.0</v>
      </c>
      <c r="Y32" s="13"/>
      <c r="Z32" s="13"/>
      <c r="AA32" s="13" t="s">
        <v>43</v>
      </c>
      <c r="AB32" s="24" t="s">
        <v>271</v>
      </c>
      <c r="AC32" s="13" t="s">
        <v>55</v>
      </c>
      <c r="AD32" s="21"/>
      <c r="AE32" s="22"/>
    </row>
    <row r="33">
      <c r="A33" s="9" t="str">
        <f t="shared" si="1"/>
        <v>32-32</v>
      </c>
      <c r="B33" s="10">
        <v>44998.485512430554</v>
      </c>
      <c r="C33" s="11" t="s">
        <v>272</v>
      </c>
      <c r="D33" s="23">
        <v>32.0</v>
      </c>
      <c r="E33" s="13" t="s">
        <v>33</v>
      </c>
      <c r="F33" s="13" t="s">
        <v>34</v>
      </c>
      <c r="G33" s="13" t="s">
        <v>80</v>
      </c>
      <c r="H33" s="13" t="s">
        <v>119</v>
      </c>
      <c r="I33" s="13" t="s">
        <v>266</v>
      </c>
      <c r="J33" s="13" t="s">
        <v>267</v>
      </c>
      <c r="K33" s="13" t="s">
        <v>268</v>
      </c>
      <c r="L33" s="13" t="s">
        <v>52</v>
      </c>
      <c r="M33" s="15">
        <v>44013.0</v>
      </c>
      <c r="N33" s="13">
        <v>95.0</v>
      </c>
      <c r="O33" s="13">
        <v>5.0</v>
      </c>
      <c r="P33" s="16"/>
      <c r="Q33" s="13" t="s">
        <v>273</v>
      </c>
      <c r="R33" s="13" t="str">
        <f>IFERROR(__xludf.DUMMYFUNCTION("GOOGLETRANSLATE(Q33)"),"You still have #Defendup, what do you think of the police and soldiers terrorists? Like the CPP-NPA-NDF plagues, that's fine so that the NPAs will not be able to make a lot of weight in society! It was like we were blinocked. 😂🤣🤣")</f>
        <v>You still have #Defendup, what do you think of the police and soldiers terrorists? Like the CPP-NPA-NDF plagues, that's fine so that the NPAs will not be able to make a lot of weight in society! It was like we were blinocked. 😂🤣🤣</v>
      </c>
      <c r="S33" s="13" t="s">
        <v>136</v>
      </c>
      <c r="T33" s="18" t="s">
        <v>274</v>
      </c>
      <c r="U33" s="13"/>
      <c r="V33" s="13" t="s">
        <v>75</v>
      </c>
      <c r="W33" s="13">
        <v>0.0</v>
      </c>
      <c r="X33" s="13">
        <v>2.0</v>
      </c>
      <c r="Y33" s="13"/>
      <c r="Z33" s="13"/>
      <c r="AA33" s="13" t="s">
        <v>43</v>
      </c>
      <c r="AB33" s="13" t="s">
        <v>275</v>
      </c>
      <c r="AC33" s="13" t="s">
        <v>55</v>
      </c>
      <c r="AD33" s="21"/>
      <c r="AE33" s="22"/>
    </row>
    <row r="34">
      <c r="A34" s="9" t="str">
        <f t="shared" si="1"/>
        <v>32-33</v>
      </c>
      <c r="B34" s="10">
        <v>44998.48686682871</v>
      </c>
      <c r="C34" s="11" t="s">
        <v>276</v>
      </c>
      <c r="D34" s="23">
        <v>32.0</v>
      </c>
      <c r="E34" s="13" t="s">
        <v>33</v>
      </c>
      <c r="F34" s="13" t="s">
        <v>34</v>
      </c>
      <c r="G34" s="13" t="s">
        <v>80</v>
      </c>
      <c r="H34" s="13" t="s">
        <v>119</v>
      </c>
      <c r="I34" s="13" t="s">
        <v>277</v>
      </c>
      <c r="J34" s="13" t="s">
        <v>278</v>
      </c>
      <c r="K34" s="13" t="s">
        <v>279</v>
      </c>
      <c r="L34" s="13" t="s">
        <v>39</v>
      </c>
      <c r="M34" s="15">
        <v>44197.0</v>
      </c>
      <c r="N34" s="13">
        <v>22.0</v>
      </c>
      <c r="O34" s="13">
        <v>0.0</v>
      </c>
      <c r="P34" s="16"/>
      <c r="Q34" s="13" t="s">
        <v>280</v>
      </c>
      <c r="R34" s="13" t="str">
        <f>IFERROR(__xludf.DUMMYFUNCTION("GOOGLETRANSLATE(Q34)"),"You are about to leave the NPA to the government property.
#Dependupsateroristangnpa
#Defundup")</f>
        <v>You are about to leave the NPA to the government property.
#Dependupsateroristangnpa
#Defundup</v>
      </c>
      <c r="S34" s="13" t="s">
        <v>136</v>
      </c>
      <c r="T34" s="18" t="s">
        <v>281</v>
      </c>
      <c r="U34" s="13"/>
      <c r="V34" s="13" t="s">
        <v>75</v>
      </c>
      <c r="W34" s="13">
        <v>0.0</v>
      </c>
      <c r="X34" s="13">
        <v>0.0</v>
      </c>
      <c r="Y34" s="13">
        <v>0.0</v>
      </c>
      <c r="Z34" s="13"/>
      <c r="AA34" s="13" t="s">
        <v>43</v>
      </c>
      <c r="AB34" s="13" t="s">
        <v>282</v>
      </c>
      <c r="AC34" s="13" t="s">
        <v>55</v>
      </c>
      <c r="AD34" s="21"/>
      <c r="AE34" s="22"/>
    </row>
    <row r="35">
      <c r="A35" s="9" t="str">
        <f t="shared" si="1"/>
        <v>32-34</v>
      </c>
      <c r="B35" s="10">
        <v>44998.49041915509</v>
      </c>
      <c r="C35" s="11" t="s">
        <v>283</v>
      </c>
      <c r="D35" s="23">
        <v>32.0</v>
      </c>
      <c r="E35" s="13" t="s">
        <v>33</v>
      </c>
      <c r="F35" s="13" t="s">
        <v>34</v>
      </c>
      <c r="G35" s="13" t="s">
        <v>80</v>
      </c>
      <c r="H35" s="13" t="s">
        <v>119</v>
      </c>
      <c r="I35" s="13" t="s">
        <v>284</v>
      </c>
      <c r="J35" s="13" t="s">
        <v>285</v>
      </c>
      <c r="K35" s="13" t="s">
        <v>286</v>
      </c>
      <c r="L35" s="13" t="s">
        <v>39</v>
      </c>
      <c r="M35" s="15">
        <v>44136.0</v>
      </c>
      <c r="N35" s="13">
        <v>5.0</v>
      </c>
      <c r="O35" s="13">
        <v>0.0</v>
      </c>
      <c r="P35" s="16"/>
      <c r="Q35" s="13" t="s">
        <v>287</v>
      </c>
      <c r="R35" s="13" t="str">
        <f>IFERROR(__xludf.DUMMYFUNCTION("GOOGLETRANSLATE(Q35)"),"Uu sen kiko you oppose UP. The government knows where the fund is. Hypocrite because you favor the CPP NPA NDF's CPP NDF's nest and communist-terrorist recruitment network. P ***** A YUNG YONG YEARS YOU CAN!")</f>
        <v>Uu sen kiko you oppose UP. The government knows where the fund is. Hypocrite because you favor the CPP NPA NDF's CPP NDF's nest and communist-terrorist recruitment network. P ***** A YUNG YONG YEARS YOU CAN!</v>
      </c>
      <c r="S35" s="13" t="s">
        <v>136</v>
      </c>
      <c r="T35" s="18" t="s">
        <v>288</v>
      </c>
      <c r="U35" s="13"/>
      <c r="V35" s="13" t="s">
        <v>75</v>
      </c>
      <c r="W35" s="13">
        <v>0.0</v>
      </c>
      <c r="X35" s="13">
        <v>0.0</v>
      </c>
      <c r="Y35" s="13">
        <v>0.0</v>
      </c>
      <c r="Z35" s="13"/>
      <c r="AA35" s="13" t="s">
        <v>43</v>
      </c>
      <c r="AB35" s="13" t="s">
        <v>289</v>
      </c>
      <c r="AC35" s="13" t="s">
        <v>55</v>
      </c>
      <c r="AD35" s="21"/>
      <c r="AE35" s="22"/>
    </row>
    <row r="36">
      <c r="A36" s="9" t="str">
        <f t="shared" si="1"/>
        <v>32-35</v>
      </c>
      <c r="B36" s="10">
        <v>44998.492101689815</v>
      </c>
      <c r="C36" s="11" t="s">
        <v>290</v>
      </c>
      <c r="D36" s="23">
        <v>32.0</v>
      </c>
      <c r="E36" s="13" t="s">
        <v>33</v>
      </c>
      <c r="F36" s="13" t="s">
        <v>34</v>
      </c>
      <c r="G36" s="13" t="s">
        <v>80</v>
      </c>
      <c r="H36" s="13" t="s">
        <v>119</v>
      </c>
      <c r="I36" s="13" t="s">
        <v>284</v>
      </c>
      <c r="J36" s="13" t="s">
        <v>285</v>
      </c>
      <c r="K36" s="13" t="s">
        <v>286</v>
      </c>
      <c r="L36" s="13" t="s">
        <v>39</v>
      </c>
      <c r="M36" s="15">
        <v>44136.0</v>
      </c>
      <c r="N36" s="13">
        <v>5.0</v>
      </c>
      <c r="O36" s="13">
        <v>0.0</v>
      </c>
      <c r="P36" s="16"/>
      <c r="Q36" s="13" t="s">
        <v>291</v>
      </c>
      <c r="R36" s="13" t="str">
        <f>IFERROR(__xludf.DUMMYFUNCTION("GOOGLETRANSLATE(Q36)"),"UP Ginawang Mess Hall mga communists! The government should be monitored to! It's a republic of the Phil. Public School Not A CPP NPA NDF recruitment base")</f>
        <v>UP Ginawang Mess Hall mga communists! The government should be monitored to! It's a republic of the Phil. Public School Not A CPP NPA NDF recruitment base</v>
      </c>
      <c r="S36" s="13" t="s">
        <v>136</v>
      </c>
      <c r="T36" s="18" t="s">
        <v>292</v>
      </c>
      <c r="U36" s="13"/>
      <c r="V36" s="13" t="s">
        <v>75</v>
      </c>
      <c r="W36" s="13">
        <v>0.0</v>
      </c>
      <c r="X36" s="13">
        <v>0.0</v>
      </c>
      <c r="Y36" s="13">
        <v>0.0</v>
      </c>
      <c r="Z36" s="13"/>
      <c r="AA36" s="13" t="s">
        <v>43</v>
      </c>
      <c r="AB36" s="20" t="s">
        <v>293</v>
      </c>
      <c r="AC36" s="13" t="s">
        <v>55</v>
      </c>
      <c r="AD36" s="21"/>
      <c r="AE36" s="22"/>
    </row>
    <row r="37">
      <c r="A37" s="9" t="str">
        <f t="shared" si="1"/>
        <v>32-36</v>
      </c>
      <c r="B37" s="10">
        <v>44998.493633171296</v>
      </c>
      <c r="C37" s="11" t="s">
        <v>294</v>
      </c>
      <c r="D37" s="12">
        <v>32.0</v>
      </c>
      <c r="E37" s="17" t="s">
        <v>33</v>
      </c>
      <c r="F37" s="13" t="s">
        <v>34</v>
      </c>
      <c r="G37" s="17" t="s">
        <v>80</v>
      </c>
      <c r="H37" s="13" t="s">
        <v>119</v>
      </c>
      <c r="I37" s="13" t="s">
        <v>295</v>
      </c>
      <c r="J37" s="13" t="s">
        <v>296</v>
      </c>
      <c r="K37" s="14"/>
      <c r="L37" s="13" t="s">
        <v>39</v>
      </c>
      <c r="M37" s="15">
        <v>43282.0</v>
      </c>
      <c r="N37" s="13">
        <v>13.0</v>
      </c>
      <c r="O37" s="13">
        <v>5.0</v>
      </c>
      <c r="P37" s="16"/>
      <c r="Q37" s="13" t="s">
        <v>297</v>
      </c>
      <c r="R37" s="14" t="str">
        <f>IFERROR(__xludf.DUMMYFUNCTION("GOOGLETRANSLATE(Q37)"),"Just goes to show that you are a supporter of the Communists !!! Why is UP special and they are the only children of God who exempted them from the police and soldiers?")</f>
        <v>Just goes to show that you are a supporter of the Communists !!! Why is UP special and they are the only children of God who exempted them from the police and soldiers?</v>
      </c>
      <c r="S37" s="13" t="s">
        <v>136</v>
      </c>
      <c r="T37" s="18" t="s">
        <v>298</v>
      </c>
      <c r="U37" s="14"/>
      <c r="V37" s="13" t="s">
        <v>75</v>
      </c>
      <c r="W37" s="13">
        <v>0.0</v>
      </c>
      <c r="X37" s="19">
        <v>0.0</v>
      </c>
      <c r="Y37" s="19">
        <v>0.0</v>
      </c>
      <c r="Z37" s="14"/>
      <c r="AA37" s="13" t="s">
        <v>43</v>
      </c>
      <c r="AB37" s="20" t="s">
        <v>299</v>
      </c>
      <c r="AC37" s="13" t="s">
        <v>45</v>
      </c>
      <c r="AD37" s="21"/>
      <c r="AE37" s="22"/>
    </row>
    <row r="38">
      <c r="A38" s="9" t="str">
        <f t="shared" si="1"/>
        <v>32-37</v>
      </c>
      <c r="B38" s="10">
        <v>44998.49597582176</v>
      </c>
      <c r="C38" s="11" t="s">
        <v>300</v>
      </c>
      <c r="D38" s="12">
        <v>32.0</v>
      </c>
      <c r="E38" s="17" t="s">
        <v>33</v>
      </c>
      <c r="F38" s="13" t="s">
        <v>34</v>
      </c>
      <c r="G38" s="17" t="s">
        <v>80</v>
      </c>
      <c r="H38" s="13" t="s">
        <v>119</v>
      </c>
      <c r="I38" s="13" t="s">
        <v>301</v>
      </c>
      <c r="J38" s="13" t="s">
        <v>302</v>
      </c>
      <c r="K38" s="14"/>
      <c r="L38" s="13" t="s">
        <v>39</v>
      </c>
      <c r="M38" s="15">
        <v>44166.0</v>
      </c>
      <c r="N38" s="13">
        <v>5.0</v>
      </c>
      <c r="O38" s="13">
        <v>0.0</v>
      </c>
      <c r="P38" s="16"/>
      <c r="Q38" s="13" t="s">
        <v>303</v>
      </c>
      <c r="R38" s="14" t="str">
        <f>IFERROR(__xludf.DUMMYFUNCTION("GOOGLETRANSLATE(Q38)"),"You would like to own a terrorist who would make a law that UP should have autonomy. Do you own UP? It is a shame of the Simarons and there is no respect for the town that they do not recognize our flag, they poisoned the mind of the youth. Release UP")</f>
        <v>You would like to own a terrorist who would make a law that UP should have autonomy. Do you own UP? It is a shame of the Simarons and there is no respect for the town that they do not recognize our flag, they poisoned the mind of the youth. Release UP</v>
      </c>
      <c r="S38" s="13" t="s">
        <v>136</v>
      </c>
      <c r="T38" s="18" t="s">
        <v>304</v>
      </c>
      <c r="U38" s="14"/>
      <c r="V38" s="13" t="s">
        <v>75</v>
      </c>
      <c r="W38" s="13">
        <v>0.0</v>
      </c>
      <c r="X38" s="19">
        <v>0.0</v>
      </c>
      <c r="Y38" s="19">
        <v>0.0</v>
      </c>
      <c r="Z38" s="14"/>
      <c r="AA38" s="13" t="s">
        <v>43</v>
      </c>
      <c r="AB38" s="20" t="s">
        <v>305</v>
      </c>
      <c r="AC38" s="13" t="s">
        <v>45</v>
      </c>
      <c r="AD38" s="21"/>
      <c r="AE38" s="22"/>
    </row>
    <row r="39">
      <c r="A39" s="9" t="str">
        <f t="shared" si="1"/>
        <v>32-38</v>
      </c>
      <c r="B39" s="10">
        <v>44998.49898423611</v>
      </c>
      <c r="C39" s="11" t="s">
        <v>306</v>
      </c>
      <c r="D39" s="23">
        <v>32.0</v>
      </c>
      <c r="E39" s="13" t="s">
        <v>33</v>
      </c>
      <c r="F39" s="13" t="s">
        <v>34</v>
      </c>
      <c r="G39" s="13" t="s">
        <v>80</v>
      </c>
      <c r="H39" s="13" t="s">
        <v>119</v>
      </c>
      <c r="I39" s="13" t="s">
        <v>307</v>
      </c>
      <c r="J39" s="13" t="s">
        <v>308</v>
      </c>
      <c r="K39" s="13" t="s">
        <v>309</v>
      </c>
      <c r="L39" s="13" t="s">
        <v>52</v>
      </c>
      <c r="M39" s="15">
        <v>42767.0</v>
      </c>
      <c r="N39" s="13">
        <v>26.0</v>
      </c>
      <c r="O39" s="13">
        <v>6.0</v>
      </c>
      <c r="P39" s="16"/>
      <c r="Q39" s="13" t="s">
        <v>310</v>
      </c>
      <c r="R39" s="13" t="str">
        <f>IFERROR(__xludf.DUMMYFUNCTION("GOOGLETRANSLATE(Q39)"),"UP a citadel of freedom and democracy?really kiko u still expect us to believe ur narrative? or u are just convincing urself na may maniniwala pa sayo? trust us, we dont trust u anymore. UP hs long been a citadel of communist recruitment. and thats NOT fr"&amp;"eedom but TERRORISM!")</f>
        <v>UP a citadel of freedom and democracy?really kiko u still expect us to believe ur narrative? or u are just convincing urself na may maniniwala pa sayo? trust us, we dont trust u anymore. UP hs long been a citadel of communist recruitment. and thats NOT freedom but TERRORISM!</v>
      </c>
      <c r="S39" s="13" t="s">
        <v>136</v>
      </c>
      <c r="T39" s="18" t="s">
        <v>311</v>
      </c>
      <c r="U39" s="13"/>
      <c r="V39" s="13" t="s">
        <v>75</v>
      </c>
      <c r="W39" s="13">
        <v>0.0</v>
      </c>
      <c r="X39" s="13">
        <v>0.0</v>
      </c>
      <c r="Y39" s="13">
        <v>0.0</v>
      </c>
      <c r="Z39" s="13"/>
      <c r="AA39" s="13" t="s">
        <v>43</v>
      </c>
      <c r="AB39" s="20" t="s">
        <v>312</v>
      </c>
      <c r="AC39" s="13" t="s">
        <v>55</v>
      </c>
      <c r="AD39" s="21"/>
      <c r="AE39" s="22"/>
    </row>
    <row r="40">
      <c r="A40" s="9" t="str">
        <f t="shared" si="1"/>
        <v>32-39</v>
      </c>
      <c r="B40" s="10">
        <v>45002.38676962963</v>
      </c>
      <c r="C40" s="11" t="s">
        <v>313</v>
      </c>
      <c r="D40" s="23">
        <v>32.0</v>
      </c>
      <c r="E40" s="13" t="s">
        <v>33</v>
      </c>
      <c r="F40" s="13" t="s">
        <v>34</v>
      </c>
      <c r="G40" s="13" t="s">
        <v>314</v>
      </c>
      <c r="H40" s="13" t="s">
        <v>315</v>
      </c>
      <c r="I40" s="13" t="s">
        <v>316</v>
      </c>
      <c r="J40" s="24" t="s">
        <v>317</v>
      </c>
      <c r="K40" s="13" t="s">
        <v>318</v>
      </c>
      <c r="L40" s="13" t="s">
        <v>39</v>
      </c>
      <c r="M40" s="15">
        <v>42826.0</v>
      </c>
      <c r="N40" s="13">
        <v>825.0</v>
      </c>
      <c r="O40" s="13">
        <v>191.0</v>
      </c>
      <c r="P40" s="16"/>
      <c r="Q40" s="13" t="s">
        <v>319</v>
      </c>
      <c r="R40" s="13" t="str">
        <f>IFERROR(__xludf.DUMMYFUNCTION("GOOGLETRANSLATE(Q40)"),"A University of the Philippines-Mindanao (UP-Min) alumnus has confirmed that recruitment activities are being carried out by the communist New People’s Army (NPA), sometimes even with the help of their mentor")</f>
        <v>A University of the Philippines-Mindanao (UP-Min) alumnus has confirmed that recruitment activities are being carried out by the communist New People’s Army (NPA), sometimes even with the help of their mentor</v>
      </c>
      <c r="S40" s="13" t="s">
        <v>320</v>
      </c>
      <c r="T40" s="18">
        <v>44701.197916666664</v>
      </c>
      <c r="U40" s="13"/>
      <c r="V40" s="13" t="s">
        <v>42</v>
      </c>
      <c r="W40" s="13">
        <v>1.0</v>
      </c>
      <c r="X40" s="13">
        <v>80.0</v>
      </c>
      <c r="Y40" s="13">
        <v>1.0</v>
      </c>
      <c r="Z40" s="13"/>
      <c r="AA40" s="13" t="s">
        <v>76</v>
      </c>
      <c r="AB40" s="20" t="s">
        <v>321</v>
      </c>
      <c r="AC40" s="13" t="s">
        <v>55</v>
      </c>
      <c r="AD40" s="21"/>
      <c r="AE40" s="22"/>
    </row>
    <row r="41">
      <c r="A41" s="9" t="str">
        <f t="shared" si="1"/>
        <v>32-40</v>
      </c>
      <c r="B41" s="10">
        <v>45002.39035590278</v>
      </c>
      <c r="C41" s="11" t="s">
        <v>322</v>
      </c>
      <c r="D41" s="23">
        <v>32.0</v>
      </c>
      <c r="E41" s="13" t="s">
        <v>33</v>
      </c>
      <c r="F41" s="13" t="s">
        <v>34</v>
      </c>
      <c r="G41" s="13" t="s">
        <v>35</v>
      </c>
      <c r="H41" s="13" t="s">
        <v>315</v>
      </c>
      <c r="I41" s="13" t="s">
        <v>323</v>
      </c>
      <c r="J41" s="13" t="s">
        <v>324</v>
      </c>
      <c r="K41" s="13" t="s">
        <v>325</v>
      </c>
      <c r="L41" s="13" t="s">
        <v>39</v>
      </c>
      <c r="M41" s="15">
        <v>43709.0</v>
      </c>
      <c r="N41" s="13">
        <v>425.0</v>
      </c>
      <c r="O41" s="13">
        <v>271.0</v>
      </c>
      <c r="P41" s="16"/>
      <c r="Q41" s="13" t="s">
        <v>326</v>
      </c>
      <c r="R41" s="13" t="str">
        <f>IFERROR(__xludf.DUMMYFUNCTION("GOOGLETRANSLATE(Q41)"),"I had a young boy who became an NPA and went back inside. In Mindanao he now lives. The story of the Aquinos has since sat down that the NPA members have gradually entered the government. Many in Congress, there are Senate, in the media, at the HRC at the"&amp;" universities.")</f>
        <v>I had a young boy who became an NPA and went back inside. In Mindanao he now lives. The story of the Aquinos has since sat down that the NPA members have gradually entered the government. Many in Congress, there are Senate, in the media, at the HRC at the universities.</v>
      </c>
      <c r="S41" s="13" t="s">
        <v>136</v>
      </c>
      <c r="T41" s="18">
        <v>43748.611805555556</v>
      </c>
      <c r="U41" s="13"/>
      <c r="V41" s="13" t="s">
        <v>75</v>
      </c>
      <c r="W41" s="13">
        <v>0.0</v>
      </c>
      <c r="X41" s="13">
        <v>0.0</v>
      </c>
      <c r="Y41" s="13">
        <v>0.0</v>
      </c>
      <c r="Z41" s="13"/>
      <c r="AA41" s="13" t="s">
        <v>43</v>
      </c>
      <c r="AB41" s="13" t="s">
        <v>327</v>
      </c>
      <c r="AC41" s="13" t="s">
        <v>55</v>
      </c>
      <c r="AD41" s="21"/>
      <c r="AE41" s="22"/>
    </row>
    <row r="42">
      <c r="A42" s="9" t="str">
        <f t="shared" si="1"/>
        <v>32-41</v>
      </c>
      <c r="B42" s="10">
        <v>0.3965615509223426</v>
      </c>
      <c r="C42" s="11" t="s">
        <v>328</v>
      </c>
      <c r="D42" s="23">
        <v>32.0</v>
      </c>
      <c r="E42" s="13" t="s">
        <v>33</v>
      </c>
      <c r="F42" s="13" t="s">
        <v>34</v>
      </c>
      <c r="G42" s="13" t="s">
        <v>80</v>
      </c>
      <c r="H42" s="13" t="s">
        <v>329</v>
      </c>
      <c r="I42" s="13" t="s">
        <v>330</v>
      </c>
      <c r="J42" s="13" t="s">
        <v>331</v>
      </c>
      <c r="K42" s="13" t="s">
        <v>332</v>
      </c>
      <c r="L42" s="13" t="s">
        <v>39</v>
      </c>
      <c r="M42" s="15">
        <v>43891.0</v>
      </c>
      <c r="N42" s="13">
        <v>819.0</v>
      </c>
      <c r="O42" s="13">
        <v>12969.0</v>
      </c>
      <c r="P42" s="16"/>
      <c r="Q42" s="13" t="s">
        <v>333</v>
      </c>
      <c r="R42" s="13" t="str">
        <f>IFERROR(__xludf.DUMMYFUNCTION("GOOGLETRANSLATE(Q42)"),"UP is getting more and more baduy by the day. Pa-Victim. Feeling untouchable. State University but if you spend their money on their tuition. Lol. I still have Atenean people, but UP? Yuck. The NPA's fort.
Give up back to the deserving youth! #Defundup")</f>
        <v>UP is getting more and more baduy by the day. Pa-Victim. Feeling untouchable. State University but if you spend their money on their tuition. Lol. I still have Atenean people, but UP? Yuck. The NPA's fort.
Give up back to the deserving youth! #Defundup</v>
      </c>
      <c r="S42" s="13" t="s">
        <v>136</v>
      </c>
      <c r="T42" s="18" t="s">
        <v>334</v>
      </c>
      <c r="U42" s="13"/>
      <c r="V42" s="13" t="s">
        <v>75</v>
      </c>
      <c r="W42" s="13">
        <v>0.0</v>
      </c>
      <c r="X42" s="13">
        <v>23.0</v>
      </c>
      <c r="Y42" s="13">
        <v>1.0</v>
      </c>
      <c r="Z42" s="13"/>
      <c r="AA42" s="13" t="s">
        <v>43</v>
      </c>
      <c r="AB42" s="20" t="s">
        <v>335</v>
      </c>
      <c r="AC42" s="13" t="s">
        <v>55</v>
      </c>
      <c r="AD42" s="21"/>
      <c r="AE42" s="22"/>
    </row>
    <row r="43">
      <c r="A43" s="9" t="str">
        <f t="shared" si="1"/>
        <v>32-42</v>
      </c>
      <c r="B43" s="10">
        <v>45002.399039386575</v>
      </c>
      <c r="C43" s="11" t="s">
        <v>336</v>
      </c>
      <c r="D43" s="23">
        <v>32.0</v>
      </c>
      <c r="E43" s="13" t="s">
        <v>33</v>
      </c>
      <c r="F43" s="13" t="s">
        <v>34</v>
      </c>
      <c r="G43" s="13" t="s">
        <v>337</v>
      </c>
      <c r="H43" s="13" t="s">
        <v>338</v>
      </c>
      <c r="I43" s="13" t="s">
        <v>339</v>
      </c>
      <c r="J43" s="13" t="s">
        <v>340</v>
      </c>
      <c r="K43" s="13" t="s">
        <v>341</v>
      </c>
      <c r="L43" s="13" t="s">
        <v>39</v>
      </c>
      <c r="M43" s="15">
        <v>43252.0</v>
      </c>
      <c r="N43" s="13">
        <v>6.0</v>
      </c>
      <c r="O43" s="13">
        <v>0.0</v>
      </c>
      <c r="P43" s="16"/>
      <c r="Q43" s="13" t="s">
        <v>342</v>
      </c>
      <c r="R43" s="13" t="str">
        <f>IFERROR(__xludf.DUMMYFUNCTION("GOOGLETRANSLATE(Q43)"),"MQA College of your Communist, Make NPA stay on the mountain, my victim is pity")</f>
        <v>MQA College of your Communist, Make NPA stay on the mountain, my victim is pity</v>
      </c>
      <c r="S43" s="13" t="s">
        <v>136</v>
      </c>
      <c r="T43" s="18">
        <v>44233.464583333334</v>
      </c>
      <c r="U43" s="13"/>
      <c r="V43" s="13" t="s">
        <v>75</v>
      </c>
      <c r="W43" s="13">
        <v>0.0</v>
      </c>
      <c r="X43" s="13">
        <v>0.0</v>
      </c>
      <c r="Y43" s="13">
        <v>0.0</v>
      </c>
      <c r="Z43" s="13"/>
      <c r="AA43" s="13" t="s">
        <v>43</v>
      </c>
      <c r="AB43" s="13" t="s">
        <v>343</v>
      </c>
      <c r="AC43" s="13" t="s">
        <v>55</v>
      </c>
      <c r="AD43" s="21"/>
      <c r="AE43" s="22"/>
    </row>
    <row r="44">
      <c r="A44" s="9" t="str">
        <f t="shared" si="1"/>
        <v>32-43</v>
      </c>
      <c r="B44" s="10">
        <v>45002.40274651621</v>
      </c>
      <c r="C44" s="11" t="s">
        <v>344</v>
      </c>
      <c r="D44" s="12">
        <v>32.0</v>
      </c>
      <c r="E44" s="17" t="s">
        <v>33</v>
      </c>
      <c r="F44" s="13" t="s">
        <v>34</v>
      </c>
      <c r="G44" s="13" t="s">
        <v>337</v>
      </c>
      <c r="H44" s="13" t="s">
        <v>338</v>
      </c>
      <c r="I44" s="13" t="s">
        <v>345</v>
      </c>
      <c r="J44" s="13" t="s">
        <v>346</v>
      </c>
      <c r="K44" s="13"/>
      <c r="L44" s="13" t="s">
        <v>39</v>
      </c>
      <c r="M44" s="15">
        <v>42278.0</v>
      </c>
      <c r="N44" s="13">
        <v>121.0</v>
      </c>
      <c r="O44" s="13">
        <v>118.0</v>
      </c>
      <c r="P44" s="16"/>
      <c r="Q44" s="13" t="s">
        <v>347</v>
      </c>
      <c r="R44" s="14" t="str">
        <f>IFERROR(__xludf.DUMMYFUNCTION("GOOGLETRANSLATE(Q44)"),"This LFS has been a long time. I'm still in college in PUP, students recruiter to become an NPA. Lose communist, CPP NDF.😖 Remember you young people here, use the brain.😑 Marcos Jr.")</f>
        <v>This LFS has been a long time. I'm still in college in PUP, students recruiter to become an NPA. Lose communist, CPP NDF.😖 Remember you young people here, use the brain.😑 Marcos Jr.</v>
      </c>
      <c r="S44" s="13" t="s">
        <v>136</v>
      </c>
      <c r="T44" s="18">
        <v>44724.97638888889</v>
      </c>
      <c r="U44" s="14"/>
      <c r="V44" s="13" t="s">
        <v>75</v>
      </c>
      <c r="W44" s="13">
        <v>0.0</v>
      </c>
      <c r="X44" s="13">
        <v>0.0</v>
      </c>
      <c r="Y44" s="13">
        <v>0.0</v>
      </c>
      <c r="Z44" s="14"/>
      <c r="AA44" s="13" t="s">
        <v>43</v>
      </c>
      <c r="AB44" s="13" t="s">
        <v>348</v>
      </c>
      <c r="AC44" s="13" t="s">
        <v>45</v>
      </c>
      <c r="AD44" s="21"/>
      <c r="AE44" s="22"/>
    </row>
    <row r="45">
      <c r="A45" s="9" t="str">
        <f t="shared" si="1"/>
        <v>32-44</v>
      </c>
      <c r="B45" s="10">
        <v>45002.404626296295</v>
      </c>
      <c r="C45" s="11" t="s">
        <v>349</v>
      </c>
      <c r="D45" s="23">
        <v>32.0</v>
      </c>
      <c r="E45" s="13" t="s">
        <v>33</v>
      </c>
      <c r="F45" s="13" t="s">
        <v>34</v>
      </c>
      <c r="G45" s="13" t="s">
        <v>337</v>
      </c>
      <c r="H45" s="13" t="s">
        <v>350</v>
      </c>
      <c r="I45" s="13" t="s">
        <v>351</v>
      </c>
      <c r="J45" s="13" t="s">
        <v>352</v>
      </c>
      <c r="K45" s="13" t="s">
        <v>353</v>
      </c>
      <c r="L45" s="13" t="s">
        <v>39</v>
      </c>
      <c r="M45" s="15">
        <v>43586.0</v>
      </c>
      <c r="N45" s="13">
        <v>2507.0</v>
      </c>
      <c r="O45" s="13">
        <v>1568.0</v>
      </c>
      <c r="P45" s="16"/>
      <c r="Q45" s="13" t="s">
        <v>354</v>
      </c>
      <c r="R45" s="13" t="str">
        <f>IFERROR(__xludf.DUMMYFUNCTION("GOOGLETRANSLATE(Q45)"),"I kinda need go to college for a different purpose,
The only school that I avoid is University of Philippines because that school is a breeding ground of communist terrorist, NPA CPP NDF
@danullgirl 
@xokenshee")</f>
        <v>I kinda need go to college for a different purpose,
The only school that I avoid is University of Philippines because that school is a breeding ground of communist terrorist, NPA CPP NDF
@danullgirl 
@xokenshee</v>
      </c>
      <c r="S45" s="13" t="s">
        <v>136</v>
      </c>
      <c r="T45" s="18" t="s">
        <v>355</v>
      </c>
      <c r="U45" s="13"/>
      <c r="V45" s="13" t="s">
        <v>75</v>
      </c>
      <c r="W45" s="13">
        <v>0.0</v>
      </c>
      <c r="X45" s="13">
        <v>1.0</v>
      </c>
      <c r="Y45" s="13">
        <v>0.0</v>
      </c>
      <c r="Z45" s="13"/>
      <c r="AA45" s="13" t="s">
        <v>43</v>
      </c>
      <c r="AB45" s="20" t="s">
        <v>356</v>
      </c>
      <c r="AC45" s="13" t="s">
        <v>55</v>
      </c>
      <c r="AD45" s="21"/>
      <c r="AE45" s="22"/>
    </row>
    <row r="46">
      <c r="A46" s="9" t="str">
        <f t="shared" si="1"/>
        <v>32-45</v>
      </c>
      <c r="B46" s="10">
        <v>45002.40769079862</v>
      </c>
      <c r="C46" s="11" t="s">
        <v>357</v>
      </c>
      <c r="D46" s="12">
        <v>32.0</v>
      </c>
      <c r="E46" s="17" t="s">
        <v>33</v>
      </c>
      <c r="F46" s="13" t="s">
        <v>34</v>
      </c>
      <c r="G46" s="13" t="s">
        <v>80</v>
      </c>
      <c r="H46" s="13" t="s">
        <v>358</v>
      </c>
      <c r="I46" s="13" t="s">
        <v>359</v>
      </c>
      <c r="J46" s="13" t="s">
        <v>360</v>
      </c>
      <c r="K46" s="13"/>
      <c r="L46" s="13" t="s">
        <v>39</v>
      </c>
      <c r="M46" s="15">
        <v>44136.0</v>
      </c>
      <c r="N46" s="13">
        <v>72.0</v>
      </c>
      <c r="O46" s="13">
        <v>3.0</v>
      </c>
      <c r="P46" s="16"/>
      <c r="Q46" s="13" t="s">
        <v>361</v>
      </c>
      <c r="R46" s="14" t="str">
        <f>IFERROR(__xludf.DUMMYFUNCTION("GOOGLETRANSLATE(Q46)"),"Up breeding ground of the NPA.")</f>
        <v>Up breeding ground of the NPA.</v>
      </c>
      <c r="S46" s="13" t="s">
        <v>136</v>
      </c>
      <c r="T46" s="18" t="s">
        <v>362</v>
      </c>
      <c r="U46" s="14"/>
      <c r="V46" s="13" t="s">
        <v>42</v>
      </c>
      <c r="W46" s="13">
        <v>0.0</v>
      </c>
      <c r="X46" s="13">
        <v>0.0</v>
      </c>
      <c r="Y46" s="13">
        <v>0.0</v>
      </c>
      <c r="Z46" s="14"/>
      <c r="AA46" s="13" t="s">
        <v>43</v>
      </c>
      <c r="AB46" s="20" t="s">
        <v>363</v>
      </c>
      <c r="AC46" s="13" t="s">
        <v>45</v>
      </c>
      <c r="AD46" s="21"/>
      <c r="AE46" s="22"/>
    </row>
    <row r="47">
      <c r="A47" s="9" t="str">
        <f t="shared" si="1"/>
        <v>32-46</v>
      </c>
      <c r="B47" s="10">
        <v>45002.40961962963</v>
      </c>
      <c r="C47" s="11" t="s">
        <v>364</v>
      </c>
      <c r="D47" s="12">
        <v>32.0</v>
      </c>
      <c r="E47" s="17" t="s">
        <v>33</v>
      </c>
      <c r="F47" s="13" t="s">
        <v>34</v>
      </c>
      <c r="G47" s="13" t="s">
        <v>80</v>
      </c>
      <c r="H47" s="13" t="s">
        <v>358</v>
      </c>
      <c r="I47" s="13" t="s">
        <v>365</v>
      </c>
      <c r="J47" s="13" t="s">
        <v>366</v>
      </c>
      <c r="K47" s="13"/>
      <c r="L47" s="13" t="s">
        <v>39</v>
      </c>
      <c r="M47" s="15">
        <v>42491.0</v>
      </c>
      <c r="N47" s="13">
        <v>50.0</v>
      </c>
      <c r="O47" s="13">
        <v>2.0</v>
      </c>
      <c r="P47" s="16"/>
      <c r="Q47" s="13" t="s">
        <v>367</v>
      </c>
      <c r="R47" s="14" t="str">
        <f>IFERROR(__xludf.DUMMYFUNCTION("GOOGLETRANSLATE(Q47)"),"Breeding ground of NPA yan yupi! Even teachers are communist !!!")</f>
        <v>Breeding ground of NPA yan yupi! Even teachers are communist !!!</v>
      </c>
      <c r="S47" s="13" t="s">
        <v>136</v>
      </c>
      <c r="T47" s="18" t="s">
        <v>368</v>
      </c>
      <c r="U47" s="14"/>
      <c r="V47" s="13" t="s">
        <v>75</v>
      </c>
      <c r="W47" s="13">
        <v>0.0</v>
      </c>
      <c r="X47" s="13">
        <v>0.0</v>
      </c>
      <c r="Y47" s="13">
        <v>0.0</v>
      </c>
      <c r="Z47" s="14"/>
      <c r="AA47" s="13" t="s">
        <v>43</v>
      </c>
      <c r="AB47" s="20" t="s">
        <v>369</v>
      </c>
      <c r="AC47" s="13" t="s">
        <v>45</v>
      </c>
      <c r="AD47" s="21"/>
      <c r="AE47" s="22"/>
    </row>
    <row r="48">
      <c r="A48" s="9" t="str">
        <f t="shared" si="1"/>
        <v>32-47</v>
      </c>
      <c r="B48" s="10">
        <v>45002.41107711806</v>
      </c>
      <c r="C48" s="11" t="s">
        <v>370</v>
      </c>
      <c r="D48" s="23">
        <v>32.0</v>
      </c>
      <c r="E48" s="13" t="s">
        <v>33</v>
      </c>
      <c r="F48" s="13" t="s">
        <v>34</v>
      </c>
      <c r="G48" s="13" t="s">
        <v>80</v>
      </c>
      <c r="H48" s="13" t="s">
        <v>358</v>
      </c>
      <c r="I48" s="13" t="s">
        <v>371</v>
      </c>
      <c r="J48" s="13" t="s">
        <v>372</v>
      </c>
      <c r="K48" s="13" t="s">
        <v>373</v>
      </c>
      <c r="L48" s="13" t="s">
        <v>39</v>
      </c>
      <c r="M48" s="15">
        <v>44470.0</v>
      </c>
      <c r="N48" s="13">
        <v>286.0</v>
      </c>
      <c r="O48" s="13">
        <v>3.0</v>
      </c>
      <c r="P48" s="16"/>
      <c r="Q48" s="13" t="s">
        <v>374</v>
      </c>
      <c r="R48" s="13" t="str">
        <f>IFERROR(__xludf.DUMMYFUNCTION("GOOGLETRANSLATE(Q48)"),"Up breeding ground of NPA")</f>
        <v>Up breeding ground of NPA</v>
      </c>
      <c r="S48" s="13" t="s">
        <v>136</v>
      </c>
      <c r="T48" s="18">
        <v>44689.11736111111</v>
      </c>
      <c r="U48" s="13"/>
      <c r="V48" s="13" t="s">
        <v>42</v>
      </c>
      <c r="W48" s="13">
        <v>0.0</v>
      </c>
      <c r="X48" s="13">
        <v>0.0</v>
      </c>
      <c r="Y48" s="13">
        <v>0.0</v>
      </c>
      <c r="Z48" s="13"/>
      <c r="AA48" s="13" t="s">
        <v>43</v>
      </c>
      <c r="AB48" s="20" t="s">
        <v>375</v>
      </c>
      <c r="AC48" s="13" t="s">
        <v>376</v>
      </c>
      <c r="AD48" s="21"/>
      <c r="AE48" s="22"/>
    </row>
    <row r="49">
      <c r="A49" s="9" t="str">
        <f t="shared" si="1"/>
        <v>32-48</v>
      </c>
      <c r="B49" s="10">
        <v>45002.41235721065</v>
      </c>
      <c r="C49" s="11" t="s">
        <v>377</v>
      </c>
      <c r="D49" s="23">
        <v>32.0</v>
      </c>
      <c r="E49" s="13" t="s">
        <v>33</v>
      </c>
      <c r="F49" s="13" t="s">
        <v>34</v>
      </c>
      <c r="G49" s="13" t="s">
        <v>80</v>
      </c>
      <c r="H49" s="13" t="s">
        <v>358</v>
      </c>
      <c r="I49" s="13" t="s">
        <v>378</v>
      </c>
      <c r="J49" s="13" t="s">
        <v>379</v>
      </c>
      <c r="K49" s="13" t="s">
        <v>380</v>
      </c>
      <c r="L49" s="13" t="s">
        <v>39</v>
      </c>
      <c r="M49" s="15">
        <v>42856.0</v>
      </c>
      <c r="N49" s="13">
        <v>234.0</v>
      </c>
      <c r="O49" s="13">
        <v>58.0</v>
      </c>
      <c r="P49" s="13" t="s">
        <v>154</v>
      </c>
      <c r="Q49" s="13" t="s">
        <v>381</v>
      </c>
      <c r="R49" s="13" t="str">
        <f>IFERROR(__xludf.DUMMYFUNCTION("GOOGLETRANSLATE(Q49)"),"Remove scholarships. SOBRA NG ABUSADO !!! What a waste of government money to breeding ground of NPAs !!! 😈")</f>
        <v>Remove scholarships. SOBRA NG ABUSADO !!! What a waste of government money to breeding ground of NPAs !!! 😈</v>
      </c>
      <c r="S49" s="13" t="s">
        <v>136</v>
      </c>
      <c r="T49" s="18">
        <v>44809.986805555556</v>
      </c>
      <c r="U49" s="13"/>
      <c r="V49" s="13" t="s">
        <v>75</v>
      </c>
      <c r="W49" s="13">
        <v>0.0</v>
      </c>
      <c r="X49" s="13">
        <v>8.0</v>
      </c>
      <c r="Y49" s="13">
        <v>0.0</v>
      </c>
      <c r="Z49" s="13"/>
      <c r="AA49" s="13" t="s">
        <v>43</v>
      </c>
      <c r="AB49" s="20" t="s">
        <v>382</v>
      </c>
      <c r="AC49" s="13"/>
      <c r="AD49" s="21"/>
      <c r="AE49" s="22"/>
    </row>
    <row r="50">
      <c r="A50" s="9" t="str">
        <f t="shared" si="1"/>
        <v>32-49</v>
      </c>
      <c r="B50" s="10">
        <v>45002.41442331018</v>
      </c>
      <c r="C50" s="11" t="s">
        <v>383</v>
      </c>
      <c r="D50" s="23">
        <v>32.0</v>
      </c>
      <c r="E50" s="13" t="s">
        <v>33</v>
      </c>
      <c r="F50" s="13" t="s">
        <v>34</v>
      </c>
      <c r="G50" s="13" t="s">
        <v>384</v>
      </c>
      <c r="H50" s="13" t="s">
        <v>358</v>
      </c>
      <c r="I50" s="13" t="s">
        <v>385</v>
      </c>
      <c r="J50" s="13" t="s">
        <v>386</v>
      </c>
      <c r="K50" s="13" t="s">
        <v>387</v>
      </c>
      <c r="L50" s="13" t="s">
        <v>39</v>
      </c>
      <c r="M50" s="15">
        <v>39965.0</v>
      </c>
      <c r="N50" s="13">
        <v>1597.0</v>
      </c>
      <c r="O50" s="13">
        <v>269.0</v>
      </c>
      <c r="P50" s="13" t="s">
        <v>388</v>
      </c>
      <c r="Q50" s="13" t="s">
        <v>389</v>
      </c>
      <c r="R50" s="13" t="str">
        <f>IFERROR(__xludf.DUMMYFUNCTION("GOOGLETRANSLATE(Q50)"),"You are aware of UP Grad, we salute your patriotism for the country and people! You are a real grad of the town because you appreciate what is right and not the greed of the communist terrorist group and Aquino-lpigs propaganda!")</f>
        <v>You are aware of UP Grad, we salute your patriotism for the country and people! You are a real grad of the town because you appreciate what is right and not the greed of the communist terrorist group and Aquino-lpigs propaganda!</v>
      </c>
      <c r="S50" s="13" t="s">
        <v>136</v>
      </c>
      <c r="T50" s="18" t="s">
        <v>390</v>
      </c>
      <c r="U50" s="13"/>
      <c r="V50" s="13" t="s">
        <v>75</v>
      </c>
      <c r="W50" s="13">
        <v>0.0</v>
      </c>
      <c r="X50" s="13">
        <v>0.0</v>
      </c>
      <c r="Y50" s="13">
        <v>0.0</v>
      </c>
      <c r="Z50" s="13"/>
      <c r="AA50" s="13" t="s">
        <v>43</v>
      </c>
      <c r="AB50" s="20" t="s">
        <v>391</v>
      </c>
      <c r="AC50" s="13"/>
      <c r="AD50" s="21"/>
      <c r="AE50" s="22"/>
    </row>
    <row r="51">
      <c r="A51" s="9" t="str">
        <f t="shared" si="1"/>
        <v>32-50</v>
      </c>
      <c r="B51" s="10">
        <v>45002.41636350694</v>
      </c>
      <c r="C51" s="11" t="s">
        <v>392</v>
      </c>
      <c r="D51" s="23">
        <v>32.0</v>
      </c>
      <c r="E51" s="13" t="s">
        <v>33</v>
      </c>
      <c r="F51" s="13" t="s">
        <v>34</v>
      </c>
      <c r="G51" s="13" t="s">
        <v>384</v>
      </c>
      <c r="H51" s="13" t="s">
        <v>358</v>
      </c>
      <c r="I51" s="13" t="s">
        <v>393</v>
      </c>
      <c r="J51" s="13" t="s">
        <v>394</v>
      </c>
      <c r="K51" s="13" t="s">
        <v>395</v>
      </c>
      <c r="L51" s="13" t="s">
        <v>39</v>
      </c>
      <c r="M51" s="15">
        <v>39966.0</v>
      </c>
      <c r="N51" s="13">
        <v>1263.0</v>
      </c>
      <c r="O51" s="13">
        <v>1147.0</v>
      </c>
      <c r="P51" s="13" t="s">
        <v>154</v>
      </c>
      <c r="Q51" s="13" t="s">
        <v>396</v>
      </c>
      <c r="R51" s="13" t="str">
        <f>IFERROR(__xludf.DUMMYFUNCTION("GOOGLETRANSLATE(Q51)"),"Three have lost my batch (the one who saw dead), the two do not know where it is ... they are members of the Pi Sigma Frat, -In my time, two g org breeding ground of the NPA 👉lfs and PI Sigma frat.")</f>
        <v>Three have lost my batch (the one who saw dead), the two do not know where it is ... they are members of the Pi Sigma Frat, -In my time, two g org breeding ground of the NPA 👉lfs and PI Sigma frat.</v>
      </c>
      <c r="S51" s="13" t="s">
        <v>136</v>
      </c>
      <c r="T51" s="18" t="s">
        <v>397</v>
      </c>
      <c r="U51" s="13"/>
      <c r="V51" s="13" t="s">
        <v>75</v>
      </c>
      <c r="W51" s="13">
        <v>0.0</v>
      </c>
      <c r="X51" s="13">
        <v>0.0</v>
      </c>
      <c r="Y51" s="13">
        <v>0.0</v>
      </c>
      <c r="Z51" s="13"/>
      <c r="AA51" s="13" t="s">
        <v>43</v>
      </c>
      <c r="AB51" s="13" t="s">
        <v>398</v>
      </c>
      <c r="AC51" s="13" t="s">
        <v>399</v>
      </c>
      <c r="AD51" s="21"/>
      <c r="AE51" s="22"/>
    </row>
    <row r="52">
      <c r="A52" s="9" t="str">
        <f t="shared" si="1"/>
        <v>32-51</v>
      </c>
      <c r="B52" s="10">
        <v>45002.41825243055</v>
      </c>
      <c r="C52" s="11" t="s">
        <v>400</v>
      </c>
      <c r="D52" s="23">
        <v>32.0</v>
      </c>
      <c r="E52" s="13" t="s">
        <v>33</v>
      </c>
      <c r="F52" s="13" t="s">
        <v>34</v>
      </c>
      <c r="G52" s="13" t="s">
        <v>80</v>
      </c>
      <c r="H52" s="13" t="s">
        <v>358</v>
      </c>
      <c r="I52" s="13" t="s">
        <v>401</v>
      </c>
      <c r="J52" s="13" t="s">
        <v>402</v>
      </c>
      <c r="K52" s="13" t="s">
        <v>403</v>
      </c>
      <c r="L52" s="13" t="s">
        <v>52</v>
      </c>
      <c r="M52" s="15">
        <v>42339.0</v>
      </c>
      <c r="N52" s="13">
        <v>800.0</v>
      </c>
      <c r="O52" s="13">
        <v>406.0</v>
      </c>
      <c r="P52" s="13" t="s">
        <v>154</v>
      </c>
      <c r="Q52" s="24" t="s">
        <v>404</v>
      </c>
      <c r="R52" s="13" t="str">
        <f>IFERROR(__xludf.DUMMYFUNCTION("GOOGLETRANSLATE(Q52)"),"There are many in the NPA's UP Breeding Ground https://twitter.com/bazoom_/status/936005155962499072")</f>
        <v>There are many in the NPA's UP Breeding Ground https://twitter.com/bazoom_/status/936005155962499072</v>
      </c>
      <c r="S52" s="13" t="s">
        <v>136</v>
      </c>
      <c r="T52" s="18" t="s">
        <v>405</v>
      </c>
      <c r="U52" s="13"/>
      <c r="V52" s="13" t="s">
        <v>75</v>
      </c>
      <c r="W52" s="13">
        <v>0.0</v>
      </c>
      <c r="X52" s="13">
        <v>0.0</v>
      </c>
      <c r="Y52" s="13">
        <v>0.0</v>
      </c>
      <c r="Z52" s="13"/>
      <c r="AA52" s="13" t="s">
        <v>43</v>
      </c>
      <c r="AB52" s="13" t="s">
        <v>406</v>
      </c>
      <c r="AC52" s="13"/>
      <c r="AD52" s="21"/>
      <c r="AE52" s="22"/>
    </row>
    <row r="53">
      <c r="A53" s="9" t="str">
        <f t="shared" si="1"/>
        <v>32-52</v>
      </c>
      <c r="B53" s="10">
        <v>45002.420189861106</v>
      </c>
      <c r="C53" s="11" t="s">
        <v>407</v>
      </c>
      <c r="D53" s="23">
        <v>32.0</v>
      </c>
      <c r="E53" s="13" t="s">
        <v>33</v>
      </c>
      <c r="F53" s="13" t="s">
        <v>34</v>
      </c>
      <c r="G53" s="13" t="s">
        <v>408</v>
      </c>
      <c r="H53" s="13" t="s">
        <v>358</v>
      </c>
      <c r="I53" s="13" t="s">
        <v>409</v>
      </c>
      <c r="J53" s="13" t="s">
        <v>410</v>
      </c>
      <c r="K53" s="13" t="s">
        <v>411</v>
      </c>
      <c r="L53" s="13" t="s">
        <v>39</v>
      </c>
      <c r="M53" s="15">
        <v>43647.0</v>
      </c>
      <c r="N53" s="13">
        <v>21.0</v>
      </c>
      <c r="O53" s="13">
        <v>72.0</v>
      </c>
      <c r="P53" s="16"/>
      <c r="Q53" s="13" t="s">
        <v>412</v>
      </c>
      <c r="R53" s="13" t="str">
        <f>IFERROR(__xludf.DUMMYFUNCTION("GOOGLETRANSLATE(Q53)"),"That accord was maliciously set up in the first place by the Aquino's and Dilawans so they can breed terrorist there. Numbers don't lie so it's just proper to curtail that agreement and allow the army and police to cleanse that infested institution.")</f>
        <v>That accord was maliciously set up in the first place by the Aquino's and Dilawans so they can breed terrorist there. Numbers don't lie so it's just proper to curtail that agreement and allow the army and police to cleanse that infested institution.</v>
      </c>
      <c r="S53" s="13" t="s">
        <v>136</v>
      </c>
      <c r="T53" s="18" t="s">
        <v>413</v>
      </c>
      <c r="U53" s="13"/>
      <c r="V53" s="13" t="s">
        <v>42</v>
      </c>
      <c r="W53" s="13">
        <v>1.0</v>
      </c>
      <c r="X53" s="13">
        <v>1.0</v>
      </c>
      <c r="Y53" s="13">
        <v>1.0</v>
      </c>
      <c r="Z53" s="13"/>
      <c r="AA53" s="13" t="s">
        <v>43</v>
      </c>
      <c r="AB53" s="13" t="s">
        <v>414</v>
      </c>
      <c r="AC53" s="13" t="s">
        <v>55</v>
      </c>
      <c r="AD53" s="21"/>
      <c r="AE53" s="22"/>
    </row>
    <row r="54">
      <c r="A54" s="9" t="str">
        <f t="shared" si="1"/>
        <v>32-53</v>
      </c>
      <c r="B54" s="10">
        <v>45002.4227377662</v>
      </c>
      <c r="C54" s="11" t="s">
        <v>415</v>
      </c>
      <c r="D54" s="23">
        <v>32.0</v>
      </c>
      <c r="E54" s="13" t="s">
        <v>33</v>
      </c>
      <c r="F54" s="13" t="s">
        <v>34</v>
      </c>
      <c r="G54" s="13" t="s">
        <v>408</v>
      </c>
      <c r="H54" s="13" t="s">
        <v>358</v>
      </c>
      <c r="I54" s="13" t="s">
        <v>409</v>
      </c>
      <c r="J54" s="13" t="s">
        <v>410</v>
      </c>
      <c r="K54" s="13" t="s">
        <v>411</v>
      </c>
      <c r="L54" s="13" t="s">
        <v>39</v>
      </c>
      <c r="M54" s="15">
        <v>43647.0</v>
      </c>
      <c r="N54" s="13">
        <v>21.0</v>
      </c>
      <c r="O54" s="13">
        <v>72.0</v>
      </c>
      <c r="P54" s="16"/>
      <c r="Q54" s="13" t="s">
        <v>416</v>
      </c>
      <c r="R54" s="13" t="str">
        <f>IFERROR(__xludf.DUMMYFUNCTION("GOOGLETRANSLATE(Q54)"),"Of course. 1st, enablers need not be students and they are secretly meeting there. 2nd, when all will go back to normal, parents are at peace because may military and pnp presence sa campus (not just in UP) until this insurgency is resolved.")</f>
        <v>Of course. 1st, enablers need not be students and they are secretly meeting there. 2nd, when all will go back to normal, parents are at peace because may military and pnp presence sa campus (not just in UP) until this insurgency is resolved.</v>
      </c>
      <c r="S54" s="13" t="s">
        <v>136</v>
      </c>
      <c r="T54" s="18" t="s">
        <v>417</v>
      </c>
      <c r="U54" s="13"/>
      <c r="V54" s="13" t="s">
        <v>75</v>
      </c>
      <c r="W54" s="13">
        <v>0.0</v>
      </c>
      <c r="X54" s="13">
        <v>0.0</v>
      </c>
      <c r="Y54" s="13">
        <v>0.0</v>
      </c>
      <c r="Z54" s="13"/>
      <c r="AA54" s="13" t="s">
        <v>43</v>
      </c>
      <c r="AB54" s="13" t="s">
        <v>418</v>
      </c>
      <c r="AC54" s="13" t="s">
        <v>55</v>
      </c>
      <c r="AD54" s="21"/>
      <c r="AE54" s="22"/>
    </row>
    <row r="55">
      <c r="A55" s="9" t="str">
        <f t="shared" si="1"/>
        <v>32-54</v>
      </c>
      <c r="B55" s="10">
        <v>45004.823530092595</v>
      </c>
      <c r="C55" s="11" t="s">
        <v>419</v>
      </c>
      <c r="D55" s="23">
        <v>32.0</v>
      </c>
      <c r="E55" s="13" t="s">
        <v>67</v>
      </c>
      <c r="F55" s="13" t="s">
        <v>34</v>
      </c>
      <c r="G55" s="13" t="s">
        <v>68</v>
      </c>
      <c r="H55" s="13" t="s">
        <v>420</v>
      </c>
      <c r="I55" s="13" t="s">
        <v>421</v>
      </c>
      <c r="J55" s="13" t="s">
        <v>422</v>
      </c>
      <c r="K55" s="13" t="s">
        <v>423</v>
      </c>
      <c r="L55" s="13" t="s">
        <v>39</v>
      </c>
      <c r="M55" s="15">
        <v>44256.0</v>
      </c>
      <c r="N55" s="13">
        <v>487.0</v>
      </c>
      <c r="O55" s="13">
        <v>405.0</v>
      </c>
      <c r="P55" s="13" t="s">
        <v>424</v>
      </c>
      <c r="Q55" s="13" t="s">
        <v>425</v>
      </c>
      <c r="R55" s="13" t="str">
        <f>IFERROR(__xludf.DUMMYFUNCTION("GOOGLETRANSLATE(Q55)"),"Nothing new there ... It's scattered because rebel and activists in UP, so who can they support Diba eh in Mama Leni! close so cla ni joma what? 😂")</f>
        <v>Nothing new there ... It's scattered because rebel and activists in UP, so who can they support Diba eh in Mama Leni! close so cla ni joma what? 😂</v>
      </c>
      <c r="S55" s="13" t="s">
        <v>426</v>
      </c>
      <c r="T55" s="18">
        <v>44780.19457175926</v>
      </c>
      <c r="U55" s="13"/>
      <c r="V55" s="13" t="s">
        <v>75</v>
      </c>
      <c r="W55" s="13">
        <v>1.0</v>
      </c>
      <c r="X55" s="13">
        <v>1.0</v>
      </c>
      <c r="Y55" s="13">
        <v>0.0</v>
      </c>
      <c r="Z55" s="13"/>
      <c r="AA55" s="13" t="s">
        <v>43</v>
      </c>
      <c r="AB55" s="13" t="s">
        <v>427</v>
      </c>
      <c r="AC55" s="13"/>
      <c r="AD55" s="26"/>
      <c r="AE55" s="26"/>
    </row>
    <row r="56">
      <c r="A56" s="9" t="str">
        <f t="shared" si="1"/>
        <v>32-55</v>
      </c>
      <c r="B56" s="10">
        <v>45004.831400462965</v>
      </c>
      <c r="C56" s="11" t="s">
        <v>428</v>
      </c>
      <c r="D56" s="23">
        <v>32.0</v>
      </c>
      <c r="E56" s="13" t="s">
        <v>67</v>
      </c>
      <c r="F56" s="13" t="s">
        <v>34</v>
      </c>
      <c r="G56" s="13" t="s">
        <v>68</v>
      </c>
      <c r="H56" s="13" t="s">
        <v>420</v>
      </c>
      <c r="I56" s="13" t="s">
        <v>429</v>
      </c>
      <c r="J56" s="13" t="s">
        <v>430</v>
      </c>
      <c r="K56" s="13" t="s">
        <v>431</v>
      </c>
      <c r="L56" s="13" t="s">
        <v>52</v>
      </c>
      <c r="M56" s="15">
        <v>42370.0</v>
      </c>
      <c r="N56" s="13">
        <v>1097.0</v>
      </c>
      <c r="O56" s="13">
        <v>1132.0</v>
      </c>
      <c r="P56" s="16"/>
      <c r="Q56" s="13" t="s">
        <v>432</v>
      </c>
      <c r="R56" s="13" t="str">
        <f>IFERROR(__xludf.DUMMYFUNCTION("GOOGLETRANSLATE(Q56)"),"@BabyFace78119 Most of the activists and rebels that Marcos arrested were from UP.
#Abscbndecline")</f>
        <v>@BabyFace78119 Most of the activists and rebels that Marcos arrested were from UP.
#Abscbndecline</v>
      </c>
      <c r="S56" s="13" t="s">
        <v>16</v>
      </c>
      <c r="T56" s="18" t="s">
        <v>433</v>
      </c>
      <c r="U56" s="13"/>
      <c r="V56" s="13" t="s">
        <v>42</v>
      </c>
      <c r="W56" s="13">
        <v>0.0</v>
      </c>
      <c r="X56" s="13">
        <v>0.0</v>
      </c>
      <c r="Y56" s="13">
        <v>0.0</v>
      </c>
      <c r="Z56" s="13"/>
      <c r="AA56" s="13" t="s">
        <v>43</v>
      </c>
      <c r="AB56" s="13" t="s">
        <v>434</v>
      </c>
      <c r="AC56" s="13" t="s">
        <v>55</v>
      </c>
      <c r="AD56" s="26"/>
      <c r="AE56" s="26"/>
    </row>
    <row r="57">
      <c r="A57" s="9" t="str">
        <f t="shared" si="1"/>
        <v>32-56</v>
      </c>
      <c r="B57" s="10">
        <v>45004.83634259259</v>
      </c>
      <c r="C57" s="11" t="s">
        <v>435</v>
      </c>
      <c r="D57" s="23">
        <v>32.0</v>
      </c>
      <c r="E57" s="13" t="s">
        <v>67</v>
      </c>
      <c r="F57" s="13" t="s">
        <v>34</v>
      </c>
      <c r="G57" s="13" t="s">
        <v>68</v>
      </c>
      <c r="H57" s="13" t="s">
        <v>420</v>
      </c>
      <c r="I57" s="13" t="s">
        <v>436</v>
      </c>
      <c r="J57" s="13" t="s">
        <v>437</v>
      </c>
      <c r="K57" s="13" t="s">
        <v>438</v>
      </c>
      <c r="L57" s="13" t="s">
        <v>39</v>
      </c>
      <c r="M57" s="15">
        <v>43983.0</v>
      </c>
      <c r="N57" s="13">
        <v>667.0</v>
      </c>
      <c r="O57" s="13">
        <v>341.0</v>
      </c>
      <c r="P57" s="13" t="s">
        <v>439</v>
      </c>
      <c r="Q57" s="13" t="s">
        <v>440</v>
      </c>
      <c r="R57" s="13" t="str">
        <f>IFERROR(__xludf.DUMMYFUNCTION("GOOGLETRANSLATE(Q57)"),"UP activist students are encouraging the mountains of farmers' living peasants, my grandfather is almost crazy because a student's orders are being bullied at the command of their commander because they do not want to give rice to the rebel")</f>
        <v>UP activist students are encouraging the mountains of farmers' living peasants, my grandfather is almost crazy because a student's orders are being bullied at the command of their commander because they do not want to give rice to the rebel</v>
      </c>
      <c r="S57" s="13" t="s">
        <v>136</v>
      </c>
      <c r="T57" s="18" t="s">
        <v>441</v>
      </c>
      <c r="U57" s="13"/>
      <c r="V57" s="13" t="s">
        <v>42</v>
      </c>
      <c r="W57" s="13">
        <v>0.0</v>
      </c>
      <c r="X57" s="13">
        <v>0.0</v>
      </c>
      <c r="Y57" s="13">
        <v>0.0</v>
      </c>
      <c r="Z57" s="13"/>
      <c r="AA57" s="13" t="s">
        <v>76</v>
      </c>
      <c r="AB57" s="13" t="s">
        <v>442</v>
      </c>
      <c r="AC57" s="13"/>
      <c r="AD57" s="26"/>
      <c r="AE57" s="26"/>
    </row>
    <row r="58">
      <c r="A58" s="9" t="str">
        <f t="shared" si="1"/>
        <v>32-57</v>
      </c>
      <c r="B58" s="10">
        <v>45004.8375</v>
      </c>
      <c r="C58" s="11" t="s">
        <v>443</v>
      </c>
      <c r="D58" s="23">
        <v>32.0</v>
      </c>
      <c r="E58" s="13" t="s">
        <v>67</v>
      </c>
      <c r="F58" s="13" t="s">
        <v>34</v>
      </c>
      <c r="G58" s="13" t="s">
        <v>68</v>
      </c>
      <c r="H58" s="13" t="s">
        <v>420</v>
      </c>
      <c r="I58" s="13" t="s">
        <v>444</v>
      </c>
      <c r="J58" s="13" t="s">
        <v>445</v>
      </c>
      <c r="K58" s="13" t="s">
        <v>446</v>
      </c>
      <c r="L58" s="13" t="s">
        <v>39</v>
      </c>
      <c r="M58" s="15">
        <v>44013.0</v>
      </c>
      <c r="N58" s="13">
        <v>395.0</v>
      </c>
      <c r="O58" s="13">
        <v>108.0</v>
      </c>
      <c r="P58" s="16"/>
      <c r="Q58" s="13" t="s">
        <v>447</v>
      </c>
      <c r="R58" s="13" t="str">
        <f>IFERROR(__xludf.DUMMYFUNCTION("GOOGLETRANSLATE(Q58)"),"Yes! He has a point. In the porket there are many activists and rebels from UP it does not mean they are rerecruited. It's a breeding ground for NPA and recruitment center. The UP admin is not the recruitment. Those leaders of student orgs and leaders.")</f>
        <v>Yes! He has a point. In the porket there are many activists and rebels from UP it does not mean they are rerecruited. It's a breeding ground for NPA and recruitment center. The UP admin is not the recruitment. Those leaders of student orgs and leaders.</v>
      </c>
      <c r="S58" s="13" t="s">
        <v>136</v>
      </c>
      <c r="T58" s="18" t="s">
        <v>448</v>
      </c>
      <c r="U58" s="13"/>
      <c r="V58" s="13" t="s">
        <v>42</v>
      </c>
      <c r="W58" s="13">
        <v>0.0</v>
      </c>
      <c r="X58" s="13">
        <v>0.0</v>
      </c>
      <c r="Y58" s="13">
        <v>0.0</v>
      </c>
      <c r="Z58" s="13"/>
      <c r="AA58" s="13" t="s">
        <v>43</v>
      </c>
      <c r="AB58" s="20" t="s">
        <v>449</v>
      </c>
      <c r="AC58" s="13" t="s">
        <v>55</v>
      </c>
      <c r="AD58" s="26"/>
      <c r="AE58" s="26"/>
    </row>
    <row r="59">
      <c r="A59" s="9" t="str">
        <f t="shared" si="1"/>
        <v>32-58</v>
      </c>
      <c r="B59" s="10">
        <v>45004.83888888889</v>
      </c>
      <c r="C59" s="11" t="s">
        <v>450</v>
      </c>
      <c r="D59" s="23">
        <v>32.0</v>
      </c>
      <c r="E59" s="13" t="s">
        <v>67</v>
      </c>
      <c r="F59" s="13" t="s">
        <v>34</v>
      </c>
      <c r="G59" s="13" t="s">
        <v>68</v>
      </c>
      <c r="H59" s="13" t="s">
        <v>420</v>
      </c>
      <c r="I59" s="13" t="s">
        <v>451</v>
      </c>
      <c r="J59" s="13" t="s">
        <v>452</v>
      </c>
      <c r="K59" s="13" t="s">
        <v>453</v>
      </c>
      <c r="L59" s="13" t="s">
        <v>39</v>
      </c>
      <c r="M59" s="15">
        <v>44197.0</v>
      </c>
      <c r="N59" s="13">
        <v>7.0</v>
      </c>
      <c r="O59" s="13">
        <v>0.0</v>
      </c>
      <c r="P59" s="16"/>
      <c r="Q59" s="13" t="s">
        <v>454</v>
      </c>
      <c r="R59" s="13" t="str">
        <f>IFERROR(__xludf.DUMMYFUNCTION("GOOGLETRANSLATE(Q59)"),"So now, the forces of darkness have grown so strong, the NPAs .. they still do not believe that the rebels in UP and Wapakels are out of the students who are upstairs .. they do not want to rebel for activists, activism lang ..")</f>
        <v>So now, the forces of darkness have grown so strong, the NPAs .. they still do not believe that the rebels in UP and Wapakels are out of the students who are upstairs .. they do not want to rebel for activists, activism lang ..</v>
      </c>
      <c r="S59" s="13" t="s">
        <v>136</v>
      </c>
      <c r="T59" s="18" t="s">
        <v>455</v>
      </c>
      <c r="U59" s="13"/>
      <c r="V59" s="13" t="s">
        <v>42</v>
      </c>
      <c r="W59" s="13">
        <v>0.0</v>
      </c>
      <c r="X59" s="13">
        <v>0.0</v>
      </c>
      <c r="Y59" s="13">
        <v>0.0</v>
      </c>
      <c r="Z59" s="13"/>
      <c r="AA59" s="13" t="s">
        <v>43</v>
      </c>
      <c r="AB59" s="24" t="s">
        <v>456</v>
      </c>
      <c r="AC59" s="13" t="s">
        <v>55</v>
      </c>
      <c r="AD59" s="26"/>
      <c r="AE59" s="26"/>
    </row>
    <row r="60">
      <c r="A60" s="9" t="str">
        <f t="shared" si="1"/>
        <v>32-59</v>
      </c>
      <c r="B60" s="10">
        <v>45004.84305555555</v>
      </c>
      <c r="C60" s="27" t="s">
        <v>457</v>
      </c>
      <c r="D60" s="12">
        <v>32.0</v>
      </c>
      <c r="E60" s="13" t="s">
        <v>67</v>
      </c>
      <c r="F60" s="13" t="s">
        <v>34</v>
      </c>
      <c r="G60" s="13" t="s">
        <v>68</v>
      </c>
      <c r="H60" s="13" t="s">
        <v>420</v>
      </c>
      <c r="I60" s="13" t="s">
        <v>458</v>
      </c>
      <c r="J60" s="13" t="s">
        <v>459</v>
      </c>
      <c r="K60" s="14"/>
      <c r="L60" s="17" t="s">
        <v>39</v>
      </c>
      <c r="M60" s="15">
        <v>44531.0</v>
      </c>
      <c r="N60" s="13">
        <v>159.0</v>
      </c>
      <c r="O60" s="13">
        <v>2.0</v>
      </c>
      <c r="P60" s="16"/>
      <c r="Q60" s="13" t="s">
        <v>460</v>
      </c>
      <c r="R60" s="14" t="str">
        <f>IFERROR(__xludf.DUMMYFUNCTION("GOOGLETRANSLATE(Q60)"),"No1 KC is UP in the DMI of activists student ... the rebel students also come to terms ... and that's because of the students 'brain of the students' brain")</f>
        <v>No1 KC is UP in the DMI of activists student ... the rebel students also come to terms ... and that's because of the students 'brain of the students' brain</v>
      </c>
      <c r="S60" s="13" t="s">
        <v>136</v>
      </c>
      <c r="T60" s="18" t="s">
        <v>461</v>
      </c>
      <c r="U60" s="14"/>
      <c r="V60" s="13" t="s">
        <v>75</v>
      </c>
      <c r="W60" s="13">
        <v>0.0</v>
      </c>
      <c r="X60" s="13">
        <v>0.0</v>
      </c>
      <c r="Y60" s="13">
        <v>0.0</v>
      </c>
      <c r="Z60" s="14"/>
      <c r="AA60" s="13" t="s">
        <v>43</v>
      </c>
      <c r="AB60" s="13" t="s">
        <v>462</v>
      </c>
      <c r="AC60" s="13" t="s">
        <v>45</v>
      </c>
      <c r="AD60" s="26"/>
      <c r="AE60" s="26"/>
    </row>
    <row r="61">
      <c r="A61" s="9" t="str">
        <f t="shared" si="1"/>
        <v>32-60</v>
      </c>
      <c r="B61" s="10">
        <v>45004.84583333333</v>
      </c>
      <c r="C61" s="11" t="s">
        <v>463</v>
      </c>
      <c r="D61" s="23">
        <v>32.0</v>
      </c>
      <c r="E61" s="13" t="s">
        <v>67</v>
      </c>
      <c r="F61" s="13" t="s">
        <v>34</v>
      </c>
      <c r="G61" s="13" t="s">
        <v>68</v>
      </c>
      <c r="H61" s="13" t="s">
        <v>420</v>
      </c>
      <c r="I61" s="13" t="s">
        <v>464</v>
      </c>
      <c r="J61" s="13" t="s">
        <v>465</v>
      </c>
      <c r="K61" s="13" t="s">
        <v>466</v>
      </c>
      <c r="L61" s="13" t="s">
        <v>39</v>
      </c>
      <c r="M61" s="15">
        <v>44166.0</v>
      </c>
      <c r="N61" s="13">
        <v>906.0</v>
      </c>
      <c r="O61" s="13">
        <v>1003.0</v>
      </c>
      <c r="P61" s="13" t="s">
        <v>467</v>
      </c>
      <c r="Q61" s="13" t="s">
        <v>468</v>
      </c>
      <c r="R61" s="13" t="str">
        <f>IFERROR(__xludf.DUMMYFUNCTION("GOOGLETRANSLATE(Q61)"),"You are blind, the UP school is owned by our government OK, UP and PUP or other state universities of activists who are becoming rebels or NPAs now, our government just wants to keep young students away from the them ...")</f>
        <v>You are blind, the UP school is owned by our government OK, UP and PUP or other state universities of activists who are becoming rebels or NPAs now, our government just wants to keep young students away from the them ...</v>
      </c>
      <c r="S61" s="13" t="s">
        <v>136</v>
      </c>
      <c r="T61" s="18" t="s">
        <v>469</v>
      </c>
      <c r="U61" s="13"/>
      <c r="V61" s="13" t="s">
        <v>75</v>
      </c>
      <c r="W61" s="13">
        <v>0.0</v>
      </c>
      <c r="X61" s="13">
        <v>0.0</v>
      </c>
      <c r="Y61" s="13">
        <v>0.0</v>
      </c>
      <c r="Z61" s="13"/>
      <c r="AA61" s="13" t="s">
        <v>76</v>
      </c>
      <c r="AB61" s="13" t="s">
        <v>470</v>
      </c>
      <c r="AC61" s="13"/>
      <c r="AD61" s="26"/>
      <c r="AE61" s="26"/>
    </row>
    <row r="62">
      <c r="A62" s="9" t="str">
        <f t="shared" si="1"/>
        <v>32-61</v>
      </c>
      <c r="B62" s="10">
        <v>45004.84722222222</v>
      </c>
      <c r="C62" s="27" t="s">
        <v>471</v>
      </c>
      <c r="D62" s="12">
        <v>32.0</v>
      </c>
      <c r="E62" s="13" t="s">
        <v>67</v>
      </c>
      <c r="F62" s="13" t="s">
        <v>34</v>
      </c>
      <c r="G62" s="13" t="s">
        <v>68</v>
      </c>
      <c r="H62" s="13" t="s">
        <v>420</v>
      </c>
      <c r="I62" s="13" t="s">
        <v>472</v>
      </c>
      <c r="J62" s="13" t="s">
        <v>473</v>
      </c>
      <c r="K62" s="14"/>
      <c r="L62" s="17" t="s">
        <v>39</v>
      </c>
      <c r="M62" s="15">
        <v>40299.0</v>
      </c>
      <c r="N62" s="13">
        <v>67.0</v>
      </c>
      <c r="O62" s="13">
        <v>23.0</v>
      </c>
      <c r="P62" s="13" t="s">
        <v>474</v>
      </c>
      <c r="Q62" s="13" t="s">
        <v>475</v>
      </c>
      <c r="R62" s="14" t="str">
        <f>IFERROR(__xludf.DUMMYFUNCTION("GOOGLETRANSLATE(Q62)"),"Great Job Isko. Pure protests only the UP people know. Those who have no respect for the law. It is smart but always want to overthrow the govt. Impose penalties or jail time in no permit. Abuse! That lesson should be taught. Activist, rebel and communist"&amp;"! Pwe!")</f>
        <v>Great Job Isko. Pure protests only the UP people know. Those who have no respect for the law. It is smart but always want to overthrow the govt. Impose penalties or jail time in no permit. Abuse! That lesson should be taught. Activist, rebel and communist! Pwe!</v>
      </c>
      <c r="S62" s="13" t="s">
        <v>136</v>
      </c>
      <c r="T62" s="18">
        <v>44870.95277777778</v>
      </c>
      <c r="U62" s="14"/>
      <c r="V62" s="13" t="s">
        <v>75</v>
      </c>
      <c r="W62" s="13">
        <v>0.0</v>
      </c>
      <c r="X62" s="13">
        <v>0.0</v>
      </c>
      <c r="Y62" s="13">
        <v>0.0</v>
      </c>
      <c r="Z62" s="14"/>
      <c r="AA62" s="13" t="s">
        <v>76</v>
      </c>
      <c r="AB62" s="13" t="s">
        <v>476</v>
      </c>
      <c r="AC62" s="14"/>
      <c r="AD62" s="26"/>
      <c r="AE62" s="26"/>
    </row>
    <row r="63">
      <c r="A63" s="9" t="str">
        <f t="shared" si="1"/>
        <v>32-62</v>
      </c>
      <c r="B63" s="10">
        <v>45004.84861111111</v>
      </c>
      <c r="C63" s="11" t="s">
        <v>477</v>
      </c>
      <c r="D63" s="23">
        <v>32.0</v>
      </c>
      <c r="E63" s="13" t="s">
        <v>67</v>
      </c>
      <c r="F63" s="13" t="s">
        <v>34</v>
      </c>
      <c r="G63" s="13" t="s">
        <v>68</v>
      </c>
      <c r="H63" s="13" t="s">
        <v>420</v>
      </c>
      <c r="I63" s="13" t="s">
        <v>478</v>
      </c>
      <c r="J63" s="13" t="s">
        <v>479</v>
      </c>
      <c r="K63" s="13" t="s">
        <v>480</v>
      </c>
      <c r="L63" s="13" t="s">
        <v>52</v>
      </c>
      <c r="M63" s="15">
        <v>42736.0</v>
      </c>
      <c r="N63" s="13">
        <v>161.0</v>
      </c>
      <c r="O63" s="13">
        <v>239.0</v>
      </c>
      <c r="P63" s="13" t="s">
        <v>481</v>
      </c>
      <c r="Q63" s="13" t="s">
        <v>482</v>
      </c>
      <c r="R63" s="13" t="str">
        <f>IFERROR(__xludf.DUMMYFUNCTION("GOOGLETRANSLATE(Q63)"),"Good choice! That's why I sent my kids to UST instead of UP. The culture of young activists is different. Becomes rude and rebel and prone to radicalism. That chief town is a plague.")</f>
        <v>Good choice! That's why I sent my kids to UST instead of UP. The culture of young activists is different. Becomes rude and rebel and prone to radicalism. That chief town is a plague.</v>
      </c>
      <c r="S63" s="13" t="s">
        <v>136</v>
      </c>
      <c r="T63" s="18" t="s">
        <v>483</v>
      </c>
      <c r="U63" s="13"/>
      <c r="V63" s="13" t="s">
        <v>75</v>
      </c>
      <c r="W63" s="13">
        <v>0.0</v>
      </c>
      <c r="X63" s="13">
        <v>0.0</v>
      </c>
      <c r="Y63" s="13">
        <v>0.0</v>
      </c>
      <c r="Z63" s="13"/>
      <c r="AA63" s="13" t="s">
        <v>484</v>
      </c>
      <c r="AB63" s="13" t="s">
        <v>485</v>
      </c>
      <c r="AC63" s="13"/>
      <c r="AD63" s="26"/>
      <c r="AE63" s="26"/>
    </row>
    <row r="64">
      <c r="A64" s="9" t="str">
        <f t="shared" si="1"/>
        <v>32-63</v>
      </c>
      <c r="B64" s="10">
        <v>45004.850694444445</v>
      </c>
      <c r="C64" s="11" t="s">
        <v>486</v>
      </c>
      <c r="D64" s="23">
        <v>32.0</v>
      </c>
      <c r="E64" s="13" t="s">
        <v>67</v>
      </c>
      <c r="F64" s="13" t="s">
        <v>34</v>
      </c>
      <c r="G64" s="13" t="s">
        <v>68</v>
      </c>
      <c r="H64" s="13" t="s">
        <v>420</v>
      </c>
      <c r="I64" s="13" t="s">
        <v>487</v>
      </c>
      <c r="J64" s="13" t="s">
        <v>488</v>
      </c>
      <c r="K64" s="13" t="s">
        <v>489</v>
      </c>
      <c r="L64" s="13" t="s">
        <v>39</v>
      </c>
      <c r="M64" s="15">
        <v>44044.0</v>
      </c>
      <c r="N64" s="13">
        <v>5.0</v>
      </c>
      <c r="O64" s="13">
        <v>1.0</v>
      </c>
      <c r="P64" s="16"/>
      <c r="Q64" s="13" t="s">
        <v>490</v>
      </c>
      <c r="R64" s="13" t="str">
        <f>IFERROR(__xludf.DUMMYFUNCTION("GOOGLETRANSLATE(Q64)"),"Hope to have a heroes monument to record the names of the PNPs killed and killed in line of duty. UP Diliman has been made for their murdered activists and have been armed rebels and their NPA people.")</f>
        <v>Hope to have a heroes monument to record the names of the PNPs killed and killed in line of duty. UP Diliman has been made for their murdered activists and have been armed rebels and their NPA people.</v>
      </c>
      <c r="S64" s="13" t="s">
        <v>136</v>
      </c>
      <c r="T64" s="18">
        <v>44198.45486111111</v>
      </c>
      <c r="U64" s="13"/>
      <c r="V64" s="13" t="s">
        <v>75</v>
      </c>
      <c r="W64" s="13">
        <v>0.0</v>
      </c>
      <c r="X64" s="13">
        <v>0.0</v>
      </c>
      <c r="Y64" s="13">
        <v>0.0</v>
      </c>
      <c r="Z64" s="13"/>
      <c r="AA64" s="13" t="s">
        <v>43</v>
      </c>
      <c r="AB64" s="13" t="s">
        <v>491</v>
      </c>
      <c r="AC64" s="13" t="s">
        <v>55</v>
      </c>
      <c r="AD64" s="26"/>
      <c r="AE64" s="26"/>
    </row>
    <row r="65">
      <c r="A65" s="9" t="str">
        <f t="shared" si="1"/>
        <v>32-64</v>
      </c>
      <c r="B65" s="10">
        <v>45004.85277777778</v>
      </c>
      <c r="C65" s="11" t="s">
        <v>492</v>
      </c>
      <c r="D65" s="23">
        <v>32.0</v>
      </c>
      <c r="E65" s="13" t="s">
        <v>67</v>
      </c>
      <c r="F65" s="13" t="s">
        <v>34</v>
      </c>
      <c r="G65" s="13" t="s">
        <v>68</v>
      </c>
      <c r="H65" s="13" t="s">
        <v>420</v>
      </c>
      <c r="I65" s="13" t="s">
        <v>464</v>
      </c>
      <c r="J65" s="13" t="s">
        <v>465</v>
      </c>
      <c r="K65" s="13" t="s">
        <v>466</v>
      </c>
      <c r="L65" s="13" t="s">
        <v>39</v>
      </c>
      <c r="M65" s="15">
        <v>44166.0</v>
      </c>
      <c r="N65" s="13">
        <v>906.0</v>
      </c>
      <c r="O65" s="13">
        <v>1003.0</v>
      </c>
      <c r="P65" s="13" t="s">
        <v>467</v>
      </c>
      <c r="Q65" s="13" t="s">
        <v>493</v>
      </c>
      <c r="R65" s="13" t="str">
        <f>IFERROR(__xludf.DUMMYFUNCTION("GOOGLETRANSLATE(Q65)"),"The Cupal is an activist ..... So stupid, you just want to protect the young people studying in UP of our police and the army because most of the rebels or NPAs from UP, need to end recruitment ... very stupid and stupid you if you don't understand")</f>
        <v>The Cupal is an activist ..... So stupid, you just want to protect the young people studying in UP of our police and the army because most of the rebels or NPAs from UP, need to end recruitment ... very stupid and stupid you if you don't understand</v>
      </c>
      <c r="S65" s="13" t="s">
        <v>136</v>
      </c>
      <c r="T65" s="18" t="s">
        <v>494</v>
      </c>
      <c r="U65" s="13"/>
      <c r="V65" s="13" t="s">
        <v>75</v>
      </c>
      <c r="W65" s="13">
        <v>0.0</v>
      </c>
      <c r="X65" s="13">
        <v>0.0</v>
      </c>
      <c r="Y65" s="13">
        <v>0.0</v>
      </c>
      <c r="Z65" s="13"/>
      <c r="AA65" s="13" t="s">
        <v>43</v>
      </c>
      <c r="AB65" s="24" t="s">
        <v>495</v>
      </c>
      <c r="AC65" s="13"/>
      <c r="AD65" s="26"/>
      <c r="AE65" s="26"/>
    </row>
    <row r="66">
      <c r="A66" s="9" t="str">
        <f t="shared" si="1"/>
        <v>32-65</v>
      </c>
      <c r="B66" s="10">
        <v>45004.854166666664</v>
      </c>
      <c r="C66" s="11" t="s">
        <v>496</v>
      </c>
      <c r="D66" s="23">
        <v>32.0</v>
      </c>
      <c r="E66" s="13" t="s">
        <v>67</v>
      </c>
      <c r="F66" s="13" t="s">
        <v>34</v>
      </c>
      <c r="G66" s="13" t="s">
        <v>68</v>
      </c>
      <c r="H66" s="13" t="s">
        <v>420</v>
      </c>
      <c r="I66" s="13" t="s">
        <v>497</v>
      </c>
      <c r="J66" s="13" t="s">
        <v>498</v>
      </c>
      <c r="K66" s="13" t="s">
        <v>499</v>
      </c>
      <c r="L66" s="13" t="s">
        <v>39</v>
      </c>
      <c r="M66" s="15">
        <v>44440.0</v>
      </c>
      <c r="N66" s="13">
        <v>94.0</v>
      </c>
      <c r="O66" s="13">
        <v>106.0</v>
      </c>
      <c r="P66" s="16"/>
      <c r="Q66" s="13" t="s">
        <v>500</v>
      </c>
      <c r="R66" s="13" t="str">
        <f>IFERROR(__xludf.DUMMYFUNCTION("GOOGLETRANSLATE(Q66)"),"How to tax the activists that UP students are even educated by the government for free to help the town but they did a rebel and became a plague !!!")</f>
        <v>How to tax the activists that UP students are even educated by the government for free to help the town but they did a rebel and became a plague !!!</v>
      </c>
      <c r="S66" s="13" t="s">
        <v>136</v>
      </c>
      <c r="T66" s="18" t="s">
        <v>501</v>
      </c>
      <c r="U66" s="13"/>
      <c r="V66" s="13" t="s">
        <v>75</v>
      </c>
      <c r="W66" s="13">
        <v>1.0</v>
      </c>
      <c r="X66" s="13">
        <v>1.0</v>
      </c>
      <c r="Y66" s="13">
        <v>0.0</v>
      </c>
      <c r="Z66" s="13"/>
      <c r="AA66" s="13" t="s">
        <v>76</v>
      </c>
      <c r="AB66" s="13" t="s">
        <v>502</v>
      </c>
      <c r="AC66" s="13" t="s">
        <v>55</v>
      </c>
      <c r="AD66" s="26"/>
      <c r="AE66" s="26"/>
    </row>
    <row r="67">
      <c r="A67" s="9" t="str">
        <f t="shared" si="1"/>
        <v>32-66</v>
      </c>
      <c r="B67" s="10">
        <v>45004.85902777778</v>
      </c>
      <c r="C67" s="11" t="s">
        <v>503</v>
      </c>
      <c r="D67" s="23">
        <v>32.0</v>
      </c>
      <c r="E67" s="13" t="s">
        <v>67</v>
      </c>
      <c r="F67" s="13" t="s">
        <v>34</v>
      </c>
      <c r="G67" s="13" t="s">
        <v>68</v>
      </c>
      <c r="H67" s="13" t="s">
        <v>504</v>
      </c>
      <c r="I67" s="13" t="s">
        <v>505</v>
      </c>
      <c r="J67" s="13" t="s">
        <v>506</v>
      </c>
      <c r="K67" s="13" t="s">
        <v>507</v>
      </c>
      <c r="L67" s="13" t="s">
        <v>52</v>
      </c>
      <c r="M67" s="15">
        <v>42186.0</v>
      </c>
      <c r="N67" s="13">
        <v>43.0</v>
      </c>
      <c r="O67" s="13">
        <v>48.0</v>
      </c>
      <c r="P67" s="13" t="s">
        <v>508</v>
      </c>
      <c r="Q67" s="13" t="s">
        <v>509</v>
      </c>
      <c r="R67" s="13" t="str">
        <f>IFERROR(__xludf.DUMMYFUNCTION("GOOGLETRANSLATE(Q67)"),"Hence the existence of cult. How the NPA was able to recruit the supposedly smart students of UP. Weak minds are easily persuaded ….. then commanded to the point of committing xyz.. you name it.")</f>
        <v>Hence the existence of cult. How the NPA was able to recruit the supposedly smart students of UP. Weak minds are easily persuaded ….. then commanded to the point of committing xyz.. you name it.</v>
      </c>
      <c r="S67" s="13" t="s">
        <v>136</v>
      </c>
      <c r="T67" s="18">
        <v>44686.504166666666</v>
      </c>
      <c r="U67" s="13"/>
      <c r="V67" s="13" t="s">
        <v>42</v>
      </c>
      <c r="W67" s="13">
        <v>0.0</v>
      </c>
      <c r="X67" s="13">
        <v>0.0</v>
      </c>
      <c r="Y67" s="13">
        <v>0.0</v>
      </c>
      <c r="Z67" s="13"/>
      <c r="AA67" s="13" t="s">
        <v>484</v>
      </c>
      <c r="AB67" s="13" t="s">
        <v>510</v>
      </c>
      <c r="AC67" s="13"/>
      <c r="AD67" s="26"/>
      <c r="AE67" s="26"/>
    </row>
    <row r="68">
      <c r="A68" s="9" t="str">
        <f t="shared" si="1"/>
        <v>32-67</v>
      </c>
      <c r="B68" s="10">
        <v>45004.86111111111</v>
      </c>
      <c r="C68" s="27" t="s">
        <v>511</v>
      </c>
      <c r="D68" s="12">
        <v>32.0</v>
      </c>
      <c r="E68" s="13" t="s">
        <v>67</v>
      </c>
      <c r="F68" s="13" t="s">
        <v>34</v>
      </c>
      <c r="G68" s="13" t="s">
        <v>68</v>
      </c>
      <c r="H68" s="13" t="s">
        <v>504</v>
      </c>
      <c r="I68" s="13" t="s">
        <v>512</v>
      </c>
      <c r="J68" s="13" t="s">
        <v>513</v>
      </c>
      <c r="K68" s="14"/>
      <c r="L68" s="17" t="s">
        <v>39</v>
      </c>
      <c r="M68" s="15">
        <v>41730.0</v>
      </c>
      <c r="N68" s="13">
        <v>346.0</v>
      </c>
      <c r="O68" s="13">
        <v>148.0</v>
      </c>
      <c r="P68" s="13" t="s">
        <v>514</v>
      </c>
      <c r="Q68" s="13" t="s">
        <v>515</v>
      </c>
      <c r="R68" s="14" t="str">
        <f>IFERROR(__xludf.DUMMYFUNCTION("GOOGLETRANSLATE(Q68)"),"Really? When why di nila allowed ang military sa UP if they are for transparency? Because they are hiding something, how they recruit students to join as NPA. Lol 😂")</f>
        <v>Really? When why di nila allowed ang military sa UP if they are for transparency? Because they are hiding something, how they recruit students to join as NPA. Lol 😂</v>
      </c>
      <c r="S68" s="13" t="s">
        <v>136</v>
      </c>
      <c r="T68" s="18" t="s">
        <v>516</v>
      </c>
      <c r="U68" s="14"/>
      <c r="V68" s="13" t="s">
        <v>75</v>
      </c>
      <c r="W68" s="13">
        <v>0.0</v>
      </c>
      <c r="X68" s="13">
        <v>0.0</v>
      </c>
      <c r="Y68" s="13">
        <v>0.0</v>
      </c>
      <c r="Z68" s="14"/>
      <c r="AA68" s="13" t="s">
        <v>43</v>
      </c>
      <c r="AB68" s="20" t="s">
        <v>517</v>
      </c>
      <c r="AC68" s="14"/>
      <c r="AD68" s="26"/>
      <c r="AE68" s="26"/>
    </row>
    <row r="69">
      <c r="A69" s="9" t="str">
        <f t="shared" si="1"/>
        <v>32-68</v>
      </c>
      <c r="B69" s="10">
        <v>45004.86388888889</v>
      </c>
      <c r="C69" s="11" t="s">
        <v>518</v>
      </c>
      <c r="D69" s="23">
        <v>32.0</v>
      </c>
      <c r="E69" s="13" t="s">
        <v>67</v>
      </c>
      <c r="F69" s="13" t="s">
        <v>34</v>
      </c>
      <c r="G69" s="13" t="s">
        <v>68</v>
      </c>
      <c r="H69" s="13" t="s">
        <v>504</v>
      </c>
      <c r="I69" s="13" t="s">
        <v>519</v>
      </c>
      <c r="J69" s="13" t="s">
        <v>520</v>
      </c>
      <c r="K69" s="13" t="s">
        <v>521</v>
      </c>
      <c r="L69" s="13" t="s">
        <v>39</v>
      </c>
      <c r="M69" s="15">
        <v>41883.0</v>
      </c>
      <c r="N69" s="13">
        <v>811.0</v>
      </c>
      <c r="O69" s="13">
        <v>682.0</v>
      </c>
      <c r="P69" s="13" t="s">
        <v>522</v>
      </c>
      <c r="Q69" s="13" t="s">
        <v>523</v>
      </c>
      <c r="R69" s="13" t="str">
        <f>IFERROR(__xludf.DUMMYFUNCTION("GOOGLETRANSLATE(Q69)"),"CPP-NPA-NDF indoctrinated the UP students and recruit them to becomes members of CCP NPA. A lot a of them already. If you noticed majority of the UP students always opposed the governance.")</f>
        <v>CPP-NPA-NDF indoctrinated the UP students and recruit them to becomes members of CCP NPA. A lot a of them already. If you noticed majority of the UP students always opposed the governance.</v>
      </c>
      <c r="S69" s="13" t="s">
        <v>136</v>
      </c>
      <c r="T69" s="18" t="s">
        <v>524</v>
      </c>
      <c r="U69" s="13"/>
      <c r="V69" s="13" t="s">
        <v>42</v>
      </c>
      <c r="W69" s="13">
        <v>2.0</v>
      </c>
      <c r="X69" s="13">
        <v>0.0</v>
      </c>
      <c r="Y69" s="13">
        <v>0.0</v>
      </c>
      <c r="Z69" s="13"/>
      <c r="AA69" s="13" t="s">
        <v>43</v>
      </c>
      <c r="AB69" s="24" t="s">
        <v>525</v>
      </c>
      <c r="AC69" s="13"/>
      <c r="AD69" s="26"/>
      <c r="AE69" s="26"/>
    </row>
    <row r="70">
      <c r="A70" s="9" t="str">
        <f t="shared" si="1"/>
        <v>32-69</v>
      </c>
      <c r="B70" s="10">
        <v>45004.86597222222</v>
      </c>
      <c r="C70" s="11" t="s">
        <v>526</v>
      </c>
      <c r="D70" s="23">
        <v>32.0</v>
      </c>
      <c r="E70" s="13" t="s">
        <v>67</v>
      </c>
      <c r="F70" s="13" t="s">
        <v>34</v>
      </c>
      <c r="G70" s="13" t="s">
        <v>68</v>
      </c>
      <c r="H70" s="13" t="s">
        <v>504</v>
      </c>
      <c r="I70" s="13" t="s">
        <v>527</v>
      </c>
      <c r="J70" s="13" t="s">
        <v>528</v>
      </c>
      <c r="K70" s="13" t="s">
        <v>529</v>
      </c>
      <c r="L70" s="13" t="s">
        <v>39</v>
      </c>
      <c r="M70" s="15">
        <v>42125.0</v>
      </c>
      <c r="N70" s="13">
        <v>578.0</v>
      </c>
      <c r="O70" s="13">
        <v>270.0</v>
      </c>
      <c r="P70" s="16"/>
      <c r="Q70" s="13" t="s">
        <v>530</v>
      </c>
      <c r="R70" s="13" t="str">
        <f>IFERROR(__xludf.DUMMYFUNCTION("GOOGLETRANSLATE(Q70)"),"That was before Pinktalibans’ INFESTATION of UP! Gets mo? Before the NPA, New Pink Army started to indoctrinate, recruit, students with their communist ideologies. Walang ganyan nuong lapanahunan nila President Marcos at Diokno when they were students sa "&amp;"UP … gets mo?")</f>
        <v>That was before Pinktalibans’ INFESTATION of UP! Gets mo? Before the NPA, New Pink Army started to indoctrinate, recruit, students with their communist ideologies. Walang ganyan nuong lapanahunan nila President Marcos at Diokno when they were students sa UP … gets mo?</v>
      </c>
      <c r="S70" s="13" t="s">
        <v>136</v>
      </c>
      <c r="T70" s="18" t="s">
        <v>531</v>
      </c>
      <c r="U70" s="13"/>
      <c r="V70" s="13" t="s">
        <v>75</v>
      </c>
      <c r="W70" s="13">
        <v>0.0</v>
      </c>
      <c r="X70" s="13">
        <v>0.0</v>
      </c>
      <c r="Y70" s="13">
        <v>0.0</v>
      </c>
      <c r="Z70" s="13"/>
      <c r="AA70" s="13" t="s">
        <v>43</v>
      </c>
      <c r="AB70" s="24" t="s">
        <v>532</v>
      </c>
      <c r="AC70" s="13" t="s">
        <v>55</v>
      </c>
      <c r="AD70" s="26"/>
      <c r="AE70" s="26"/>
    </row>
    <row r="71">
      <c r="A71" s="9" t="str">
        <f t="shared" si="1"/>
        <v>32-70</v>
      </c>
      <c r="B71" s="10">
        <v>45004.86875</v>
      </c>
      <c r="C71" s="11" t="s">
        <v>533</v>
      </c>
      <c r="D71" s="23">
        <v>32.0</v>
      </c>
      <c r="E71" s="13" t="s">
        <v>67</v>
      </c>
      <c r="F71" s="13" t="s">
        <v>34</v>
      </c>
      <c r="G71" s="13" t="s">
        <v>68</v>
      </c>
      <c r="H71" s="13" t="s">
        <v>504</v>
      </c>
      <c r="I71" s="13" t="s">
        <v>534</v>
      </c>
      <c r="J71" s="13" t="s">
        <v>535</v>
      </c>
      <c r="K71" s="13" t="s">
        <v>536</v>
      </c>
      <c r="L71" s="13" t="s">
        <v>39</v>
      </c>
      <c r="M71" s="15">
        <v>44440.0</v>
      </c>
      <c r="N71" s="13">
        <v>2050.0</v>
      </c>
      <c r="O71" s="13">
        <v>1721.0</v>
      </c>
      <c r="P71" s="13" t="s">
        <v>537</v>
      </c>
      <c r="Q71" s="13" t="s">
        <v>538</v>
      </c>
      <c r="R71" s="13" t="str">
        <f>IFERROR(__xludf.DUMMYFUNCTION("GOOGLETRANSLATE(Q71)"),"UP Walkout? Eh no, UP kick-out. It is a waste of government money to fund students to become anti-government or worse to become NPA recruit!")</f>
        <v>UP Walkout? Eh no, UP kick-out. It is a waste of government money to fund students to become anti-government or worse to become NPA recruit!</v>
      </c>
      <c r="S71" s="13" t="s">
        <v>16</v>
      </c>
      <c r="T71" s="18">
        <v>44839.308333333334</v>
      </c>
      <c r="U71" s="13"/>
      <c r="V71" s="13" t="s">
        <v>75</v>
      </c>
      <c r="W71" s="13">
        <v>1.0</v>
      </c>
      <c r="X71" s="13">
        <v>23.0</v>
      </c>
      <c r="Y71" s="13">
        <v>1.0</v>
      </c>
      <c r="Z71" s="13"/>
      <c r="AA71" s="13" t="s">
        <v>76</v>
      </c>
      <c r="AB71" s="13" t="s">
        <v>539</v>
      </c>
      <c r="AC71" s="13"/>
      <c r="AD71" s="26"/>
      <c r="AE71" s="26"/>
    </row>
    <row r="72">
      <c r="A72" s="9" t="str">
        <f t="shared" si="1"/>
        <v>32-71</v>
      </c>
      <c r="B72" s="10" t="s">
        <v>540</v>
      </c>
      <c r="C72" s="11" t="s">
        <v>541</v>
      </c>
      <c r="D72" s="23">
        <v>32.0</v>
      </c>
      <c r="E72" s="13" t="s">
        <v>67</v>
      </c>
      <c r="F72" s="13" t="s">
        <v>34</v>
      </c>
      <c r="G72" s="13" t="s">
        <v>68</v>
      </c>
      <c r="H72" s="13" t="s">
        <v>504</v>
      </c>
      <c r="I72" s="13" t="s">
        <v>542</v>
      </c>
      <c r="J72" s="13" t="s">
        <v>543</v>
      </c>
      <c r="K72" s="13" t="s">
        <v>544</v>
      </c>
      <c r="L72" s="13" t="s">
        <v>39</v>
      </c>
      <c r="M72" s="15">
        <v>44409.0</v>
      </c>
      <c r="N72" s="13">
        <v>749.0</v>
      </c>
      <c r="O72" s="13">
        <v>1212.0</v>
      </c>
      <c r="P72" s="13" t="s">
        <v>545</v>
      </c>
      <c r="Q72" s="13" t="s">
        <v>546</v>
      </c>
      <c r="R72" s="13" t="str">
        <f>IFERROR(__xludf.DUMMYFUNCTION("GOOGLETRANSLATE(Q72)"),"@mysocmedlyf25 @paps_caloy so the NPA soldiers are young because recruit from UP. Boom")</f>
        <v>@mysocmedlyf25 @paps_caloy so the NPA soldiers are young because recruit from UP. Boom</v>
      </c>
      <c r="S72" s="13" t="s">
        <v>136</v>
      </c>
      <c r="T72" s="18" t="s">
        <v>547</v>
      </c>
      <c r="U72" s="13"/>
      <c r="V72" s="13" t="s">
        <v>548</v>
      </c>
      <c r="W72" s="13">
        <v>0.0</v>
      </c>
      <c r="X72" s="13">
        <v>1.0</v>
      </c>
      <c r="Y72" s="13">
        <v>0.0</v>
      </c>
      <c r="Z72" s="13"/>
      <c r="AA72" s="13" t="s">
        <v>43</v>
      </c>
      <c r="AB72" s="13" t="s">
        <v>549</v>
      </c>
      <c r="AC72" s="13"/>
      <c r="AD72" s="26"/>
      <c r="AE72" s="26"/>
    </row>
    <row r="73">
      <c r="A73" s="9" t="str">
        <f t="shared" si="1"/>
        <v>32-72</v>
      </c>
      <c r="B73" s="10" t="s">
        <v>550</v>
      </c>
      <c r="C73" s="11" t="s">
        <v>551</v>
      </c>
      <c r="D73" s="23">
        <v>32.0</v>
      </c>
      <c r="E73" s="13" t="s">
        <v>67</v>
      </c>
      <c r="F73" s="13" t="s">
        <v>34</v>
      </c>
      <c r="G73" s="13" t="s">
        <v>68</v>
      </c>
      <c r="H73" s="13" t="s">
        <v>504</v>
      </c>
      <c r="I73" s="13" t="s">
        <v>552</v>
      </c>
      <c r="J73" s="13" t="s">
        <v>553</v>
      </c>
      <c r="K73" s="13" t="s">
        <v>554</v>
      </c>
      <c r="L73" s="13" t="s">
        <v>39</v>
      </c>
      <c r="M73" s="15">
        <v>43831.0</v>
      </c>
      <c r="N73" s="13">
        <v>416.0</v>
      </c>
      <c r="O73" s="13">
        <v>534.0</v>
      </c>
      <c r="P73" s="16"/>
      <c r="Q73" s="13" t="s">
        <v>555</v>
      </c>
      <c r="R73" s="13" t="str">
        <f>IFERROR(__xludf.DUMMYFUNCTION("GOOGLETRANSLATE(Q73)"),"@bobitiglao On the reopening of UP n future just hire new admins not link to the NPA like the current UP officials..LFS and Anakbayan recruit students from inside the UP under the watch of those left leaning incumbent administrators..")</f>
        <v>@bobitiglao On the reopening of UP n future just hire new admins not link to the NPA like the current UP officials..LFS and Anakbayan recruit students from inside the UP under the watch of those left leaning incumbent administrators..</v>
      </c>
      <c r="S73" s="13" t="s">
        <v>136</v>
      </c>
      <c r="T73" s="18" t="s">
        <v>556</v>
      </c>
      <c r="U73" s="13"/>
      <c r="V73" s="13" t="s">
        <v>42</v>
      </c>
      <c r="W73" s="13">
        <v>0.0</v>
      </c>
      <c r="X73" s="13">
        <v>2.0</v>
      </c>
      <c r="Y73" s="13">
        <v>0.0</v>
      </c>
      <c r="Z73" s="13"/>
      <c r="AA73" s="13" t="s">
        <v>557</v>
      </c>
      <c r="AB73" s="13" t="s">
        <v>558</v>
      </c>
      <c r="AC73" s="13" t="s">
        <v>55</v>
      </c>
      <c r="AD73" s="26"/>
      <c r="AE73" s="26"/>
    </row>
    <row r="74">
      <c r="A74" s="9" t="str">
        <f t="shared" si="1"/>
        <v>32-73</v>
      </c>
      <c r="B74" s="10" t="s">
        <v>559</v>
      </c>
      <c r="C74" s="11" t="s">
        <v>560</v>
      </c>
      <c r="D74" s="23">
        <v>32.0</v>
      </c>
      <c r="E74" s="13" t="s">
        <v>67</v>
      </c>
      <c r="F74" s="13" t="s">
        <v>34</v>
      </c>
      <c r="G74" s="13" t="s">
        <v>68</v>
      </c>
      <c r="H74" s="13" t="s">
        <v>504</v>
      </c>
      <c r="I74" s="13" t="s">
        <v>561</v>
      </c>
      <c r="J74" s="13" t="s">
        <v>562</v>
      </c>
      <c r="K74" s="13" t="s">
        <v>563</v>
      </c>
      <c r="L74" s="13" t="s">
        <v>39</v>
      </c>
      <c r="M74" s="15">
        <v>44044.0</v>
      </c>
      <c r="N74" s="13">
        <v>3992.0</v>
      </c>
      <c r="O74" s="13">
        <v>7488.0</v>
      </c>
      <c r="P74" s="16"/>
      <c r="Q74" s="13" t="s">
        <v>564</v>
      </c>
      <c r="R74" s="13" t="str">
        <f>IFERROR(__xludf.DUMMYFUNCTION("GOOGLETRANSLATE(Q74)"),"@ANCALERTS So it's clear, meron nga tlgang mga staffs na nsa UP ang members ng NPA that recruit students to join the rebellion against the govt. Mga kawawang nilalang. If you're a member and died in the mountain, it's either you will rot on the ground or "&amp;"the soldiers will take ur body.")</f>
        <v>@ANCALERTS So it's clear, meron nga tlgang mga staffs na nsa UP ang members ng NPA that recruit students to join the rebellion against the govt. Mga kawawang nilalang. If you're a member and died in the mountain, it's either you will rot on the ground or the soldiers will take ur body.</v>
      </c>
      <c r="S74" s="13" t="s">
        <v>136</v>
      </c>
      <c r="T74" s="18" t="s">
        <v>565</v>
      </c>
      <c r="U74" s="13"/>
      <c r="V74" s="13" t="s">
        <v>548</v>
      </c>
      <c r="W74" s="13">
        <v>0.0</v>
      </c>
      <c r="X74" s="13">
        <v>2.0</v>
      </c>
      <c r="Y74" s="13">
        <v>0.0</v>
      </c>
      <c r="Z74" s="13"/>
      <c r="AA74" s="13" t="s">
        <v>43</v>
      </c>
      <c r="AB74" s="24" t="s">
        <v>566</v>
      </c>
      <c r="AC74" s="13" t="s">
        <v>55</v>
      </c>
      <c r="AD74" s="26"/>
      <c r="AE74" s="26"/>
    </row>
    <row r="75">
      <c r="A75" s="9" t="str">
        <f t="shared" si="1"/>
        <v>32-74</v>
      </c>
      <c r="B75" s="10" t="s">
        <v>567</v>
      </c>
      <c r="C75" s="27" t="s">
        <v>568</v>
      </c>
      <c r="D75" s="12">
        <v>32.0</v>
      </c>
      <c r="E75" s="13" t="s">
        <v>67</v>
      </c>
      <c r="F75" s="13" t="s">
        <v>34</v>
      </c>
      <c r="G75" s="13" t="s">
        <v>68</v>
      </c>
      <c r="H75" s="13" t="s">
        <v>504</v>
      </c>
      <c r="I75" s="13" t="s">
        <v>569</v>
      </c>
      <c r="J75" s="13" t="s">
        <v>570</v>
      </c>
      <c r="K75" s="14"/>
      <c r="L75" s="17" t="s">
        <v>39</v>
      </c>
      <c r="M75" s="15">
        <v>44655.31821759259</v>
      </c>
      <c r="N75" s="13">
        <v>11.0</v>
      </c>
      <c r="O75" s="13">
        <v>0.0</v>
      </c>
      <c r="P75" s="16"/>
      <c r="Q75" s="13" t="s">
        <v>571</v>
      </c>
      <c r="R75" s="14" t="str">
        <f>IFERROR(__xludf.DUMMYFUNCTION("GOOGLETRANSLATE(Q75)"),"@antimandaraya @MelAseron @PhilippineStar @lenirobredo You have the right to complain as long as its peaceful. No to rallies and exploiting the youth and students. CPP-NDF-NPA will take advantage to recruit those students.Pity their future and parents. My"&amp;" daughter is in UP now and she is encourage to join the rally tomorrow. No to it")</f>
        <v>@antimandaraya @MelAseron @PhilippineStar @lenirobredo You have the right to complain as long as its peaceful. No to rallies and exploiting the youth and students. CPP-NDF-NPA will take advantage to recruit those students.Pity their future and parents. My daughter is in UP now and she is encourage to join the rally tomorrow. No to it</v>
      </c>
      <c r="S75" s="28" t="s">
        <v>136</v>
      </c>
      <c r="T75" s="18">
        <v>44900.29792824074</v>
      </c>
      <c r="U75" s="14"/>
      <c r="V75" s="13" t="s">
        <v>42</v>
      </c>
      <c r="W75" s="13">
        <v>0.0</v>
      </c>
      <c r="X75" s="13">
        <v>0.0</v>
      </c>
      <c r="Y75" s="13">
        <v>0.0</v>
      </c>
      <c r="Z75" s="14"/>
      <c r="AA75" s="13" t="s">
        <v>484</v>
      </c>
      <c r="AB75" s="13" t="s">
        <v>572</v>
      </c>
      <c r="AC75" s="13" t="s">
        <v>45</v>
      </c>
      <c r="AD75" s="26"/>
      <c r="AE75" s="26"/>
    </row>
    <row r="76">
      <c r="A76" s="9" t="str">
        <f t="shared" si="1"/>
        <v>32-75</v>
      </c>
      <c r="B76" s="10" t="s">
        <v>573</v>
      </c>
      <c r="C76" s="11" t="s">
        <v>574</v>
      </c>
      <c r="D76" s="23">
        <v>32.0</v>
      </c>
      <c r="E76" s="13" t="s">
        <v>67</v>
      </c>
      <c r="F76" s="13" t="s">
        <v>34</v>
      </c>
      <c r="G76" s="13" t="s">
        <v>68</v>
      </c>
      <c r="H76" s="13" t="s">
        <v>504</v>
      </c>
      <c r="I76" s="13" t="s">
        <v>575</v>
      </c>
      <c r="J76" s="13" t="s">
        <v>576</v>
      </c>
      <c r="K76" s="13" t="s">
        <v>577</v>
      </c>
      <c r="L76" s="13" t="s">
        <v>39</v>
      </c>
      <c r="M76" s="15">
        <v>43862.0</v>
      </c>
      <c r="N76" s="13">
        <v>689.0</v>
      </c>
      <c r="O76" s="13">
        <v>752.0</v>
      </c>
      <c r="P76" s="16"/>
      <c r="Q76" s="13" t="s">
        <v>578</v>
      </c>
      <c r="R76" s="13" t="str">
        <f>IFERROR(__xludf.DUMMYFUNCTION("GOOGLETRANSLATE(Q76)"),"@Paps_Caloy @bongbongmarcos @indaysara Commencement rites shudn't be used as platform to recruit for the CPP-NDF-NPA. Many students there just want to finish school peacefully. They don't share the political beliefs &amp;amp; ideology of these few rabid activ"&amp;"ists. UP admin sobra na pang-aabuso nyo ng academic freedom! 😒👎")</f>
        <v>@Paps_Caloy @bongbongmarcos @indaysara Commencement rites shudn't be used as platform to recruit for the CPP-NDF-NPA. Many students there just want to finish school peacefully. They don't share the political beliefs &amp;amp; ideology of these few rabid activists. UP admin sobra na pang-aabuso nyo ng academic freedom! 😒👎</v>
      </c>
      <c r="S76" s="13" t="s">
        <v>136</v>
      </c>
      <c r="T76" s="18" t="s">
        <v>579</v>
      </c>
      <c r="U76" s="13"/>
      <c r="V76" s="13" t="s">
        <v>75</v>
      </c>
      <c r="W76" s="13">
        <v>0.0</v>
      </c>
      <c r="X76" s="13">
        <v>1.0</v>
      </c>
      <c r="Y76" s="13">
        <v>0.0</v>
      </c>
      <c r="Z76" s="13"/>
      <c r="AA76" s="13" t="s">
        <v>43</v>
      </c>
      <c r="AB76" s="13" t="s">
        <v>580</v>
      </c>
      <c r="AC76" s="13" t="s">
        <v>55</v>
      </c>
      <c r="AD76" s="26"/>
      <c r="AE76" s="26"/>
    </row>
    <row r="77">
      <c r="A77" s="9" t="str">
        <f t="shared" si="1"/>
        <v>32-76</v>
      </c>
      <c r="B77" s="10" t="s">
        <v>581</v>
      </c>
      <c r="C77" s="11" t="s">
        <v>582</v>
      </c>
      <c r="D77" s="23">
        <v>32.0</v>
      </c>
      <c r="E77" s="13" t="s">
        <v>67</v>
      </c>
      <c r="F77" s="13" t="s">
        <v>34</v>
      </c>
      <c r="G77" s="13" t="s">
        <v>68</v>
      </c>
      <c r="H77" s="13" t="s">
        <v>504</v>
      </c>
      <c r="I77" s="13" t="s">
        <v>583</v>
      </c>
      <c r="J77" s="13" t="s">
        <v>584</v>
      </c>
      <c r="K77" s="13" t="s">
        <v>585</v>
      </c>
      <c r="L77" s="13" t="s">
        <v>52</v>
      </c>
      <c r="M77" s="15">
        <v>41306.0</v>
      </c>
      <c r="N77" s="13">
        <v>250.0</v>
      </c>
      <c r="O77" s="13">
        <v>181.0</v>
      </c>
      <c r="P77" s="16"/>
      <c r="Q77" s="13" t="s">
        <v>586</v>
      </c>
      <c r="R77" s="13" t="str">
        <f>IFERROR(__xludf.DUMMYFUNCTION("GOOGLETRANSLATE(Q77)"),"The communist students in UP oppose abbrogation of that UP-PNP agreement not because of press freedom but their freedom to destroy government properties, burn school chairs and recruit students to be an NPA terrorist. They even disrupt &amp;amp; take over cla"&amp;"sses to lecture on communism")</f>
        <v>The communist students in UP oppose abbrogation of that UP-PNP agreement not because of press freedom but their freedom to destroy government properties, burn school chairs and recruit students to be an NPA terrorist. They even disrupt &amp;amp; take over classes to lecture on communism</v>
      </c>
      <c r="S77" s="13" t="s">
        <v>16</v>
      </c>
      <c r="T77" s="18" t="s">
        <v>587</v>
      </c>
      <c r="U77" s="13"/>
      <c r="V77" s="13" t="s">
        <v>42</v>
      </c>
      <c r="W77" s="13">
        <v>0.0</v>
      </c>
      <c r="X77" s="13">
        <v>0.0</v>
      </c>
      <c r="Y77" s="13">
        <v>0.0</v>
      </c>
      <c r="Z77" s="13"/>
      <c r="AA77" s="13" t="s">
        <v>43</v>
      </c>
      <c r="AB77" s="13" t="s">
        <v>588</v>
      </c>
      <c r="AC77" s="13" t="s">
        <v>55</v>
      </c>
      <c r="AD77" s="26"/>
      <c r="AE77" s="26"/>
    </row>
    <row r="78">
      <c r="A78" s="9" t="str">
        <f t="shared" si="1"/>
        <v>32-77</v>
      </c>
      <c r="B78" s="10" t="s">
        <v>589</v>
      </c>
      <c r="C78" s="27" t="s">
        <v>590</v>
      </c>
      <c r="D78" s="12">
        <v>32.0</v>
      </c>
      <c r="E78" s="13" t="s">
        <v>67</v>
      </c>
      <c r="F78" s="13" t="s">
        <v>34</v>
      </c>
      <c r="G78" s="13" t="s">
        <v>68</v>
      </c>
      <c r="H78" s="13" t="s">
        <v>504</v>
      </c>
      <c r="I78" s="13" t="s">
        <v>591</v>
      </c>
      <c r="J78" s="13" t="s">
        <v>592</v>
      </c>
      <c r="K78" s="14"/>
      <c r="L78" s="17" t="s">
        <v>39</v>
      </c>
      <c r="M78" s="15">
        <v>44075.0</v>
      </c>
      <c r="N78" s="13">
        <v>109.0</v>
      </c>
      <c r="O78" s="13">
        <v>35.0</v>
      </c>
      <c r="P78" s="29" t="s">
        <v>593</v>
      </c>
      <c r="Q78" s="13" t="s">
        <v>594</v>
      </c>
      <c r="R78" s="14" t="str">
        <f>IFERROR(__xludf.DUMMYFUNCTION("GOOGLETRANSLATE(Q78)"),"@deanfortun168 What ideals is he talking about? The ideals of terrorism and illegal dissent? The old UP ideals are long gone because some professors allow CPP NPAs to infiltrate the campus and recruit students.")</f>
        <v>@deanfortun168 What ideals is he talking about? The ideals of terrorism and illegal dissent? The old UP ideals are long gone because some professors allow CPP NPAs to infiltrate the campus and recruit students.</v>
      </c>
      <c r="S78" s="28" t="s">
        <v>136</v>
      </c>
      <c r="T78" s="18" t="s">
        <v>595</v>
      </c>
      <c r="U78" s="14"/>
      <c r="V78" s="13" t="s">
        <v>42</v>
      </c>
      <c r="W78" s="13">
        <v>0.0</v>
      </c>
      <c r="X78" s="13">
        <v>0.0</v>
      </c>
      <c r="Y78" s="13">
        <v>0.0</v>
      </c>
      <c r="Z78" s="14"/>
      <c r="AA78" s="13" t="s">
        <v>43</v>
      </c>
      <c r="AB78" s="20" t="s">
        <v>596</v>
      </c>
      <c r="AC78" s="13" t="s">
        <v>45</v>
      </c>
      <c r="AD78" s="26"/>
      <c r="AE78" s="26"/>
    </row>
    <row r="79">
      <c r="A79" s="9" t="str">
        <f t="shared" si="1"/>
        <v>32-78</v>
      </c>
      <c r="B79" s="10" t="s">
        <v>597</v>
      </c>
      <c r="C79" s="11" t="s">
        <v>598</v>
      </c>
      <c r="D79" s="23">
        <v>32.0</v>
      </c>
      <c r="E79" s="13" t="s">
        <v>67</v>
      </c>
      <c r="F79" s="13" t="s">
        <v>34</v>
      </c>
      <c r="G79" s="13" t="s">
        <v>68</v>
      </c>
      <c r="H79" s="13" t="s">
        <v>504</v>
      </c>
      <c r="I79" s="13" t="s">
        <v>599</v>
      </c>
      <c r="J79" s="13" t="s">
        <v>600</v>
      </c>
      <c r="K79" s="13" t="s">
        <v>601</v>
      </c>
      <c r="L79" s="13" t="s">
        <v>39</v>
      </c>
      <c r="M79" s="15">
        <v>44016.43733796296</v>
      </c>
      <c r="N79" s="13">
        <v>170.0</v>
      </c>
      <c r="O79" s="13">
        <v>110.0</v>
      </c>
      <c r="P79" s="16"/>
      <c r="Q79" s="13" t="s">
        <v>602</v>
      </c>
      <c r="R79" s="13" t="str">
        <f>IFERROR(__xludf.DUMMYFUNCTION("GOOGLETRANSLATE(Q79)"),"@Hyeungkim2 @abscbnnews that's the thing bcos that's your thinking. Not all UP people, NPAs. Point is the campus is being used to recruit NPA members. That's the goal of abrogation of Soto Accord. To stop the illegal recruitment. Why fear the military if "&amp;"you're not doing anything illegal.")</f>
        <v>@Hyeungkim2 @abscbnnews that's the thing bcos that's your thinking. Not all UP people, NPAs. Point is the campus is being used to recruit NPA members. That's the goal of abrogation of Soto Accord. To stop the illegal recruitment. Why fear the military if you're not doing anything illegal.</v>
      </c>
      <c r="S79" s="13" t="s">
        <v>136</v>
      </c>
      <c r="T79" s="18" t="s">
        <v>603</v>
      </c>
      <c r="U79" s="13"/>
      <c r="V79" s="13" t="s">
        <v>42</v>
      </c>
      <c r="W79" s="13">
        <v>0.0</v>
      </c>
      <c r="X79" s="13">
        <v>0.0</v>
      </c>
      <c r="Y79" s="13">
        <v>0.0</v>
      </c>
      <c r="Z79" s="13"/>
      <c r="AA79" s="13" t="s">
        <v>43</v>
      </c>
      <c r="AB79" s="24" t="s">
        <v>604</v>
      </c>
      <c r="AC79" s="13" t="s">
        <v>55</v>
      </c>
      <c r="AD79" s="26"/>
      <c r="AE79" s="26"/>
    </row>
    <row r="80">
      <c r="A80" s="9" t="str">
        <f t="shared" si="1"/>
        <v>32-79</v>
      </c>
      <c r="B80" s="10" t="s">
        <v>605</v>
      </c>
      <c r="C80" s="27" t="s">
        <v>606</v>
      </c>
      <c r="D80" s="12">
        <v>32.0</v>
      </c>
      <c r="E80" s="13" t="s">
        <v>67</v>
      </c>
      <c r="F80" s="13" t="s">
        <v>34</v>
      </c>
      <c r="G80" s="13" t="s">
        <v>68</v>
      </c>
      <c r="H80" s="13" t="s">
        <v>504</v>
      </c>
      <c r="I80" s="13" t="s">
        <v>607</v>
      </c>
      <c r="J80" s="13" t="s">
        <v>608</v>
      </c>
      <c r="K80" s="14"/>
      <c r="L80" s="17" t="s">
        <v>39</v>
      </c>
      <c r="M80" s="15">
        <v>42826.0</v>
      </c>
      <c r="N80" s="13">
        <v>16.0</v>
      </c>
      <c r="O80" s="13">
        <v>3.0</v>
      </c>
      <c r="P80" s="16"/>
      <c r="Q80" s="13" t="s">
        <v>609</v>
      </c>
      <c r="R80" s="14" t="str">
        <f>IFERROR(__xludf.DUMMYFUNCTION("GOOGLETRANSLATE(Q80)"),"Much of CPP indoctrination NPA recruitment done in schools like UP and the hinterlands by teachers and students groomed to recruit and lead them RT @manilabulletin: Bato, Albayalde told to stop blaming teachers for student activism https://t.co/3s57WBKrar"&amp;" https://t.co/upThlyiczG")</f>
        <v>Much of CPP indoctrination NPA recruitment done in schools like UP and the hinterlands by teachers and students groomed to recruit and lead them RT @manilabulletin: Bato, Albayalde told to stop blaming teachers for student activism https://t.co/3s57WBKrar https://t.co/upThlyiczG</v>
      </c>
      <c r="S80" s="28" t="s">
        <v>426</v>
      </c>
      <c r="T80" s="18" t="s">
        <v>610</v>
      </c>
      <c r="U80" s="14"/>
      <c r="V80" s="13" t="s">
        <v>42</v>
      </c>
      <c r="W80" s="13">
        <v>0.0</v>
      </c>
      <c r="X80" s="13">
        <v>0.0</v>
      </c>
      <c r="Y80" s="13">
        <v>0.0</v>
      </c>
      <c r="Z80" s="14"/>
      <c r="AA80" s="13" t="s">
        <v>43</v>
      </c>
      <c r="AB80" s="20" t="s">
        <v>611</v>
      </c>
      <c r="AC80" s="13" t="s">
        <v>45</v>
      </c>
      <c r="AD80" s="26"/>
      <c r="AE80" s="26"/>
    </row>
    <row r="81">
      <c r="A81" s="9" t="str">
        <f t="shared" si="1"/>
        <v>32-80</v>
      </c>
      <c r="B81" s="10" t="s">
        <v>612</v>
      </c>
      <c r="C81" s="11" t="s">
        <v>613</v>
      </c>
      <c r="D81" s="23">
        <v>32.0</v>
      </c>
      <c r="E81" s="13" t="s">
        <v>67</v>
      </c>
      <c r="F81" s="13" t="s">
        <v>34</v>
      </c>
      <c r="G81" s="13" t="s">
        <v>68</v>
      </c>
      <c r="H81" s="13" t="s">
        <v>504</v>
      </c>
      <c r="I81" s="13" t="s">
        <v>614</v>
      </c>
      <c r="J81" s="13" t="s">
        <v>615</v>
      </c>
      <c r="K81" s="13" t="s">
        <v>616</v>
      </c>
      <c r="L81" s="13" t="s">
        <v>39</v>
      </c>
      <c r="M81" s="15">
        <v>40697.11730324074</v>
      </c>
      <c r="N81" s="13">
        <v>18364.0</v>
      </c>
      <c r="O81" s="13">
        <v>18381.0</v>
      </c>
      <c r="P81" s="29" t="s">
        <v>617</v>
      </c>
      <c r="Q81" s="13" t="s">
        <v>618</v>
      </c>
      <c r="R81" s="13" t="str">
        <f>IFERROR(__xludf.DUMMYFUNCTION("GOOGLETRANSLATE(Q81)"),"UP, you mean the school that's funded by the government yet cheers kill the president? The school that NPA prefers to recruit members because they are easily brainwashed? Yeah, so prestigious...  @rowena_guanzon you are a bad joke and a disgrace to Filipi"&amp;"nos. https://t.co/N62QkjiDoe")</f>
        <v>UP, you mean the school that's funded by the government yet cheers kill the president? The school that NPA prefers to recruit members because they are easily brainwashed? Yeah, so prestigious...  @rowena_guanzon you are a bad joke and a disgrace to Filipinos. https://t.co/N62QkjiDoe</v>
      </c>
      <c r="S81" s="13" t="s">
        <v>619</v>
      </c>
      <c r="T81" s="18" t="s">
        <v>620</v>
      </c>
      <c r="U81" s="13"/>
      <c r="V81" s="13" t="s">
        <v>75</v>
      </c>
      <c r="W81" s="13">
        <v>0.0</v>
      </c>
      <c r="X81" s="13">
        <v>0.0</v>
      </c>
      <c r="Y81" s="13">
        <v>0.0</v>
      </c>
      <c r="Z81" s="13"/>
      <c r="AA81" s="13" t="s">
        <v>43</v>
      </c>
      <c r="AB81" s="13" t="s">
        <v>621</v>
      </c>
      <c r="AC81" s="13"/>
      <c r="AD81" s="26"/>
      <c r="AE81" s="26"/>
    </row>
    <row r="82">
      <c r="A82" s="9" t="str">
        <f t="shared" si="1"/>
        <v>32-81</v>
      </c>
      <c r="B82" s="10" t="s">
        <v>622</v>
      </c>
      <c r="C82" s="11" t="s">
        <v>623</v>
      </c>
      <c r="D82" s="23">
        <v>32.0</v>
      </c>
      <c r="E82" s="13" t="s">
        <v>67</v>
      </c>
      <c r="F82" s="13" t="s">
        <v>34</v>
      </c>
      <c r="G82" s="13" t="s">
        <v>68</v>
      </c>
      <c r="H82" s="13" t="s">
        <v>504</v>
      </c>
      <c r="I82" s="13" t="s">
        <v>624</v>
      </c>
      <c r="J82" s="13" t="s">
        <v>625</v>
      </c>
      <c r="K82" s="13" t="s">
        <v>626</v>
      </c>
      <c r="L82" s="13" t="s">
        <v>52</v>
      </c>
      <c r="M82" s="15">
        <v>42950.27935185185</v>
      </c>
      <c r="N82" s="13">
        <v>410.0</v>
      </c>
      <c r="O82" s="13">
        <v>233.0</v>
      </c>
      <c r="P82" s="29" t="s">
        <v>627</v>
      </c>
      <c r="Q82" s="13" t="s">
        <v>628</v>
      </c>
      <c r="R82" s="13" t="str">
        <f>IFERROR(__xludf.DUMMYFUNCTION("GOOGLETRANSLATE(Q82)"),"@loidasandiego77 @Carlos35170981 Even if its being abused? and being use as a shield for them to brainwash and recruit our youth to become NPA. Gago ka ba? Its not institutions like UP that is the bastion of freedom, we as an individual Filipino should ca"&amp;"rry the bastion of freedom.")</f>
        <v>@loidasandiego77 @Carlos35170981 Even if its being abused? and being use as a shield for them to brainwash and recruit our youth to become NPA. Gago ka ba? Its not institutions like UP that is the bastion of freedom, we as an individual Filipino should carry the bastion of freedom.</v>
      </c>
      <c r="S82" s="13" t="s">
        <v>136</v>
      </c>
      <c r="T82" s="18" t="s">
        <v>629</v>
      </c>
      <c r="U82" s="13"/>
      <c r="V82" s="13" t="s">
        <v>75</v>
      </c>
      <c r="W82" s="13">
        <v>0.0</v>
      </c>
      <c r="X82" s="13">
        <v>0.0</v>
      </c>
      <c r="Y82" s="13">
        <v>0.0</v>
      </c>
      <c r="Z82" s="13"/>
      <c r="AA82" s="13" t="s">
        <v>43</v>
      </c>
      <c r="AB82" s="24" t="s">
        <v>630</v>
      </c>
      <c r="AC82" s="13"/>
      <c r="AD82" s="26"/>
      <c r="AE82" s="26"/>
    </row>
    <row r="83">
      <c r="A83" s="9" t="str">
        <f t="shared" si="1"/>
        <v>32-82</v>
      </c>
      <c r="B83" s="10" t="s">
        <v>631</v>
      </c>
      <c r="C83" s="11" t="s">
        <v>632</v>
      </c>
      <c r="D83" s="23">
        <v>32.0</v>
      </c>
      <c r="E83" s="13" t="s">
        <v>67</v>
      </c>
      <c r="F83" s="13" t="s">
        <v>34</v>
      </c>
      <c r="G83" s="13" t="s">
        <v>68</v>
      </c>
      <c r="H83" s="13" t="s">
        <v>633</v>
      </c>
      <c r="I83" s="13" t="s">
        <v>634</v>
      </c>
      <c r="J83" s="13" t="s">
        <v>635</v>
      </c>
      <c r="K83" s="13" t="s">
        <v>636</v>
      </c>
      <c r="L83" s="13" t="s">
        <v>39</v>
      </c>
      <c r="M83" s="15">
        <v>44470.0</v>
      </c>
      <c r="N83" s="13">
        <v>534.0</v>
      </c>
      <c r="O83" s="13">
        <v>456.0</v>
      </c>
      <c r="P83" s="16"/>
      <c r="Q83" s="13" t="s">
        <v>637</v>
      </c>
      <c r="R83" s="13" t="str">
        <f>IFERROR(__xludf.DUMMYFUNCTION("GOOGLETRANSLATE(Q83)"),"Government officials publicly hailing and honoring a known TERRORIST and an ENEMY OF THE STATE ?
A State University funded by the people's taxes publicly showing its alliance with a known TERRORIST and an ENEMY OF THE STATE ?
What are Philippine Laws an"&amp;"d Security Forces for ? https://t.co/u1hTNZgU03")</f>
        <v>Government officials publicly hailing and honoring a known TERRORIST and an ENEMY OF THE STATE ?
A State University funded by the people's taxes publicly showing its alliance with a known TERRORIST and an ENEMY OF THE STATE ?
What are Philippine Laws and Security Forces for ? https://t.co/u1hTNZgU03</v>
      </c>
      <c r="S83" s="13" t="s">
        <v>426</v>
      </c>
      <c r="T83" s="18" t="s">
        <v>638</v>
      </c>
      <c r="U83" s="13"/>
      <c r="V83" s="13" t="s">
        <v>75</v>
      </c>
      <c r="W83" s="13">
        <v>0.0</v>
      </c>
      <c r="X83" s="13">
        <v>2.0</v>
      </c>
      <c r="Y83" s="13">
        <v>0.0</v>
      </c>
      <c r="Z83" s="13"/>
      <c r="AA83" s="13" t="b">
        <v>0</v>
      </c>
      <c r="AB83" s="13" t="s">
        <v>639</v>
      </c>
      <c r="AC83" s="13" t="s">
        <v>55</v>
      </c>
      <c r="AD83" s="26"/>
      <c r="AE83" s="26"/>
    </row>
    <row r="84">
      <c r="A84" s="9" t="str">
        <f t="shared" si="1"/>
        <v>32-83</v>
      </c>
      <c r="B84" s="10" t="s">
        <v>640</v>
      </c>
      <c r="C84" s="11" t="s">
        <v>641</v>
      </c>
      <c r="D84" s="23">
        <v>32.0</v>
      </c>
      <c r="E84" s="13" t="s">
        <v>67</v>
      </c>
      <c r="F84" s="13" t="s">
        <v>34</v>
      </c>
      <c r="G84" s="13" t="s">
        <v>68</v>
      </c>
      <c r="H84" s="13" t="s">
        <v>642</v>
      </c>
      <c r="I84" s="13" t="s">
        <v>643</v>
      </c>
      <c r="J84" s="13" t="s">
        <v>644</v>
      </c>
      <c r="K84" s="13" t="s">
        <v>645</v>
      </c>
      <c r="L84" s="13" t="s">
        <v>52</v>
      </c>
      <c r="M84" s="15">
        <v>42736.0</v>
      </c>
      <c r="N84" s="13">
        <v>485.0</v>
      </c>
      <c r="O84" s="13">
        <v>121.0</v>
      </c>
      <c r="P84" s="16"/>
      <c r="Q84" s="13" t="s">
        <v>646</v>
      </c>
      <c r="R84" s="13" t="str">
        <f>IFERROR(__xludf.DUMMYFUNCTION("GOOGLETRANSLATE(Q84)"),"The top universities in the Philippines are Called ""The Big Four"", except during the Election Season when they are knowing as ""Parish mga Pari mga communists""")</f>
        <v>The top universities in the Philippines are Called "The Big Four", except during the Election Season when they are knowing as "Parish mga Pari mga communists"</v>
      </c>
      <c r="S84" s="13" t="s">
        <v>16</v>
      </c>
      <c r="T84" s="18" t="s">
        <v>647</v>
      </c>
      <c r="U84" s="13"/>
      <c r="V84" s="13" t="s">
        <v>42</v>
      </c>
      <c r="W84" s="13">
        <v>0.0</v>
      </c>
      <c r="X84" s="13">
        <v>2.0</v>
      </c>
      <c r="Y84" s="13">
        <v>0.0</v>
      </c>
      <c r="Z84" s="13"/>
      <c r="AA84" s="13" t="s">
        <v>43</v>
      </c>
      <c r="AB84" s="13" t="s">
        <v>648</v>
      </c>
      <c r="AC84" s="13" t="s">
        <v>55</v>
      </c>
      <c r="AD84" s="26"/>
      <c r="AE84" s="26"/>
    </row>
    <row r="85">
      <c r="A85" s="9" t="str">
        <f t="shared" si="1"/>
        <v>32-84</v>
      </c>
      <c r="B85" s="10" t="s">
        <v>649</v>
      </c>
      <c r="C85" s="11" t="s">
        <v>650</v>
      </c>
      <c r="D85" s="23">
        <v>32.0</v>
      </c>
      <c r="E85" s="13" t="s">
        <v>67</v>
      </c>
      <c r="F85" s="13" t="s">
        <v>34</v>
      </c>
      <c r="G85" s="13" t="s">
        <v>68</v>
      </c>
      <c r="H85" s="13" t="s">
        <v>651</v>
      </c>
      <c r="I85" s="13" t="s">
        <v>652</v>
      </c>
      <c r="J85" s="13" t="s">
        <v>653</v>
      </c>
      <c r="K85" s="13" t="s">
        <v>654</v>
      </c>
      <c r="L85" s="13" t="s">
        <v>39</v>
      </c>
      <c r="M85" s="15">
        <v>44019.035162037035</v>
      </c>
      <c r="N85" s="13">
        <v>378.0</v>
      </c>
      <c r="O85" s="13">
        <v>40.0</v>
      </c>
      <c r="P85" s="16"/>
      <c r="Q85" s="13" t="s">
        <v>655</v>
      </c>
      <c r="R85" s="13" t="str">
        <f>IFERROR(__xludf.DUMMYFUNCTION("GOOGLETRANSLATE(Q85)"),"University of Communist Party Diliman QC..Headed by Joma Sison Chairnman and CO FOUNDER OF Communist Party of the Phils and Cadres can pay rot")</f>
        <v>University of Communist Party Diliman QC..Headed by Joma Sison Chairnman and CO FOUNDER OF Communist Party of the Phils and Cadres can pay rot</v>
      </c>
      <c r="S85" s="13" t="s">
        <v>426</v>
      </c>
      <c r="T85" s="18" t="s">
        <v>656</v>
      </c>
      <c r="U85" s="13"/>
      <c r="V85" s="13" t="s">
        <v>657</v>
      </c>
      <c r="W85" s="13">
        <v>0.0</v>
      </c>
      <c r="X85" s="13">
        <v>0.0</v>
      </c>
      <c r="Y85" s="13">
        <v>0.0</v>
      </c>
      <c r="Z85" s="13"/>
      <c r="AA85" s="13" t="s">
        <v>43</v>
      </c>
      <c r="AB85" s="13" t="s">
        <v>658</v>
      </c>
      <c r="AC85" s="13" t="s">
        <v>55</v>
      </c>
      <c r="AD85" s="26"/>
      <c r="AE85" s="26"/>
    </row>
    <row r="86">
      <c r="A86" s="9" t="str">
        <f t="shared" si="1"/>
        <v>32-85</v>
      </c>
      <c r="B86" s="10" t="s">
        <v>659</v>
      </c>
      <c r="C86" s="11" t="s">
        <v>660</v>
      </c>
      <c r="D86" s="23">
        <v>32.0</v>
      </c>
      <c r="E86" s="13" t="s">
        <v>67</v>
      </c>
      <c r="F86" s="13" t="s">
        <v>34</v>
      </c>
      <c r="G86" s="13" t="s">
        <v>68</v>
      </c>
      <c r="H86" s="13" t="s">
        <v>651</v>
      </c>
      <c r="I86" s="13" t="s">
        <v>661</v>
      </c>
      <c r="J86" s="13" t="s">
        <v>662</v>
      </c>
      <c r="K86" s="13" t="s">
        <v>663</v>
      </c>
      <c r="L86" s="13" t="s">
        <v>39</v>
      </c>
      <c r="M86" s="15">
        <v>42795.0</v>
      </c>
      <c r="N86" s="13">
        <v>188.0</v>
      </c>
      <c r="O86" s="13">
        <v>340.0</v>
      </c>
      <c r="P86" s="29" t="s">
        <v>664</v>
      </c>
      <c r="Q86" s="13" t="s">
        <v>665</v>
      </c>
      <c r="R86" s="13" t="str">
        <f>IFERROR(__xludf.DUMMYFUNCTION("GOOGLETRANSLATE(Q86)"),"@pinoyanghang @upsystem you are closing up. Hopeless you are. Just give your budget to other state colleges and universities to get you together because UP is a suited called University of Joma Sison. PACHALLENE CHALLENGE YOU. You're just going to hang ou"&amp;"t.")</f>
        <v>@pinoyanghang @upsystem you are closing up. Hopeless you are. Just give your budget to other state colleges and universities to get you together because UP is a suited called University of Joma Sison. PACHALLENE CHALLENGE YOU. You're just going to hang out.</v>
      </c>
      <c r="S86" s="13" t="s">
        <v>136</v>
      </c>
      <c r="T86" s="18" t="s">
        <v>666</v>
      </c>
      <c r="U86" s="13"/>
      <c r="V86" s="13" t="s">
        <v>75</v>
      </c>
      <c r="W86" s="13">
        <v>0.0</v>
      </c>
      <c r="X86" s="13">
        <v>0.0</v>
      </c>
      <c r="Y86" s="13">
        <v>0.0</v>
      </c>
      <c r="Z86" s="13"/>
      <c r="AA86" s="13" t="s">
        <v>76</v>
      </c>
      <c r="AB86" s="13" t="s">
        <v>667</v>
      </c>
      <c r="AC86" s="13"/>
      <c r="AD86" s="26"/>
      <c r="AE86" s="26"/>
    </row>
    <row r="87">
      <c r="A87" s="9" t="str">
        <f t="shared" si="1"/>
        <v>32-86</v>
      </c>
      <c r="B87" s="10" t="s">
        <v>668</v>
      </c>
      <c r="C87" s="27" t="s">
        <v>669</v>
      </c>
      <c r="D87" s="12">
        <v>32.0</v>
      </c>
      <c r="E87" s="13" t="s">
        <v>67</v>
      </c>
      <c r="F87" s="13" t="s">
        <v>34</v>
      </c>
      <c r="G87" s="13" t="s">
        <v>68</v>
      </c>
      <c r="H87" s="13" t="s">
        <v>651</v>
      </c>
      <c r="I87" s="13" t="s">
        <v>670</v>
      </c>
      <c r="J87" s="13" t="s">
        <v>671</v>
      </c>
      <c r="K87" s="14"/>
      <c r="L87" s="17" t="s">
        <v>39</v>
      </c>
      <c r="M87" s="15">
        <v>44256.0</v>
      </c>
      <c r="N87" s="13">
        <v>22.0</v>
      </c>
      <c r="O87" s="13">
        <v>9.0</v>
      </c>
      <c r="P87" s="16"/>
      <c r="Q87" s="13" t="s">
        <v>672</v>
      </c>
      <c r="R87" s="14" t="str">
        <f>IFERROR(__xludf.DUMMYFUNCTION("GOOGLETRANSLATE(Q87)"),"@kahector4 The reason is the Dep Ed is infected by the CPPNPA terrorists.  Students become  terrorists activist rebellious to thier parents . Send them to the University  with scholarships fr the Govt. Instead to become a Professional.  turn into criminal"&amp;"
Joma Sison is evil!")</f>
        <v>@kahector4 The reason is the Dep Ed is infected by the CPPNPA terrorists.  Students become  terrorists activist rebellious to thier parents . Send them to the University  with scholarships fr the Govt. Instead to become a Professional.  turn into criminal
Joma Sison is evil!</v>
      </c>
      <c r="S87" s="28" t="s">
        <v>136</v>
      </c>
      <c r="T87" s="18" t="s">
        <v>673</v>
      </c>
      <c r="U87" s="14"/>
      <c r="V87" s="13" t="s">
        <v>42</v>
      </c>
      <c r="W87" s="13">
        <v>0.0</v>
      </c>
      <c r="X87" s="13">
        <v>0.0</v>
      </c>
      <c r="Y87" s="13">
        <v>0.0</v>
      </c>
      <c r="Z87" s="14"/>
      <c r="AA87" s="13" t="s">
        <v>43</v>
      </c>
      <c r="AB87" s="13" t="s">
        <v>674</v>
      </c>
      <c r="AC87" s="13" t="s">
        <v>45</v>
      </c>
      <c r="AD87" s="26"/>
      <c r="AE87" s="26"/>
    </row>
    <row r="88">
      <c r="A88" s="9" t="str">
        <f t="shared" si="1"/>
        <v>32-87</v>
      </c>
      <c r="B88" s="10" t="s">
        <v>675</v>
      </c>
      <c r="C88" s="11" t="s">
        <v>676</v>
      </c>
      <c r="D88" s="23">
        <v>32.0</v>
      </c>
      <c r="E88" s="13" t="s">
        <v>67</v>
      </c>
      <c r="F88" s="13" t="s">
        <v>34</v>
      </c>
      <c r="G88" s="13" t="s">
        <v>68</v>
      </c>
      <c r="H88" s="13" t="s">
        <v>651</v>
      </c>
      <c r="I88" s="13" t="s">
        <v>677</v>
      </c>
      <c r="J88" s="13" t="s">
        <v>678</v>
      </c>
      <c r="K88" s="13" t="s">
        <v>679</v>
      </c>
      <c r="L88" s="13" t="s">
        <v>52</v>
      </c>
      <c r="M88" s="15">
        <v>44470.0</v>
      </c>
      <c r="N88" s="13">
        <v>893.0</v>
      </c>
      <c r="O88" s="13">
        <v>926.0</v>
      </c>
      <c r="P88" s="29" t="s">
        <v>680</v>
      </c>
      <c r="Q88" s="13" t="s">
        <v>681</v>
      </c>
      <c r="R88" s="13" t="str">
        <f>IFERROR(__xludf.DUMMYFUNCTION("GOOGLETRANSLATE(Q88)"),"@Lawrenzjuta @pl4st1cfo0dz @poorhunter3 @itsjammagno the top universities that can be, the administration of the yellow is where Joma Sison is spreading the book she made. All of the pure deception of the Marcos administration. You are not hero he is trai"&amp;"tor")</f>
        <v>@Lawrenzjuta @pl4st1cfo0dz @poorhunter3 @itsjammagno the top universities that can be, the administration of the yellow is where Joma Sison is spreading the book she made. All of the pure deception of the Marcos administration. You are not hero he is traitor</v>
      </c>
      <c r="S88" s="13" t="s">
        <v>136</v>
      </c>
      <c r="T88" s="18" t="s">
        <v>682</v>
      </c>
      <c r="U88" s="13"/>
      <c r="V88" s="13" t="s">
        <v>42</v>
      </c>
      <c r="W88" s="13">
        <v>0.0</v>
      </c>
      <c r="X88" s="13">
        <v>1.0</v>
      </c>
      <c r="Y88" s="13">
        <v>0.0</v>
      </c>
      <c r="Z88" s="13"/>
      <c r="AA88" s="13" t="s">
        <v>76</v>
      </c>
      <c r="AB88" s="13" t="s">
        <v>683</v>
      </c>
      <c r="AC88" s="13"/>
      <c r="AD88" s="26"/>
      <c r="AE88" s="26"/>
    </row>
    <row r="89">
      <c r="A89" s="9" t="str">
        <f t="shared" si="1"/>
        <v>32-88</v>
      </c>
      <c r="B89" s="10" t="s">
        <v>684</v>
      </c>
      <c r="C89" s="11" t="s">
        <v>685</v>
      </c>
      <c r="D89" s="23">
        <v>32.0</v>
      </c>
      <c r="E89" s="13" t="s">
        <v>67</v>
      </c>
      <c r="F89" s="13" t="s">
        <v>34</v>
      </c>
      <c r="G89" s="13" t="s">
        <v>68</v>
      </c>
      <c r="H89" s="13" t="s">
        <v>651</v>
      </c>
      <c r="I89" s="13" t="s">
        <v>686</v>
      </c>
      <c r="J89" s="13" t="s">
        <v>687</v>
      </c>
      <c r="K89" s="13" t="s">
        <v>688</v>
      </c>
      <c r="L89" s="13" t="s">
        <v>39</v>
      </c>
      <c r="M89" s="15">
        <v>42072.22131944444</v>
      </c>
      <c r="N89" s="13">
        <v>2146.0</v>
      </c>
      <c r="O89" s="13">
        <v>3121.0</v>
      </c>
      <c r="P89" s="16"/>
      <c r="Q89" s="13" t="s">
        <v>689</v>
      </c>
      <c r="R89" s="13" t="str">
        <f>IFERROR(__xludf.DUMMYFUNCTION("GOOGLETRANSLATE(Q89)"),"@booChanco Joma Sison will buy UP and will be NPA University 😂😂😂
Bungers who surrendered and became a cadre. https://t.co/MJZDIKSPIG")</f>
        <v>@booChanco Joma Sison will buy UP and will be NPA University 😂😂😂
Bungers who surrendered and became a cadre. https://t.co/MJZDIKSPIG</v>
      </c>
      <c r="S89" s="13" t="s">
        <v>136</v>
      </c>
      <c r="T89" s="18" t="s">
        <v>690</v>
      </c>
      <c r="U89" s="13"/>
      <c r="V89" s="13" t="s">
        <v>75</v>
      </c>
      <c r="W89" s="13">
        <v>0.0</v>
      </c>
      <c r="X89" s="13">
        <v>1.0</v>
      </c>
      <c r="Y89" s="13">
        <v>0.0</v>
      </c>
      <c r="Z89" s="13"/>
      <c r="AA89" s="13" t="s">
        <v>557</v>
      </c>
      <c r="AB89" s="13" t="s">
        <v>691</v>
      </c>
      <c r="AC89" s="13" t="s">
        <v>55</v>
      </c>
      <c r="AD89" s="26"/>
      <c r="AE89" s="26"/>
    </row>
    <row r="90">
      <c r="A90" s="9" t="str">
        <f t="shared" si="1"/>
        <v>32-89</v>
      </c>
      <c r="B90" s="10" t="s">
        <v>692</v>
      </c>
      <c r="C90" s="27" t="s">
        <v>693</v>
      </c>
      <c r="D90" s="12">
        <v>32.0</v>
      </c>
      <c r="E90" s="13" t="s">
        <v>67</v>
      </c>
      <c r="F90" s="13" t="s">
        <v>34</v>
      </c>
      <c r="G90" s="13" t="s">
        <v>68</v>
      </c>
      <c r="H90" s="13" t="s">
        <v>651</v>
      </c>
      <c r="I90" s="13" t="s">
        <v>694</v>
      </c>
      <c r="J90" s="13" t="s">
        <v>695</v>
      </c>
      <c r="K90" s="14"/>
      <c r="L90" s="17" t="s">
        <v>39</v>
      </c>
      <c r="M90" s="15">
        <v>44136.0</v>
      </c>
      <c r="N90" s="13">
        <v>25.0</v>
      </c>
      <c r="O90" s="13">
        <v>6.0</v>
      </c>
      <c r="P90" s="16"/>
      <c r="Q90" s="13" t="s">
        <v>696</v>
      </c>
      <c r="R90" s="14" t="str">
        <f>IFERROR(__xludf.DUMMYFUNCTION("GOOGLETRANSLATE(Q90)"),"@chiarazambrano @sarahelago @abscbnnews and what are they fighting for? Thicer in the cement looks of the UP terrorist activists what? They feel like Joma Sison is UP.")</f>
        <v>@chiarazambrano @sarahelago @abscbnnews and what are they fighting for? Thicer in the cement looks of the UP terrorist activists what? They feel like Joma Sison is UP.</v>
      </c>
      <c r="S90" s="28" t="s">
        <v>136</v>
      </c>
      <c r="T90" s="18" t="s">
        <v>697</v>
      </c>
      <c r="U90" s="14"/>
      <c r="V90" s="13" t="s">
        <v>75</v>
      </c>
      <c r="W90" s="13">
        <v>0.0</v>
      </c>
      <c r="X90" s="13">
        <v>0.0</v>
      </c>
      <c r="Y90" s="13">
        <v>0.0</v>
      </c>
      <c r="Z90" s="14"/>
      <c r="AA90" s="13" t="s">
        <v>76</v>
      </c>
      <c r="AB90" s="20" t="s">
        <v>698</v>
      </c>
      <c r="AC90" s="13" t="s">
        <v>45</v>
      </c>
      <c r="AD90" s="26"/>
      <c r="AE90" s="26"/>
    </row>
    <row r="91">
      <c r="A91" s="9" t="str">
        <f t="shared" si="1"/>
        <v>32-90</v>
      </c>
      <c r="B91" s="10" t="s">
        <v>699</v>
      </c>
      <c r="C91" s="11" t="s">
        <v>700</v>
      </c>
      <c r="D91" s="23">
        <v>32.0</v>
      </c>
      <c r="E91" s="13" t="s">
        <v>67</v>
      </c>
      <c r="F91" s="13" t="s">
        <v>34</v>
      </c>
      <c r="G91" s="13" t="s">
        <v>68</v>
      </c>
      <c r="H91" s="13" t="s">
        <v>651</v>
      </c>
      <c r="I91" s="13" t="s">
        <v>701</v>
      </c>
      <c r="J91" s="13" t="s">
        <v>702</v>
      </c>
      <c r="K91" s="13" t="s">
        <v>703</v>
      </c>
      <c r="L91" s="13" t="s">
        <v>39</v>
      </c>
      <c r="M91" s="15">
        <v>44378.0</v>
      </c>
      <c r="N91" s="13">
        <v>138.0</v>
      </c>
      <c r="O91" s="13">
        <v>25.0</v>
      </c>
      <c r="P91" s="16"/>
      <c r="Q91" s="13" t="s">
        <v>704</v>
      </c>
      <c r="R91" s="13" t="str">
        <f>IFERROR(__xludf.DUMMYFUNCTION("GOOGLETRANSLATE(Q91)"),"@CertifiedSonny knows q kc almost all universities from sitting Cory gang when communists worship ninoy Aquino and Joma Sison.,")</f>
        <v>@CertifiedSonny knows q kc almost all universities from sitting Cory gang when communists worship ninoy Aquino and Joma Sison.,</v>
      </c>
      <c r="S91" s="13" t="s">
        <v>136</v>
      </c>
      <c r="T91" s="18">
        <v>44481.156493055554</v>
      </c>
      <c r="U91" s="13"/>
      <c r="V91" s="13" t="s">
        <v>75</v>
      </c>
      <c r="W91" s="13">
        <v>0.0</v>
      </c>
      <c r="X91" s="13">
        <v>1.0</v>
      </c>
      <c r="Y91" s="13">
        <v>0.0</v>
      </c>
      <c r="Z91" s="13"/>
      <c r="AA91" s="13" t="s">
        <v>43</v>
      </c>
      <c r="AB91" s="13" t="s">
        <v>705</v>
      </c>
      <c r="AC91" s="13" t="s">
        <v>55</v>
      </c>
      <c r="AD91" s="26"/>
      <c r="AE91" s="26"/>
    </row>
    <row r="92">
      <c r="A92" s="9" t="str">
        <f t="shared" si="1"/>
        <v>32-91</v>
      </c>
      <c r="B92" s="10" t="s">
        <v>706</v>
      </c>
      <c r="C92" s="11" t="s">
        <v>707</v>
      </c>
      <c r="D92" s="12">
        <v>32.0</v>
      </c>
      <c r="E92" s="13" t="s">
        <v>67</v>
      </c>
      <c r="F92" s="13" t="s">
        <v>34</v>
      </c>
      <c r="G92" s="13" t="s">
        <v>68</v>
      </c>
      <c r="H92" s="13" t="s">
        <v>651</v>
      </c>
      <c r="I92" s="13" t="s">
        <v>152</v>
      </c>
      <c r="J92" s="13" t="s">
        <v>153</v>
      </c>
      <c r="K92" s="14"/>
      <c r="L92" s="17" t="s">
        <v>39</v>
      </c>
      <c r="M92" s="15">
        <v>43070.0</v>
      </c>
      <c r="N92" s="13">
        <v>1799.0</v>
      </c>
      <c r="O92" s="13">
        <v>1081.0</v>
      </c>
      <c r="P92" s="29" t="s">
        <v>154</v>
      </c>
      <c r="Q92" s="13" t="s">
        <v>708</v>
      </c>
      <c r="R92" s="14" t="str">
        <f>IFERROR(__xludf.DUMMYFUNCTION("GOOGLETRANSLATE(Q92)"),"@Vagnarok1 The Beast Mode of Joma Sison's disciple and leader of partylists who recruit students at state colleges and universities, just shouting on the street but in reality is unable to fight for proper venues issues, there is also a budget yan so join"&amp;" them")</f>
        <v>@Vagnarok1 The Beast Mode of Joma Sison's disciple and leader of partylists who recruit students at state colleges and universities, just shouting on the street but in reality is unable to fight for proper venues issues, there is also a budget yan so join them</v>
      </c>
      <c r="S92" s="28" t="s">
        <v>136</v>
      </c>
      <c r="T92" s="18" t="s">
        <v>709</v>
      </c>
      <c r="U92" s="14"/>
      <c r="V92" s="13" t="s">
        <v>75</v>
      </c>
      <c r="W92" s="13">
        <v>0.0</v>
      </c>
      <c r="X92" s="13">
        <v>0.0</v>
      </c>
      <c r="Y92" s="13">
        <v>0.0</v>
      </c>
      <c r="Z92" s="14"/>
      <c r="AA92" s="13" t="s">
        <v>43</v>
      </c>
      <c r="AB92" s="13" t="s">
        <v>710</v>
      </c>
      <c r="AC92" s="13" t="s">
        <v>45</v>
      </c>
      <c r="AD92" s="26"/>
      <c r="AE92" s="26"/>
    </row>
    <row r="93">
      <c r="A93" s="9" t="str">
        <f t="shared" si="1"/>
        <v>32-92</v>
      </c>
      <c r="B93" s="10" t="s">
        <v>711</v>
      </c>
      <c r="C93" s="11" t="s">
        <v>712</v>
      </c>
      <c r="D93" s="12">
        <v>32.0</v>
      </c>
      <c r="E93" s="13" t="s">
        <v>67</v>
      </c>
      <c r="F93" s="13" t="s">
        <v>34</v>
      </c>
      <c r="G93" s="13" t="s">
        <v>68</v>
      </c>
      <c r="H93" s="13" t="s">
        <v>651</v>
      </c>
      <c r="I93" s="13" t="s">
        <v>713</v>
      </c>
      <c r="J93" s="13" t="s">
        <v>714</v>
      </c>
      <c r="K93" s="14"/>
      <c r="L93" s="17" t="s">
        <v>39</v>
      </c>
      <c r="M93" s="15">
        <v>40330.0</v>
      </c>
      <c r="N93" s="13">
        <v>73.0</v>
      </c>
      <c r="O93" s="13">
        <v>17.0</v>
      </c>
      <c r="P93" s="16"/>
      <c r="Q93" s="13" t="s">
        <v>715</v>
      </c>
      <c r="R93" s="14" t="str">
        <f>IFERROR(__xludf.DUMMYFUNCTION("GOOGLETRANSLATE(Q93)"),"@iamraououlmanuel is very important to restore the ROTC to prevent the CTG from infiltrate/recruit (with Joma Sison) at state colleges and universities. There is also no recruitment to underground organizations and embrace the armed struggle.")</f>
        <v>@iamraououlmanuel is very important to restore the ROTC to prevent the CTG from infiltrate/recruit (with Joma Sison) at state colleges and universities. There is also no recruitment to underground organizations and embrace the armed struggle.</v>
      </c>
      <c r="S93" s="28" t="s">
        <v>136</v>
      </c>
      <c r="T93" s="18" t="s">
        <v>716</v>
      </c>
      <c r="U93" s="14"/>
      <c r="V93" s="13" t="s">
        <v>42</v>
      </c>
      <c r="W93" s="13">
        <v>0.0</v>
      </c>
      <c r="X93" s="13">
        <v>0.0</v>
      </c>
      <c r="Y93" s="13">
        <v>0.0</v>
      </c>
      <c r="Z93" s="14"/>
      <c r="AA93" s="13" t="s">
        <v>43</v>
      </c>
      <c r="AB93" s="13" t="s">
        <v>717</v>
      </c>
      <c r="AC93" s="13" t="s">
        <v>45</v>
      </c>
      <c r="AD93" s="26"/>
      <c r="AE93" s="26"/>
    </row>
    <row r="94">
      <c r="A94" s="9" t="str">
        <f t="shared" si="1"/>
        <v>32-93</v>
      </c>
      <c r="B94" s="10" t="s">
        <v>718</v>
      </c>
      <c r="C94" s="11" t="s">
        <v>719</v>
      </c>
      <c r="D94" s="23">
        <v>32.0</v>
      </c>
      <c r="E94" s="13" t="s">
        <v>67</v>
      </c>
      <c r="F94" s="13" t="s">
        <v>34</v>
      </c>
      <c r="G94" s="13" t="s">
        <v>68</v>
      </c>
      <c r="H94" s="13" t="s">
        <v>651</v>
      </c>
      <c r="I94" s="13" t="s">
        <v>126</v>
      </c>
      <c r="J94" s="13" t="s">
        <v>720</v>
      </c>
      <c r="K94" s="13" t="s">
        <v>721</v>
      </c>
      <c r="L94" s="13" t="s">
        <v>39</v>
      </c>
      <c r="M94" s="15">
        <v>42248.0</v>
      </c>
      <c r="N94" s="13">
        <v>309.0</v>
      </c>
      <c r="O94" s="13">
        <v>224.0</v>
      </c>
      <c r="P94" s="29" t="s">
        <v>722</v>
      </c>
      <c r="Q94" s="13" t="s">
        <v>723</v>
      </c>
      <c r="R94" s="13" t="str">
        <f>IFERROR(__xludf.DUMMYFUNCTION("GOOGLETRANSLATE(Q94)"),"@ogie_rosa proven the communists are recruiting top universities with a student feeling woke and Joma Sison is the U.P. Professor.
The drums are waiting for them to be victimized or cacasing as their racket.
The young murderers or rapists should just be"&amp;" jailed.")</f>
        <v>@ogie_rosa proven the communists are recruiting top universities with a student feeling woke and Joma Sison is the U.P. Professor.
The drums are waiting for them to be victimized or cacasing as their racket.
The young murderers or rapists should just be jailed.</v>
      </c>
      <c r="S94" s="13" t="s">
        <v>136</v>
      </c>
      <c r="T94" s="18" t="s">
        <v>724</v>
      </c>
      <c r="U94" s="13"/>
      <c r="V94" s="13" t="s">
        <v>42</v>
      </c>
      <c r="W94" s="13">
        <v>0.0</v>
      </c>
      <c r="X94" s="13">
        <v>0.0</v>
      </c>
      <c r="Y94" s="13">
        <v>0.0</v>
      </c>
      <c r="Z94" s="13"/>
      <c r="AA94" s="13" t="s">
        <v>76</v>
      </c>
      <c r="AB94" s="13" t="s">
        <v>725</v>
      </c>
      <c r="AC94" s="13"/>
      <c r="AD94" s="26"/>
      <c r="AE94" s="26"/>
    </row>
    <row r="95">
      <c r="A95" s="9" t="str">
        <f t="shared" si="1"/>
        <v>32-94</v>
      </c>
      <c r="B95" s="10" t="s">
        <v>726</v>
      </c>
      <c r="C95" s="11" t="s">
        <v>727</v>
      </c>
      <c r="D95" s="23">
        <v>32.0</v>
      </c>
      <c r="E95" s="13" t="s">
        <v>67</v>
      </c>
      <c r="F95" s="13" t="s">
        <v>34</v>
      </c>
      <c r="G95" s="13" t="s">
        <v>68</v>
      </c>
      <c r="H95" s="13" t="s">
        <v>728</v>
      </c>
      <c r="I95" s="13" t="s">
        <v>583</v>
      </c>
      <c r="J95" s="13" t="s">
        <v>584</v>
      </c>
      <c r="K95" s="13" t="s">
        <v>585</v>
      </c>
      <c r="L95" s="13" t="s">
        <v>52</v>
      </c>
      <c r="M95" s="15">
        <v>41306.0</v>
      </c>
      <c r="N95" s="13">
        <v>250.0</v>
      </c>
      <c r="O95" s="13">
        <v>181.0</v>
      </c>
      <c r="P95" s="16"/>
      <c r="Q95" s="13" t="s">
        <v>729</v>
      </c>
      <c r="R95" s="13" t="str">
        <f>IFERROR(__xludf.DUMMYFUNCTION("GOOGLETRANSLATE(Q95)"),"@rapplerdotcom @Rowena_Guanzon would have been higher than UP if it had no communist rally rally and youth recruit to become NPA. UP is the only university worldwide with many communist deans, professors and students. But those who honor are true scholars")</f>
        <v>@rapplerdotcom @Rowena_Guanzon would have been higher than UP if it had no communist rally rally and youth recruit to become NPA. UP is the only university worldwide with many communist deans, professors and students. But those who honor are true scholars</v>
      </c>
      <c r="S95" s="13" t="s">
        <v>136</v>
      </c>
      <c r="T95" s="18" t="s">
        <v>730</v>
      </c>
      <c r="U95" s="13"/>
      <c r="V95" s="13" t="s">
        <v>42</v>
      </c>
      <c r="W95" s="13">
        <v>0.0</v>
      </c>
      <c r="X95" s="13">
        <v>0.0</v>
      </c>
      <c r="Y95" s="13">
        <v>0.0</v>
      </c>
      <c r="Z95" s="13"/>
      <c r="AA95" s="13" t="s">
        <v>43</v>
      </c>
      <c r="AB95" s="24" t="s">
        <v>731</v>
      </c>
      <c r="AC95" s="13" t="s">
        <v>55</v>
      </c>
      <c r="AD95" s="26"/>
      <c r="AE95" s="26"/>
    </row>
    <row r="96">
      <c r="A96" s="9" t="str">
        <f t="shared" si="1"/>
        <v>32-95</v>
      </c>
      <c r="B96" s="10" t="s">
        <v>732</v>
      </c>
      <c r="C96" s="11" t="s">
        <v>733</v>
      </c>
      <c r="D96" s="23">
        <v>32.0</v>
      </c>
      <c r="E96" s="13" t="s">
        <v>67</v>
      </c>
      <c r="F96" s="13" t="s">
        <v>34</v>
      </c>
      <c r="G96" s="13" t="s">
        <v>68</v>
      </c>
      <c r="H96" s="13" t="s">
        <v>728</v>
      </c>
      <c r="I96" s="13" t="s">
        <v>734</v>
      </c>
      <c r="J96" s="13" t="s">
        <v>735</v>
      </c>
      <c r="K96" s="13" t="s">
        <v>736</v>
      </c>
      <c r="L96" s="13" t="s">
        <v>52</v>
      </c>
      <c r="M96" s="15">
        <v>42125.0</v>
      </c>
      <c r="N96" s="13">
        <v>1226.0</v>
      </c>
      <c r="O96" s="13">
        <v>464.0</v>
      </c>
      <c r="P96" s="16"/>
      <c r="Q96" s="13" t="s">
        <v>737</v>
      </c>
      <c r="R96" s="13" t="str">
        <f>IFERROR(__xludf.DUMMYFUNCTION("GOOGLETRANSLATE(Q96)"),"@cutejet623 @salvinacalungs1 so furious youth party list and Risa virus because when ROTC returns they will find it difficult to recruit NPA newbie joiners so they are specially universities who love to strike e include that expected 😂")</f>
        <v>@cutejet623 @salvinacalungs1 so furious youth party list and Risa virus because when ROTC returns they will find it difficult to recruit NPA newbie joiners so they are specially universities who love to strike e include that expected 😂</v>
      </c>
      <c r="S96" s="13" t="s">
        <v>136</v>
      </c>
      <c r="T96" s="18" t="s">
        <v>738</v>
      </c>
      <c r="U96" s="13"/>
      <c r="V96" s="13" t="s">
        <v>75</v>
      </c>
      <c r="W96" s="13">
        <v>0.0</v>
      </c>
      <c r="X96" s="13">
        <v>0.0</v>
      </c>
      <c r="Y96" s="13">
        <v>0.0</v>
      </c>
      <c r="Z96" s="13"/>
      <c r="AA96" s="13" t="s">
        <v>43</v>
      </c>
      <c r="AB96" s="13" t="s">
        <v>739</v>
      </c>
      <c r="AC96" s="13" t="s">
        <v>55</v>
      </c>
      <c r="AD96" s="26"/>
      <c r="AE96" s="26"/>
    </row>
    <row r="97">
      <c r="A97" s="9" t="str">
        <f t="shared" si="1"/>
        <v>32-96</v>
      </c>
      <c r="B97" s="10" t="s">
        <v>740</v>
      </c>
      <c r="C97" s="11" t="s">
        <v>741</v>
      </c>
      <c r="D97" s="23">
        <v>32.0</v>
      </c>
      <c r="E97" s="13" t="s">
        <v>67</v>
      </c>
      <c r="F97" s="13" t="s">
        <v>34</v>
      </c>
      <c r="G97" s="13" t="s">
        <v>68</v>
      </c>
      <c r="H97" s="13" t="s">
        <v>728</v>
      </c>
      <c r="I97" s="13" t="s">
        <v>742</v>
      </c>
      <c r="J97" s="13" t="s">
        <v>743</v>
      </c>
      <c r="K97" s="13" t="s">
        <v>744</v>
      </c>
      <c r="L97" s="13" t="s">
        <v>39</v>
      </c>
      <c r="M97" s="15">
        <v>40544.0</v>
      </c>
      <c r="N97" s="13">
        <v>280.0</v>
      </c>
      <c r="O97" s="13">
        <v>163.0</v>
      </c>
      <c r="P97" s="29" t="s">
        <v>745</v>
      </c>
      <c r="Q97" s="13" t="s">
        <v>746</v>
      </c>
      <c r="R97" s="13" t="str">
        <f>IFERROR(__xludf.DUMMYFUNCTION("GOOGLETRANSLATE(Q97)"),"@Gilcersei @ramonbautista @dzmmteleradyo @Rayacapopong NPA has no one to recruit.")</f>
        <v>@Gilcersei @ramonbautista @dzmmteleradyo @Rayacapopong NPA has no one to recruit.</v>
      </c>
      <c r="S97" s="13" t="s">
        <v>136</v>
      </c>
      <c r="T97" s="18" t="s">
        <v>747</v>
      </c>
      <c r="U97" s="13"/>
      <c r="V97" s="13" t="s">
        <v>75</v>
      </c>
      <c r="W97" s="13">
        <v>0.0</v>
      </c>
      <c r="X97" s="13">
        <v>0.0</v>
      </c>
      <c r="Y97" s="13">
        <v>0.0</v>
      </c>
      <c r="Z97" s="13"/>
      <c r="AA97" s="13" t="s">
        <v>43</v>
      </c>
      <c r="AB97" s="13" t="s">
        <v>748</v>
      </c>
      <c r="AC97" s="13"/>
      <c r="AD97" s="26"/>
      <c r="AE97" s="26"/>
    </row>
    <row r="98">
      <c r="A98" s="9" t="str">
        <f t="shared" si="1"/>
        <v>32-97</v>
      </c>
      <c r="B98" s="10" t="s">
        <v>749</v>
      </c>
      <c r="C98" s="11" t="s">
        <v>750</v>
      </c>
      <c r="D98" s="23">
        <v>32.0</v>
      </c>
      <c r="E98" s="13" t="s">
        <v>67</v>
      </c>
      <c r="F98" s="13" t="s">
        <v>34</v>
      </c>
      <c r="G98" s="13" t="s">
        <v>68</v>
      </c>
      <c r="H98" s="13" t="s">
        <v>728</v>
      </c>
      <c r="I98" s="13" t="s">
        <v>751</v>
      </c>
      <c r="J98" s="13" t="s">
        <v>752</v>
      </c>
      <c r="K98" s="13" t="s">
        <v>753</v>
      </c>
      <c r="L98" s="13" t="s">
        <v>52</v>
      </c>
      <c r="M98" s="15">
        <v>42795.0</v>
      </c>
      <c r="N98" s="13">
        <v>1349.0</v>
      </c>
      <c r="O98" s="13">
        <v>1415.0</v>
      </c>
      <c r="P98" s="29" t="s">
        <v>754</v>
      </c>
      <c r="Q98" s="13" t="s">
        <v>755</v>
      </c>
      <c r="R98" s="13" t="str">
        <f>IFERROR(__xludf.DUMMYFUNCTION("GOOGLETRANSLATE(Q98)"),"The NPA should no longer recruit terrorists at universities and colleges.
They are also rich-they are chuk chak chenes there chuk chak chenes there. Create a child factory that will make a terrorist.
It is better, you can afford a family.")</f>
        <v>The NPA should no longer recruit terrorists at universities and colleges.
They are also rich-they are chuk chak chenes there chuk chak chenes there. Create a child factory that will make a terrorist.
It is better, you can afford a family.</v>
      </c>
      <c r="S98" s="13" t="s">
        <v>16</v>
      </c>
      <c r="T98" s="18" t="s">
        <v>756</v>
      </c>
      <c r="U98" s="13"/>
      <c r="V98" s="13" t="s">
        <v>75</v>
      </c>
      <c r="W98" s="13">
        <v>0.0</v>
      </c>
      <c r="X98" s="13">
        <v>2.0</v>
      </c>
      <c r="Y98" s="13">
        <v>0.0</v>
      </c>
      <c r="Z98" s="13"/>
      <c r="AA98" s="13" t="s">
        <v>484</v>
      </c>
      <c r="AB98" s="13" t="s">
        <v>757</v>
      </c>
      <c r="AC98" s="13"/>
      <c r="AD98" s="26"/>
      <c r="AE98" s="26"/>
    </row>
    <row r="99">
      <c r="A99" s="9" t="str">
        <f t="shared" si="1"/>
        <v>32-98</v>
      </c>
      <c r="B99" s="10" t="s">
        <v>758</v>
      </c>
      <c r="C99" s="11" t="s">
        <v>759</v>
      </c>
      <c r="D99" s="12">
        <v>32.0</v>
      </c>
      <c r="E99" s="13" t="s">
        <v>67</v>
      </c>
      <c r="F99" s="13" t="s">
        <v>34</v>
      </c>
      <c r="G99" s="13" t="s">
        <v>68</v>
      </c>
      <c r="H99" s="13" t="s">
        <v>728</v>
      </c>
      <c r="I99" s="13" t="s">
        <v>760</v>
      </c>
      <c r="J99" s="13" t="s">
        <v>761</v>
      </c>
      <c r="K99" s="14"/>
      <c r="L99" s="17" t="s">
        <v>39</v>
      </c>
      <c r="M99" s="15">
        <v>43079.0</v>
      </c>
      <c r="N99" s="13">
        <v>685.0</v>
      </c>
      <c r="O99" s="13">
        <v>383.0</v>
      </c>
      <c r="P99" s="16"/>
      <c r="Q99" s="13" t="s">
        <v>762</v>
      </c>
      <c r="R99" s="14" t="str">
        <f>IFERROR(__xludf.DUMMYFUNCTION("GOOGLETRANSLATE(Q99)"),"@Garcipm @kimindar @Teta_LIMCANGCO There are also NPAs that they are unanimously supporting Leni because they have an agenda. Like the free recruit to universities they used to do. There were also those at the drugtrade before they wanted to return the dr"&amp;"ugtrade. Hope someone is united to call on the President.")</f>
        <v>@Garcipm @kimindar @Teta_LIMCANGCO There are also NPAs that they are unanimously supporting Leni because they have an agenda. Like the free recruit to universities they used to do. There were also those at the drugtrade before they wanted to return the drugtrade. Hope someone is united to call on the President.</v>
      </c>
      <c r="S99" s="28" t="s">
        <v>136</v>
      </c>
      <c r="T99" s="18" t="s">
        <v>763</v>
      </c>
      <c r="U99" s="14"/>
      <c r="V99" s="13" t="s">
        <v>75</v>
      </c>
      <c r="W99" s="13">
        <v>0.0</v>
      </c>
      <c r="X99" s="13">
        <v>1.0</v>
      </c>
      <c r="Y99" s="13">
        <v>0.0</v>
      </c>
      <c r="Z99" s="14"/>
      <c r="AA99" s="13" t="s">
        <v>43</v>
      </c>
      <c r="AB99" s="13" t="s">
        <v>764</v>
      </c>
      <c r="AC99" s="13" t="s">
        <v>45</v>
      </c>
      <c r="AD99" s="26"/>
      <c r="AE99" s="26"/>
    </row>
    <row r="100">
      <c r="A100" s="9" t="str">
        <f t="shared" si="1"/>
        <v>32-99</v>
      </c>
      <c r="B100" s="10" t="s">
        <v>765</v>
      </c>
      <c r="C100" s="11" t="s">
        <v>766</v>
      </c>
      <c r="D100" s="23">
        <v>32.0</v>
      </c>
      <c r="E100" s="13" t="s">
        <v>67</v>
      </c>
      <c r="F100" s="13" t="s">
        <v>34</v>
      </c>
      <c r="G100" s="13" t="s">
        <v>68</v>
      </c>
      <c r="H100" s="13" t="s">
        <v>728</v>
      </c>
      <c r="I100" s="13" t="s">
        <v>767</v>
      </c>
      <c r="J100" s="13" t="s">
        <v>768</v>
      </c>
      <c r="K100" s="13" t="s">
        <v>769</v>
      </c>
      <c r="L100" s="13" t="s">
        <v>39</v>
      </c>
      <c r="M100" s="15">
        <v>44197.0</v>
      </c>
      <c r="N100" s="13">
        <v>170.0</v>
      </c>
      <c r="O100" s="13">
        <v>49.0</v>
      </c>
      <c r="P100" s="29" t="s">
        <v>154</v>
      </c>
      <c r="Q100" s="13" t="s">
        <v>770</v>
      </c>
      <c r="R100" s="13" t="str">
        <f>IFERROR(__xludf.DUMMYFUNCTION("GOOGLETRANSLATE(Q100)"),"@Manilabulletin Indo Terrorism Encouraging young people to fight and kill sumpling people or in government? 🤣
You may have forgotten your young people who died in the encounter you recruit in UP itself. UP A NPA University https://t.co/EI2XGCNLV4")</f>
        <v>@Manilabulletin Indo Terrorism Encouraging young people to fight and kill sumpling people or in government? 🤣
You may have forgotten your young people who died in the encounter you recruit in UP itself. UP A NPA University https://t.co/EI2XGCNLV4</v>
      </c>
      <c r="S100" s="13" t="s">
        <v>771</v>
      </c>
      <c r="T100" s="18">
        <v>44903.52185185185</v>
      </c>
      <c r="U100" s="13"/>
      <c r="V100" s="13" t="s">
        <v>75</v>
      </c>
      <c r="W100" s="13">
        <v>0.0</v>
      </c>
      <c r="X100" s="13">
        <v>0.0</v>
      </c>
      <c r="Y100" s="13">
        <v>0.0</v>
      </c>
      <c r="Z100" s="13"/>
      <c r="AA100" s="13" t="s">
        <v>557</v>
      </c>
      <c r="AB100" s="24" t="s">
        <v>772</v>
      </c>
      <c r="AC100" s="13"/>
      <c r="AD100" s="26"/>
      <c r="AE100" s="26"/>
    </row>
    <row r="101">
      <c r="A101" s="9" t="str">
        <f t="shared" si="1"/>
        <v>32-100</v>
      </c>
      <c r="B101" s="10" t="s">
        <v>773</v>
      </c>
      <c r="C101" s="27" t="s">
        <v>774</v>
      </c>
      <c r="D101" s="12">
        <v>32.0</v>
      </c>
      <c r="E101" s="13" t="s">
        <v>67</v>
      </c>
      <c r="F101" s="13" t="s">
        <v>34</v>
      </c>
      <c r="G101" s="13" t="s">
        <v>68</v>
      </c>
      <c r="H101" s="13" t="s">
        <v>728</v>
      </c>
      <c r="I101" s="13" t="s">
        <v>775</v>
      </c>
      <c r="J101" s="13" t="s">
        <v>776</v>
      </c>
      <c r="K101" s="13" t="s">
        <v>777</v>
      </c>
      <c r="L101" s="17" t="s">
        <v>39</v>
      </c>
      <c r="M101" s="15">
        <v>41730.0</v>
      </c>
      <c r="N101" s="13">
        <v>80.0</v>
      </c>
      <c r="O101" s="13">
        <v>38.0</v>
      </c>
      <c r="P101" s="29" t="s">
        <v>154</v>
      </c>
      <c r="Q101" s="13" t="s">
        <v>778</v>
      </c>
      <c r="R101" s="14" t="str">
        <f>IFERROR(__xludf.DUMMYFUNCTION("GOOGLETRANSLATE(Q101)"),"School crack down! State University is the easiest to enter the NPA to recruit. UP and PUP. There are many of those who are mounting students. Save our students. Visit you leftists! CPP-NPA. You are going to die.")</f>
        <v>School crack down! State University is the easiest to enter the NPA to recruit. UP and PUP. There are many of those who are mounting students. Save our students. Visit you leftists! CPP-NPA. You are going to die.</v>
      </c>
      <c r="S101" s="28" t="s">
        <v>136</v>
      </c>
      <c r="T101" s="18">
        <v>42747.520833333336</v>
      </c>
      <c r="U101" s="14"/>
      <c r="V101" s="13" t="s">
        <v>75</v>
      </c>
      <c r="W101" s="13">
        <v>0.0</v>
      </c>
      <c r="X101" s="13">
        <v>0.0</v>
      </c>
      <c r="Y101" s="13">
        <v>0.0</v>
      </c>
      <c r="Z101" s="14"/>
      <c r="AA101" s="13" t="s">
        <v>43</v>
      </c>
      <c r="AB101" s="13" t="s">
        <v>779</v>
      </c>
      <c r="AC101" s="13" t="s">
        <v>780</v>
      </c>
      <c r="AD101" s="26"/>
      <c r="AE101" s="26"/>
    </row>
    <row r="102">
      <c r="A102" s="9" t="str">
        <f t="shared" si="1"/>
        <v>32-101</v>
      </c>
      <c r="B102" s="10" t="s">
        <v>781</v>
      </c>
      <c r="C102" s="11" t="s">
        <v>782</v>
      </c>
      <c r="D102" s="12">
        <v>32.0</v>
      </c>
      <c r="E102" s="13" t="s">
        <v>67</v>
      </c>
      <c r="F102" s="13" t="s">
        <v>34</v>
      </c>
      <c r="G102" s="13" t="s">
        <v>68</v>
      </c>
      <c r="H102" s="13" t="s">
        <v>728</v>
      </c>
      <c r="I102" s="13" t="s">
        <v>783</v>
      </c>
      <c r="J102" s="13" t="s">
        <v>784</v>
      </c>
      <c r="K102" s="14"/>
      <c r="L102" s="17" t="s">
        <v>39</v>
      </c>
      <c r="M102" s="15">
        <v>41643.08594907408</v>
      </c>
      <c r="N102" s="13">
        <v>428.0</v>
      </c>
      <c r="O102" s="13">
        <v>244.0</v>
      </c>
      <c r="P102" s="29" t="s">
        <v>785</v>
      </c>
      <c r="Q102" s="13" t="s">
        <v>786</v>
      </c>
      <c r="R102" s="14" t="str">
        <f>IFERROR(__xludf.DUMMYFUNCTION("GOOGLETRANSLATE(Q102)"),"There are actually NPA recruitment in schools!
""The schools I recruit, first of all
My school is really in Cagayan de Oro College
Because I studied. We are also recruiting at Xavier University here in Cagayan, yung ... https://t.co/ie80o5BZQ6")</f>
        <v>There are actually NPA recruitment in schools!
"The schools I recruit, first of all
My school is really in Cagayan de Oro College
Because I studied. We are also recruiting at Xavier University here in Cagayan, yung ... https://t.co/ie80o5BZQ6</v>
      </c>
      <c r="S102" s="28" t="s">
        <v>16</v>
      </c>
      <c r="T102" s="18" t="s">
        <v>787</v>
      </c>
      <c r="U102" s="14"/>
      <c r="V102" s="13" t="s">
        <v>42</v>
      </c>
      <c r="W102" s="13">
        <v>0.0</v>
      </c>
      <c r="X102" s="13">
        <v>0.0</v>
      </c>
      <c r="Y102" s="13">
        <v>0.0</v>
      </c>
      <c r="Z102" s="14"/>
      <c r="AA102" s="13" t="s">
        <v>43</v>
      </c>
      <c r="AB102" s="13" t="s">
        <v>788</v>
      </c>
      <c r="AC102" s="13" t="s">
        <v>780</v>
      </c>
      <c r="AD102" s="26"/>
      <c r="AE102" s="26"/>
    </row>
    <row r="103">
      <c r="A103" s="9" t="str">
        <f t="shared" si="1"/>
        <v>32-102</v>
      </c>
      <c r="B103" s="10" t="s">
        <v>789</v>
      </c>
      <c r="C103" s="11" t="s">
        <v>790</v>
      </c>
      <c r="D103" s="23">
        <v>32.0</v>
      </c>
      <c r="E103" s="13" t="s">
        <v>67</v>
      </c>
      <c r="F103" s="13" t="s">
        <v>34</v>
      </c>
      <c r="G103" s="13" t="s">
        <v>68</v>
      </c>
      <c r="H103" s="13" t="s">
        <v>728</v>
      </c>
      <c r="I103" s="13" t="s">
        <v>323</v>
      </c>
      <c r="J103" s="13" t="s">
        <v>324</v>
      </c>
      <c r="K103" s="13" t="s">
        <v>325</v>
      </c>
      <c r="L103" s="13" t="s">
        <v>39</v>
      </c>
      <c r="M103" s="15">
        <v>43678.0</v>
      </c>
      <c r="N103" s="13">
        <v>428.0</v>
      </c>
      <c r="O103" s="13">
        <v>273.0</v>
      </c>
      <c r="P103" s="29" t="s">
        <v>154</v>
      </c>
      <c r="Q103" s="13" t="s">
        <v>791</v>
      </c>
      <c r="R103" s="13" t="str">
        <f>IFERROR(__xludf.DUMMYFUNCTION("GOOGLETRANSLATE(Q103)"),"@upsystem should be the University of NPA to call you. You are more favorable to the NPAs. Why don't you enter the parents of the NPA recruits? It's just a waste of our taxes.
https://t.co/5as57imbdi")</f>
        <v>@upsystem should be the University of NPA to call you. You are more favorable to the NPAs. Why don't you enter the parents of the NPA recruits? It's just a waste of our taxes.
https://t.co/5as57imbdi</v>
      </c>
      <c r="S103" s="13" t="s">
        <v>136</v>
      </c>
      <c r="T103" s="18" t="s">
        <v>792</v>
      </c>
      <c r="U103" s="13"/>
      <c r="V103" s="13" t="s">
        <v>75</v>
      </c>
      <c r="W103" s="13">
        <v>0.0</v>
      </c>
      <c r="X103" s="13">
        <v>1.0</v>
      </c>
      <c r="Y103" s="13">
        <v>0.0</v>
      </c>
      <c r="Z103" s="13"/>
      <c r="AA103" s="13" t="s">
        <v>76</v>
      </c>
      <c r="AB103" s="13" t="s">
        <v>793</v>
      </c>
      <c r="AC103" s="13"/>
      <c r="AD103" s="26"/>
      <c r="AE103" s="26"/>
    </row>
    <row r="104">
      <c r="A104" s="9" t="str">
        <f t="shared" si="1"/>
        <v>32-103</v>
      </c>
      <c r="B104" s="10" t="s">
        <v>794</v>
      </c>
      <c r="C104" s="11" t="s">
        <v>795</v>
      </c>
      <c r="D104" s="23">
        <v>32.0</v>
      </c>
      <c r="E104" s="13" t="s">
        <v>67</v>
      </c>
      <c r="F104" s="13" t="s">
        <v>34</v>
      </c>
      <c r="G104" s="13" t="s">
        <v>68</v>
      </c>
      <c r="H104" s="13" t="s">
        <v>796</v>
      </c>
      <c r="I104" s="13" t="s">
        <v>797</v>
      </c>
      <c r="J104" s="13" t="s">
        <v>798</v>
      </c>
      <c r="K104" s="13" t="s">
        <v>799</v>
      </c>
      <c r="L104" s="13" t="s">
        <v>39</v>
      </c>
      <c r="M104" s="15">
        <v>43983.0</v>
      </c>
      <c r="N104" s="13">
        <v>353.0</v>
      </c>
      <c r="O104" s="13">
        <v>219.0</v>
      </c>
      <c r="P104" s="29"/>
      <c r="Q104" s="13" t="s">
        <v>800</v>
      </c>
      <c r="R104" s="13" t="str">
        <f>IFERROR(__xludf.DUMMYFUNCTION("GOOGLETRANSLATE(Q104)"),"@Lavola20 @edylc0520 @risahontiveros hahaha as long as I'm anti terrorist and all those funding and prompting it. That's all, you might be one of the NPA students being educated by the government")</f>
        <v>@Lavola20 @edylc0520 @risahontiveros hahaha as long as I'm anti terrorist and all those funding and prompting it. That's all, you might be one of the NPA students being educated by the government</v>
      </c>
      <c r="S104" s="13" t="s">
        <v>136</v>
      </c>
      <c r="T104" s="18">
        <v>43928.37443287037</v>
      </c>
      <c r="U104" s="13"/>
      <c r="V104" s="13" t="s">
        <v>75</v>
      </c>
      <c r="W104" s="13">
        <v>0.0</v>
      </c>
      <c r="X104" s="13">
        <v>0.0</v>
      </c>
      <c r="Y104" s="13">
        <v>0.0</v>
      </c>
      <c r="Z104" s="13"/>
      <c r="AA104" s="13" t="s">
        <v>43</v>
      </c>
      <c r="AB104" s="13" t="s">
        <v>801</v>
      </c>
      <c r="AC104" s="13" t="s">
        <v>55</v>
      </c>
      <c r="AD104" s="26"/>
      <c r="AE104" s="26"/>
    </row>
    <row r="105">
      <c r="A105" s="9" t="str">
        <f t="shared" si="1"/>
        <v>32-104</v>
      </c>
      <c r="B105" s="10" t="s">
        <v>802</v>
      </c>
      <c r="C105" s="27" t="s">
        <v>803</v>
      </c>
      <c r="D105" s="12">
        <v>32.0</v>
      </c>
      <c r="E105" s="13" t="s">
        <v>67</v>
      </c>
      <c r="F105" s="13" t="s">
        <v>34</v>
      </c>
      <c r="G105" s="13" t="s">
        <v>68</v>
      </c>
      <c r="H105" s="13" t="s">
        <v>796</v>
      </c>
      <c r="I105" s="13" t="s">
        <v>804</v>
      </c>
      <c r="J105" s="13" t="s">
        <v>805</v>
      </c>
      <c r="K105" s="14"/>
      <c r="L105" s="17" t="s">
        <v>39</v>
      </c>
      <c r="M105" s="15">
        <v>44205.35811342593</v>
      </c>
      <c r="N105" s="13">
        <v>283.0</v>
      </c>
      <c r="O105" s="13">
        <v>246.0</v>
      </c>
      <c r="P105" s="16"/>
      <c r="Q105" s="13" t="s">
        <v>806</v>
      </c>
      <c r="R105" s="14" t="str">
        <f>IFERROR(__xludf.DUMMYFUNCTION("GOOGLETRANSLATE(Q105)"),"@inquirerdotnet you should have been up for NPA terrorists too 😂😂😂
Ahhh maybe they are the NPAs education using the revolutionary tax 🙊🙉🙈")</f>
        <v>@inquirerdotnet you should have been up for NPA terrorists too 😂😂😂
Ahhh maybe they are the NPAs education using the revolutionary tax 🙊🙉🙈</v>
      </c>
      <c r="S105" s="28" t="s">
        <v>136</v>
      </c>
      <c r="T105" s="18" t="s">
        <v>807</v>
      </c>
      <c r="U105" s="14"/>
      <c r="V105" s="13" t="s">
        <v>75</v>
      </c>
      <c r="W105" s="13">
        <v>0.0</v>
      </c>
      <c r="X105" s="13">
        <v>0.0</v>
      </c>
      <c r="Y105" s="13">
        <v>0.0</v>
      </c>
      <c r="Z105" s="14"/>
      <c r="AA105" s="13" t="s">
        <v>76</v>
      </c>
      <c r="AB105" s="20" t="s">
        <v>808</v>
      </c>
      <c r="AC105" s="13" t="s">
        <v>45</v>
      </c>
      <c r="AD105" s="26"/>
      <c r="AE105" s="26"/>
    </row>
    <row r="106">
      <c r="A106" s="9" t="str">
        <f t="shared" si="1"/>
        <v>32-105</v>
      </c>
      <c r="B106" s="10" t="s">
        <v>809</v>
      </c>
      <c r="C106" s="11" t="s">
        <v>810</v>
      </c>
      <c r="D106" s="12">
        <v>32.0</v>
      </c>
      <c r="E106" s="13" t="s">
        <v>67</v>
      </c>
      <c r="F106" s="13" t="s">
        <v>34</v>
      </c>
      <c r="G106" s="13" t="s">
        <v>68</v>
      </c>
      <c r="H106" s="13" t="s">
        <v>796</v>
      </c>
      <c r="I106" s="13" t="s">
        <v>811</v>
      </c>
      <c r="J106" s="13" t="s">
        <v>812</v>
      </c>
      <c r="K106" s="14"/>
      <c r="L106" s="17" t="s">
        <v>39</v>
      </c>
      <c r="M106" s="15">
        <v>40272.0</v>
      </c>
      <c r="N106" s="13">
        <v>543.0</v>
      </c>
      <c r="O106" s="13">
        <v>51.0</v>
      </c>
      <c r="P106" s="29" t="s">
        <v>813</v>
      </c>
      <c r="Q106" s="13" t="s">
        <v>814</v>
      </c>
      <c r="R106" s="14" t="str">
        <f>IFERROR(__xludf.DUMMYFUNCTION("GOOGLETRANSLATE(Q106)"),"@Kabataanpp @anakbayan_ph @lfsphilippines @nusphilippines @CegPhils your mother is useless, unfortunately we are taxing your NPA terrorists at graduate. 🖕🖕🖕")</f>
        <v>@Kabataanpp @anakbayan_ph @lfsphilippines @nusphilippines @CegPhils your mother is useless, unfortunately we are taxing your NPA terrorists at graduate. 🖕🖕🖕</v>
      </c>
      <c r="S106" s="28" t="s">
        <v>136</v>
      </c>
      <c r="T106" s="18" t="s">
        <v>815</v>
      </c>
      <c r="U106" s="14"/>
      <c r="V106" s="13" t="s">
        <v>75</v>
      </c>
      <c r="W106" s="13">
        <v>0.0</v>
      </c>
      <c r="X106" s="13">
        <v>0.0</v>
      </c>
      <c r="Y106" s="13">
        <v>0.0</v>
      </c>
      <c r="Z106" s="14"/>
      <c r="AA106" s="13" t="s">
        <v>76</v>
      </c>
      <c r="AB106" s="13" t="s">
        <v>816</v>
      </c>
      <c r="AC106" s="13" t="s">
        <v>780</v>
      </c>
      <c r="AD106" s="26"/>
      <c r="AE106" s="26"/>
    </row>
    <row r="107">
      <c r="A107" s="9" t="str">
        <f t="shared" si="1"/>
        <v>32-106</v>
      </c>
      <c r="B107" s="10" t="s">
        <v>817</v>
      </c>
      <c r="C107" s="11" t="s">
        <v>818</v>
      </c>
      <c r="D107" s="23">
        <v>32.0</v>
      </c>
      <c r="E107" s="13" t="s">
        <v>67</v>
      </c>
      <c r="F107" s="13" t="s">
        <v>34</v>
      </c>
      <c r="G107" s="13" t="s">
        <v>68</v>
      </c>
      <c r="H107" s="13" t="s">
        <v>796</v>
      </c>
      <c r="I107" s="13" t="s">
        <v>819</v>
      </c>
      <c r="J107" s="13" t="s">
        <v>820</v>
      </c>
      <c r="K107" s="13" t="s">
        <v>821</v>
      </c>
      <c r="L107" s="13" t="s">
        <v>39</v>
      </c>
      <c r="M107" s="15">
        <v>43865.20353009259</v>
      </c>
      <c r="N107" s="13">
        <v>26.0</v>
      </c>
      <c r="O107" s="13">
        <v>1.0</v>
      </c>
      <c r="P107" s="29" t="s">
        <v>537</v>
      </c>
      <c r="Q107" s="13" t="s">
        <v>822</v>
      </c>
      <c r="R107" s="13" t="str">
        <f>IFERROR(__xludf.DUMMYFUNCTION("GOOGLETRANSLATE(Q107)"),"@patrickjosefdc @annecurtissmith @njytolantino Most UP students are educated by the NPA where the NPA is taking fund well")</f>
        <v>@patrickjosefdc @annecurtissmith @njytolantino Most UP students are educated by the NPA where the NPA is taking fund well</v>
      </c>
      <c r="S107" s="13" t="s">
        <v>136</v>
      </c>
      <c r="T107" s="18">
        <v>43988.08158564815</v>
      </c>
      <c r="U107" s="13"/>
      <c r="V107" s="13" t="s">
        <v>75</v>
      </c>
      <c r="W107" s="13">
        <v>0.0</v>
      </c>
      <c r="X107" s="13">
        <v>0.0</v>
      </c>
      <c r="Y107" s="13">
        <v>0.0</v>
      </c>
      <c r="Z107" s="13"/>
      <c r="AA107" s="13" t="s">
        <v>43</v>
      </c>
      <c r="AB107" s="13" t="s">
        <v>823</v>
      </c>
      <c r="AC107" s="13"/>
      <c r="AD107" s="26"/>
      <c r="AE107" s="26"/>
    </row>
    <row r="108">
      <c r="A108" s="9" t="str">
        <f t="shared" si="1"/>
        <v>32-107</v>
      </c>
      <c r="B108" s="10" t="s">
        <v>824</v>
      </c>
      <c r="C108" s="11" t="s">
        <v>825</v>
      </c>
      <c r="D108" s="23">
        <v>32.0</v>
      </c>
      <c r="E108" s="13" t="s">
        <v>67</v>
      </c>
      <c r="F108" s="13" t="s">
        <v>34</v>
      </c>
      <c r="G108" s="13" t="s">
        <v>68</v>
      </c>
      <c r="H108" s="13" t="s">
        <v>796</v>
      </c>
      <c r="I108" s="13" t="s">
        <v>826</v>
      </c>
      <c r="J108" s="13" t="s">
        <v>827</v>
      </c>
      <c r="K108" s="13" t="s">
        <v>828</v>
      </c>
      <c r="L108" s="13" t="s">
        <v>52</v>
      </c>
      <c r="M108" s="15">
        <v>43313.0</v>
      </c>
      <c r="N108" s="13">
        <v>351.0</v>
      </c>
      <c r="O108" s="13">
        <v>249.0</v>
      </c>
      <c r="P108" s="29" t="s">
        <v>829</v>
      </c>
      <c r="Q108" s="13" t="s">
        <v>830</v>
      </c>
      <c r="R108" s="13" t="str">
        <f>IFERROR(__xludf.DUMMYFUNCTION("GOOGLETRANSLATE(Q108)"),"@bethangsioco @pinoyakoblog the face of the government is being educated by the government and then the NPA really")</f>
        <v>@bethangsioco @pinoyakoblog the face of the government is being educated by the government and then the NPA really</v>
      </c>
      <c r="S108" s="13" t="s">
        <v>136</v>
      </c>
      <c r="T108" s="18">
        <v>43230.30126157407</v>
      </c>
      <c r="U108" s="13"/>
      <c r="V108" s="13" t="s">
        <v>75</v>
      </c>
      <c r="W108" s="13">
        <v>0.0</v>
      </c>
      <c r="X108" s="13">
        <v>0.0</v>
      </c>
      <c r="Y108" s="13">
        <v>0.0</v>
      </c>
      <c r="Z108" s="13"/>
      <c r="AA108" s="13" t="s">
        <v>76</v>
      </c>
      <c r="AB108" s="13" t="s">
        <v>831</v>
      </c>
      <c r="AC108" s="13"/>
      <c r="AD108" s="26"/>
      <c r="AE108" s="26"/>
    </row>
    <row r="109">
      <c r="A109" s="9" t="str">
        <f t="shared" si="1"/>
        <v>32-108</v>
      </c>
      <c r="B109" s="10" t="s">
        <v>832</v>
      </c>
      <c r="C109" s="11" t="s">
        <v>833</v>
      </c>
      <c r="D109" s="23">
        <v>32.0</v>
      </c>
      <c r="E109" s="13" t="s">
        <v>67</v>
      </c>
      <c r="F109" s="13" t="s">
        <v>34</v>
      </c>
      <c r="G109" s="13" t="s">
        <v>68</v>
      </c>
      <c r="H109" s="13" t="s">
        <v>796</v>
      </c>
      <c r="I109" s="13" t="s">
        <v>834</v>
      </c>
      <c r="J109" s="13" t="s">
        <v>835</v>
      </c>
      <c r="K109" s="13" t="s">
        <v>836</v>
      </c>
      <c r="L109" s="13" t="s">
        <v>39</v>
      </c>
      <c r="M109" s="15">
        <v>42644.49984953704</v>
      </c>
      <c r="N109" s="13">
        <v>265.0</v>
      </c>
      <c r="O109" s="13">
        <v>128.0</v>
      </c>
      <c r="P109" s="16"/>
      <c r="Q109" s="13" t="s">
        <v>837</v>
      </c>
      <c r="R109" s="13" t="str">
        <f>IFERROR(__xludf.DUMMYFUNCTION("GOOGLETRANSLATE(Q109)"),"NPA pala jga from UP why moko educated here !!")</f>
        <v>NPA pala jga from UP why moko educated here !!</v>
      </c>
      <c r="S109" s="13" t="s">
        <v>16</v>
      </c>
      <c r="T109" s="18">
        <v>44656.16269675926</v>
      </c>
      <c r="U109" s="13"/>
      <c r="V109" s="13" t="s">
        <v>75</v>
      </c>
      <c r="W109" s="13">
        <v>0.0</v>
      </c>
      <c r="X109" s="13">
        <v>0.0</v>
      </c>
      <c r="Y109" s="13">
        <v>0.0</v>
      </c>
      <c r="Z109" s="13"/>
      <c r="AA109" s="13" t="s">
        <v>484</v>
      </c>
      <c r="AB109" s="13" t="s">
        <v>838</v>
      </c>
      <c r="AC109" s="13" t="s">
        <v>55</v>
      </c>
      <c r="AD109" s="26"/>
      <c r="AE109" s="26"/>
    </row>
    <row r="110">
      <c r="A110" s="9" t="str">
        <f t="shared" si="1"/>
        <v>32-109</v>
      </c>
      <c r="B110" s="10" t="s">
        <v>839</v>
      </c>
      <c r="C110" s="11" t="s">
        <v>840</v>
      </c>
      <c r="D110" s="23">
        <v>32.0</v>
      </c>
      <c r="E110" s="13" t="s">
        <v>67</v>
      </c>
      <c r="F110" s="13" t="s">
        <v>34</v>
      </c>
      <c r="G110" s="13" t="s">
        <v>68</v>
      </c>
      <c r="H110" s="13" t="s">
        <v>796</v>
      </c>
      <c r="I110" s="13" t="s">
        <v>841</v>
      </c>
      <c r="J110" s="13" t="s">
        <v>842</v>
      </c>
      <c r="K110" s="13" t="s">
        <v>843</v>
      </c>
      <c r="L110" s="13" t="s">
        <v>39</v>
      </c>
      <c r="M110" s="15">
        <v>45209.0</v>
      </c>
      <c r="N110" s="13">
        <v>1056.0</v>
      </c>
      <c r="O110" s="13">
        <v>973.0</v>
      </c>
      <c r="P110" s="29" t="s">
        <v>154</v>
      </c>
      <c r="Q110" s="13" t="s">
        <v>844</v>
      </c>
      <c r="R110" s="13" t="str">
        <f>IFERROR(__xludf.DUMMYFUNCTION("GOOGLETRANSLATE(Q110)"),"Yan pa scholar of town ?? Hahaha. Tas more NPA is awesome. 😂😅😂 so .... 🤣 https://t.co/mgvfrzpyhh")</f>
        <v>Yan pa scholar of town ?? Hahaha. Tas more NPA is awesome. 😂😅😂 so .... 🤣 https://t.co/mgvfrzpyhh</v>
      </c>
      <c r="S110" s="13" t="s">
        <v>619</v>
      </c>
      <c r="T110" s="18">
        <v>43927.327002314814</v>
      </c>
      <c r="U110" s="13"/>
      <c r="V110" s="13" t="s">
        <v>75</v>
      </c>
      <c r="W110" s="13">
        <v>0.0</v>
      </c>
      <c r="X110" s="13">
        <v>0.0</v>
      </c>
      <c r="Y110" s="13">
        <v>0.0</v>
      </c>
      <c r="Z110" s="13"/>
      <c r="AA110" s="13" t="s">
        <v>76</v>
      </c>
      <c r="AB110" s="13" t="s">
        <v>831</v>
      </c>
      <c r="AC110" s="13"/>
      <c r="AD110" s="26"/>
      <c r="AE110" s="26"/>
    </row>
    <row r="111">
      <c r="A111" s="9" t="str">
        <f t="shared" si="1"/>
        <v>32-110</v>
      </c>
      <c r="B111" s="10" t="s">
        <v>845</v>
      </c>
      <c r="C111" s="11" t="s">
        <v>846</v>
      </c>
      <c r="D111" s="23">
        <v>32.0</v>
      </c>
      <c r="E111" s="13" t="s">
        <v>67</v>
      </c>
      <c r="F111" s="13" t="s">
        <v>34</v>
      </c>
      <c r="G111" s="13" t="s">
        <v>68</v>
      </c>
      <c r="H111" s="13" t="s">
        <v>796</v>
      </c>
      <c r="I111" s="13" t="s">
        <v>847</v>
      </c>
      <c r="J111" s="13" t="s">
        <v>848</v>
      </c>
      <c r="K111" s="13" t="s">
        <v>849</v>
      </c>
      <c r="L111" s="13" t="s">
        <v>52</v>
      </c>
      <c r="M111" s="15">
        <v>43952.0</v>
      </c>
      <c r="N111" s="13">
        <v>471.0</v>
      </c>
      <c r="O111" s="13">
        <v>164.0</v>
      </c>
      <c r="P111" s="29" t="s">
        <v>154</v>
      </c>
      <c r="Q111" s="13" t="s">
        <v>850</v>
      </c>
      <c r="R111" s="13" t="str">
        <f>IFERROR(__xludf.DUMMYFUNCTION("GOOGLETRANSLATE(Q111)"),"@Iamthekingren sus sir in the magnificent school in UP but it was the first one because he was educated in the NPAs and against the anti -terror bill of Duterte ,, if I were to ask you I was a favor for the anti terror bill ,, to get the taong pasaway,,")</f>
        <v>@Iamthekingren sus sir in the magnificent school in UP but it was the first one because he was educated in the NPAs and against the anti -terror bill of Duterte ,, if I were to ask you I was a favor for the anti terror bill ,, to get the taong pasaway,,</v>
      </c>
      <c r="S111" s="13" t="s">
        <v>136</v>
      </c>
      <c r="T111" s="18">
        <v>43927.34425925926</v>
      </c>
      <c r="U111" s="13"/>
      <c r="V111" s="13" t="s">
        <v>75</v>
      </c>
      <c r="W111" s="13">
        <v>0.0</v>
      </c>
      <c r="X111" s="13">
        <v>0.0</v>
      </c>
      <c r="Y111" s="13">
        <v>0.0</v>
      </c>
      <c r="Z111" s="13"/>
      <c r="AA111" s="13" t="s">
        <v>43</v>
      </c>
      <c r="AB111" s="13" t="s">
        <v>851</v>
      </c>
      <c r="AC111" s="13"/>
      <c r="AD111" s="26"/>
      <c r="AE111" s="26"/>
    </row>
    <row r="112">
      <c r="A112" s="9" t="str">
        <f t="shared" si="1"/>
        <v>32-111</v>
      </c>
      <c r="B112" s="10" t="s">
        <v>852</v>
      </c>
      <c r="C112" s="11" t="s">
        <v>853</v>
      </c>
      <c r="D112" s="12">
        <v>32.0</v>
      </c>
      <c r="E112" s="13" t="s">
        <v>67</v>
      </c>
      <c r="F112" s="13" t="s">
        <v>34</v>
      </c>
      <c r="G112" s="13" t="s">
        <v>68</v>
      </c>
      <c r="H112" s="13" t="s">
        <v>796</v>
      </c>
      <c r="I112" s="13" t="s">
        <v>854</v>
      </c>
      <c r="J112" s="13" t="s">
        <v>855</v>
      </c>
      <c r="K112" s="14"/>
      <c r="L112" s="17" t="s">
        <v>39</v>
      </c>
      <c r="M112" s="15">
        <v>41671.0</v>
      </c>
      <c r="N112" s="13">
        <v>54.0</v>
      </c>
      <c r="O112" s="13">
        <v>72.0</v>
      </c>
      <c r="P112" s="29" t="s">
        <v>856</v>
      </c>
      <c r="Q112" s="13" t="s">
        <v>857</v>
      </c>
      <c r="R112" s="14" t="str">
        <f>IFERROR(__xludf.DUMMYFUNCTION("GOOGLETRANSLATE(Q112)"),"@gmanews @_jamesja @dzbb The Future NPAs My Gosh is still being educated by the government")</f>
        <v>@gmanews @_jamesja @dzbb The Future NPAs My Gosh is still being educated by the government</v>
      </c>
      <c r="S112" s="28" t="s">
        <v>136</v>
      </c>
      <c r="T112" s="18">
        <v>43376.70853009259</v>
      </c>
      <c r="U112" s="14"/>
      <c r="V112" s="13" t="s">
        <v>75</v>
      </c>
      <c r="W112" s="13">
        <v>0.0</v>
      </c>
      <c r="X112" s="13">
        <v>0.0</v>
      </c>
      <c r="Y112" s="13">
        <v>0.0</v>
      </c>
      <c r="Z112" s="14"/>
      <c r="AA112" s="13" t="s">
        <v>484</v>
      </c>
      <c r="AB112" s="13" t="s">
        <v>858</v>
      </c>
      <c r="AC112" s="13" t="s">
        <v>780</v>
      </c>
      <c r="AD112" s="26"/>
      <c r="AE112" s="26"/>
    </row>
    <row r="113">
      <c r="A113" s="9" t="str">
        <f t="shared" si="1"/>
        <v>32-112</v>
      </c>
      <c r="B113" s="10" t="s">
        <v>859</v>
      </c>
      <c r="C113" s="11" t="s">
        <v>860</v>
      </c>
      <c r="D113" s="23">
        <v>32.0</v>
      </c>
      <c r="E113" s="13" t="s">
        <v>67</v>
      </c>
      <c r="F113" s="13" t="s">
        <v>34</v>
      </c>
      <c r="G113" s="13" t="s">
        <v>68</v>
      </c>
      <c r="H113" s="13" t="s">
        <v>796</v>
      </c>
      <c r="I113" s="13" t="s">
        <v>861</v>
      </c>
      <c r="J113" s="13" t="s">
        <v>862</v>
      </c>
      <c r="K113" s="13" t="s">
        <v>863</v>
      </c>
      <c r="L113" s="13" t="s">
        <v>52</v>
      </c>
      <c r="M113" s="15">
        <v>43466.0</v>
      </c>
      <c r="N113" s="13">
        <v>96.0</v>
      </c>
      <c r="O113" s="13">
        <v>7.0</v>
      </c>
      <c r="P113" s="16"/>
      <c r="Q113" s="13" t="s">
        <v>864</v>
      </c>
      <c r="R113" s="13" t="str">
        <f>IFERROR(__xludf.DUMMYFUNCTION("GOOGLETRANSLATE(Q113)"),"@srsasot cases our taxes are being educated in the NPA. What about un db?")</f>
        <v>@srsasot cases our taxes are being educated in the NPA. What about un db?</v>
      </c>
      <c r="S113" s="13" t="s">
        <v>136</v>
      </c>
      <c r="T113" s="18" t="s">
        <v>865</v>
      </c>
      <c r="U113" s="13"/>
      <c r="V113" s="13" t="s">
        <v>75</v>
      </c>
      <c r="W113" s="13">
        <v>0.0</v>
      </c>
      <c r="X113" s="13">
        <v>0.0</v>
      </c>
      <c r="Y113" s="13">
        <v>0.0</v>
      </c>
      <c r="Z113" s="13"/>
      <c r="AA113" s="13" t="s">
        <v>484</v>
      </c>
      <c r="AB113" s="13" t="s">
        <v>866</v>
      </c>
      <c r="AC113" s="13" t="s">
        <v>55</v>
      </c>
      <c r="AD113" s="26"/>
      <c r="AE113" s="26"/>
    </row>
    <row r="114">
      <c r="A114" s="9" t="str">
        <f t="shared" si="1"/>
        <v>32-113</v>
      </c>
      <c r="B114" s="10" t="s">
        <v>867</v>
      </c>
      <c r="C114" s="11" t="s">
        <v>868</v>
      </c>
      <c r="D114" s="23">
        <v>32.0</v>
      </c>
      <c r="E114" s="13" t="s">
        <v>67</v>
      </c>
      <c r="F114" s="13" t="s">
        <v>34</v>
      </c>
      <c r="G114" s="13" t="s">
        <v>68</v>
      </c>
      <c r="H114" s="13" t="s">
        <v>796</v>
      </c>
      <c r="I114" s="13" t="s">
        <v>869</v>
      </c>
      <c r="J114" s="13" t="s">
        <v>870</v>
      </c>
      <c r="K114" s="13" t="s">
        <v>871</v>
      </c>
      <c r="L114" s="13" t="s">
        <v>52</v>
      </c>
      <c r="M114" s="15">
        <v>44327.059953703705</v>
      </c>
      <c r="N114" s="13">
        <v>101.0</v>
      </c>
      <c r="O114" s="13">
        <v>76.0</v>
      </c>
      <c r="P114" s="29" t="s">
        <v>467</v>
      </c>
      <c r="Q114" s="13" t="s">
        <v>872</v>
      </c>
      <c r="R114" s="13" t="str">
        <f>IFERROR(__xludf.DUMMYFUNCTION("GOOGLETRANSLATE(Q114)"),"@Corean22 fort of NPA yang up. We should not teach our children.")</f>
        <v>@Corean22 fort of NPA yang up. We should not teach our children.</v>
      </c>
      <c r="S114" s="13" t="s">
        <v>136</v>
      </c>
      <c r="T114" s="18">
        <v>44419.46789351852</v>
      </c>
      <c r="U114" s="13"/>
      <c r="V114" s="13" t="s">
        <v>75</v>
      </c>
      <c r="W114" s="13">
        <v>0.0</v>
      </c>
      <c r="X114" s="13">
        <v>1.0</v>
      </c>
      <c r="Y114" s="13">
        <v>0.0</v>
      </c>
      <c r="Z114" s="13"/>
      <c r="AA114" s="13" t="s">
        <v>43</v>
      </c>
      <c r="AB114" s="24" t="s">
        <v>873</v>
      </c>
      <c r="AC114" s="13"/>
      <c r="AD114" s="26"/>
      <c r="AE114" s="26"/>
    </row>
    <row r="115">
      <c r="A115" s="9" t="str">
        <f t="shared" si="1"/>
        <v>32-114</v>
      </c>
      <c r="B115" s="10" t="s">
        <v>874</v>
      </c>
      <c r="C115" s="11" t="s">
        <v>875</v>
      </c>
      <c r="D115" s="23">
        <v>32.0</v>
      </c>
      <c r="E115" s="13" t="s">
        <v>67</v>
      </c>
      <c r="F115" s="13" t="s">
        <v>34</v>
      </c>
      <c r="G115" s="13" t="s">
        <v>68</v>
      </c>
      <c r="H115" s="13" t="s">
        <v>796</v>
      </c>
      <c r="I115" s="13" t="s">
        <v>876</v>
      </c>
      <c r="J115" s="13" t="s">
        <v>877</v>
      </c>
      <c r="K115" s="13" t="s">
        <v>878</v>
      </c>
      <c r="L115" s="13" t="s">
        <v>39</v>
      </c>
      <c r="M115" s="15">
        <v>41334.0</v>
      </c>
      <c r="N115" s="13">
        <v>173.0</v>
      </c>
      <c r="O115" s="13">
        <v>11.0</v>
      </c>
      <c r="P115" s="29" t="s">
        <v>467</v>
      </c>
      <c r="Q115" s="13" t="s">
        <v>879</v>
      </c>
      <c r="R115" s="13" t="str">
        <f>IFERROR(__xludf.DUMMYFUNCTION("GOOGLETRANSLATE(Q115)"),"@anakbayan_ph you are social plagues! The government is teaching you after you protest? NPAs and its finest!")</f>
        <v>@anakbayan_ph you are social plagues! The government is teaching you after you protest? NPAs and its finest!</v>
      </c>
      <c r="S115" s="13" t="s">
        <v>136</v>
      </c>
      <c r="T115" s="18">
        <v>43777.244050925925</v>
      </c>
      <c r="U115" s="13"/>
      <c r="V115" s="13" t="s">
        <v>75</v>
      </c>
      <c r="W115" s="13">
        <v>0.0</v>
      </c>
      <c r="X115" s="13">
        <v>0.0</v>
      </c>
      <c r="Y115" s="13">
        <v>0.0</v>
      </c>
      <c r="Z115" s="13"/>
      <c r="AA115" s="13" t="s">
        <v>43</v>
      </c>
      <c r="AB115" s="13" t="s">
        <v>880</v>
      </c>
      <c r="AC115" s="13"/>
      <c r="AD115" s="26"/>
      <c r="AE115" s="26"/>
    </row>
    <row r="116">
      <c r="A116" s="9" t="str">
        <f t="shared" si="1"/>
        <v>32-115</v>
      </c>
      <c r="B116" s="10" t="s">
        <v>881</v>
      </c>
      <c r="C116" s="11" t="s">
        <v>882</v>
      </c>
      <c r="D116" s="23">
        <v>32.0</v>
      </c>
      <c r="E116" s="13" t="s">
        <v>67</v>
      </c>
      <c r="F116" s="13" t="s">
        <v>34</v>
      </c>
      <c r="G116" s="13" t="s">
        <v>68</v>
      </c>
      <c r="H116" s="13" t="s">
        <v>796</v>
      </c>
      <c r="I116" s="13" t="s">
        <v>876</v>
      </c>
      <c r="J116" s="13" t="s">
        <v>877</v>
      </c>
      <c r="K116" s="13" t="s">
        <v>878</v>
      </c>
      <c r="L116" s="13" t="s">
        <v>39</v>
      </c>
      <c r="M116" s="15">
        <v>41334.0</v>
      </c>
      <c r="N116" s="13">
        <v>173.0</v>
      </c>
      <c r="O116" s="13">
        <v>11.0</v>
      </c>
      <c r="P116" s="29" t="s">
        <v>467</v>
      </c>
      <c r="Q116" s="13" t="s">
        <v>883</v>
      </c>
      <c r="R116" s="13" t="str">
        <f>IFERROR(__xludf.DUMMYFUNCTION("GOOGLETRANSLATE(Q116)"),"@inquirerdotnet @inquirervisayas shut up that life is a difficult life, more NPAs in UP Diliman hopefully those animals will catch that too! The government is studying after the NPA recruitment center has been the government's NPA recruitment center! Wher"&amp;"e did these children go!")</f>
        <v>@inquirerdotnet @inquirervisayas shut up that life is a difficult life, more NPAs in UP Diliman hopefully those animals will catch that too! The government is studying after the NPA recruitment center has been the government's NPA recruitment center! Where did these children go!</v>
      </c>
      <c r="S116" s="13" t="s">
        <v>136</v>
      </c>
      <c r="T116" s="18" t="s">
        <v>884</v>
      </c>
      <c r="U116" s="13"/>
      <c r="V116" s="13" t="s">
        <v>75</v>
      </c>
      <c r="W116" s="13">
        <v>0.0</v>
      </c>
      <c r="X116" s="13">
        <v>0.0</v>
      </c>
      <c r="Y116" s="13">
        <v>0.0</v>
      </c>
      <c r="Z116" s="13"/>
      <c r="AA116" s="13" t="s">
        <v>43</v>
      </c>
      <c r="AB116" s="13" t="s">
        <v>885</v>
      </c>
      <c r="AC116" s="13"/>
      <c r="AD116" s="26"/>
      <c r="AE116" s="26"/>
    </row>
    <row r="117">
      <c r="A117" s="9" t="str">
        <f t="shared" si="1"/>
        <v>32-116</v>
      </c>
      <c r="B117" s="10" t="s">
        <v>886</v>
      </c>
      <c r="C117" s="11" t="s">
        <v>887</v>
      </c>
      <c r="D117" s="23">
        <v>32.0</v>
      </c>
      <c r="E117" s="13" t="s">
        <v>67</v>
      </c>
      <c r="F117" s="13" t="s">
        <v>34</v>
      </c>
      <c r="G117" s="13" t="s">
        <v>68</v>
      </c>
      <c r="H117" s="13" t="s">
        <v>796</v>
      </c>
      <c r="I117" s="13" t="s">
        <v>888</v>
      </c>
      <c r="J117" s="13" t="s">
        <v>889</v>
      </c>
      <c r="K117" s="13" t="s">
        <v>890</v>
      </c>
      <c r="L117" s="13" t="s">
        <v>39</v>
      </c>
      <c r="M117" s="15">
        <v>42005.0</v>
      </c>
      <c r="N117" s="13">
        <v>359.0</v>
      </c>
      <c r="O117" s="13">
        <v>67.0</v>
      </c>
      <c r="P117" s="29" t="s">
        <v>891</v>
      </c>
      <c r="Q117" s="13" t="s">
        <v>892</v>
      </c>
      <c r="R117" s="13" t="str">
        <f>IFERROR(__xludf.DUMMYFUNCTION("GOOGLETRANSLATE(Q117)"),"@ilda_talk should really iniexpel them in UP. When you are educated in the government, loyalty to the government should be. Now if not; they should be expel. There should be rules like that in UP. Because you owe it to the government that you are educated"&amp;". After all they have NPAs and Torists.")</f>
        <v>@ilda_talk should really iniexpel them in UP. When you are educated in the government, loyalty to the government should be. Now if not; they should be expel. There should be rules like that in UP. Because you owe it to the government that you are educated. After all they have NPAs and Torists.</v>
      </c>
      <c r="S117" s="13" t="s">
        <v>136</v>
      </c>
      <c r="T117" s="18">
        <v>43133.54008101852</v>
      </c>
      <c r="U117" s="13"/>
      <c r="V117" s="13" t="s">
        <v>75</v>
      </c>
      <c r="W117" s="13">
        <v>0.0</v>
      </c>
      <c r="X117" s="13">
        <v>1.0</v>
      </c>
      <c r="Y117" s="13">
        <v>0.0</v>
      </c>
      <c r="Z117" s="13"/>
      <c r="AA117" s="13" t="s">
        <v>43</v>
      </c>
      <c r="AB117" s="20" t="s">
        <v>893</v>
      </c>
      <c r="AC117" s="13"/>
      <c r="AD117" s="26"/>
      <c r="AE117" s="26"/>
    </row>
    <row r="118">
      <c r="A118" s="9" t="str">
        <f t="shared" si="1"/>
        <v>32-117</v>
      </c>
      <c r="B118" s="10" t="s">
        <v>894</v>
      </c>
      <c r="C118" s="11" t="s">
        <v>895</v>
      </c>
      <c r="D118" s="12">
        <v>32.0</v>
      </c>
      <c r="E118" s="13" t="s">
        <v>67</v>
      </c>
      <c r="F118" s="13" t="s">
        <v>34</v>
      </c>
      <c r="G118" s="13" t="s">
        <v>68</v>
      </c>
      <c r="H118" s="13" t="s">
        <v>796</v>
      </c>
      <c r="I118" s="13" t="s">
        <v>896</v>
      </c>
      <c r="J118" s="13" t="s">
        <v>897</v>
      </c>
      <c r="K118" s="14"/>
      <c r="L118" s="17" t="s">
        <v>39</v>
      </c>
      <c r="M118" s="15">
        <v>42679.0</v>
      </c>
      <c r="N118" s="13">
        <v>69.0</v>
      </c>
      <c r="O118" s="13">
        <v>43.0</v>
      </c>
      <c r="P118" s="16"/>
      <c r="Q118" s="13" t="s">
        <v>898</v>
      </c>
      <c r="R118" s="14" t="str">
        <f>IFERROR(__xludf.DUMMYFUNCTION("GOOGLETRANSLATE(Q118)"),"@TiShaqlung2 @_Cyaannnnnn National Attention? Massacre is the poor ones. It is unfortunate that the government teaches you if you are from UP. You will be overwhelmed by the darkness and the NPA pwe!")</f>
        <v>@TiShaqlung2 @_Cyaannnnnn National Attention? Massacre is the poor ones. It is unfortunate that the government teaches you if you are from UP. You will be overwhelmed by the darkness and the NPA pwe!</v>
      </c>
      <c r="S118" s="28" t="s">
        <v>136</v>
      </c>
      <c r="T118" s="18" t="s">
        <v>899</v>
      </c>
      <c r="U118" s="14"/>
      <c r="V118" s="13" t="s">
        <v>75</v>
      </c>
      <c r="W118" s="13">
        <v>0.0</v>
      </c>
      <c r="X118" s="13">
        <v>0.0</v>
      </c>
      <c r="Y118" s="13">
        <v>0.0</v>
      </c>
      <c r="Z118" s="14"/>
      <c r="AA118" s="13" t="s">
        <v>43</v>
      </c>
      <c r="AB118" s="13" t="s">
        <v>900</v>
      </c>
      <c r="AC118" s="13" t="s">
        <v>45</v>
      </c>
      <c r="AD118" s="26"/>
      <c r="AE118" s="26"/>
    </row>
    <row r="119">
      <c r="A119" s="9" t="str">
        <f t="shared" si="1"/>
        <v>32-118</v>
      </c>
      <c r="B119" s="10" t="s">
        <v>901</v>
      </c>
      <c r="C119" s="11" t="s">
        <v>902</v>
      </c>
      <c r="D119" s="23">
        <v>32.0</v>
      </c>
      <c r="E119" s="13" t="s">
        <v>67</v>
      </c>
      <c r="F119" s="13" t="s">
        <v>34</v>
      </c>
      <c r="G119" s="13" t="s">
        <v>68</v>
      </c>
      <c r="H119" s="13" t="s">
        <v>796</v>
      </c>
      <c r="I119" s="13" t="s">
        <v>903</v>
      </c>
      <c r="J119" s="13" t="s">
        <v>904</v>
      </c>
      <c r="K119" s="13" t="s">
        <v>905</v>
      </c>
      <c r="L119" s="13" t="s">
        <v>39</v>
      </c>
      <c r="M119" s="15">
        <v>43810.07895833333</v>
      </c>
      <c r="N119" s="13">
        <v>115.0</v>
      </c>
      <c r="O119" s="13">
        <v>12.0</v>
      </c>
      <c r="P119" s="16"/>
      <c r="Q119" s="13" t="s">
        <v>906</v>
      </c>
      <c r="R119" s="13" t="str">
        <f>IFERROR(__xludf.DUMMYFUNCTION("GOOGLETRANSLATE(Q119)"),"@Abscbnnews @demayomark The traitor is from UP, our government is teaching you, the government's money is being educated with you, in the end, your the enemy of the state, the others who have joined the NPA, you are the traitor, you are a terrorist")</f>
        <v>@Abscbnnews @demayomark The traitor is from UP, our government is teaching you, the government's money is being educated with you, in the end, your the enemy of the state, the others who have joined the NPA, you are the traitor, you are a terrorist</v>
      </c>
      <c r="S119" s="13" t="s">
        <v>136</v>
      </c>
      <c r="T119" s="18">
        <v>43928.288506944446</v>
      </c>
      <c r="U119" s="13"/>
      <c r="V119" s="13" t="s">
        <v>75</v>
      </c>
      <c r="W119" s="13">
        <v>0.0</v>
      </c>
      <c r="X119" s="13">
        <v>0.0</v>
      </c>
      <c r="Y119" s="13">
        <v>0.0</v>
      </c>
      <c r="Z119" s="13"/>
      <c r="AA119" s="13" t="s">
        <v>43</v>
      </c>
      <c r="AB119" s="13" t="s">
        <v>907</v>
      </c>
      <c r="AC119" s="13" t="s">
        <v>55</v>
      </c>
      <c r="AD119" s="26"/>
      <c r="AE119" s="26"/>
    </row>
    <row r="120">
      <c r="A120" s="9" t="str">
        <f t="shared" si="1"/>
        <v>32-119</v>
      </c>
      <c r="B120" s="10" t="s">
        <v>908</v>
      </c>
      <c r="C120" s="11" t="s">
        <v>909</v>
      </c>
      <c r="D120" s="12">
        <v>32.0</v>
      </c>
      <c r="E120" s="13" t="s">
        <v>58</v>
      </c>
      <c r="F120" s="13" t="s">
        <v>34</v>
      </c>
      <c r="G120" s="13" t="s">
        <v>97</v>
      </c>
      <c r="H120" s="13" t="s">
        <v>119</v>
      </c>
      <c r="I120" s="13" t="s">
        <v>910</v>
      </c>
      <c r="J120" s="13" t="s">
        <v>911</v>
      </c>
      <c r="K120" s="14"/>
      <c r="L120" s="17" t="s">
        <v>39</v>
      </c>
      <c r="M120" s="30">
        <v>43438.65565972222</v>
      </c>
      <c r="N120" s="13">
        <v>2929.0</v>
      </c>
      <c r="O120" s="13">
        <v>137.0</v>
      </c>
      <c r="P120" s="16"/>
      <c r="Q120" s="13" t="s">
        <v>912</v>
      </c>
      <c r="R120" s="14" t="str">
        <f>IFERROR(__xludf.DUMMYFUNCTION("GOOGLETRANSLATE(Q120)"),"@kikopangilinan @thinkinggab npa recruitment agency ho ang up .. thinking kpb? Sabagay .. maka npa nman tlga you ..")</f>
        <v>@kikopangilinan @thinkinggab npa recruitment agency ho ang up .. thinking kpb? Sabagay .. maka npa nman tlga you ..</v>
      </c>
      <c r="S120" s="17" t="s">
        <v>136</v>
      </c>
      <c r="T120" s="18">
        <v>44233.13143518518</v>
      </c>
      <c r="U120" s="14"/>
      <c r="V120" s="13" t="s">
        <v>75</v>
      </c>
      <c r="W120" s="13">
        <v>0.0</v>
      </c>
      <c r="X120" s="13">
        <v>0.0</v>
      </c>
      <c r="Y120" s="13">
        <v>0.0</v>
      </c>
      <c r="Z120" s="14"/>
      <c r="AA120" s="13" t="s">
        <v>76</v>
      </c>
      <c r="AB120" s="13" t="s">
        <v>913</v>
      </c>
      <c r="AC120" s="13" t="s">
        <v>45</v>
      </c>
      <c r="AD120" s="21"/>
      <c r="AE120" s="22"/>
    </row>
    <row r="121">
      <c r="A121" s="9" t="str">
        <f t="shared" si="1"/>
        <v>32-120</v>
      </c>
      <c r="B121" s="10" t="s">
        <v>908</v>
      </c>
      <c r="C121" s="11" t="s">
        <v>914</v>
      </c>
      <c r="D121" s="12">
        <v>32.0</v>
      </c>
      <c r="E121" s="13" t="s">
        <v>58</v>
      </c>
      <c r="F121" s="13" t="s">
        <v>34</v>
      </c>
      <c r="G121" s="13" t="s">
        <v>97</v>
      </c>
      <c r="H121" s="13" t="s">
        <v>119</v>
      </c>
      <c r="I121" s="13" t="s">
        <v>915</v>
      </c>
      <c r="J121" s="13" t="s">
        <v>916</v>
      </c>
      <c r="K121" s="13" t="s">
        <v>917</v>
      </c>
      <c r="L121" s="17" t="s">
        <v>39</v>
      </c>
      <c r="M121" s="15">
        <v>39915.10369212963</v>
      </c>
      <c r="N121" s="13">
        <v>44.0</v>
      </c>
      <c r="O121" s="13">
        <v>8.0</v>
      </c>
      <c r="P121" s="16"/>
      <c r="Q121" s="13" t="s">
        <v>918</v>
      </c>
      <c r="R121" s="14" t="str">
        <f>IFERROR(__xludf.DUMMYFUNCTION("GOOGLETRANSLATE(Q121)"),"@kikopangilinan so you better have NPA recruitment in UP, jan starts with student body organizations")</f>
        <v>@kikopangilinan so you better have NPA recruitment in UP, jan starts with student body organizations</v>
      </c>
      <c r="S121" s="17" t="s">
        <v>136</v>
      </c>
      <c r="T121" s="18" t="s">
        <v>919</v>
      </c>
      <c r="U121" s="14"/>
      <c r="V121" s="13" t="s">
        <v>75</v>
      </c>
      <c r="W121" s="13">
        <v>0.0</v>
      </c>
      <c r="X121" s="13">
        <v>0.0</v>
      </c>
      <c r="Y121" s="13">
        <v>0.0</v>
      </c>
      <c r="Z121" s="14"/>
      <c r="AA121" s="13" t="s">
        <v>920</v>
      </c>
      <c r="AB121" s="13" t="s">
        <v>921</v>
      </c>
      <c r="AC121" s="13" t="s">
        <v>55</v>
      </c>
      <c r="AD121" s="21"/>
      <c r="AE121" s="22"/>
    </row>
    <row r="122">
      <c r="A122" s="9" t="str">
        <f t="shared" si="1"/>
        <v>32-121</v>
      </c>
      <c r="B122" s="10" t="s">
        <v>908</v>
      </c>
      <c r="C122" s="11" t="s">
        <v>922</v>
      </c>
      <c r="D122" s="12">
        <v>32.0</v>
      </c>
      <c r="E122" s="13" t="s">
        <v>58</v>
      </c>
      <c r="F122" s="13" t="s">
        <v>34</v>
      </c>
      <c r="G122" s="13" t="s">
        <v>97</v>
      </c>
      <c r="H122" s="13" t="s">
        <v>119</v>
      </c>
      <c r="I122" s="13" t="s">
        <v>923</v>
      </c>
      <c r="J122" s="13" t="s">
        <v>924</v>
      </c>
      <c r="K122" s="14"/>
      <c r="L122" s="17" t="s">
        <v>39</v>
      </c>
      <c r="M122" s="30">
        <v>42801.62263888889</v>
      </c>
      <c r="N122" s="13">
        <v>40.0</v>
      </c>
      <c r="O122" s="13">
        <v>0.0</v>
      </c>
      <c r="P122" s="16"/>
      <c r="Q122" s="13" t="s">
        <v>925</v>
      </c>
      <c r="R122" s="14" t="str">
        <f>IFERROR(__xludf.DUMMYFUNCTION("GOOGLETRANSLATE(Q122)"),"@kikopangilinan are you afraid of being consumed with your fellow terrorists? 😂")</f>
        <v>@kikopangilinan are you afraid of being consumed with your fellow terrorists? 😂</v>
      </c>
      <c r="S122" s="17" t="s">
        <v>136</v>
      </c>
      <c r="T122" s="18" t="s">
        <v>926</v>
      </c>
      <c r="U122" s="14"/>
      <c r="V122" s="13" t="s">
        <v>75</v>
      </c>
      <c r="W122" s="13">
        <v>0.0</v>
      </c>
      <c r="X122" s="13">
        <v>0.0</v>
      </c>
      <c r="Y122" s="13">
        <v>0.0</v>
      </c>
      <c r="Z122" s="14"/>
      <c r="AA122" s="13" t="s">
        <v>557</v>
      </c>
      <c r="AB122" s="13" t="s">
        <v>927</v>
      </c>
      <c r="AC122" s="13" t="s">
        <v>45</v>
      </c>
      <c r="AD122" s="21"/>
      <c r="AE122" s="22"/>
    </row>
    <row r="123">
      <c r="A123" s="9" t="str">
        <f t="shared" si="1"/>
        <v>32-122</v>
      </c>
      <c r="B123" s="10" t="s">
        <v>908</v>
      </c>
      <c r="C123" s="11" t="s">
        <v>928</v>
      </c>
      <c r="D123" s="12">
        <v>32.0</v>
      </c>
      <c r="E123" s="13" t="s">
        <v>58</v>
      </c>
      <c r="F123" s="13" t="s">
        <v>34</v>
      </c>
      <c r="G123" s="13" t="s">
        <v>97</v>
      </c>
      <c r="H123" s="13" t="s">
        <v>119</v>
      </c>
      <c r="I123" s="13" t="s">
        <v>929</v>
      </c>
      <c r="J123" s="13" t="s">
        <v>930</v>
      </c>
      <c r="K123" s="13" t="s">
        <v>931</v>
      </c>
      <c r="L123" s="17" t="s">
        <v>39</v>
      </c>
      <c r="M123" s="13" t="s">
        <v>932</v>
      </c>
      <c r="N123" s="13">
        <v>236.0</v>
      </c>
      <c r="O123" s="13">
        <v>27.0</v>
      </c>
      <c r="P123" s="29" t="s">
        <v>933</v>
      </c>
      <c r="Q123" s="13" t="s">
        <v>934</v>
      </c>
      <c r="R123" s="14" t="str">
        <f>IFERROR(__xludf.DUMMYFUNCTION("GOOGLETRANSLATE(Q123)"),"@kikopangilinan @kakiep83 If UP is a citadel of freedom and democracy, why is it that the university DISALLOWED The League of Parents of The Philippines on protesting against CPP-NPA recruitment inside their campus? https://t.co/OhIXzA9Klj")</f>
        <v>@kikopangilinan @kakiep83 If UP is a citadel of freedom and democracy, why is it that the university DISALLOWED The League of Parents of The Philippines on protesting against CPP-NPA recruitment inside their campus? https://t.co/OhIXzA9Klj</v>
      </c>
      <c r="S123" s="17" t="s">
        <v>136</v>
      </c>
      <c r="T123" s="18" t="s">
        <v>935</v>
      </c>
      <c r="U123" s="14"/>
      <c r="V123" s="13" t="s">
        <v>75</v>
      </c>
      <c r="W123" s="13">
        <v>0.0</v>
      </c>
      <c r="X123" s="13">
        <v>0.0</v>
      </c>
      <c r="Y123" s="13">
        <v>0.0</v>
      </c>
      <c r="Z123" s="14"/>
      <c r="AA123" s="13" t="s">
        <v>936</v>
      </c>
      <c r="AB123" s="25" t="s">
        <v>937</v>
      </c>
      <c r="AC123" s="13"/>
      <c r="AD123" s="21"/>
      <c r="AE123" s="22"/>
    </row>
    <row r="124">
      <c r="A124" s="9" t="str">
        <f t="shared" si="1"/>
        <v>32-123</v>
      </c>
      <c r="B124" s="10" t="s">
        <v>908</v>
      </c>
      <c r="C124" s="11" t="s">
        <v>938</v>
      </c>
      <c r="D124" s="12">
        <v>32.0</v>
      </c>
      <c r="E124" s="13" t="s">
        <v>58</v>
      </c>
      <c r="F124" s="13" t="s">
        <v>34</v>
      </c>
      <c r="G124" s="13" t="s">
        <v>97</v>
      </c>
      <c r="H124" s="13" t="s">
        <v>119</v>
      </c>
      <c r="I124" s="13" t="s">
        <v>939</v>
      </c>
      <c r="J124" s="13" t="s">
        <v>940</v>
      </c>
      <c r="K124" s="14"/>
      <c r="L124" s="17" t="s">
        <v>39</v>
      </c>
      <c r="M124" s="13" t="s">
        <v>941</v>
      </c>
      <c r="N124" s="13">
        <v>202.0</v>
      </c>
      <c r="O124" s="13">
        <v>126.0</v>
      </c>
      <c r="P124" s="29" t="s">
        <v>942</v>
      </c>
      <c r="Q124" s="13" t="s">
        <v>943</v>
      </c>
      <c r="R124" s="14" t="str">
        <f>IFERROR(__xludf.DUMMYFUNCTION("GOOGLETRANSLATE(Q124)"),"@kikopangilinan Don't mess with UP?? Why? UP is under scrutiny for breeding NPA members and NPA is the enemy of the state. If you're not against them, then you are one with them.")</f>
        <v>@kikopangilinan Don't mess with UP?? Why? UP is under scrutiny for breeding NPA members and NPA is the enemy of the state. If you're not against them, then you are one with them.</v>
      </c>
      <c r="S124" s="17" t="s">
        <v>136</v>
      </c>
      <c r="T124" s="18" t="s">
        <v>944</v>
      </c>
      <c r="U124" s="14"/>
      <c r="V124" s="13" t="s">
        <v>75</v>
      </c>
      <c r="W124" s="13">
        <v>0.0</v>
      </c>
      <c r="X124" s="13">
        <v>0.0</v>
      </c>
      <c r="Y124" s="13">
        <v>0.0</v>
      </c>
      <c r="Z124" s="14"/>
      <c r="AA124" s="13" t="s">
        <v>76</v>
      </c>
      <c r="AB124" s="20" t="s">
        <v>945</v>
      </c>
      <c r="AC124" s="13" t="s">
        <v>45</v>
      </c>
      <c r="AD124" s="21"/>
      <c r="AE124" s="22"/>
    </row>
    <row r="125">
      <c r="A125" s="9" t="str">
        <f t="shared" si="1"/>
        <v>32-124</v>
      </c>
      <c r="B125" s="10" t="s">
        <v>908</v>
      </c>
      <c r="C125" s="11" t="s">
        <v>946</v>
      </c>
      <c r="D125" s="12">
        <v>32.0</v>
      </c>
      <c r="E125" s="13" t="s">
        <v>58</v>
      </c>
      <c r="F125" s="13" t="s">
        <v>34</v>
      </c>
      <c r="G125" s="13" t="s">
        <v>97</v>
      </c>
      <c r="H125" s="13" t="s">
        <v>119</v>
      </c>
      <c r="I125" s="13" t="s">
        <v>686</v>
      </c>
      <c r="J125" s="13" t="s">
        <v>687</v>
      </c>
      <c r="K125" s="13" t="s">
        <v>688</v>
      </c>
      <c r="L125" s="17" t="s">
        <v>39</v>
      </c>
      <c r="M125" s="15">
        <v>42072.22131944444</v>
      </c>
      <c r="N125" s="13">
        <v>2146.0</v>
      </c>
      <c r="O125" s="13">
        <v>3121.0</v>
      </c>
      <c r="P125" s="16"/>
      <c r="Q125" s="13" t="s">
        <v>947</v>
      </c>
      <c r="R125" s="14" t="str">
        <f>IFERROR(__xludf.DUMMYFUNCTION("GOOGLETRANSLATE(Q125)"),"@kikopangilinan 😂😂😂 how do you defend the UP eh the cadres who used to go into the vulgar too .. wahahaha ka kiko ka kiko kiko kiko 😂😂😂 right in drama Cory Aquino is no longer in the Philippines They started sitting.")</f>
        <v>@kikopangilinan 😂😂😂 how do you defend the UP eh the cadres who used to go into the vulgar too .. wahahaha ka kiko ka kiko kiko kiko 😂😂😂 right in drama Cory Aquino is no longer in the Philippines They started sitting.</v>
      </c>
      <c r="S125" s="17" t="s">
        <v>136</v>
      </c>
      <c r="T125" s="18" t="s">
        <v>948</v>
      </c>
      <c r="U125" s="14"/>
      <c r="V125" s="13" t="s">
        <v>75</v>
      </c>
      <c r="W125" s="13">
        <v>0.0</v>
      </c>
      <c r="X125" s="13">
        <v>0.0</v>
      </c>
      <c r="Y125" s="13">
        <v>0.0</v>
      </c>
      <c r="Z125" s="14"/>
      <c r="AA125" s="13" t="s">
        <v>76</v>
      </c>
      <c r="AB125" s="20" t="s">
        <v>949</v>
      </c>
      <c r="AC125" s="13" t="s">
        <v>55</v>
      </c>
      <c r="AD125" s="21"/>
      <c r="AE125" s="22"/>
    </row>
    <row r="126">
      <c r="A126" s="9" t="str">
        <f t="shared" si="1"/>
        <v>32-125</v>
      </c>
      <c r="B126" s="10" t="s">
        <v>908</v>
      </c>
      <c r="C126" s="11" t="s">
        <v>950</v>
      </c>
      <c r="D126" s="12">
        <v>32.0</v>
      </c>
      <c r="E126" s="13" t="s">
        <v>58</v>
      </c>
      <c r="F126" s="13" t="s">
        <v>34</v>
      </c>
      <c r="G126" s="13" t="s">
        <v>97</v>
      </c>
      <c r="H126" s="13" t="s">
        <v>119</v>
      </c>
      <c r="I126" s="13" t="s">
        <v>951</v>
      </c>
      <c r="J126" s="13" t="s">
        <v>952</v>
      </c>
      <c r="K126" s="13" t="s">
        <v>953</v>
      </c>
      <c r="L126" s="17" t="s">
        <v>39</v>
      </c>
      <c r="M126" s="13" t="s">
        <v>954</v>
      </c>
      <c r="N126" s="13">
        <v>1082.0</v>
      </c>
      <c r="O126" s="13">
        <v>904.0</v>
      </c>
      <c r="P126" s="29" t="s">
        <v>955</v>
      </c>
      <c r="Q126" s="13" t="s">
        <v>956</v>
      </c>
      <c r="R126" s="14" t="str">
        <f>IFERROR(__xludf.DUMMYFUNCTION("GOOGLETRANSLATE(Q126)"),"? If the welfare of the people's scholars depends, will you rely on the Communist Fronts?")</f>
        <v>? If the welfare of the people's scholars depends, will you rely on the Communist Fronts?</v>
      </c>
      <c r="S126" s="17" t="s">
        <v>136</v>
      </c>
      <c r="T126" s="18" t="s">
        <v>957</v>
      </c>
      <c r="U126" s="14"/>
      <c r="V126" s="13" t="s">
        <v>75</v>
      </c>
      <c r="W126" s="13">
        <v>0.0</v>
      </c>
      <c r="X126" s="13">
        <v>0.0</v>
      </c>
      <c r="Y126" s="13">
        <v>0.0</v>
      </c>
      <c r="Z126" s="14"/>
      <c r="AA126" s="13" t="s">
        <v>920</v>
      </c>
      <c r="AB126" s="20" t="s">
        <v>958</v>
      </c>
      <c r="AC126" s="13"/>
      <c r="AD126" s="21"/>
      <c r="AE126" s="22"/>
    </row>
    <row r="127">
      <c r="A127" s="9" t="str">
        <f t="shared" si="1"/>
        <v>32-126</v>
      </c>
      <c r="B127" s="10" t="s">
        <v>908</v>
      </c>
      <c r="C127" s="11" t="s">
        <v>959</v>
      </c>
      <c r="D127" s="12">
        <v>32.0</v>
      </c>
      <c r="E127" s="13" t="s">
        <v>58</v>
      </c>
      <c r="F127" s="13" t="s">
        <v>34</v>
      </c>
      <c r="G127" s="13" t="s">
        <v>97</v>
      </c>
      <c r="H127" s="13" t="s">
        <v>119</v>
      </c>
      <c r="I127" s="13" t="s">
        <v>960</v>
      </c>
      <c r="J127" s="13" t="s">
        <v>961</v>
      </c>
      <c r="K127" s="13" t="s">
        <v>962</v>
      </c>
      <c r="L127" s="17" t="s">
        <v>39</v>
      </c>
      <c r="M127" s="15">
        <v>43865.1575</v>
      </c>
      <c r="N127" s="13">
        <v>250.0</v>
      </c>
      <c r="O127" s="13">
        <v>141.0</v>
      </c>
      <c r="P127" s="29" t="s">
        <v>154</v>
      </c>
      <c r="Q127" s="13" t="s">
        <v>963</v>
      </c>
      <c r="R127" s="14" t="str">
        <f>IFERROR(__xludf.DUMMYFUNCTION("GOOGLETRANSLATE(Q127)"),"@kikopangilinan is right that you are like you and your activists who make UP a blanket.
The left messed up ""up"" long enough!")</f>
        <v>@kikopangilinan is right that you are like you and your activists who make UP a blanket.
The left messed up "up" long enough!</v>
      </c>
      <c r="S127" s="17" t="s">
        <v>136</v>
      </c>
      <c r="T127" s="18" t="s">
        <v>964</v>
      </c>
      <c r="U127" s="14"/>
      <c r="V127" s="13" t="s">
        <v>75</v>
      </c>
      <c r="W127" s="13">
        <v>0.0</v>
      </c>
      <c r="X127" s="13">
        <v>0.0</v>
      </c>
      <c r="Y127" s="13">
        <v>0.0</v>
      </c>
      <c r="Z127" s="14"/>
      <c r="AA127" s="13" t="s">
        <v>76</v>
      </c>
      <c r="AB127" s="20" t="s">
        <v>965</v>
      </c>
      <c r="AC127" s="13"/>
      <c r="AD127" s="21"/>
      <c r="AE127" s="22"/>
    </row>
    <row r="128">
      <c r="A128" s="9" t="str">
        <f t="shared" si="1"/>
        <v>32-127</v>
      </c>
      <c r="B128" s="10" t="s">
        <v>908</v>
      </c>
      <c r="C128" s="11" t="s">
        <v>966</v>
      </c>
      <c r="D128" s="12">
        <v>32.0</v>
      </c>
      <c r="E128" s="13" t="s">
        <v>58</v>
      </c>
      <c r="F128" s="13" t="s">
        <v>34</v>
      </c>
      <c r="G128" s="13" t="s">
        <v>97</v>
      </c>
      <c r="H128" s="13" t="s">
        <v>119</v>
      </c>
      <c r="I128" s="13" t="s">
        <v>967</v>
      </c>
      <c r="J128" s="13" t="s">
        <v>968</v>
      </c>
      <c r="K128" s="14"/>
      <c r="L128" s="17" t="s">
        <v>39</v>
      </c>
      <c r="M128" s="13" t="s">
        <v>969</v>
      </c>
      <c r="N128" s="13">
        <v>1453.0</v>
      </c>
      <c r="O128" s="13">
        <v>850.0</v>
      </c>
      <c r="P128" s="16"/>
      <c r="Q128" s="13" t="s">
        <v>970</v>
      </c>
      <c r="R128" s="14" t="str">
        <f>IFERROR(__xludf.DUMMYFUNCTION("GOOGLETRANSLATE(Q128)"),"@KongLasalista they may not admit it, but since the power of the Marcos regime, they have been acting in the whole of the communist bandits who have pushed the university students (UP, PUP) to join it ..")</f>
        <v>@KongLasalista they may not admit it, but since the power of the Marcos regime, they have been acting in the whole of the communist bandits who have pushed the university students (UP, PUP) to join it ..</v>
      </c>
      <c r="S128" s="17" t="s">
        <v>136</v>
      </c>
      <c r="T128" s="18" t="s">
        <v>971</v>
      </c>
      <c r="U128" s="14"/>
      <c r="V128" s="13" t="s">
        <v>75</v>
      </c>
      <c r="W128" s="13">
        <v>0.0</v>
      </c>
      <c r="X128" s="13">
        <v>0.0</v>
      </c>
      <c r="Y128" s="13">
        <v>0.0</v>
      </c>
      <c r="Z128" s="14"/>
      <c r="AA128" s="13" t="s">
        <v>920</v>
      </c>
      <c r="AB128" s="20" t="s">
        <v>972</v>
      </c>
      <c r="AC128" s="13" t="s">
        <v>45</v>
      </c>
      <c r="AD128" s="21"/>
      <c r="AE128" s="22"/>
    </row>
    <row r="129">
      <c r="A129" s="9" t="str">
        <f t="shared" si="1"/>
        <v>32-128</v>
      </c>
      <c r="B129" s="10" t="s">
        <v>908</v>
      </c>
      <c r="C129" s="11" t="s">
        <v>973</v>
      </c>
      <c r="D129" s="12">
        <v>32.0</v>
      </c>
      <c r="E129" s="13" t="s">
        <v>58</v>
      </c>
      <c r="F129" s="13" t="s">
        <v>34</v>
      </c>
      <c r="G129" s="13" t="s">
        <v>97</v>
      </c>
      <c r="H129" s="13" t="s">
        <v>119</v>
      </c>
      <c r="I129" s="13" t="s">
        <v>974</v>
      </c>
      <c r="J129" s="13" t="s">
        <v>975</v>
      </c>
      <c r="K129" s="14"/>
      <c r="L129" s="17" t="s">
        <v>39</v>
      </c>
      <c r="M129" s="15">
        <v>44172.078518518516</v>
      </c>
      <c r="N129" s="13">
        <v>438.0</v>
      </c>
      <c r="O129" s="13">
        <v>267.0</v>
      </c>
      <c r="P129" s="16"/>
      <c r="Q129" s="13" t="s">
        <v>976</v>
      </c>
      <c r="R129" s="14" t="str">
        <f>IFERROR(__xludf.DUMMYFUNCTION("GOOGLETRANSLATE(Q129)"),"Lately .. the killed NPAs in encounters .. why are most UP or PUP .. what are those two state universities .. Communists' nest")</f>
        <v>Lately .. the killed NPAs in encounters .. why are most UP or PUP .. what are those two state universities .. Communists' nest</v>
      </c>
      <c r="S129" s="17" t="s">
        <v>136</v>
      </c>
      <c r="T129" s="18" t="s">
        <v>977</v>
      </c>
      <c r="U129" s="14"/>
      <c r="V129" s="13" t="s">
        <v>42</v>
      </c>
      <c r="W129" s="13">
        <v>0.0</v>
      </c>
      <c r="X129" s="13">
        <v>0.0</v>
      </c>
      <c r="Y129" s="13">
        <v>0.0</v>
      </c>
      <c r="Z129" s="14"/>
      <c r="AA129" s="13" t="s">
        <v>557</v>
      </c>
      <c r="AB129" s="20" t="s">
        <v>978</v>
      </c>
      <c r="AC129" s="13" t="s">
        <v>45</v>
      </c>
      <c r="AD129" s="21"/>
      <c r="AE129" s="22"/>
    </row>
    <row r="130">
      <c r="A130" s="9" t="str">
        <f t="shared" si="1"/>
        <v>32-129</v>
      </c>
      <c r="B130" s="10" t="s">
        <v>908</v>
      </c>
      <c r="C130" s="11" t="s">
        <v>979</v>
      </c>
      <c r="D130" s="12">
        <v>32.0</v>
      </c>
      <c r="E130" s="13" t="s">
        <v>58</v>
      </c>
      <c r="F130" s="13" t="s">
        <v>34</v>
      </c>
      <c r="G130" s="13" t="s">
        <v>97</v>
      </c>
      <c r="H130" s="13" t="s">
        <v>119</v>
      </c>
      <c r="I130" s="13" t="s">
        <v>980</v>
      </c>
      <c r="J130" s="13" t="s">
        <v>981</v>
      </c>
      <c r="K130" s="13" t="s">
        <v>982</v>
      </c>
      <c r="L130" s="17" t="s">
        <v>39</v>
      </c>
      <c r="M130" s="13" t="s">
        <v>983</v>
      </c>
      <c r="N130" s="13">
        <v>79.0</v>
      </c>
      <c r="O130" s="13">
        <v>52.0</v>
      </c>
      <c r="P130" s="29" t="s">
        <v>984</v>
      </c>
      <c r="Q130" s="13" t="s">
        <v>985</v>
      </c>
      <c r="R130" s="14" t="str">
        <f>IFERROR(__xludf.DUMMYFUNCTION("GOOGLETRANSLATE(Q130)"),"@mhaemha018743 @Growlharhar @tteddycasino_zarates more ok ata even schools match UP, PUP, La Salle, Ateneo, St. Scholastic, etc.
The Declare Na Persona Non Grata is the Communist!")</f>
        <v>@mhaemha018743 @Growlharhar @tteddycasino_zarates more ok ata even schools match UP, PUP, La Salle, Ateneo, St. Scholastic, etc.
The Declare Na Persona Non Grata is the Communist!</v>
      </c>
      <c r="S130" s="17" t="s">
        <v>136</v>
      </c>
      <c r="T130" s="18">
        <v>44112.944027777776</v>
      </c>
      <c r="U130" s="14"/>
      <c r="V130" s="13" t="s">
        <v>42</v>
      </c>
      <c r="W130" s="13">
        <v>0.0</v>
      </c>
      <c r="X130" s="13">
        <v>0.0</v>
      </c>
      <c r="Y130" s="13">
        <v>0.0</v>
      </c>
      <c r="Z130" s="14"/>
      <c r="AA130" s="13" t="s">
        <v>76</v>
      </c>
      <c r="AB130" s="20" t="s">
        <v>986</v>
      </c>
      <c r="AC130" s="13"/>
      <c r="AD130" s="21"/>
      <c r="AE130" s="22"/>
    </row>
    <row r="131">
      <c r="A131" s="9" t="str">
        <f t="shared" si="1"/>
        <v>32-130</v>
      </c>
      <c r="B131" s="10" t="s">
        <v>908</v>
      </c>
      <c r="C131" s="11" t="s">
        <v>987</v>
      </c>
      <c r="D131" s="12">
        <v>32.0</v>
      </c>
      <c r="E131" s="13" t="s">
        <v>58</v>
      </c>
      <c r="F131" s="13" t="s">
        <v>34</v>
      </c>
      <c r="G131" s="13" t="s">
        <v>97</v>
      </c>
      <c r="H131" s="13" t="s">
        <v>119</v>
      </c>
      <c r="I131" s="13" t="s">
        <v>988</v>
      </c>
      <c r="J131" s="13" t="s">
        <v>989</v>
      </c>
      <c r="K131" s="13" t="s">
        <v>990</v>
      </c>
      <c r="L131" s="17" t="s">
        <v>39</v>
      </c>
      <c r="M131" s="13" t="s">
        <v>991</v>
      </c>
      <c r="N131" s="13">
        <v>406.0</v>
      </c>
      <c r="O131" s="13">
        <v>635.0</v>
      </c>
      <c r="P131" s="29" t="s">
        <v>992</v>
      </c>
      <c r="Q131" s="13" t="s">
        <v>993</v>
      </c>
      <c r="R131" s="14" t="str">
        <f>IFERROR(__xludf.DUMMYFUNCTION("GOOGLETRANSLATE(Q131)"),"@AIRASARMIENTO14 up the Communist fortress
UP came from the killed NPA
Up and pup have phobia in state forces
Up the no ROTC
Up the most common source of activists
Why do you change the conversation?")</f>
        <v>@AIRASARMIENTO14 up the Communist fortress
UP came from the killed NPA
Up and pup have phobia in state forces
Up the no ROTC
Up the most common source of activists
Why do you change the conversation?</v>
      </c>
      <c r="S131" s="17" t="s">
        <v>136</v>
      </c>
      <c r="T131" s="18" t="s">
        <v>994</v>
      </c>
      <c r="U131" s="14"/>
      <c r="V131" s="13" t="s">
        <v>42</v>
      </c>
      <c r="W131" s="13">
        <v>0.0</v>
      </c>
      <c r="X131" s="13">
        <v>0.0</v>
      </c>
      <c r="Y131" s="13">
        <v>0.0</v>
      </c>
      <c r="Z131" s="14"/>
      <c r="AA131" s="13" t="s">
        <v>76</v>
      </c>
      <c r="AB131" s="20" t="s">
        <v>995</v>
      </c>
      <c r="AC131" s="13"/>
      <c r="AD131" s="21"/>
      <c r="AE131" s="22"/>
    </row>
    <row r="132">
      <c r="A132" s="9" t="str">
        <f t="shared" si="1"/>
        <v>32-131</v>
      </c>
      <c r="B132" s="10" t="s">
        <v>908</v>
      </c>
      <c r="C132" s="11" t="s">
        <v>996</v>
      </c>
      <c r="D132" s="12">
        <v>32.0</v>
      </c>
      <c r="E132" s="13" t="s">
        <v>58</v>
      </c>
      <c r="F132" s="13" t="s">
        <v>34</v>
      </c>
      <c r="G132" s="13" t="s">
        <v>97</v>
      </c>
      <c r="H132" s="13" t="s">
        <v>119</v>
      </c>
      <c r="I132" s="13" t="s">
        <v>152</v>
      </c>
      <c r="J132" s="13" t="s">
        <v>153</v>
      </c>
      <c r="K132" s="14"/>
      <c r="L132" s="17" t="s">
        <v>39</v>
      </c>
      <c r="M132" s="13" t="s">
        <v>997</v>
      </c>
      <c r="N132" s="13">
        <v>1799.0</v>
      </c>
      <c r="O132" s="13">
        <v>1081.0</v>
      </c>
      <c r="P132" s="29" t="s">
        <v>154</v>
      </c>
      <c r="Q132" s="13" t="s">
        <v>998</v>
      </c>
      <c r="R132" s="14" t="str">
        <f>IFERROR(__xludf.DUMMYFUNCTION("GOOGLETRANSLATE(Q132)"),"@bernallene all the names of the senator who will advance it, let's include in the 8direchos, no love of the town, want to continue NPandFCPP's recruitment to UP students, PUP, what is the reason and you are in the senate, money, power from the Communist,"&amp;" terrorist, vote")</f>
        <v>@bernallene all the names of the senator who will advance it, let's include in the 8direchos, no love of the town, want to continue NPandFCPP's recruitment to UP students, PUP, what is the reason and you are in the senate, money, power from the Communist, terrorist, vote</v>
      </c>
      <c r="S132" s="17" t="s">
        <v>136</v>
      </c>
      <c r="T132" s="18" t="s">
        <v>999</v>
      </c>
      <c r="U132" s="14"/>
      <c r="V132" s="13" t="s">
        <v>42</v>
      </c>
      <c r="W132" s="13">
        <v>0.0</v>
      </c>
      <c r="X132" s="13">
        <v>0.0</v>
      </c>
      <c r="Y132" s="13">
        <v>0.0</v>
      </c>
      <c r="Z132" s="14"/>
      <c r="AA132" s="13" t="s">
        <v>920</v>
      </c>
      <c r="AB132" s="13" t="s">
        <v>1000</v>
      </c>
      <c r="AC132" s="13" t="s">
        <v>45</v>
      </c>
      <c r="AD132" s="21"/>
      <c r="AE132" s="22"/>
    </row>
    <row r="133">
      <c r="A133" s="9" t="str">
        <f t="shared" si="1"/>
        <v>32-132</v>
      </c>
      <c r="B133" s="10" t="s">
        <v>908</v>
      </c>
      <c r="C133" s="11" t="s">
        <v>1001</v>
      </c>
      <c r="D133" s="12">
        <v>32.0</v>
      </c>
      <c r="E133" s="13" t="s">
        <v>58</v>
      </c>
      <c r="F133" s="13" t="s">
        <v>34</v>
      </c>
      <c r="G133" s="13" t="s">
        <v>97</v>
      </c>
      <c r="H133" s="13" t="s">
        <v>119</v>
      </c>
      <c r="I133" s="13" t="s">
        <v>1002</v>
      </c>
      <c r="J133" s="13" t="s">
        <v>1003</v>
      </c>
      <c r="K133" s="13" t="s">
        <v>1004</v>
      </c>
      <c r="L133" s="13" t="s">
        <v>39</v>
      </c>
      <c r="M133" s="15">
        <v>42553.54136574074</v>
      </c>
      <c r="N133" s="13">
        <v>5896.0</v>
      </c>
      <c r="O133" s="13">
        <v>5579.0</v>
      </c>
      <c r="P133" s="16"/>
      <c r="Q133" s="13" t="s">
        <v>1005</v>
      </c>
      <c r="R133" s="14" t="str">
        <f>IFERROR(__xludf.DUMMYFUNCTION("GOOGLETRANSLATE(Q133)"),"Some senators plan to make the law the UP-DND Accord.
- To attract students' voter?
- For more young people to fool the leftist, replacement to those who surrendered and
- in aid of re-election")</f>
        <v>Some senators plan to make the law the UP-DND Accord.
- To attract students' voter?
- For more young people to fool the leftist, replacement to those who surrendered and
- in aid of re-election</v>
      </c>
      <c r="S133" s="17" t="s">
        <v>136</v>
      </c>
      <c r="T133" s="18" t="s">
        <v>1006</v>
      </c>
      <c r="U133" s="14"/>
      <c r="V133" s="13" t="s">
        <v>42</v>
      </c>
      <c r="W133" s="13">
        <v>0.0</v>
      </c>
      <c r="X133" s="13">
        <v>0.0</v>
      </c>
      <c r="Y133" s="13">
        <v>0.0</v>
      </c>
      <c r="Z133" s="14"/>
      <c r="AA133" s="13" t="s">
        <v>76</v>
      </c>
      <c r="AB133" s="20" t="s">
        <v>1007</v>
      </c>
      <c r="AC133" s="13" t="s">
        <v>55</v>
      </c>
      <c r="AD133" s="21"/>
      <c r="AE133" s="22"/>
    </row>
    <row r="134">
      <c r="A134" s="9" t="str">
        <f t="shared" si="1"/>
        <v>32-133</v>
      </c>
      <c r="B134" s="10" t="s">
        <v>908</v>
      </c>
      <c r="C134" s="11" t="s">
        <v>1008</v>
      </c>
      <c r="D134" s="12">
        <v>32.0</v>
      </c>
      <c r="E134" s="13" t="s">
        <v>58</v>
      </c>
      <c r="F134" s="13" t="s">
        <v>34</v>
      </c>
      <c r="G134" s="13" t="s">
        <v>97</v>
      </c>
      <c r="H134" s="13" t="s">
        <v>119</v>
      </c>
      <c r="I134" s="13" t="s">
        <v>652</v>
      </c>
      <c r="J134" s="13" t="s">
        <v>653</v>
      </c>
      <c r="K134" s="13" t="s">
        <v>654</v>
      </c>
      <c r="L134" s="13" t="s">
        <v>39</v>
      </c>
      <c r="M134" s="15">
        <v>44019.035162037035</v>
      </c>
      <c r="N134" s="13">
        <v>378.0</v>
      </c>
      <c r="O134" s="13">
        <v>40.0</v>
      </c>
      <c r="P134" s="16"/>
      <c r="Q134" s="13" t="s">
        <v>1009</v>
      </c>
      <c r="R134" s="14" t="str">
        <f>IFERROR(__xludf.DUMMYFUNCTION("GOOGLETRANSLATE(Q134)"),"Why is the CPPNPA NDF terrorist deceiving the government, the communist uses UP UST PUP Ateneo breeding ground https://t.co/DckDD4YUHMS")</f>
        <v>Why is the CPPNPA NDF terrorist deceiving the government, the communist uses UP UST PUP Ateneo breeding ground https://t.co/DckDD4YUHMS</v>
      </c>
      <c r="S134" s="13" t="s">
        <v>41</v>
      </c>
      <c r="T134" s="18" t="s">
        <v>1010</v>
      </c>
      <c r="U134" s="14"/>
      <c r="V134" s="13" t="s">
        <v>42</v>
      </c>
      <c r="W134" s="13">
        <v>0.0</v>
      </c>
      <c r="X134" s="13">
        <v>38.0</v>
      </c>
      <c r="Y134" s="13">
        <v>0.0</v>
      </c>
      <c r="Z134" s="14"/>
      <c r="AA134" s="13" t="s">
        <v>76</v>
      </c>
      <c r="AB134" s="20" t="s">
        <v>986</v>
      </c>
      <c r="AC134" s="13" t="s">
        <v>55</v>
      </c>
      <c r="AD134" s="21"/>
      <c r="AE134" s="22"/>
    </row>
    <row r="135">
      <c r="A135" s="9" t="str">
        <f t="shared" si="1"/>
        <v>32-134</v>
      </c>
      <c r="B135" s="10" t="s">
        <v>908</v>
      </c>
      <c r="C135" s="11" t="s">
        <v>1011</v>
      </c>
      <c r="D135" s="12">
        <v>32.0</v>
      </c>
      <c r="E135" s="13" t="s">
        <v>58</v>
      </c>
      <c r="F135" s="13" t="s">
        <v>34</v>
      </c>
      <c r="G135" s="13" t="s">
        <v>97</v>
      </c>
      <c r="H135" s="13" t="s">
        <v>119</v>
      </c>
      <c r="I135" s="13" t="s">
        <v>652</v>
      </c>
      <c r="J135" s="13" t="s">
        <v>653</v>
      </c>
      <c r="K135" s="13" t="s">
        <v>654</v>
      </c>
      <c r="L135" s="13" t="s">
        <v>39</v>
      </c>
      <c r="M135" s="15">
        <v>44019.035162037035</v>
      </c>
      <c r="N135" s="13">
        <v>378.0</v>
      </c>
      <c r="O135" s="13">
        <v>40.0</v>
      </c>
      <c r="P135" s="16"/>
      <c r="Q135" s="13" t="s">
        <v>1012</v>
      </c>
      <c r="R135" s="14" t="str">
        <f>IFERROR(__xludf.DUMMYFUNCTION("GOOGLETRANSLATE(Q135)"),"They are not communists but the recruiter of UP PUP USUS FEU Ateneo students to armed and NPA and fight the government https://t.co/iy4PVRCXOT")</f>
        <v>They are not communists but the recruiter of UP PUP USUS FEU Ateneo students to armed and NPA and fight the government https://t.co/iy4PVRCXOT</v>
      </c>
      <c r="S135" s="13" t="s">
        <v>136</v>
      </c>
      <c r="T135" s="18" t="s">
        <v>1013</v>
      </c>
      <c r="U135" s="14"/>
      <c r="V135" s="13" t="s">
        <v>42</v>
      </c>
      <c r="W135" s="13">
        <v>0.0</v>
      </c>
      <c r="X135" s="13">
        <v>0.0</v>
      </c>
      <c r="Y135" s="13">
        <v>0.0</v>
      </c>
      <c r="Z135" s="14"/>
      <c r="AA135" s="13" t="s">
        <v>76</v>
      </c>
      <c r="AB135" s="24" t="s">
        <v>986</v>
      </c>
      <c r="AC135" s="13" t="s">
        <v>55</v>
      </c>
      <c r="AD135" s="21"/>
      <c r="AE135" s="22"/>
    </row>
    <row r="136">
      <c r="A136" s="9" t="str">
        <f t="shared" si="1"/>
        <v>32-135</v>
      </c>
      <c r="B136" s="10" t="s">
        <v>908</v>
      </c>
      <c r="C136" s="11" t="s">
        <v>1014</v>
      </c>
      <c r="D136" s="12">
        <v>32.0</v>
      </c>
      <c r="E136" s="13" t="s">
        <v>58</v>
      </c>
      <c r="F136" s="13" t="s">
        <v>34</v>
      </c>
      <c r="G136" s="13" t="s">
        <v>97</v>
      </c>
      <c r="H136" s="13" t="s">
        <v>119</v>
      </c>
      <c r="I136" s="13" t="s">
        <v>1015</v>
      </c>
      <c r="J136" s="13" t="s">
        <v>1016</v>
      </c>
      <c r="K136" s="13" t="s">
        <v>1017</v>
      </c>
      <c r="L136" s="13" t="s">
        <v>39</v>
      </c>
      <c r="M136" s="30">
        <v>43198.743796296294</v>
      </c>
      <c r="N136" s="13">
        <v>224.0</v>
      </c>
      <c r="O136" s="13">
        <v>206.0</v>
      </c>
      <c r="P136" s="29" t="s">
        <v>1018</v>
      </c>
      <c r="Q136" s="13" t="s">
        <v>1019</v>
      </c>
      <c r="R136" s="14" t="str">
        <f>IFERROR(__xludf.DUMMYFUNCTION("GOOGLETRANSLATE(Q136)"),"@Tishacm pup shud be made liable. I only studied there for one year and I could not take the communist recruitment.")</f>
        <v>@Tishacm pup shud be made liable. I only studied there for one year and I could not take the communist recruitment.</v>
      </c>
      <c r="S136" s="13" t="s">
        <v>136</v>
      </c>
      <c r="T136" s="18" t="s">
        <v>1020</v>
      </c>
      <c r="U136" s="14"/>
      <c r="V136" s="13" t="s">
        <v>75</v>
      </c>
      <c r="W136" s="13">
        <v>0.0</v>
      </c>
      <c r="X136" s="13">
        <v>0.0</v>
      </c>
      <c r="Y136" s="13">
        <v>0.0</v>
      </c>
      <c r="Z136" s="14"/>
      <c r="AA136" s="13" t="s">
        <v>76</v>
      </c>
      <c r="AB136" s="20" t="s">
        <v>1021</v>
      </c>
      <c r="AC136" s="13"/>
      <c r="AD136" s="21"/>
      <c r="AE136" s="22"/>
    </row>
    <row r="137">
      <c r="A137" s="9" t="str">
        <f t="shared" si="1"/>
        <v>32-136</v>
      </c>
      <c r="B137" s="10" t="s">
        <v>908</v>
      </c>
      <c r="C137" s="11" t="s">
        <v>1022</v>
      </c>
      <c r="D137" s="12">
        <v>32.0</v>
      </c>
      <c r="E137" s="13" t="s">
        <v>58</v>
      </c>
      <c r="F137" s="13" t="s">
        <v>34</v>
      </c>
      <c r="G137" s="13" t="s">
        <v>97</v>
      </c>
      <c r="H137" s="13" t="s">
        <v>119</v>
      </c>
      <c r="I137" s="13" t="s">
        <v>1023</v>
      </c>
      <c r="J137" s="13" t="s">
        <v>1024</v>
      </c>
      <c r="K137" s="13" t="s">
        <v>1025</v>
      </c>
      <c r="L137" s="13" t="s">
        <v>169</v>
      </c>
      <c r="M137" s="13" t="s">
        <v>1026</v>
      </c>
      <c r="N137" s="13">
        <v>1810.0</v>
      </c>
      <c r="O137" s="13">
        <v>3731281.0</v>
      </c>
      <c r="P137" s="29" t="s">
        <v>1027</v>
      </c>
      <c r="Q137" s="13" t="s">
        <v>1028</v>
      </c>
      <c r="R137" s="14" t="str">
        <f>IFERROR(__xludf.DUMMYFUNCTION("GOOGLETRANSLATE(Q137)"),"WATCH: A day after protesting at the UP Diliman, another group supportive of the Duterte administration staged another rally in front of the PUP, calling the school a “den of communist recruiters.”
READ: https://t.co/D3YSaNW5N5 https://t.co/wLslrgP7Fp")</f>
        <v>WATCH: A day after protesting at the UP Diliman, another group supportive of the Duterte administration staged another rally in front of the PUP, calling the school a “den of communist recruiters.”
READ: https://t.co/D3YSaNW5N5 https://t.co/wLslrgP7Fp</v>
      </c>
      <c r="S137" s="13" t="s">
        <v>41</v>
      </c>
      <c r="T137" s="18">
        <v>43746.34137731481</v>
      </c>
      <c r="U137" s="14"/>
      <c r="V137" s="13" t="s">
        <v>42</v>
      </c>
      <c r="W137" s="13">
        <v>0.0</v>
      </c>
      <c r="X137" s="13">
        <v>0.0</v>
      </c>
      <c r="Y137" s="13">
        <v>0.0</v>
      </c>
      <c r="Z137" s="14"/>
      <c r="AA137" s="13" t="s">
        <v>76</v>
      </c>
      <c r="AB137" s="13" t="s">
        <v>1029</v>
      </c>
      <c r="AC137" s="13"/>
      <c r="AD137" s="21"/>
      <c r="AE137" s="22"/>
    </row>
    <row r="138">
      <c r="A138" s="9" t="str">
        <f t="shared" si="1"/>
        <v>32-137</v>
      </c>
      <c r="B138" s="10" t="s">
        <v>908</v>
      </c>
      <c r="C138" s="11" t="s">
        <v>1030</v>
      </c>
      <c r="D138" s="12">
        <v>32.0</v>
      </c>
      <c r="E138" s="13" t="s">
        <v>58</v>
      </c>
      <c r="F138" s="13" t="s">
        <v>34</v>
      </c>
      <c r="G138" s="13" t="s">
        <v>97</v>
      </c>
      <c r="H138" s="13" t="s">
        <v>119</v>
      </c>
      <c r="I138" s="13" t="s">
        <v>1031</v>
      </c>
      <c r="J138" s="13" t="s">
        <v>1032</v>
      </c>
      <c r="K138" s="13" t="s">
        <v>1033</v>
      </c>
      <c r="L138" s="17" t="s">
        <v>39</v>
      </c>
      <c r="M138" s="31">
        <v>40493.75564814815</v>
      </c>
      <c r="N138" s="13">
        <v>2064.0</v>
      </c>
      <c r="O138" s="13">
        <v>522.0</v>
      </c>
      <c r="P138" s="29" t="s">
        <v>1034</v>
      </c>
      <c r="Q138" s="13" t="s">
        <v>1035</v>
      </c>
      <c r="R138" s="14" t="str">
        <f>IFERROR(__xludf.DUMMYFUNCTION("GOOGLETRANSLATE(Q138)"),"@pnagovph to UP students, PUP etbp use your learning talent and do not deceive communist rebels. 👊🇵🇭👊 https://t.co/ryydpt20zs")</f>
        <v>@pnagovph to UP students, PUP etbp use your learning talent and do not deceive communist rebels. 👊🇵🇭👊 https://t.co/ryydpt20zs</v>
      </c>
      <c r="S138" s="13" t="s">
        <v>136</v>
      </c>
      <c r="T138" s="18" t="s">
        <v>1036</v>
      </c>
      <c r="U138" s="14"/>
      <c r="V138" s="13" t="s">
        <v>75</v>
      </c>
      <c r="W138" s="13">
        <v>0.0</v>
      </c>
      <c r="X138" s="13">
        <v>12.0</v>
      </c>
      <c r="Y138" s="13">
        <v>0.0</v>
      </c>
      <c r="Z138" s="14"/>
      <c r="AA138" s="13" t="s">
        <v>920</v>
      </c>
      <c r="AB138" s="20" t="s">
        <v>1037</v>
      </c>
      <c r="AC138" s="13"/>
      <c r="AD138" s="21"/>
      <c r="AE138" s="22"/>
    </row>
    <row r="139">
      <c r="A139" s="9" t="str">
        <f t="shared" si="1"/>
        <v>32-138</v>
      </c>
      <c r="B139" s="10" t="s">
        <v>908</v>
      </c>
      <c r="C139" s="11" t="s">
        <v>1038</v>
      </c>
      <c r="D139" s="12">
        <v>32.0</v>
      </c>
      <c r="E139" s="13" t="s">
        <v>58</v>
      </c>
      <c r="F139" s="13" t="s">
        <v>34</v>
      </c>
      <c r="G139" s="13" t="s">
        <v>97</v>
      </c>
      <c r="H139" s="13" t="s">
        <v>119</v>
      </c>
      <c r="I139" s="13" t="s">
        <v>1039</v>
      </c>
      <c r="J139" s="13" t="s">
        <v>1040</v>
      </c>
      <c r="K139" s="13" t="s">
        <v>1041</v>
      </c>
      <c r="L139" s="17" t="s">
        <v>39</v>
      </c>
      <c r="M139" s="15">
        <v>43563.54127314815</v>
      </c>
      <c r="N139" s="13">
        <v>85.0</v>
      </c>
      <c r="O139" s="13">
        <v>4.0</v>
      </c>
      <c r="P139" s="16"/>
      <c r="Q139" s="13" t="s">
        <v>1042</v>
      </c>
      <c r="R139" s="14" t="str">
        <f>IFERROR(__xludf.DUMMYFUNCTION("GOOGLETRANSLATE(Q139)"),"Communists in PUP read why Prrd's veto. https://t.co/TQMI04Fu02")</f>
        <v>Communists in PUP read why Prrd's veto. https://t.co/TQMI04Fu02</v>
      </c>
      <c r="S139" s="13" t="s">
        <v>41</v>
      </c>
      <c r="T139" s="18">
        <v>43840.12226851852</v>
      </c>
      <c r="U139" s="14"/>
      <c r="V139" s="13" t="s">
        <v>42</v>
      </c>
      <c r="W139" s="13">
        <v>0.0</v>
      </c>
      <c r="X139" s="13">
        <v>4.0</v>
      </c>
      <c r="Y139" s="13">
        <v>0.0</v>
      </c>
      <c r="Z139" s="14"/>
      <c r="AA139" s="13" t="s">
        <v>76</v>
      </c>
      <c r="AB139" s="13" t="s">
        <v>1043</v>
      </c>
      <c r="AC139" s="13" t="s">
        <v>55</v>
      </c>
      <c r="AD139" s="21"/>
      <c r="AE139" s="22"/>
    </row>
    <row r="140">
      <c r="A140" s="9" t="str">
        <f t="shared" si="1"/>
        <v>32-139</v>
      </c>
      <c r="B140" s="10" t="s">
        <v>908</v>
      </c>
      <c r="C140" s="11" t="s">
        <v>1044</v>
      </c>
      <c r="D140" s="12">
        <v>32.0</v>
      </c>
      <c r="E140" s="13" t="s">
        <v>58</v>
      </c>
      <c r="F140" s="13" t="s">
        <v>34</v>
      </c>
      <c r="G140" s="13" t="s">
        <v>97</v>
      </c>
      <c r="H140" s="13" t="s">
        <v>119</v>
      </c>
      <c r="I140" s="13" t="s">
        <v>1045</v>
      </c>
      <c r="J140" s="13" t="s">
        <v>1046</v>
      </c>
      <c r="K140" s="13" t="s">
        <v>1047</v>
      </c>
      <c r="L140" s="17" t="s">
        <v>39</v>
      </c>
      <c r="M140" s="30">
        <v>42950.58892361111</v>
      </c>
      <c r="N140" s="13">
        <v>383.0</v>
      </c>
      <c r="O140" s="13">
        <v>279.0</v>
      </c>
      <c r="P140" s="29" t="s">
        <v>1048</v>
      </c>
      <c r="Q140" s="13" t="s">
        <v>1049</v>
      </c>
      <c r="R140" s="14" t="str">
        <f>IFERROR(__xludf.DUMMYFUNCTION("GOOGLETRANSLATE(Q140)"),"@ClintMagada19 I will be a Communist for PUP chz too")</f>
        <v>@ClintMagada19 I will be a Communist for PUP chz too</v>
      </c>
      <c r="S140" s="13" t="s">
        <v>136</v>
      </c>
      <c r="T140" s="18" t="s">
        <v>1050</v>
      </c>
      <c r="U140" s="14"/>
      <c r="V140" s="13" t="s">
        <v>75</v>
      </c>
      <c r="W140" s="13">
        <v>0.0</v>
      </c>
      <c r="X140" s="13">
        <v>0.0</v>
      </c>
      <c r="Y140" s="13">
        <v>0.0</v>
      </c>
      <c r="Z140" s="14"/>
      <c r="AA140" s="13" t="s">
        <v>76</v>
      </c>
      <c r="AB140" s="13" t="s">
        <v>1051</v>
      </c>
      <c r="AC140" s="13"/>
      <c r="AD140" s="21"/>
      <c r="AE140" s="22"/>
    </row>
    <row r="141">
      <c r="A141" s="9" t="str">
        <f t="shared" si="1"/>
        <v>32-140</v>
      </c>
      <c r="B141" s="10" t="s">
        <v>908</v>
      </c>
      <c r="C141" s="11" t="s">
        <v>1052</v>
      </c>
      <c r="D141" s="12">
        <v>32.0</v>
      </c>
      <c r="E141" s="13" t="s">
        <v>58</v>
      </c>
      <c r="F141" s="13" t="s">
        <v>34</v>
      </c>
      <c r="G141" s="13" t="s">
        <v>97</v>
      </c>
      <c r="H141" s="13" t="s">
        <v>119</v>
      </c>
      <c r="I141" s="13" t="s">
        <v>1053</v>
      </c>
      <c r="J141" s="13" t="s">
        <v>1054</v>
      </c>
      <c r="K141" s="14"/>
      <c r="L141" s="17" t="s">
        <v>39</v>
      </c>
      <c r="M141" s="15">
        <v>42527.10606481481</v>
      </c>
      <c r="N141" s="13">
        <v>285.0</v>
      </c>
      <c r="O141" s="13">
        <v>377.0</v>
      </c>
      <c r="P141" s="16"/>
      <c r="Q141" s="13" t="s">
        <v>1055</v>
      </c>
      <c r="R141" s="14" t="str">
        <f>IFERROR(__xludf.DUMMYFUNCTION("GOOGLETRANSLATE(Q141)"),"May Secret Plan Against the Government of the communist / NPA sympathisers maybe called military/police presence on UP / PUP , Kiko?
#tototrapos
#saveproteproteproteprotehsfromnpa
#Supportsatl https://t.co/3qpgdbwx9")</f>
        <v>May Secret Plan Against the Government of the communist / NPA sympathisers maybe called military/police presence on UP / PUP , Kiko?
#tototrapos
#saveproteproteproteprotehsfromnpa
#Supportsatl https://t.co/3qpgdbwx9</v>
      </c>
      <c r="S141" s="13" t="s">
        <v>41</v>
      </c>
      <c r="T141" s="18" t="s">
        <v>1056</v>
      </c>
      <c r="U141" s="14"/>
      <c r="V141" s="13" t="s">
        <v>75</v>
      </c>
      <c r="W141" s="13">
        <v>0.0</v>
      </c>
      <c r="X141" s="13">
        <v>0.0</v>
      </c>
      <c r="Y141" s="13">
        <v>0.0</v>
      </c>
      <c r="Z141" s="14"/>
      <c r="AA141" s="13" t="s">
        <v>76</v>
      </c>
      <c r="AB141" s="20" t="s">
        <v>1057</v>
      </c>
      <c r="AC141" s="13" t="s">
        <v>45</v>
      </c>
      <c r="AD141" s="21"/>
      <c r="AE141" s="22"/>
    </row>
    <row r="142">
      <c r="A142" s="9" t="str">
        <f t="shared" si="1"/>
        <v>32-141</v>
      </c>
      <c r="B142" s="10" t="s">
        <v>908</v>
      </c>
      <c r="C142" s="11" t="s">
        <v>1058</v>
      </c>
      <c r="D142" s="12">
        <v>32.0</v>
      </c>
      <c r="E142" s="13" t="s">
        <v>58</v>
      </c>
      <c r="F142" s="13" t="s">
        <v>34</v>
      </c>
      <c r="G142" s="13" t="s">
        <v>97</v>
      </c>
      <c r="H142" s="13" t="s">
        <v>119</v>
      </c>
      <c r="I142" s="13" t="s">
        <v>1059</v>
      </c>
      <c r="J142" s="13" t="s">
        <v>1060</v>
      </c>
      <c r="K142" s="13" t="s">
        <v>1061</v>
      </c>
      <c r="L142" s="17" t="s">
        <v>39</v>
      </c>
      <c r="M142" s="13" t="s">
        <v>1062</v>
      </c>
      <c r="N142" s="13">
        <v>1319.0</v>
      </c>
      <c r="O142" s="13">
        <v>999.0</v>
      </c>
      <c r="P142" s="29" t="s">
        <v>154</v>
      </c>
      <c r="Q142" s="13" t="s">
        <v>1063</v>
      </c>
      <c r="R142" s="14" t="str">
        <f>IFERROR(__xludf.DUMMYFUNCTION("GOOGLETRANSLATE(Q142)"),"Unfortunately Communist in UP, no big traction in PUP is available. They are more open and aware of the real CPP NPA NDF that hides the legal/underground org. #Defendpup from terrorist cpp npa https://t.co/ndeywo6pgl")</f>
        <v>Unfortunately Communist in UP, no big traction in PUP is available. They are more open and aware of the real CPP NPA NDF that hides the legal/underground org. #Defendpup from terrorist cpp npa https://t.co/ndeywo6pgl</v>
      </c>
      <c r="S142" s="13" t="s">
        <v>41</v>
      </c>
      <c r="T142" s="18" t="s">
        <v>1064</v>
      </c>
      <c r="U142" s="14"/>
      <c r="V142" s="13" t="s">
        <v>42</v>
      </c>
      <c r="W142" s="13">
        <v>0.0</v>
      </c>
      <c r="X142" s="13">
        <v>0.0</v>
      </c>
      <c r="Y142" s="13">
        <v>0.0</v>
      </c>
      <c r="Z142" s="14"/>
      <c r="AA142" s="13" t="s">
        <v>76</v>
      </c>
      <c r="AB142" s="20" t="s">
        <v>1065</v>
      </c>
      <c r="AC142" s="13"/>
      <c r="AD142" s="21"/>
      <c r="AE142" s="22"/>
    </row>
    <row r="143">
      <c r="A143" s="9" t="str">
        <f t="shared" si="1"/>
        <v>32-142</v>
      </c>
      <c r="B143" s="10" t="s">
        <v>908</v>
      </c>
      <c r="C143" s="27" t="s">
        <v>1066</v>
      </c>
      <c r="D143" s="12">
        <v>32.0</v>
      </c>
      <c r="E143" s="13" t="s">
        <v>58</v>
      </c>
      <c r="F143" s="13" t="s">
        <v>34</v>
      </c>
      <c r="G143" s="13" t="s">
        <v>97</v>
      </c>
      <c r="H143" s="13" t="s">
        <v>119</v>
      </c>
      <c r="I143" s="13" t="s">
        <v>1067</v>
      </c>
      <c r="J143" s="13" t="s">
        <v>1068</v>
      </c>
      <c r="K143" s="13" t="s">
        <v>1069</v>
      </c>
      <c r="L143" s="13" t="s">
        <v>52</v>
      </c>
      <c r="M143" s="30">
        <v>41528.84789351852</v>
      </c>
      <c r="N143" s="13">
        <v>1860.0</v>
      </c>
      <c r="O143" s="13">
        <v>3595.0</v>
      </c>
      <c r="P143" s="29" t="s">
        <v>1070</v>
      </c>
      <c r="Q143" s="13" t="s">
        <v>1071</v>
      </c>
      <c r="R143" s="14" t="str">
        <f>IFERROR(__xludf.DUMMYFUNCTION("GOOGLETRANSLATE(Q143)"),"@Densbraganza @LahahlywoodCali You want Walden Bello to use young people who joined the communist, you've seen what they did to the young people in UP, PUP, &amp; amp; Other universities who are members of the CPP-NPA, than train to be good soldiers of our co"&amp;"untry ?? Where did your brain go ??")</f>
        <v>@Densbraganza @LahahlywoodCali You want Walden Bello to use young people who joined the communist, you've seen what they did to the young people in UP, PUP, &amp; amp; Other universities who are members of the CPP-NPA, than train to be good soldiers of our country ?? Where did your brain go ??</v>
      </c>
      <c r="S143" s="13" t="s">
        <v>136</v>
      </c>
      <c r="T143" s="18">
        <v>44724.643379629626</v>
      </c>
      <c r="U143" s="14"/>
      <c r="V143" s="13" t="s">
        <v>75</v>
      </c>
      <c r="W143" s="13">
        <v>0.0</v>
      </c>
      <c r="X143" s="13">
        <v>0.0</v>
      </c>
      <c r="Y143" s="13">
        <v>0.0</v>
      </c>
      <c r="Z143" s="14"/>
      <c r="AA143" s="13" t="s">
        <v>76</v>
      </c>
      <c r="AB143" s="20" t="s">
        <v>1072</v>
      </c>
      <c r="AC143" s="13"/>
      <c r="AD143" s="21"/>
      <c r="AE143" s="22"/>
    </row>
    <row r="144">
      <c r="A144" s="9" t="str">
        <f t="shared" si="1"/>
        <v>32-143</v>
      </c>
      <c r="B144" s="10" t="s">
        <v>908</v>
      </c>
      <c r="C144" s="11" t="s">
        <v>1073</v>
      </c>
      <c r="D144" s="12">
        <v>32.0</v>
      </c>
      <c r="E144" s="13" t="s">
        <v>58</v>
      </c>
      <c r="F144" s="13" t="s">
        <v>34</v>
      </c>
      <c r="G144" s="13" t="s">
        <v>97</v>
      </c>
      <c r="H144" s="13" t="s">
        <v>119</v>
      </c>
      <c r="I144" s="13" t="s">
        <v>1074</v>
      </c>
      <c r="J144" s="13" t="s">
        <v>1075</v>
      </c>
      <c r="K144" s="13" t="s">
        <v>1076</v>
      </c>
      <c r="L144" s="13" t="s">
        <v>52</v>
      </c>
      <c r="M144" s="13" t="s">
        <v>1077</v>
      </c>
      <c r="N144" s="13">
        <v>1171.0</v>
      </c>
      <c r="O144" s="13">
        <v>577.0</v>
      </c>
      <c r="P144" s="16"/>
      <c r="Q144" s="13" t="s">
        <v>1078</v>
      </c>
      <c r="R144" s="14" t="str">
        <f>IFERROR(__xludf.DUMMYFUNCTION("GOOGLETRANSLATE(Q144)"),"@Dutertenomics they should bring out pictures of communist terrorists for easy recognition. And those who are in UP and PUP should be included.")</f>
        <v>@Dutertenomics they should bring out pictures of communist terrorists for easy recognition. And those who are in UP and PUP should be included.</v>
      </c>
      <c r="S144" s="13" t="s">
        <v>136</v>
      </c>
      <c r="T144" s="18">
        <v>44653.52578703704</v>
      </c>
      <c r="U144" s="14"/>
      <c r="V144" s="13" t="s">
        <v>75</v>
      </c>
      <c r="W144" s="13">
        <v>0.0</v>
      </c>
      <c r="X144" s="13">
        <v>2.0</v>
      </c>
      <c r="Y144" s="13">
        <v>0.0</v>
      </c>
      <c r="Z144" s="14"/>
      <c r="AA144" s="13" t="s">
        <v>76</v>
      </c>
      <c r="AB144" s="20" t="s">
        <v>1079</v>
      </c>
      <c r="AC144" s="13" t="s">
        <v>55</v>
      </c>
      <c r="AD144" s="21"/>
      <c r="AE144" s="22"/>
    </row>
    <row r="145">
      <c r="A145" s="9" t="str">
        <f t="shared" si="1"/>
        <v>32-144</v>
      </c>
      <c r="B145" s="10" t="s">
        <v>908</v>
      </c>
      <c r="C145" s="11" t="s">
        <v>1080</v>
      </c>
      <c r="D145" s="12">
        <v>32.0</v>
      </c>
      <c r="E145" s="13" t="s">
        <v>58</v>
      </c>
      <c r="F145" s="13" t="s">
        <v>34</v>
      </c>
      <c r="G145" s="13" t="s">
        <v>97</v>
      </c>
      <c r="H145" s="13" t="s">
        <v>119</v>
      </c>
      <c r="I145" s="13" t="s">
        <v>1081</v>
      </c>
      <c r="J145" s="13" t="s">
        <v>1082</v>
      </c>
      <c r="K145" s="13" t="s">
        <v>1083</v>
      </c>
      <c r="L145" s="17" t="s">
        <v>39</v>
      </c>
      <c r="M145" s="13" t="s">
        <v>1084</v>
      </c>
      <c r="N145" s="13">
        <v>644.0</v>
      </c>
      <c r="O145" s="13">
        <v>260.0</v>
      </c>
      <c r="P145" s="16"/>
      <c r="Q145" s="13" t="s">
        <v>1085</v>
      </c>
      <c r="R145" s="14" t="str">
        <f>IFERROR(__xludf.DUMMYFUNCTION("GOOGLETRANSLATE(Q145)"),"@jaicabajar i a pup grad. Yes obviously the NPA recruitment. They even have posters attached to the classrooms. It seems normal to peyups. It is a fool to join the communists.")</f>
        <v>@jaicabajar i a pup grad. Yes obviously the NPA recruitment. They even have posters attached to the classrooms. It seems normal to peyups. It is a fool to join the communists.</v>
      </c>
      <c r="S145" s="13" t="s">
        <v>136</v>
      </c>
      <c r="T145" s="18" t="s">
        <v>1086</v>
      </c>
      <c r="U145" s="14"/>
      <c r="V145" s="13" t="s">
        <v>42</v>
      </c>
      <c r="W145" s="13">
        <v>0.0</v>
      </c>
      <c r="X145" s="13">
        <v>0.0</v>
      </c>
      <c r="Y145" s="13">
        <v>0.0</v>
      </c>
      <c r="Z145" s="14"/>
      <c r="AA145" s="13" t="s">
        <v>76</v>
      </c>
      <c r="AB145" s="20" t="s">
        <v>1087</v>
      </c>
      <c r="AC145" s="13" t="s">
        <v>55</v>
      </c>
      <c r="AD145" s="21"/>
      <c r="AE145" s="22"/>
    </row>
    <row r="146">
      <c r="A146" s="9" t="str">
        <f t="shared" si="1"/>
        <v>32-145</v>
      </c>
      <c r="B146" s="10" t="s">
        <v>908</v>
      </c>
      <c r="C146" s="11" t="s">
        <v>1088</v>
      </c>
      <c r="D146" s="12">
        <v>32.0</v>
      </c>
      <c r="E146" s="13" t="s">
        <v>58</v>
      </c>
      <c r="F146" s="13" t="s">
        <v>34</v>
      </c>
      <c r="G146" s="13" t="s">
        <v>97</v>
      </c>
      <c r="H146" s="13" t="s">
        <v>119</v>
      </c>
      <c r="I146" s="13" t="s">
        <v>1089</v>
      </c>
      <c r="J146" s="13" t="s">
        <v>1090</v>
      </c>
      <c r="K146" s="14"/>
      <c r="L146" s="13" t="s">
        <v>52</v>
      </c>
      <c r="M146" s="15">
        <v>42282.047430555554</v>
      </c>
      <c r="N146" s="13">
        <v>14798.0</v>
      </c>
      <c r="O146" s="13">
        <v>22371.0</v>
      </c>
      <c r="P146" s="32" t="s">
        <v>601</v>
      </c>
      <c r="Q146" s="13" t="s">
        <v>1091</v>
      </c>
      <c r="R146" s="14" t="str">
        <f>IFERROR(__xludf.DUMMYFUNCTION("GOOGLETRANSLATE(Q146)"),"Perhaps it is also stamped in the minds of people like them that when you come from PUP, automatic, communist or leftist or plague of society.
Sad to think about. They seem to judge you from head to foot.")</f>
        <v>Perhaps it is also stamped in the minds of people like them that when you come from PUP, automatic, communist or leftist or plague of society.
Sad to think about. They seem to judge you from head to foot.</v>
      </c>
      <c r="S146" s="13" t="s">
        <v>41</v>
      </c>
      <c r="T146" s="18" t="s">
        <v>1092</v>
      </c>
      <c r="U146" s="14"/>
      <c r="V146" s="13" t="s">
        <v>75</v>
      </c>
      <c r="W146" s="13">
        <v>0.0</v>
      </c>
      <c r="X146" s="13">
        <v>0.0</v>
      </c>
      <c r="Y146" s="13">
        <v>0.0</v>
      </c>
      <c r="Z146" s="14"/>
      <c r="AA146" s="13" t="s">
        <v>76</v>
      </c>
      <c r="AB146" s="20" t="s">
        <v>1093</v>
      </c>
      <c r="AC146" s="13" t="s">
        <v>45</v>
      </c>
      <c r="AD146" s="21"/>
      <c r="AE146" s="22"/>
    </row>
    <row r="147">
      <c r="A147" s="9" t="str">
        <f t="shared" si="1"/>
        <v>32-146</v>
      </c>
      <c r="B147" s="10" t="s">
        <v>908</v>
      </c>
      <c r="C147" s="11" t="s">
        <v>1094</v>
      </c>
      <c r="D147" s="12">
        <v>32.0</v>
      </c>
      <c r="E147" s="13" t="s">
        <v>58</v>
      </c>
      <c r="F147" s="13" t="s">
        <v>34</v>
      </c>
      <c r="G147" s="13" t="s">
        <v>97</v>
      </c>
      <c r="H147" s="13" t="s">
        <v>119</v>
      </c>
      <c r="I147" s="13" t="s">
        <v>1095</v>
      </c>
      <c r="J147" s="13" t="s">
        <v>1096</v>
      </c>
      <c r="K147" s="13" t="s">
        <v>1097</v>
      </c>
      <c r="L147" s="17" t="s">
        <v>39</v>
      </c>
      <c r="M147" s="15">
        <v>41913.43487268518</v>
      </c>
      <c r="N147" s="13">
        <v>1137.0</v>
      </c>
      <c r="O147" s="13">
        <v>2214.0</v>
      </c>
      <c r="P147" s="16"/>
      <c r="Q147" s="13" t="s">
        <v>1098</v>
      </c>
      <c r="R147" s="14" t="str">
        <f>IFERROR(__xludf.DUMMYFUNCTION("GOOGLETRANSLATE(Q147)"),"@jhnlvrdln Communists really UP and PUP. Mountains 😤😤")</f>
        <v>@jhnlvrdln Communists really UP and PUP. Mountains 😤😤</v>
      </c>
      <c r="S147" s="13" t="s">
        <v>136</v>
      </c>
      <c r="T147" s="18">
        <v>43685.56832175926</v>
      </c>
      <c r="U147" s="14"/>
      <c r="V147" s="13" t="s">
        <v>75</v>
      </c>
      <c r="W147" s="13">
        <v>0.0</v>
      </c>
      <c r="X147" s="13">
        <v>3.0</v>
      </c>
      <c r="Y147" s="13">
        <v>0.0</v>
      </c>
      <c r="Z147" s="14"/>
      <c r="AA147" s="13" t="s">
        <v>76</v>
      </c>
      <c r="AB147" s="20" t="s">
        <v>1099</v>
      </c>
      <c r="AC147" s="13" t="s">
        <v>55</v>
      </c>
      <c r="AD147" s="21"/>
      <c r="AE147" s="22"/>
    </row>
    <row r="148">
      <c r="A148" s="9" t="str">
        <f t="shared" si="1"/>
        <v>32-147</v>
      </c>
      <c r="B148" s="10" t="s">
        <v>908</v>
      </c>
      <c r="C148" s="11" t="s">
        <v>1100</v>
      </c>
      <c r="D148" s="12">
        <v>32.0</v>
      </c>
      <c r="E148" s="13" t="s">
        <v>58</v>
      </c>
      <c r="F148" s="13" t="s">
        <v>34</v>
      </c>
      <c r="G148" s="13" t="s">
        <v>97</v>
      </c>
      <c r="H148" s="13" t="s">
        <v>119</v>
      </c>
      <c r="I148" s="13" t="s">
        <v>1101</v>
      </c>
      <c r="J148" s="13" t="s">
        <v>1102</v>
      </c>
      <c r="K148" s="13" t="s">
        <v>1103</v>
      </c>
      <c r="L148" s="13" t="s">
        <v>52</v>
      </c>
      <c r="M148" s="15">
        <v>43009.0</v>
      </c>
      <c r="N148" s="13">
        <v>271.0</v>
      </c>
      <c r="O148" s="13">
        <v>31.0</v>
      </c>
      <c r="P148" s="29" t="s">
        <v>388</v>
      </c>
      <c r="Q148" s="13" t="s">
        <v>1104</v>
      </c>
      <c r="R148" s="14" t="str">
        <f>IFERROR(__xludf.DUMMYFUNCTION("GOOGLETRANSLATE(Q148)"),"Here, watch it, Bro. Eli Soriano about the infiltration and recruitment made by communists at state universities throughout the Philippines (UP, PUP, UEP, &amp; amp; c.); I share it with others to watch it too:
https://t.co/BBR2NQMACT")</f>
        <v>Here, watch it, Bro. Eli Soriano about the infiltration and recruitment made by communists at state universities throughout the Philippines (UP, PUP, UEP, &amp; amp; c.); I share it with others to watch it too:
https://t.co/BBR2NQMACT</v>
      </c>
      <c r="S148" s="13" t="s">
        <v>41</v>
      </c>
      <c r="T148" s="18" t="s">
        <v>1105</v>
      </c>
      <c r="U148" s="14"/>
      <c r="V148" s="13" t="s">
        <v>1106</v>
      </c>
      <c r="W148" s="13">
        <v>0.0</v>
      </c>
      <c r="X148" s="13">
        <v>0.0</v>
      </c>
      <c r="Y148" s="13">
        <v>0.0</v>
      </c>
      <c r="Z148" s="14"/>
      <c r="AA148" s="13" t="s">
        <v>76</v>
      </c>
      <c r="AB148" s="13" t="s">
        <v>1107</v>
      </c>
      <c r="AC148" s="13"/>
      <c r="AD148" s="21"/>
      <c r="AE148" s="22"/>
    </row>
    <row r="149">
      <c r="A149" s="9" t="str">
        <f t="shared" si="1"/>
        <v>32-148</v>
      </c>
      <c r="B149" s="10" t="s">
        <v>908</v>
      </c>
      <c r="C149" s="11" t="s">
        <v>1108</v>
      </c>
      <c r="D149" s="12">
        <v>32.0</v>
      </c>
      <c r="E149" s="13" t="s">
        <v>58</v>
      </c>
      <c r="F149" s="13" t="s">
        <v>34</v>
      </c>
      <c r="G149" s="13" t="s">
        <v>97</v>
      </c>
      <c r="H149" s="13" t="s">
        <v>119</v>
      </c>
      <c r="I149" s="13" t="s">
        <v>1109</v>
      </c>
      <c r="J149" s="13" t="s">
        <v>1110</v>
      </c>
      <c r="K149" s="13" t="s">
        <v>1111</v>
      </c>
      <c r="L149" s="17" t="s">
        <v>39</v>
      </c>
      <c r="M149" s="15">
        <v>40756.0</v>
      </c>
      <c r="N149" s="13">
        <v>77.0</v>
      </c>
      <c r="O149" s="13">
        <v>80.0</v>
      </c>
      <c r="P149" s="16"/>
      <c r="Q149" s="13" t="s">
        <v>1112</v>
      </c>
      <c r="R149" s="14" t="str">
        <f>IFERROR(__xludf.DUMMYFUNCTION("GOOGLETRANSLATE(Q149)"),"@Tonispeakeasy @altdarna it's ok for lorenzana busy in UP and PUP the military useless. So Intel is spelling is useless! The communist looks for these skols but they are not in the nose of their nose.")</f>
        <v>@Tonispeakeasy @altdarna it's ok for lorenzana busy in UP and PUP the military useless. So Intel is spelling is useless! The communist looks for these skols but they are not in the nose of their nose.</v>
      </c>
      <c r="S149" s="13" t="s">
        <v>136</v>
      </c>
      <c r="T149" s="18">
        <v>44379.610613425924</v>
      </c>
      <c r="U149" s="14"/>
      <c r="V149" s="13" t="s">
        <v>75</v>
      </c>
      <c r="W149" s="13">
        <v>0.0</v>
      </c>
      <c r="X149" s="13">
        <v>0.0</v>
      </c>
      <c r="Y149" s="13">
        <v>0.0</v>
      </c>
      <c r="Z149" s="14"/>
      <c r="AA149" s="13" t="s">
        <v>76</v>
      </c>
      <c r="AB149" s="20" t="s">
        <v>1113</v>
      </c>
      <c r="AC149" s="13" t="s">
        <v>55</v>
      </c>
      <c r="AD149" s="21"/>
      <c r="AE149" s="22"/>
    </row>
    <row r="150">
      <c r="A150" s="9" t="str">
        <f t="shared" si="1"/>
        <v>32-149</v>
      </c>
      <c r="B150" s="10" t="s">
        <v>908</v>
      </c>
      <c r="C150" s="11" t="s">
        <v>1114</v>
      </c>
      <c r="D150" s="12">
        <v>32.0</v>
      </c>
      <c r="E150" s="13" t="s">
        <v>58</v>
      </c>
      <c r="F150" s="13" t="s">
        <v>34</v>
      </c>
      <c r="G150" s="13" t="s">
        <v>97</v>
      </c>
      <c r="H150" s="13" t="s">
        <v>119</v>
      </c>
      <c r="I150" s="13" t="s">
        <v>1115</v>
      </c>
      <c r="J150" s="13" t="s">
        <v>1116</v>
      </c>
      <c r="K150" s="13" t="s">
        <v>1117</v>
      </c>
      <c r="L150" s="13" t="s">
        <v>52</v>
      </c>
      <c r="M150" s="15">
        <v>44621.0</v>
      </c>
      <c r="N150" s="13">
        <v>219.0</v>
      </c>
      <c r="O150" s="13">
        <v>247.0</v>
      </c>
      <c r="P150" s="16"/>
      <c r="Q150" s="13" t="s">
        <v>1118</v>
      </c>
      <c r="R150" s="14" t="str">
        <f>IFERROR(__xludf.DUMMYFUNCTION("GOOGLETRANSLATE(Q150)"),"There are NPA/Communist/Terrorist/Terrorist parents who are raising or calling for a higher budget for education. But now, to those who have once called terrorists and the NPAs they come closer to enter their children.")</f>
        <v>There are NPA/Communist/Terrorist/Terrorist parents who are raising or calling for a higher budget for education. But now, to those who have once called terrorists and the NPAs they come closer to enter their children.</v>
      </c>
      <c r="S150" s="13" t="s">
        <v>41</v>
      </c>
      <c r="T150" s="18" t="s">
        <v>1119</v>
      </c>
      <c r="U150" s="14"/>
      <c r="V150" s="13" t="s">
        <v>75</v>
      </c>
      <c r="W150" s="13">
        <v>0.0</v>
      </c>
      <c r="X150" s="13">
        <v>0.0</v>
      </c>
      <c r="Y150" s="13">
        <v>0.0</v>
      </c>
      <c r="Z150" s="14"/>
      <c r="AA150" s="13" t="s">
        <v>76</v>
      </c>
      <c r="AB150" s="13" t="s">
        <v>1120</v>
      </c>
      <c r="AC150" s="13" t="s">
        <v>55</v>
      </c>
      <c r="AD150" s="21"/>
      <c r="AE150" s="22"/>
    </row>
    <row r="151">
      <c r="A151" s="9" t="str">
        <f t="shared" si="1"/>
        <v>32-150</v>
      </c>
      <c r="B151" s="10" t="s">
        <v>908</v>
      </c>
      <c r="C151" s="11" t="s">
        <v>1121</v>
      </c>
      <c r="D151" s="12">
        <v>32.0</v>
      </c>
      <c r="E151" s="13" t="s">
        <v>58</v>
      </c>
      <c r="F151" s="13" t="s">
        <v>34</v>
      </c>
      <c r="G151" s="13" t="s">
        <v>97</v>
      </c>
      <c r="H151" s="13" t="s">
        <v>119</v>
      </c>
      <c r="I151" s="13" t="s">
        <v>1122</v>
      </c>
      <c r="J151" s="13" t="s">
        <v>1123</v>
      </c>
      <c r="K151" s="13" t="s">
        <v>1124</v>
      </c>
      <c r="L151" s="17" t="s">
        <v>39</v>
      </c>
      <c r="M151" s="15">
        <v>44531.0</v>
      </c>
      <c r="N151" s="13">
        <v>131.0</v>
      </c>
      <c r="O151" s="13">
        <v>12403.0</v>
      </c>
      <c r="P151" s="29" t="s">
        <v>1125</v>
      </c>
      <c r="Q151" s="13" t="s">
        <v>1126</v>
      </c>
      <c r="R151" s="14" t="str">
        <f>IFERROR(__xludf.DUMMYFUNCTION("GOOGLETRANSLATE(Q151)"),"Ay engot! There was a NPA because of communist ideology and they redeemed the unconscious poor. Nowadays it is not justification that you hold a weapon just because you are poor. If you say that you are not all the poor are NPA! https://t.co/izx9e4j7xl")</f>
        <v>Ay engot! There was a NPA because of communist ideology and they redeemed the unconscious poor. Nowadays it is not justification that you hold a weapon just because you are poor. If you say that you are not all the poor are NPA! https://t.co/izx9e4j7xl</v>
      </c>
      <c r="S151" s="13" t="s">
        <v>41</v>
      </c>
      <c r="T151" s="18" t="s">
        <v>1127</v>
      </c>
      <c r="U151" s="14"/>
      <c r="V151" s="13" t="s">
        <v>75</v>
      </c>
      <c r="W151" s="13">
        <v>0.0</v>
      </c>
      <c r="X151" s="13">
        <v>3.0</v>
      </c>
      <c r="Y151" s="13">
        <v>0.0</v>
      </c>
      <c r="Z151" s="14"/>
      <c r="AA151" s="13" t="s">
        <v>920</v>
      </c>
      <c r="AB151" s="13" t="s">
        <v>1128</v>
      </c>
      <c r="AC151" s="13"/>
      <c r="AD151" s="21"/>
      <c r="AE151" s="22"/>
    </row>
    <row r="152">
      <c r="A152" s="9" t="str">
        <f t="shared" si="1"/>
        <v>32-151</v>
      </c>
      <c r="B152" s="10" t="s">
        <v>908</v>
      </c>
      <c r="C152" s="11" t="s">
        <v>1129</v>
      </c>
      <c r="D152" s="12">
        <v>32.0</v>
      </c>
      <c r="E152" s="13" t="s">
        <v>58</v>
      </c>
      <c r="F152" s="13" t="s">
        <v>34</v>
      </c>
      <c r="G152" s="13" t="s">
        <v>97</v>
      </c>
      <c r="H152" s="13" t="s">
        <v>119</v>
      </c>
      <c r="I152" s="13" t="s">
        <v>1130</v>
      </c>
      <c r="J152" s="13" t="s">
        <v>1131</v>
      </c>
      <c r="K152" s="13" t="s">
        <v>1132</v>
      </c>
      <c r="L152" s="13" t="s">
        <v>52</v>
      </c>
      <c r="M152" s="15">
        <v>40210.0</v>
      </c>
      <c r="N152" s="13">
        <v>425.0</v>
      </c>
      <c r="O152" s="13">
        <v>28138.0</v>
      </c>
      <c r="P152" s="29" t="s">
        <v>1133</v>
      </c>
      <c r="Q152" s="13" t="s">
        <v>1134</v>
      </c>
      <c r="R152" s="14" t="str">
        <f>IFERROR(__xludf.DUMMYFUNCTION("GOOGLETRANSLATE(Q152)"),"ROTC will instill, not only discipline, but also patriotism, loyalty to the Philippine flag, and sense of duty to defend the country against hostile forces. Restoring ROTC will make it more difficult for enemies of the State like the NPA to recruit youth.")</f>
        <v>ROTC will instill, not only discipline, but also patriotism, loyalty to the Philippine flag, and sense of duty to defend the country against hostile forces. Restoring ROTC will make it more difficult for enemies of the State like the NPA to recruit youth.</v>
      </c>
      <c r="S152" s="13" t="s">
        <v>41</v>
      </c>
      <c r="T152" s="18" t="s">
        <v>1135</v>
      </c>
      <c r="U152" s="14"/>
      <c r="V152" s="13" t="s">
        <v>42</v>
      </c>
      <c r="W152" s="13">
        <v>0.0</v>
      </c>
      <c r="X152" s="13">
        <v>19.0</v>
      </c>
      <c r="Y152" s="13">
        <v>0.0</v>
      </c>
      <c r="Z152" s="14"/>
      <c r="AA152" s="13" t="s">
        <v>76</v>
      </c>
      <c r="AB152" s="20" t="s">
        <v>1136</v>
      </c>
      <c r="AC152" s="13"/>
      <c r="AD152" s="21"/>
      <c r="AE152" s="22"/>
    </row>
    <row r="153">
      <c r="A153" s="9" t="str">
        <f t="shared" si="1"/>
        <v>32-152</v>
      </c>
      <c r="B153" s="10" t="s">
        <v>908</v>
      </c>
      <c r="C153" s="11" t="s">
        <v>1137</v>
      </c>
      <c r="D153" s="12">
        <v>32.0</v>
      </c>
      <c r="E153" s="13" t="s">
        <v>58</v>
      </c>
      <c r="F153" s="13" t="s">
        <v>34</v>
      </c>
      <c r="G153" s="13" t="s">
        <v>97</v>
      </c>
      <c r="H153" s="13" t="s">
        <v>119</v>
      </c>
      <c r="I153" s="13" t="s">
        <v>1130</v>
      </c>
      <c r="J153" s="13" t="s">
        <v>1131</v>
      </c>
      <c r="K153" s="13" t="s">
        <v>1132</v>
      </c>
      <c r="L153" s="13" t="s">
        <v>52</v>
      </c>
      <c r="M153" s="15">
        <v>40210.0</v>
      </c>
      <c r="N153" s="13">
        <v>425.0</v>
      </c>
      <c r="O153" s="13">
        <v>28138.0</v>
      </c>
      <c r="P153" s="29" t="s">
        <v>1133</v>
      </c>
      <c r="Q153" s="13" t="s">
        <v>1138</v>
      </c>
      <c r="R153" s="14" t="str">
        <f>IFERROR(__xludf.DUMMYFUNCTION("GOOGLETRANSLATE(Q153)"),"If the NPA can recruit students to take up arms against the State, the government has the paramount duty to protect the State by recruiting students to fight terrorism. Revive ROTC to deter NPA recruitment.")</f>
        <v>If the NPA can recruit students to take up arms against the State, the government has the paramount duty to protect the State by recruiting students to fight terrorism. Revive ROTC to deter NPA recruitment.</v>
      </c>
      <c r="S153" s="13" t="s">
        <v>41</v>
      </c>
      <c r="T153" s="18" t="s">
        <v>1139</v>
      </c>
      <c r="U153" s="14"/>
      <c r="V153" s="13" t="s">
        <v>42</v>
      </c>
      <c r="W153" s="13">
        <v>0.0</v>
      </c>
      <c r="X153" s="13">
        <v>175.0</v>
      </c>
      <c r="Y153" s="13">
        <v>0.0</v>
      </c>
      <c r="Z153" s="14"/>
      <c r="AA153" s="13" t="s">
        <v>43</v>
      </c>
      <c r="AB153" s="20" t="s">
        <v>1140</v>
      </c>
      <c r="AC153" s="13"/>
      <c r="AD153" s="21"/>
      <c r="AE153" s="22"/>
    </row>
    <row r="154">
      <c r="A154" s="9" t="str">
        <f t="shared" si="1"/>
        <v>32-153</v>
      </c>
      <c r="B154" s="10" t="s">
        <v>908</v>
      </c>
      <c r="C154" s="11" t="s">
        <v>1141</v>
      </c>
      <c r="D154" s="12">
        <v>32.0</v>
      </c>
      <c r="E154" s="13" t="s">
        <v>58</v>
      </c>
      <c r="F154" s="13" t="s">
        <v>34</v>
      </c>
      <c r="G154" s="13" t="s">
        <v>97</v>
      </c>
      <c r="H154" s="13" t="s">
        <v>119</v>
      </c>
      <c r="I154" s="13" t="s">
        <v>1142</v>
      </c>
      <c r="J154" s="13" t="s">
        <v>1143</v>
      </c>
      <c r="K154" s="13" t="s">
        <v>1144</v>
      </c>
      <c r="L154" s="17" t="s">
        <v>39</v>
      </c>
      <c r="M154" s="15">
        <v>44562.0</v>
      </c>
      <c r="N154" s="13">
        <v>170.0</v>
      </c>
      <c r="O154" s="13">
        <v>358.0</v>
      </c>
      <c r="P154" s="29" t="s">
        <v>108</v>
      </c>
      <c r="Q154" s="13" t="s">
        <v>1145</v>
      </c>
      <c r="R154" s="14" t="str">
        <f>IFERROR(__xludf.DUMMYFUNCTION("GOOGLETRANSLATE(Q154)"),"Is Leni Robredo employing the same brainwashing technique being utilized by the CPP-NPA-NDF to recruit the youth? 
Just look at how the toxic campaign of Leni Robredo destroyed the relationship between Loren Legarda and her son.")</f>
        <v>Is Leni Robredo employing the same brainwashing technique being utilized by the CPP-NPA-NDF to recruit the youth? 
Just look at how the toxic campaign of Leni Robredo destroyed the relationship between Loren Legarda and her son.</v>
      </c>
      <c r="S154" s="13" t="s">
        <v>41</v>
      </c>
      <c r="T154" s="18" t="s">
        <v>1146</v>
      </c>
      <c r="U154" s="14"/>
      <c r="V154" s="13" t="s">
        <v>75</v>
      </c>
      <c r="W154" s="13">
        <v>0.0</v>
      </c>
      <c r="X154" s="13">
        <v>330.0</v>
      </c>
      <c r="Y154" s="13">
        <v>0.0</v>
      </c>
      <c r="Z154" s="14"/>
      <c r="AA154" s="13" t="s">
        <v>920</v>
      </c>
      <c r="AB154" s="13" t="s">
        <v>1147</v>
      </c>
      <c r="AC154" s="13"/>
      <c r="AD154" s="21"/>
      <c r="AE154" s="22"/>
    </row>
    <row r="155">
      <c r="A155" s="9" t="str">
        <f t="shared" si="1"/>
        <v>32-154</v>
      </c>
      <c r="B155" s="10" t="s">
        <v>908</v>
      </c>
      <c r="C155" s="11" t="s">
        <v>1148</v>
      </c>
      <c r="D155" s="12">
        <v>32.0</v>
      </c>
      <c r="E155" s="13" t="s">
        <v>58</v>
      </c>
      <c r="F155" s="13" t="s">
        <v>34</v>
      </c>
      <c r="G155" s="13" t="s">
        <v>97</v>
      </c>
      <c r="H155" s="13" t="s">
        <v>119</v>
      </c>
      <c r="I155" s="13" t="s">
        <v>1149</v>
      </c>
      <c r="J155" s="13" t="s">
        <v>1150</v>
      </c>
      <c r="K155" s="13" t="s">
        <v>1151</v>
      </c>
      <c r="L155" s="17" t="s">
        <v>39</v>
      </c>
      <c r="M155" s="15">
        <v>44197.44917824074</v>
      </c>
      <c r="N155" s="13">
        <v>692.0</v>
      </c>
      <c r="O155" s="13">
        <v>990.0</v>
      </c>
      <c r="P155" s="16"/>
      <c r="Q155" s="13" t="s">
        <v>1152</v>
      </c>
      <c r="R155" s="14" t="str">
        <f>IFERROR(__xludf.DUMMYFUNCTION("GOOGLETRANSLATE(Q155)"),"Wearing up merch during House to House survey, 6 houses refusing to recruit us to become an NPA.")</f>
        <v>Wearing up merch during House to House survey, 6 houses refusing to recruit us to become an NPA.</v>
      </c>
      <c r="S155" s="13" t="s">
        <v>41</v>
      </c>
      <c r="T155" s="18">
        <v>44656.30806712963</v>
      </c>
      <c r="U155" s="14"/>
      <c r="V155" s="13" t="s">
        <v>75</v>
      </c>
      <c r="W155" s="13">
        <v>0.0</v>
      </c>
      <c r="X155" s="13">
        <v>35.0</v>
      </c>
      <c r="Y155" s="13">
        <v>0.0</v>
      </c>
      <c r="Z155" s="14"/>
      <c r="AA155" s="13" t="s">
        <v>43</v>
      </c>
      <c r="AB155" s="13" t="s">
        <v>1153</v>
      </c>
      <c r="AC155" s="13" t="s">
        <v>55</v>
      </c>
      <c r="AD155" s="21"/>
      <c r="AE155" s="22"/>
    </row>
    <row r="156">
      <c r="A156" s="9" t="str">
        <f t="shared" si="1"/>
        <v>32-155</v>
      </c>
      <c r="B156" s="10" t="s">
        <v>908</v>
      </c>
      <c r="C156" s="11" t="s">
        <v>1154</v>
      </c>
      <c r="D156" s="12">
        <v>32.0</v>
      </c>
      <c r="E156" s="13" t="s">
        <v>58</v>
      </c>
      <c r="F156" s="13" t="s">
        <v>34</v>
      </c>
      <c r="G156" s="13" t="s">
        <v>97</v>
      </c>
      <c r="H156" s="13" t="s">
        <v>119</v>
      </c>
      <c r="I156" s="13" t="s">
        <v>1155</v>
      </c>
      <c r="J156" s="13" t="s">
        <v>1156</v>
      </c>
      <c r="K156" s="13" t="s">
        <v>1157</v>
      </c>
      <c r="L156" s="17" t="s">
        <v>39</v>
      </c>
      <c r="M156" s="15">
        <v>43132.0</v>
      </c>
      <c r="N156" s="13">
        <v>1851.0</v>
      </c>
      <c r="O156" s="13">
        <v>1747.0</v>
      </c>
      <c r="P156" s="16"/>
      <c r="Q156" s="13" t="s">
        <v>1158</v>
      </c>
      <c r="R156" s="14" t="str">
        <f>IFERROR(__xludf.DUMMYFUNCTION("GOOGLETRANSLATE(Q156)"),"Tama yan Prof. It has to stop. These KABAG or NPA's who are shouting and using Peace Talks only as their defense for them to recruit more people to be their army. Also, they will have more time to strengthen their arm forces &amp;amp; create plans on how to d"&amp;"estabilize &amp;amp; ruin our gov't. https://t.co/7SThfHXNXy")</f>
        <v>Tama yan Prof. It has to stop. These KABAG or NPA's who are shouting and using Peace Talks only as their defense for them to recruit more people to be their army. Also, they will have more time to strengthen their arm forces &amp;amp; create plans on how to destabilize &amp;amp; ruin our gov't. https://t.co/7SThfHXNXy</v>
      </c>
      <c r="S156" s="13" t="s">
        <v>41</v>
      </c>
      <c r="T156" s="18">
        <v>44785.150405092594</v>
      </c>
      <c r="U156" s="14"/>
      <c r="V156" s="13" t="s">
        <v>75</v>
      </c>
      <c r="W156" s="13">
        <v>0.0</v>
      </c>
      <c r="X156" s="13">
        <v>0.0</v>
      </c>
      <c r="Y156" s="13">
        <v>0.0</v>
      </c>
      <c r="Z156" s="14"/>
      <c r="AA156" s="13" t="s">
        <v>43</v>
      </c>
      <c r="AB156" s="20" t="s">
        <v>1159</v>
      </c>
      <c r="AC156" s="13" t="s">
        <v>55</v>
      </c>
      <c r="AD156" s="21"/>
      <c r="AE156" s="22"/>
    </row>
    <row r="157">
      <c r="A157" s="9" t="str">
        <f t="shared" si="1"/>
        <v>32-156</v>
      </c>
      <c r="B157" s="10" t="s">
        <v>908</v>
      </c>
      <c r="C157" s="11" t="s">
        <v>1160</v>
      </c>
      <c r="D157" s="12">
        <v>32.0</v>
      </c>
      <c r="E157" s="13" t="s">
        <v>58</v>
      </c>
      <c r="F157" s="13" t="s">
        <v>34</v>
      </c>
      <c r="G157" s="13" t="s">
        <v>97</v>
      </c>
      <c r="H157" s="13" t="s">
        <v>119</v>
      </c>
      <c r="I157" s="13" t="s">
        <v>1161</v>
      </c>
      <c r="J157" s="13" t="s">
        <v>1162</v>
      </c>
      <c r="K157" s="13" t="s">
        <v>1163</v>
      </c>
      <c r="L157" s="17" t="s">
        <v>39</v>
      </c>
      <c r="M157" s="15">
        <v>43891.0</v>
      </c>
      <c r="N157" s="13">
        <v>380.0</v>
      </c>
      <c r="O157" s="13">
        <v>255.0</v>
      </c>
      <c r="P157" s="29" t="s">
        <v>1164</v>
      </c>
      <c r="Q157" s="13" t="s">
        <v>1165</v>
      </c>
      <c r="R157" s="14" t="str">
        <f>IFERROR(__xludf.DUMMYFUNCTION("GOOGLETRANSLATE(Q157)"),"@iamRaoulManuel Nope, you're thnkng hw to recruit for NPA")</f>
        <v>@iamRaoulManuel Nope, you're thnkng hw to recruit for NPA</v>
      </c>
      <c r="S157" s="13" t="s">
        <v>136</v>
      </c>
      <c r="T157" s="18">
        <v>44840.485810185186</v>
      </c>
      <c r="U157" s="14"/>
      <c r="V157" s="13" t="s">
        <v>75</v>
      </c>
      <c r="W157" s="13">
        <v>0.0</v>
      </c>
      <c r="X157" s="13">
        <v>9.0</v>
      </c>
      <c r="Y157" s="13">
        <v>0.0</v>
      </c>
      <c r="Z157" s="14"/>
      <c r="AA157" s="13" t="s">
        <v>43</v>
      </c>
      <c r="AB157" s="13" t="s">
        <v>1166</v>
      </c>
      <c r="AC157" s="13"/>
      <c r="AD157" s="21"/>
      <c r="AE157" s="22"/>
    </row>
    <row r="158">
      <c r="A158" s="9" t="str">
        <f t="shared" si="1"/>
        <v>32-157</v>
      </c>
      <c r="B158" s="10" t="s">
        <v>908</v>
      </c>
      <c r="C158" s="11" t="s">
        <v>1167</v>
      </c>
      <c r="D158" s="12">
        <v>32.0</v>
      </c>
      <c r="E158" s="13" t="s">
        <v>58</v>
      </c>
      <c r="F158" s="13" t="s">
        <v>34</v>
      </c>
      <c r="G158" s="13" t="s">
        <v>97</v>
      </c>
      <c r="H158" s="13" t="s">
        <v>119</v>
      </c>
      <c r="I158" s="13" t="s">
        <v>1168</v>
      </c>
      <c r="J158" s="13" t="s">
        <v>1169</v>
      </c>
      <c r="K158" s="13" t="s">
        <v>1170</v>
      </c>
      <c r="L158" s="17" t="s">
        <v>39</v>
      </c>
      <c r="M158" s="15">
        <v>42644.0</v>
      </c>
      <c r="N158" s="13">
        <v>4027.0</v>
      </c>
      <c r="O158" s="13">
        <v>4032.0</v>
      </c>
      <c r="P158" s="29" t="s">
        <v>1171</v>
      </c>
      <c r="Q158" s="13" t="s">
        <v>1172</v>
      </c>
      <c r="R158" s="14" t="str">
        <f>IFERROR(__xludf.DUMMYFUNCTION("GOOGLETRANSLATE(Q158)"),"@elonmusk 🔺 Suspend accounts that engages in terrorism recruitment (this is prevalent in Philippines, where they recruit the youth to join the CPP/NPA/NDF operatives) Thousands have been killed already, especially civilians.")</f>
        <v>@elonmusk 🔺 Suspend accounts that engages in terrorism recruitment (this is prevalent in Philippines, where they recruit the youth to join the CPP/NPA/NDF operatives) Thousands have been killed already, especially civilians.</v>
      </c>
      <c r="S158" s="13" t="s">
        <v>136</v>
      </c>
      <c r="T158" s="18" t="s">
        <v>1173</v>
      </c>
      <c r="U158" s="14"/>
      <c r="V158" s="13" t="s">
        <v>1106</v>
      </c>
      <c r="W158" s="13">
        <v>0.0</v>
      </c>
      <c r="X158" s="13">
        <v>0.0</v>
      </c>
      <c r="Y158" s="13">
        <v>0.0</v>
      </c>
      <c r="Z158" s="14"/>
      <c r="AA158" s="13" t="s">
        <v>936</v>
      </c>
      <c r="AB158" s="13" t="s">
        <v>1174</v>
      </c>
      <c r="AC158" s="13"/>
      <c r="AD158" s="21"/>
      <c r="AE158" s="22"/>
    </row>
    <row r="159">
      <c r="A159" s="9" t="str">
        <f t="shared" si="1"/>
        <v>32-158</v>
      </c>
      <c r="B159" s="10" t="s">
        <v>908</v>
      </c>
      <c r="C159" s="11" t="s">
        <v>1175</v>
      </c>
      <c r="D159" s="12">
        <v>32.0</v>
      </c>
      <c r="E159" s="13" t="s">
        <v>58</v>
      </c>
      <c r="F159" s="13" t="s">
        <v>34</v>
      </c>
      <c r="G159" s="13" t="s">
        <v>97</v>
      </c>
      <c r="H159" s="13" t="s">
        <v>119</v>
      </c>
      <c r="I159" s="13" t="s">
        <v>1176</v>
      </c>
      <c r="J159" s="13" t="s">
        <v>1177</v>
      </c>
      <c r="K159" s="14"/>
      <c r="L159" s="17" t="s">
        <v>39</v>
      </c>
      <c r="M159" s="15">
        <v>41000.0</v>
      </c>
      <c r="N159" s="13">
        <v>598.0</v>
      </c>
      <c r="O159" s="13">
        <v>586.0</v>
      </c>
      <c r="P159" s="16"/>
      <c r="Q159" s="13" t="s">
        <v>1178</v>
      </c>
      <c r="R159" s="14" t="str">
        <f>IFERROR(__xludf.DUMMYFUNCTION("GOOGLETRANSLATE(Q159)"),"@ella_villa1 @Vagnarok1 Perfect way to recruit NPA using government’s money")</f>
        <v>@ella_villa1 @Vagnarok1 Perfect way to recruit NPA using government’s money</v>
      </c>
      <c r="S159" s="13" t="s">
        <v>136</v>
      </c>
      <c r="T159" s="18" t="s">
        <v>1179</v>
      </c>
      <c r="U159" s="14"/>
      <c r="V159" s="13" t="s">
        <v>1180</v>
      </c>
      <c r="W159" s="13">
        <v>0.0</v>
      </c>
      <c r="X159" s="13">
        <v>3.0</v>
      </c>
      <c r="Y159" s="13">
        <v>0.0</v>
      </c>
      <c r="Z159" s="14"/>
      <c r="AA159" s="13" t="s">
        <v>76</v>
      </c>
      <c r="AB159" s="13" t="s">
        <v>1181</v>
      </c>
      <c r="AC159" s="13" t="s">
        <v>45</v>
      </c>
      <c r="AD159" s="21"/>
      <c r="AE159" s="22"/>
    </row>
    <row r="160">
      <c r="A160" s="9" t="str">
        <f t="shared" si="1"/>
        <v>32-159</v>
      </c>
      <c r="B160" s="10" t="s">
        <v>908</v>
      </c>
      <c r="C160" s="11" t="s">
        <v>1182</v>
      </c>
      <c r="D160" s="12">
        <v>32.0</v>
      </c>
      <c r="E160" s="13" t="s">
        <v>58</v>
      </c>
      <c r="F160" s="13" t="s">
        <v>34</v>
      </c>
      <c r="G160" s="13" t="s">
        <v>97</v>
      </c>
      <c r="H160" s="13" t="s">
        <v>119</v>
      </c>
      <c r="I160" s="13" t="s">
        <v>1183</v>
      </c>
      <c r="J160" s="13" t="s">
        <v>1184</v>
      </c>
      <c r="K160" s="13" t="s">
        <v>1185</v>
      </c>
      <c r="L160" s="13" t="s">
        <v>52</v>
      </c>
      <c r="M160" s="15">
        <v>44287.0</v>
      </c>
      <c r="N160" s="13">
        <v>188.0</v>
      </c>
      <c r="O160" s="13">
        <v>91.0</v>
      </c>
      <c r="P160" s="16"/>
      <c r="Q160" s="24" t="s">
        <v>1186</v>
      </c>
      <c r="R160" s="33" t="str">
        <f>IFERROR(__xludf.DUMMYFUNCTION("GOOGLETRANSLATE(Q160)"),"https://t.co/wDrknkvc23")</f>
        <v>https://t.co/wDrknkvc23</v>
      </c>
      <c r="S160" s="13" t="s">
        <v>41</v>
      </c>
      <c r="T160" s="18">
        <v>44415.08640046296</v>
      </c>
      <c r="U160" s="14"/>
      <c r="V160" s="13" t="s">
        <v>42</v>
      </c>
      <c r="W160" s="13">
        <v>0.0</v>
      </c>
      <c r="X160" s="13">
        <v>0.0</v>
      </c>
      <c r="Y160" s="13">
        <v>0.0</v>
      </c>
      <c r="Z160" s="14"/>
      <c r="AA160" s="13" t="s">
        <v>76</v>
      </c>
      <c r="AB160" s="13" t="s">
        <v>1187</v>
      </c>
      <c r="AC160" s="13" t="s">
        <v>55</v>
      </c>
      <c r="AD160" s="21"/>
      <c r="AE160" s="22"/>
    </row>
    <row r="161">
      <c r="A161" s="9" t="str">
        <f t="shared" si="1"/>
        <v>32-160</v>
      </c>
      <c r="B161" s="10" t="s">
        <v>908</v>
      </c>
      <c r="C161" s="11" t="s">
        <v>1188</v>
      </c>
      <c r="D161" s="12">
        <v>32.0</v>
      </c>
      <c r="E161" s="13" t="s">
        <v>58</v>
      </c>
      <c r="F161" s="13" t="s">
        <v>34</v>
      </c>
      <c r="G161" s="13" t="s">
        <v>97</v>
      </c>
      <c r="H161" s="13" t="s">
        <v>119</v>
      </c>
      <c r="I161" s="13" t="s">
        <v>1189</v>
      </c>
      <c r="J161" s="13" t="s">
        <v>1190</v>
      </c>
      <c r="K161" s="13" t="s">
        <v>1191</v>
      </c>
      <c r="L161" s="17" t="s">
        <v>39</v>
      </c>
      <c r="M161" s="15">
        <v>44197.0</v>
      </c>
      <c r="N161" s="13">
        <v>62.0</v>
      </c>
      <c r="O161" s="13">
        <v>46.0</v>
      </c>
      <c r="P161" s="16"/>
      <c r="Q161" s="13" t="s">
        <v>1192</v>
      </c>
      <c r="R161" s="14" t="str">
        <f>IFERROR(__xludf.DUMMYFUNCTION("GOOGLETRANSLATE(Q161)"),"@LeodyManggagawa @sparkabataan Wow now you guys are really getting brave with your outright attempt to recruit NPA's. Note you and yours alike, make sure you don't have your hands out when our new administration lifts our economy up ok?!👊 #pieceoffreeloa"&amp;"dingshits")</f>
        <v>@LeodyManggagawa @sparkabataan Wow now you guys are really getting brave with your outright attempt to recruit NPA's. Note you and yours alike, make sure you don't have your hands out when our new administration lifts our economy up ok?!👊 #pieceoffreeloadingshits</v>
      </c>
      <c r="S161" s="13" t="s">
        <v>136</v>
      </c>
      <c r="T161" s="18">
        <v>44415.03209490741</v>
      </c>
      <c r="U161" s="14"/>
      <c r="V161" s="13" t="s">
        <v>75</v>
      </c>
      <c r="W161" s="13">
        <v>0.0</v>
      </c>
      <c r="X161" s="13">
        <v>38.0</v>
      </c>
      <c r="Y161" s="13">
        <v>0.0</v>
      </c>
      <c r="Z161" s="14"/>
      <c r="AA161" s="13" t="s">
        <v>920</v>
      </c>
      <c r="AB161" s="13" t="s">
        <v>1193</v>
      </c>
      <c r="AC161" s="13" t="s">
        <v>55</v>
      </c>
      <c r="AD161" s="21"/>
      <c r="AE161" s="22"/>
    </row>
    <row r="162">
      <c r="A162" s="9" t="str">
        <f t="shared" si="1"/>
        <v>32-161</v>
      </c>
      <c r="B162" s="10" t="s">
        <v>908</v>
      </c>
      <c r="C162" s="11" t="s">
        <v>1194</v>
      </c>
      <c r="D162" s="12">
        <v>32.0</v>
      </c>
      <c r="E162" s="13" t="s">
        <v>58</v>
      </c>
      <c r="F162" s="13" t="s">
        <v>34</v>
      </c>
      <c r="G162" s="13" t="s">
        <v>97</v>
      </c>
      <c r="H162" s="13" t="s">
        <v>119</v>
      </c>
      <c r="I162" s="13" t="s">
        <v>1195</v>
      </c>
      <c r="J162" s="13" t="s">
        <v>1196</v>
      </c>
      <c r="K162" s="14"/>
      <c r="L162" s="17" t="s">
        <v>39</v>
      </c>
      <c r="M162" s="15">
        <v>43983.0</v>
      </c>
      <c r="N162" s="13">
        <v>422.0</v>
      </c>
      <c r="O162" s="13">
        <v>323.0</v>
      </c>
      <c r="P162" s="16"/>
      <c r="Q162" s="13" t="s">
        <v>1197</v>
      </c>
      <c r="R162" s="14" t="str">
        <f>IFERROR(__xludf.DUMMYFUNCTION("GOOGLETRANSLATE(Q162)"),"WARNING ❗❗❗
NPA terrorists are recruiting young people in Bicol.
Let's not let the CPP-NPA terrorist destroy the lives of our youth!
#HandSOFFOURCHILDREN ❗ https://t.co/V7HX1M5BQH")</f>
        <v>WARNING ❗❗❗
NPA terrorists are recruiting young people in Bicol.
Let's not let the CPP-NPA terrorist destroy the lives of our youth!
#HandSOFFOURCHILDREN ❗ https://t.co/V7HX1M5BQH</v>
      </c>
      <c r="S162" s="13" t="s">
        <v>41</v>
      </c>
      <c r="T162" s="18">
        <v>44658.95951388889</v>
      </c>
      <c r="U162" s="14"/>
      <c r="V162" s="13" t="s">
        <v>75</v>
      </c>
      <c r="W162" s="13">
        <v>0.0</v>
      </c>
      <c r="X162" s="13">
        <v>0.0</v>
      </c>
      <c r="Y162" s="13">
        <v>0.0</v>
      </c>
      <c r="Z162" s="14"/>
      <c r="AA162" s="13" t="s">
        <v>1198</v>
      </c>
      <c r="AB162" s="13" t="s">
        <v>1199</v>
      </c>
      <c r="AC162" s="13" t="s">
        <v>45</v>
      </c>
      <c r="AD162" s="21"/>
      <c r="AE162" s="22"/>
    </row>
    <row r="163">
      <c r="A163" s="9" t="str">
        <f t="shared" si="1"/>
        <v>32-162</v>
      </c>
      <c r="B163" s="10" t="s">
        <v>908</v>
      </c>
      <c r="C163" s="11" t="s">
        <v>1200</v>
      </c>
      <c r="D163" s="12">
        <v>32.0</v>
      </c>
      <c r="E163" s="13" t="s">
        <v>58</v>
      </c>
      <c r="F163" s="13" t="s">
        <v>34</v>
      </c>
      <c r="G163" s="13" t="s">
        <v>97</v>
      </c>
      <c r="H163" s="13" t="s">
        <v>119</v>
      </c>
      <c r="I163" s="13" t="s">
        <v>1201</v>
      </c>
      <c r="J163" s="13" t="s">
        <v>1202</v>
      </c>
      <c r="K163" s="13" t="s">
        <v>1203</v>
      </c>
      <c r="L163" s="17" t="s">
        <v>39</v>
      </c>
      <c r="M163" s="15">
        <v>42705.0</v>
      </c>
      <c r="N163" s="13">
        <v>433.0</v>
      </c>
      <c r="O163" s="13">
        <v>120.0</v>
      </c>
      <c r="P163" s="29" t="s">
        <v>1204</v>
      </c>
      <c r="Q163" s="13" t="s">
        <v>1205</v>
      </c>
      <c r="R163" s="14" t="str">
        <f>IFERROR(__xludf.DUMMYFUNCTION("GOOGLETRANSLATE(Q163)"),"and for the record all colleges, regardless of whether ateneo yan or ust, literally have the same books on history that we do and promot Freedom of Thought. in that regard sila ba sad nag recruit NPA")</f>
        <v>and for the record all colleges, regardless of whether ateneo yan or ust, literally have the same books on history that we do and promot Freedom of Thought. in that regard sila ba sad nag recruit NPA</v>
      </c>
      <c r="S163" s="13" t="s">
        <v>41</v>
      </c>
      <c r="T163" s="18" t="s">
        <v>1206</v>
      </c>
      <c r="U163" s="14"/>
      <c r="V163" s="13" t="s">
        <v>75</v>
      </c>
      <c r="W163" s="13">
        <v>0.0</v>
      </c>
      <c r="X163" s="13">
        <v>48.0</v>
      </c>
      <c r="Y163" s="13">
        <v>0.0</v>
      </c>
      <c r="Z163" s="14"/>
      <c r="AA163" s="13" t="s">
        <v>43</v>
      </c>
      <c r="AB163" s="20" t="s">
        <v>1207</v>
      </c>
      <c r="AC163" s="13"/>
      <c r="AD163" s="21"/>
      <c r="AE163" s="22"/>
    </row>
    <row r="164">
      <c r="A164" s="9" t="str">
        <f t="shared" si="1"/>
        <v>32-163</v>
      </c>
      <c r="B164" s="10" t="s">
        <v>908</v>
      </c>
      <c r="C164" s="11" t="s">
        <v>1208</v>
      </c>
      <c r="D164" s="12">
        <v>32.0</v>
      </c>
      <c r="E164" s="13" t="s">
        <v>58</v>
      </c>
      <c r="F164" s="13" t="s">
        <v>34</v>
      </c>
      <c r="G164" s="13" t="s">
        <v>97</v>
      </c>
      <c r="H164" s="13" t="s">
        <v>119</v>
      </c>
      <c r="I164" s="13" t="s">
        <v>575</v>
      </c>
      <c r="J164" s="13" t="s">
        <v>576</v>
      </c>
      <c r="K164" s="13" t="s">
        <v>577</v>
      </c>
      <c r="L164" s="13" t="s">
        <v>52</v>
      </c>
      <c r="M164" s="15">
        <v>43862.0</v>
      </c>
      <c r="N164" s="13">
        <v>689.0</v>
      </c>
      <c r="O164" s="13">
        <v>752.0</v>
      </c>
      <c r="P164" s="16"/>
      <c r="Q164" s="13" t="s">
        <v>1209</v>
      </c>
      <c r="R164" s="14" t="str">
        <f>IFERROR(__xludf.DUMMYFUNCTION("GOOGLETRANSLATE(Q164)"),"Spread the word &amp; amp; warn your children &amp; amp; their friends. The CPP-NDF-NPA terrorist does not stop recruiting. In fact, they're stepping up their recruitment efforts &amp; amp; Starting to target younger children, those in high school.
#HandSOFFOURCHILD"&amp;"REN
#NotoCPPNPandF https://t.co/S8AKYCKUBZ")</f>
        <v>Spread the word &amp; amp; warn your children &amp; amp; their friends. The CPP-NDF-NPA terrorist does not stop recruiting. In fact, they're stepping up their recruitment efforts &amp; amp; Starting to target younger children, those in high school.
#HandSOFFOURCHILDREN
#NotoCPPNPandF https://t.co/S8AKYCKUBZ</v>
      </c>
      <c r="S164" s="13" t="s">
        <v>41</v>
      </c>
      <c r="T164" s="18" t="s">
        <v>1210</v>
      </c>
      <c r="U164" s="14"/>
      <c r="V164" s="13" t="s">
        <v>75</v>
      </c>
      <c r="W164" s="13">
        <v>0.0</v>
      </c>
      <c r="X164" s="13">
        <v>0.0</v>
      </c>
      <c r="Y164" s="13">
        <v>0.0</v>
      </c>
      <c r="Z164" s="14"/>
      <c r="AA164" s="13" t="s">
        <v>43</v>
      </c>
      <c r="AB164" s="20" t="s">
        <v>1211</v>
      </c>
      <c r="AC164" s="13" t="s">
        <v>55</v>
      </c>
      <c r="AD164" s="21"/>
      <c r="AE164" s="22"/>
    </row>
    <row r="165">
      <c r="A165" s="9" t="str">
        <f t="shared" si="1"/>
        <v>32-164</v>
      </c>
      <c r="B165" s="10" t="s">
        <v>908</v>
      </c>
      <c r="C165" s="11" t="s">
        <v>1212</v>
      </c>
      <c r="D165" s="12">
        <v>32.0</v>
      </c>
      <c r="E165" s="13" t="s">
        <v>58</v>
      </c>
      <c r="F165" s="13" t="s">
        <v>34</v>
      </c>
      <c r="G165" s="13" t="s">
        <v>97</v>
      </c>
      <c r="H165" s="13" t="s">
        <v>119</v>
      </c>
      <c r="I165" s="13" t="s">
        <v>1213</v>
      </c>
      <c r="J165" s="13" t="s">
        <v>1214</v>
      </c>
      <c r="K165" s="14"/>
      <c r="L165" s="17" t="s">
        <v>39</v>
      </c>
      <c r="M165" s="15">
        <v>42705.0</v>
      </c>
      <c r="N165" s="13">
        <v>493.0</v>
      </c>
      <c r="O165" s="13">
        <v>298.0</v>
      </c>
      <c r="P165" s="16"/>
      <c r="Q165" s="13" t="s">
        <v>1215</v>
      </c>
      <c r="R165" s="14" t="str">
        <f>IFERROR(__xludf.DUMMYFUNCTION("GOOGLETRANSLATE(Q165)"),"@ilda_talk I vote for gov't agencies like DepEd, COA, and DOJ to investigate UP Diliman's officials, directors and teachers for propagating misinformation to students, to detail budget expenses and trafficking coz they allow npa to recruit students.")</f>
        <v>@ilda_talk I vote for gov't agencies like DepEd, COA, and DOJ to investigate UP Diliman's officials, directors and teachers for propagating misinformation to students, to detail budget expenses and trafficking coz they allow npa to recruit students.</v>
      </c>
      <c r="S165" s="13" t="s">
        <v>136</v>
      </c>
      <c r="T165" s="18" t="s">
        <v>1216</v>
      </c>
      <c r="U165" s="14"/>
      <c r="V165" s="13" t="s">
        <v>42</v>
      </c>
      <c r="W165" s="13">
        <v>0.0</v>
      </c>
      <c r="X165" s="13">
        <v>2.0</v>
      </c>
      <c r="Y165" s="13">
        <v>0.0</v>
      </c>
      <c r="Z165" s="14"/>
      <c r="AA165" s="13" t="s">
        <v>43</v>
      </c>
      <c r="AB165" s="20" t="s">
        <v>1217</v>
      </c>
      <c r="AC165" s="13" t="s">
        <v>45</v>
      </c>
      <c r="AD165" s="21"/>
      <c r="AE165" s="22"/>
    </row>
    <row r="166">
      <c r="A166" s="9" t="str">
        <f t="shared" si="1"/>
        <v>32-165</v>
      </c>
      <c r="B166" s="10" t="s">
        <v>908</v>
      </c>
      <c r="C166" s="11" t="s">
        <v>1218</v>
      </c>
      <c r="D166" s="12">
        <v>32.0</v>
      </c>
      <c r="E166" s="13" t="s">
        <v>58</v>
      </c>
      <c r="F166" s="13" t="s">
        <v>34</v>
      </c>
      <c r="G166" s="13" t="s">
        <v>97</v>
      </c>
      <c r="H166" s="13" t="s">
        <v>119</v>
      </c>
      <c r="I166" s="13" t="s">
        <v>1219</v>
      </c>
      <c r="J166" s="13" t="s">
        <v>1220</v>
      </c>
      <c r="K166" s="13" t="s">
        <v>1221</v>
      </c>
      <c r="L166" s="17" t="s">
        <v>39</v>
      </c>
      <c r="M166" s="15">
        <v>44531.0</v>
      </c>
      <c r="N166" s="13">
        <v>758.0</v>
      </c>
      <c r="O166" s="13">
        <v>110.0</v>
      </c>
      <c r="P166" s="16"/>
      <c r="Q166" s="13" t="s">
        <v>1222</v>
      </c>
      <c r="R166" s="14" t="str">
        <f>IFERROR(__xludf.DUMMYFUNCTION("GOOGLETRANSLATE(Q166)"),"@Alfredogenom @Maria398212 NPA recruit yan mga students poProtest.
Same NPA WHO’s getting fund from nuns who direct donation from foreigners thru ngo, the likes of a - agaw buhaw created Lenlen.")</f>
        <v>@Alfredogenom @Maria398212 NPA recruit yan mga students poProtest.
Same NPA WHO’s getting fund from nuns who direct donation from foreigners thru ngo, the likes of a - agaw buhaw created Lenlen.</v>
      </c>
      <c r="S166" s="13" t="s">
        <v>136</v>
      </c>
      <c r="T166" s="18" t="s">
        <v>1223</v>
      </c>
      <c r="U166" s="14"/>
      <c r="V166" s="13" t="s">
        <v>75</v>
      </c>
      <c r="W166" s="13">
        <v>0.0</v>
      </c>
      <c r="X166" s="13">
        <v>1.0</v>
      </c>
      <c r="Y166" s="13">
        <v>0.0</v>
      </c>
      <c r="Z166" s="14"/>
      <c r="AA166" s="13" t="s">
        <v>76</v>
      </c>
      <c r="AB166" s="13" t="s">
        <v>1224</v>
      </c>
      <c r="AC166" s="13" t="s">
        <v>55</v>
      </c>
      <c r="AD166" s="21"/>
      <c r="AE166" s="22"/>
    </row>
    <row r="167">
      <c r="A167" s="9" t="str">
        <f t="shared" si="1"/>
        <v>32-166</v>
      </c>
      <c r="B167" s="10" t="s">
        <v>908</v>
      </c>
      <c r="C167" s="11" t="s">
        <v>1225</v>
      </c>
      <c r="D167" s="12">
        <v>32.0</v>
      </c>
      <c r="E167" s="13" t="s">
        <v>58</v>
      </c>
      <c r="F167" s="13" t="s">
        <v>34</v>
      </c>
      <c r="G167" s="13" t="s">
        <v>97</v>
      </c>
      <c r="H167" s="13" t="s">
        <v>119</v>
      </c>
      <c r="I167" s="13" t="s">
        <v>1226</v>
      </c>
      <c r="J167" s="13" t="s">
        <v>1227</v>
      </c>
      <c r="K167" s="14"/>
      <c r="L167" s="17" t="s">
        <v>39</v>
      </c>
      <c r="M167" s="15">
        <v>39910.18693287037</v>
      </c>
      <c r="N167" s="13">
        <v>508.0</v>
      </c>
      <c r="O167" s="13">
        <v>623.0</v>
      </c>
      <c r="P167" s="16"/>
      <c r="Q167" s="13" t="s">
        <v>1228</v>
      </c>
      <c r="R167" s="14" t="str">
        <f>IFERROR(__xludf.DUMMYFUNCTION("GOOGLETRANSLATE(Q167)"),"@andie0312 I don’t care if professors teach ideologies and philosophies against my beliefs, which they do. But that’s beside the point. Teaching terrorist ideologies for the purpose of recruiting them to become terrorists is against the ATL. That’s what m"&amp;"atters here.")</f>
        <v>@andie0312 I don’t care if professors teach ideologies and philosophies against my beliefs, which they do. But that’s beside the point. Teaching terrorist ideologies for the purpose of recruiting them to become terrorists is against the ATL. That’s what matters here.</v>
      </c>
      <c r="S167" s="13" t="s">
        <v>136</v>
      </c>
      <c r="T167" s="18" t="s">
        <v>1229</v>
      </c>
      <c r="U167" s="14"/>
      <c r="V167" s="13" t="s">
        <v>75</v>
      </c>
      <c r="W167" s="13">
        <v>0.0</v>
      </c>
      <c r="X167" s="13">
        <v>1.0</v>
      </c>
      <c r="Y167" s="13">
        <v>0.0</v>
      </c>
      <c r="Z167" s="14"/>
      <c r="AA167" s="13" t="s">
        <v>1230</v>
      </c>
      <c r="AB167" s="34" t="s">
        <v>1231</v>
      </c>
      <c r="AC167" s="13" t="s">
        <v>45</v>
      </c>
      <c r="AD167" s="21"/>
      <c r="AE167" s="22"/>
    </row>
    <row r="168">
      <c r="A168" s="9" t="str">
        <f t="shared" si="1"/>
        <v>32-167</v>
      </c>
      <c r="B168" s="10" t="s">
        <v>908</v>
      </c>
      <c r="C168" s="11" t="s">
        <v>1232</v>
      </c>
      <c r="D168" s="12">
        <v>32.0</v>
      </c>
      <c r="E168" s="13" t="s">
        <v>58</v>
      </c>
      <c r="F168" s="13" t="s">
        <v>34</v>
      </c>
      <c r="G168" s="13" t="s">
        <v>97</v>
      </c>
      <c r="H168" s="13" t="s">
        <v>119</v>
      </c>
      <c r="I168" s="13" t="s">
        <v>1226</v>
      </c>
      <c r="J168" s="13" t="s">
        <v>1227</v>
      </c>
      <c r="K168" s="14"/>
      <c r="L168" s="17" t="s">
        <v>39</v>
      </c>
      <c r="M168" s="15">
        <v>39910.18693287037</v>
      </c>
      <c r="N168" s="13">
        <v>508.0</v>
      </c>
      <c r="O168" s="13">
        <v>623.0</v>
      </c>
      <c r="P168" s="16"/>
      <c r="Q168" s="13" t="s">
        <v>1233</v>
      </c>
      <c r="R168" s="14" t="str">
        <f>IFERROR(__xludf.DUMMYFUNCTION("GOOGLETRANSLATE(Q168)"),"@andie0312 Well, it’s happening in universities. Terrorist ideologies are being shared there for decades. Campus recruitment were proven true by former rebels who surrendered.")</f>
        <v>@andie0312 Well, it’s happening in universities. Terrorist ideologies are being shared there for decades. Campus recruitment were proven true by former rebels who surrendered.</v>
      </c>
      <c r="S168" s="13" t="s">
        <v>136</v>
      </c>
      <c r="T168" s="18">
        <v>44780.38040509259</v>
      </c>
      <c r="U168" s="14"/>
      <c r="V168" s="13" t="s">
        <v>42</v>
      </c>
      <c r="W168" s="13">
        <v>0.0</v>
      </c>
      <c r="X168" s="13">
        <v>0.0</v>
      </c>
      <c r="Y168" s="13">
        <v>0.0</v>
      </c>
      <c r="Z168" s="14"/>
      <c r="AA168" s="13" t="s">
        <v>1230</v>
      </c>
      <c r="AB168" s="34" t="s">
        <v>1231</v>
      </c>
      <c r="AC168" s="13" t="s">
        <v>45</v>
      </c>
      <c r="AD168" s="21"/>
      <c r="AE168" s="22"/>
    </row>
    <row r="169">
      <c r="A169" s="9" t="str">
        <f t="shared" si="1"/>
        <v>32-168</v>
      </c>
      <c r="B169" s="10" t="s">
        <v>908</v>
      </c>
      <c r="C169" s="11" t="s">
        <v>1234</v>
      </c>
      <c r="D169" s="12">
        <v>32.0</v>
      </c>
      <c r="E169" s="13" t="s">
        <v>58</v>
      </c>
      <c r="F169" s="13" t="s">
        <v>34</v>
      </c>
      <c r="G169" s="13" t="s">
        <v>97</v>
      </c>
      <c r="H169" s="13" t="s">
        <v>119</v>
      </c>
      <c r="I169" s="13" t="s">
        <v>1226</v>
      </c>
      <c r="J169" s="13" t="s">
        <v>1227</v>
      </c>
      <c r="K169" s="14"/>
      <c r="L169" s="17" t="s">
        <v>39</v>
      </c>
      <c r="M169" s="15">
        <v>39910.18693287037</v>
      </c>
      <c r="N169" s="13">
        <v>508.0</v>
      </c>
      <c r="O169" s="13">
        <v>623.0</v>
      </c>
      <c r="P169" s="16"/>
      <c r="Q169" s="13" t="s">
        <v>1235</v>
      </c>
      <c r="R169" s="14" t="str">
        <f>IFERROR(__xludf.DUMMYFUNCTION("GOOGLETRANSLATE(Q169)"),"@andie0312 My point is that she didn’t answer the question and implied with her answer that whatever these terrorists are doing in universities is merely sharing their ideologies and not subversion of the government which is what NTF-ELCAC learned from in"&amp;"vestigations and NPA surrenderers.")</f>
        <v>@andie0312 My point is that she didn’t answer the question and implied with her answer that whatever these terrorists are doing in universities is merely sharing their ideologies and not subversion of the government which is what NTF-ELCAC learned from investigations and NPA surrenderers.</v>
      </c>
      <c r="S169" s="13" t="s">
        <v>136</v>
      </c>
      <c r="T169" s="18">
        <v>44780.37222222222</v>
      </c>
      <c r="U169" s="14"/>
      <c r="V169" s="13" t="s">
        <v>42</v>
      </c>
      <c r="W169" s="13">
        <v>0.0</v>
      </c>
      <c r="X169" s="13">
        <v>0.0</v>
      </c>
      <c r="Y169" s="13">
        <v>0.0</v>
      </c>
      <c r="Z169" s="14"/>
      <c r="AA169" s="13" t="s">
        <v>43</v>
      </c>
      <c r="AB169" s="20" t="s">
        <v>1236</v>
      </c>
      <c r="AC169" s="13" t="s">
        <v>45</v>
      </c>
      <c r="AD169" s="21"/>
      <c r="AE169" s="22"/>
    </row>
  </sheetData>
  <conditionalFormatting sqref="AB1:AB220">
    <cfRule type="containsBlanks" dxfId="0" priority="1">
      <formula>LEN(TRIM(AB1))=0</formula>
    </cfRule>
  </conditionalFormatting>
  <conditionalFormatting sqref="L1:L220">
    <cfRule type="containsBlanks" dxfId="0" priority="2">
      <formula>LEN(TRIM(L1))=0</formula>
    </cfRule>
  </conditionalFormatting>
  <conditionalFormatting sqref="V1:X220">
    <cfRule type="containsBlanks" dxfId="0" priority="3">
      <formula>LEN(TRIM(V1))=0</formula>
    </cfRule>
  </conditionalFormatting>
  <hyperlinks>
    <hyperlink r:id="rId2" ref="C2"/>
    <hyperlink r:id="rId3" ref="AB2"/>
    <hyperlink r:id="rId4" ref="C3"/>
    <hyperlink r:id="rId5" ref="AB3"/>
    <hyperlink r:id="rId6" ref="C4"/>
    <hyperlink r:id="rId7" ref="AB4"/>
    <hyperlink r:id="rId8" ref="C5"/>
    <hyperlink r:id="rId9" ref="AB5"/>
    <hyperlink r:id="rId10" ref="C6"/>
    <hyperlink r:id="rId11" ref="AB6"/>
    <hyperlink r:id="rId12" ref="C7"/>
    <hyperlink r:id="rId13" ref="AB7"/>
    <hyperlink r:id="rId14" ref="C8"/>
    <hyperlink r:id="rId15" ref="AB8"/>
    <hyperlink r:id="rId16" ref="C9"/>
    <hyperlink r:id="rId17" ref="AB9"/>
    <hyperlink r:id="rId18" ref="C10"/>
    <hyperlink r:id="rId19" ref="C11"/>
    <hyperlink r:id="rId20" ref="C12"/>
    <hyperlink r:id="rId21" ref="AB12"/>
    <hyperlink r:id="rId22" ref="C13"/>
    <hyperlink r:id="rId23" ref="C14"/>
    <hyperlink r:id="rId24" ref="AB14"/>
    <hyperlink r:id="rId25" ref="C15"/>
    <hyperlink r:id="rId26" ref="C16"/>
    <hyperlink r:id="rId27" ref="C17"/>
    <hyperlink r:id="rId28" ref="C18"/>
    <hyperlink r:id="rId29" ref="C19"/>
    <hyperlink r:id="rId30" ref="C20"/>
    <hyperlink r:id="rId31" ref="C21"/>
    <hyperlink r:id="rId32" ref="AB21"/>
    <hyperlink r:id="rId33" ref="C22"/>
    <hyperlink r:id="rId34" ref="AB22"/>
    <hyperlink r:id="rId35" ref="C23"/>
    <hyperlink r:id="rId36" ref="AB23"/>
    <hyperlink r:id="rId37" ref="C24"/>
    <hyperlink r:id="rId38" ref="C25"/>
    <hyperlink r:id="rId39" ref="C26"/>
    <hyperlink r:id="rId40" ref="C27"/>
    <hyperlink r:id="rId41" ref="C28"/>
    <hyperlink r:id="rId42" ref="C29"/>
    <hyperlink r:id="rId43" ref="C30"/>
    <hyperlink r:id="rId44" ref="C31"/>
    <hyperlink r:id="rId45" ref="C32"/>
    <hyperlink r:id="rId46" ref="AB32"/>
    <hyperlink r:id="rId47" ref="C33"/>
    <hyperlink r:id="rId48" ref="C34"/>
    <hyperlink r:id="rId49" ref="C35"/>
    <hyperlink r:id="rId50" ref="C36"/>
    <hyperlink r:id="rId51" ref="AB36"/>
    <hyperlink r:id="rId52" ref="C37"/>
    <hyperlink r:id="rId53" ref="AB37"/>
    <hyperlink r:id="rId54" ref="C38"/>
    <hyperlink r:id="rId55" ref="AB38"/>
    <hyperlink r:id="rId56" ref="C39"/>
    <hyperlink r:id="rId57" ref="AB39"/>
    <hyperlink r:id="rId58" ref="C40"/>
    <hyperlink r:id="rId59" ref="J40"/>
    <hyperlink r:id="rId60" ref="AB40"/>
    <hyperlink r:id="rId61" ref="C41"/>
    <hyperlink r:id="rId62" ref="C42"/>
    <hyperlink r:id="rId63" ref="AB42"/>
    <hyperlink r:id="rId64" ref="C43"/>
    <hyperlink r:id="rId65" ref="C44"/>
    <hyperlink r:id="rId66" ref="C45"/>
    <hyperlink r:id="rId67" ref="AB45"/>
    <hyperlink r:id="rId68" ref="C46"/>
    <hyperlink r:id="rId69" ref="AB46"/>
    <hyperlink r:id="rId70" ref="C47"/>
    <hyperlink r:id="rId71" ref="AB47"/>
    <hyperlink r:id="rId72" ref="C48"/>
    <hyperlink r:id="rId73" ref="AB48"/>
    <hyperlink r:id="rId74" ref="C49"/>
    <hyperlink r:id="rId75" ref="AB49"/>
    <hyperlink r:id="rId76" ref="C50"/>
    <hyperlink r:id="rId77" ref="AB50"/>
    <hyperlink r:id="rId78" ref="C51"/>
    <hyperlink r:id="rId79" ref="C52"/>
    <hyperlink r:id="rId80" ref="Q52"/>
    <hyperlink r:id="rId81" ref="C53"/>
    <hyperlink r:id="rId82" ref="C54"/>
    <hyperlink r:id="rId83" ref="C55"/>
    <hyperlink r:id="rId84" ref="C56"/>
    <hyperlink r:id="rId85" ref="C57"/>
    <hyperlink r:id="rId86" ref="C58"/>
    <hyperlink r:id="rId87" ref="AB58"/>
    <hyperlink r:id="rId88" ref="C59"/>
    <hyperlink r:id="rId89" ref="AB59"/>
    <hyperlink r:id="rId90" ref="C60"/>
    <hyperlink r:id="rId91" ref="C61"/>
    <hyperlink r:id="rId92" ref="C62"/>
    <hyperlink r:id="rId93" ref="C63"/>
    <hyperlink r:id="rId94" ref="C64"/>
    <hyperlink r:id="rId95" ref="C65"/>
    <hyperlink r:id="rId96" ref="AB65"/>
    <hyperlink r:id="rId97" ref="C66"/>
    <hyperlink r:id="rId98" ref="C67"/>
    <hyperlink r:id="rId99" ref="C68"/>
    <hyperlink r:id="rId100" ref="AB68"/>
    <hyperlink r:id="rId101" ref="C69"/>
    <hyperlink r:id="rId102" ref="AB69"/>
    <hyperlink r:id="rId103" ref="C70"/>
    <hyperlink r:id="rId104" ref="AB70"/>
    <hyperlink r:id="rId105" ref="C71"/>
    <hyperlink r:id="rId106" ref="C72"/>
    <hyperlink r:id="rId107" ref="C73"/>
    <hyperlink r:id="rId108" ref="C74"/>
    <hyperlink r:id="rId109" ref="AB74"/>
    <hyperlink r:id="rId110" ref="C75"/>
    <hyperlink r:id="rId111" ref="C76"/>
    <hyperlink r:id="rId112" ref="C77"/>
    <hyperlink r:id="rId113" ref="C78"/>
    <hyperlink r:id="rId114" ref="AB78"/>
    <hyperlink r:id="rId115" ref="C79"/>
    <hyperlink r:id="rId116" ref="AB79"/>
    <hyperlink r:id="rId117" ref="C80"/>
    <hyperlink r:id="rId118" ref="AB80"/>
    <hyperlink r:id="rId119" ref="C81"/>
    <hyperlink r:id="rId120" ref="C82"/>
    <hyperlink r:id="rId121" ref="AB82"/>
    <hyperlink r:id="rId122" ref="C83"/>
    <hyperlink r:id="rId123" ref="C84"/>
    <hyperlink r:id="rId124" ref="C85"/>
    <hyperlink r:id="rId125" ref="C86"/>
    <hyperlink r:id="rId126" ref="C87"/>
    <hyperlink r:id="rId127" ref="C88"/>
    <hyperlink r:id="rId128" ref="C89"/>
    <hyperlink r:id="rId129" ref="C90"/>
    <hyperlink r:id="rId130" ref="AB90"/>
    <hyperlink r:id="rId131" ref="C91"/>
    <hyperlink r:id="rId132" ref="C92"/>
    <hyperlink r:id="rId133" ref="C93"/>
    <hyperlink r:id="rId134" ref="C94"/>
    <hyperlink r:id="rId135" ref="C95"/>
    <hyperlink r:id="rId136" ref="AB95"/>
    <hyperlink r:id="rId137" ref="C96"/>
    <hyperlink r:id="rId138" ref="C97"/>
    <hyperlink r:id="rId139" ref="C98"/>
    <hyperlink r:id="rId140" ref="C99"/>
    <hyperlink r:id="rId141" ref="C100"/>
    <hyperlink r:id="rId142" ref="AB100"/>
    <hyperlink r:id="rId143" ref="C101"/>
    <hyperlink r:id="rId144" ref="C102"/>
    <hyperlink r:id="rId145" ref="C103"/>
    <hyperlink r:id="rId146" ref="C104"/>
    <hyperlink r:id="rId147" ref="C105"/>
    <hyperlink r:id="rId148" ref="AB105"/>
    <hyperlink r:id="rId149" ref="C106"/>
    <hyperlink r:id="rId150" ref="C107"/>
    <hyperlink r:id="rId151" ref="C108"/>
    <hyperlink r:id="rId152" ref="C109"/>
    <hyperlink r:id="rId153" ref="C110"/>
    <hyperlink r:id="rId154" ref="C111"/>
    <hyperlink r:id="rId155" ref="C112"/>
    <hyperlink r:id="rId156" ref="C113"/>
    <hyperlink r:id="rId157" ref="C114"/>
    <hyperlink r:id="rId158" ref="AB114"/>
    <hyperlink r:id="rId159" ref="C115"/>
    <hyperlink r:id="rId160" ref="C116"/>
    <hyperlink r:id="rId161" ref="C117"/>
    <hyperlink r:id="rId162" ref="AB117"/>
    <hyperlink r:id="rId163" ref="C118"/>
    <hyperlink r:id="rId164" ref="C119"/>
    <hyperlink r:id="rId165" ref="C120"/>
    <hyperlink r:id="rId166" ref="C121"/>
    <hyperlink r:id="rId167" ref="C122"/>
    <hyperlink r:id="rId168" ref="C123"/>
    <hyperlink r:id="rId169" ref="C124"/>
    <hyperlink r:id="rId170" ref="AB124"/>
    <hyperlink r:id="rId171" ref="C125"/>
    <hyperlink r:id="rId172" ref="AB125"/>
    <hyperlink r:id="rId173" ref="C126"/>
    <hyperlink r:id="rId174" ref="AB126"/>
    <hyperlink r:id="rId175" ref="C127"/>
    <hyperlink r:id="rId176" ref="AB127"/>
    <hyperlink r:id="rId177" ref="C128"/>
    <hyperlink r:id="rId178" ref="AB128"/>
    <hyperlink r:id="rId179" ref="C129"/>
    <hyperlink r:id="rId180" ref="AB129"/>
    <hyperlink r:id="rId181" ref="C130"/>
    <hyperlink r:id="rId182" ref="AB130"/>
    <hyperlink r:id="rId183" ref="C131"/>
    <hyperlink r:id="rId184" ref="AB131"/>
    <hyperlink r:id="rId185" ref="C132"/>
    <hyperlink r:id="rId186" ref="C133"/>
    <hyperlink r:id="rId187" ref="AB133"/>
    <hyperlink r:id="rId188" ref="C134"/>
    <hyperlink r:id="rId189" ref="AB134"/>
    <hyperlink r:id="rId190" ref="C135"/>
    <hyperlink r:id="rId191" ref="AB135"/>
    <hyperlink r:id="rId192" ref="C136"/>
    <hyperlink r:id="rId193" ref="AB136"/>
    <hyperlink r:id="rId194" ref="C137"/>
    <hyperlink r:id="rId195" ref="C138"/>
    <hyperlink r:id="rId196" ref="AB138"/>
    <hyperlink r:id="rId197" ref="C139"/>
    <hyperlink r:id="rId198" ref="C140"/>
    <hyperlink r:id="rId199" ref="C141"/>
    <hyperlink r:id="rId200" ref="AB141"/>
    <hyperlink r:id="rId201" ref="C142"/>
    <hyperlink r:id="rId202" ref="AB142"/>
    <hyperlink r:id="rId203" ref="C143"/>
    <hyperlink r:id="rId204" ref="AB143"/>
    <hyperlink r:id="rId205" ref="C144"/>
    <hyperlink r:id="rId206" ref="AB144"/>
    <hyperlink r:id="rId207" ref="C145"/>
    <hyperlink r:id="rId208" ref="AB145"/>
    <hyperlink r:id="rId209" ref="C146"/>
    <hyperlink r:id="rId210" ref="AB146"/>
    <hyperlink r:id="rId211" ref="C147"/>
    <hyperlink r:id="rId212" ref="AB147"/>
    <hyperlink r:id="rId213" ref="C148"/>
    <hyperlink r:id="rId214" ref="C149"/>
    <hyperlink r:id="rId215" ref="AB149"/>
    <hyperlink r:id="rId216" ref="C150"/>
    <hyperlink r:id="rId217" ref="C151"/>
    <hyperlink r:id="rId218" ref="C152"/>
    <hyperlink r:id="rId219" ref="AB152"/>
    <hyperlink r:id="rId220" ref="C153"/>
    <hyperlink r:id="rId221" ref="AB153"/>
    <hyperlink r:id="rId222" ref="C154"/>
    <hyperlink r:id="rId223" ref="C155"/>
    <hyperlink r:id="rId224" ref="C156"/>
    <hyperlink r:id="rId225" ref="AB156"/>
    <hyperlink r:id="rId226" ref="C157"/>
    <hyperlink r:id="rId227" ref="C158"/>
    <hyperlink r:id="rId228" ref="C159"/>
    <hyperlink r:id="rId229" ref="C160"/>
    <hyperlink r:id="rId230" ref="Q160"/>
    <hyperlink r:id="rId231" ref="C161"/>
    <hyperlink r:id="rId232" ref="C162"/>
    <hyperlink r:id="rId233" ref="C163"/>
    <hyperlink r:id="rId234" ref="AB163"/>
    <hyperlink r:id="rId235" ref="C164"/>
    <hyperlink r:id="rId236" ref="AB164"/>
    <hyperlink r:id="rId237" ref="C165"/>
    <hyperlink r:id="rId238" ref="AB165"/>
    <hyperlink r:id="rId239" ref="C166"/>
    <hyperlink r:id="rId240" ref="C167"/>
    <hyperlink r:id="rId241" ref="C168"/>
    <hyperlink r:id="rId242" ref="C169"/>
    <hyperlink r:id="rId243" ref="AB169"/>
  </hyperlinks>
  <drawing r:id="rId244"/>
  <legacyDrawing r:id="rId245"/>
</worksheet>
</file>