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Rey Christian\Desktop\Extra Files\CS 132\CS-132-PH-Twitter-Mis-Disinformation-Analysis\analysis\"/>
    </mc:Choice>
  </mc:AlternateContent>
  <xr:revisionPtr revIDLastSave="0" documentId="13_ncr:1_{372D68A6-4679-493A-8DDF-EDA223EA5A37}" xr6:coauthVersionLast="47" xr6:coauthVersionMax="47" xr10:uidLastSave="{00000000-0000-0000-0000-000000000000}"/>
  <bookViews>
    <workbookView xWindow="-120" yWindow="-120" windowWidth="29040" windowHeight="15840" xr2:uid="{00000000-000D-0000-FFFF-FFFF00000000}"/>
  </bookViews>
  <sheets>
    <sheet name="Data" sheetId="1" r:id="rId1"/>
    <sheet name="Data with Chi2" sheetId="2" r:id="rId2"/>
    <sheet name="Sheet2" sheetId="3" r:id="rId3"/>
  </sheets>
  <definedNames>
    <definedName name="_xlnm._FilterDatabase" localSheetId="0" hidden="1">Data!$A$1:$AF$169</definedName>
    <definedName name="_xlnm._FilterDatabase" localSheetId="1" hidden="1">'Data with Chi2'!$A$1:$AJ$169</definedName>
    <definedName name="Z_2E835822_53D0_42E9_B30E_D493F9F16F43_.wvu.FilterData" localSheetId="0" hidden="1">Data!$A$1:$AF$169</definedName>
    <definedName name="Z_2E835822_53D0_42E9_B30E_D493F9F16F43_.wvu.FilterData" localSheetId="1" hidden="1">'Data with Chi2'!$A$1:$AJ$169</definedName>
  </definedNames>
  <calcPr calcId="191029"/>
  <customWorkbookViews>
    <customWorkbookView name="Filter 1" guid="{2E835822-53D0-42E9-B30E-D493F9F16F4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69" i="2" l="1"/>
  <c r="A169" i="2"/>
  <c r="V168" i="2"/>
  <c r="A168" i="2"/>
  <c r="V167" i="2"/>
  <c r="A167" i="2"/>
  <c r="V166" i="2"/>
  <c r="A166" i="2"/>
  <c r="V165" i="2"/>
  <c r="A165" i="2"/>
  <c r="V164" i="2"/>
  <c r="A164" i="2"/>
  <c r="V163" i="2"/>
  <c r="A163" i="2"/>
  <c r="V162" i="2"/>
  <c r="A162" i="2"/>
  <c r="V161" i="2"/>
  <c r="A161" i="2"/>
  <c r="V160" i="2"/>
  <c r="A160" i="2"/>
  <c r="V159" i="2"/>
  <c r="A159" i="2"/>
  <c r="V158" i="2"/>
  <c r="A158" i="2"/>
  <c r="V157" i="2"/>
  <c r="A157" i="2"/>
  <c r="V156" i="2"/>
  <c r="A156" i="2"/>
  <c r="V155" i="2"/>
  <c r="A155" i="2"/>
  <c r="V154" i="2"/>
  <c r="A154" i="2"/>
  <c r="V153" i="2"/>
  <c r="A153" i="2"/>
  <c r="V152" i="2"/>
  <c r="A152" i="2"/>
  <c r="V151" i="2"/>
  <c r="A151" i="2"/>
  <c r="V150" i="2"/>
  <c r="A150" i="2"/>
  <c r="V149" i="2"/>
  <c r="A149" i="2"/>
  <c r="V148" i="2"/>
  <c r="A148" i="2"/>
  <c r="V147" i="2"/>
  <c r="A147" i="2"/>
  <c r="V146" i="2"/>
  <c r="A146" i="2"/>
  <c r="V145" i="2"/>
  <c r="A145" i="2"/>
  <c r="V144" i="2"/>
  <c r="A144" i="2"/>
  <c r="V143" i="2"/>
  <c r="A143" i="2"/>
  <c r="V142" i="2"/>
  <c r="A142" i="2"/>
  <c r="V141" i="2"/>
  <c r="A141" i="2"/>
  <c r="V140" i="2"/>
  <c r="A140" i="2"/>
  <c r="V139" i="2"/>
  <c r="A139" i="2"/>
  <c r="V138" i="2"/>
  <c r="A138" i="2"/>
  <c r="V137" i="2"/>
  <c r="A137" i="2"/>
  <c r="V136" i="2"/>
  <c r="A136" i="2"/>
  <c r="V135" i="2"/>
  <c r="A135" i="2"/>
  <c r="V134" i="2"/>
  <c r="A134" i="2"/>
  <c r="V133" i="2"/>
  <c r="A133" i="2"/>
  <c r="V132" i="2"/>
  <c r="A132" i="2"/>
  <c r="V131" i="2"/>
  <c r="A131" i="2"/>
  <c r="V130" i="2"/>
  <c r="A130" i="2"/>
  <c r="V129" i="2"/>
  <c r="A129" i="2"/>
  <c r="V128" i="2"/>
  <c r="A128" i="2"/>
  <c r="V127" i="2"/>
  <c r="A127" i="2"/>
  <c r="V126" i="2"/>
  <c r="A126" i="2"/>
  <c r="V125" i="2"/>
  <c r="A125" i="2"/>
  <c r="V124" i="2"/>
  <c r="A124" i="2"/>
  <c r="V123" i="2"/>
  <c r="A123" i="2"/>
  <c r="V122" i="2"/>
  <c r="A122" i="2"/>
  <c r="V121" i="2"/>
  <c r="A121" i="2"/>
  <c r="V120" i="2"/>
  <c r="A120" i="2"/>
  <c r="V119" i="2"/>
  <c r="A119" i="2"/>
  <c r="V118" i="2"/>
  <c r="A118" i="2"/>
  <c r="V117" i="2"/>
  <c r="A117" i="2"/>
  <c r="V116" i="2"/>
  <c r="A116" i="2"/>
  <c r="V115" i="2"/>
  <c r="A115" i="2"/>
  <c r="V114" i="2"/>
  <c r="A114" i="2"/>
  <c r="V113" i="2"/>
  <c r="A113" i="2"/>
  <c r="V112" i="2"/>
  <c r="A112" i="2"/>
  <c r="V111" i="2"/>
  <c r="A111" i="2"/>
  <c r="V110" i="2"/>
  <c r="A110" i="2"/>
  <c r="V109" i="2"/>
  <c r="A109" i="2"/>
  <c r="V108" i="2"/>
  <c r="A108" i="2"/>
  <c r="V107" i="2"/>
  <c r="A107" i="2"/>
  <c r="V106" i="2"/>
  <c r="A106" i="2"/>
  <c r="V105" i="2"/>
  <c r="A105" i="2"/>
  <c r="V104" i="2"/>
  <c r="A104" i="2"/>
  <c r="V103" i="2"/>
  <c r="A103" i="2"/>
  <c r="V102" i="2"/>
  <c r="A102" i="2"/>
  <c r="V101" i="2"/>
  <c r="A101" i="2"/>
  <c r="V100" i="2"/>
  <c r="A100" i="2"/>
  <c r="V99" i="2"/>
  <c r="A99" i="2"/>
  <c r="V98" i="2"/>
  <c r="A98" i="2"/>
  <c r="V97" i="2"/>
  <c r="A97" i="2"/>
  <c r="V96" i="2"/>
  <c r="A96" i="2"/>
  <c r="V95" i="2"/>
  <c r="A95" i="2"/>
  <c r="V94" i="2"/>
  <c r="A94" i="2"/>
  <c r="V93" i="2"/>
  <c r="A93" i="2"/>
  <c r="V92" i="2"/>
  <c r="A92" i="2"/>
  <c r="V91" i="2"/>
  <c r="A91" i="2"/>
  <c r="V90" i="2"/>
  <c r="A90" i="2"/>
  <c r="V89" i="2"/>
  <c r="A89" i="2"/>
  <c r="V88" i="2"/>
  <c r="A88" i="2"/>
  <c r="V87" i="2"/>
  <c r="A87" i="2"/>
  <c r="V86" i="2"/>
  <c r="A86" i="2"/>
  <c r="V85" i="2"/>
  <c r="A85" i="2"/>
  <c r="V84" i="2"/>
  <c r="A84" i="2"/>
  <c r="V83" i="2"/>
  <c r="A83" i="2"/>
  <c r="V82" i="2"/>
  <c r="A82" i="2"/>
  <c r="V81" i="2"/>
  <c r="A81" i="2"/>
  <c r="V80" i="2"/>
  <c r="A80" i="2"/>
  <c r="V79" i="2"/>
  <c r="A79" i="2"/>
  <c r="V78" i="2"/>
  <c r="A78" i="2"/>
  <c r="V77" i="2"/>
  <c r="A77" i="2"/>
  <c r="V76" i="2"/>
  <c r="A76" i="2"/>
  <c r="V75" i="2"/>
  <c r="A75" i="2"/>
  <c r="V74" i="2"/>
  <c r="A74" i="2"/>
  <c r="V73" i="2"/>
  <c r="A73" i="2"/>
  <c r="V72" i="2"/>
  <c r="A72" i="2"/>
  <c r="V71" i="2"/>
  <c r="A71" i="2"/>
  <c r="V70" i="2"/>
  <c r="A70" i="2"/>
  <c r="V69" i="2"/>
  <c r="A69" i="2"/>
  <c r="V68" i="2"/>
  <c r="A68" i="2"/>
  <c r="V67" i="2"/>
  <c r="A67" i="2"/>
  <c r="V66" i="2"/>
  <c r="A66" i="2"/>
  <c r="V65" i="2"/>
  <c r="A65" i="2"/>
  <c r="V64" i="2"/>
  <c r="A64" i="2"/>
  <c r="V63" i="2"/>
  <c r="A63" i="2"/>
  <c r="V62" i="2"/>
  <c r="A62" i="2"/>
  <c r="V61" i="2"/>
  <c r="A61" i="2"/>
  <c r="V60" i="2"/>
  <c r="A60" i="2"/>
  <c r="V59" i="2"/>
  <c r="A59" i="2"/>
  <c r="V58" i="2"/>
  <c r="A58" i="2"/>
  <c r="V57" i="2"/>
  <c r="A57" i="2"/>
  <c r="V56" i="2"/>
  <c r="A56" i="2"/>
  <c r="V55" i="2"/>
  <c r="A55" i="2"/>
  <c r="V54" i="2"/>
  <c r="A54" i="2"/>
  <c r="V53" i="2"/>
  <c r="A53" i="2"/>
  <c r="V52" i="2"/>
  <c r="A52" i="2"/>
  <c r="V51" i="2"/>
  <c r="A51" i="2"/>
  <c r="V50" i="2"/>
  <c r="A50" i="2"/>
  <c r="V49" i="2"/>
  <c r="A49" i="2"/>
  <c r="V48" i="2"/>
  <c r="A48" i="2"/>
  <c r="V47" i="2"/>
  <c r="A47" i="2"/>
  <c r="V46" i="2"/>
  <c r="A46" i="2"/>
  <c r="V45" i="2"/>
  <c r="A45" i="2"/>
  <c r="V44" i="2"/>
  <c r="A44" i="2"/>
  <c r="V43" i="2"/>
  <c r="A43" i="2"/>
  <c r="V42" i="2"/>
  <c r="A42" i="2"/>
  <c r="V41" i="2"/>
  <c r="A41" i="2"/>
  <c r="V40" i="2"/>
  <c r="A40" i="2"/>
  <c r="V39" i="2"/>
  <c r="A39" i="2"/>
  <c r="V38" i="2"/>
  <c r="A38" i="2"/>
  <c r="V37" i="2"/>
  <c r="A37" i="2"/>
  <c r="V36" i="2"/>
  <c r="A36" i="2"/>
  <c r="V35" i="2"/>
  <c r="A35" i="2"/>
  <c r="V34" i="2"/>
  <c r="A34" i="2"/>
  <c r="V33" i="2"/>
  <c r="A33" i="2"/>
  <c r="V32" i="2"/>
  <c r="A32" i="2"/>
  <c r="V31" i="2"/>
  <c r="A31" i="2"/>
  <c r="V30" i="2"/>
  <c r="A30" i="2"/>
  <c r="V29" i="2"/>
  <c r="A29" i="2"/>
  <c r="V28" i="2"/>
  <c r="A28" i="2"/>
  <c r="V27" i="2"/>
  <c r="A27" i="2"/>
  <c r="V26" i="2"/>
  <c r="A26" i="2"/>
  <c r="V25" i="2"/>
  <c r="A25" i="2"/>
  <c r="V24" i="2"/>
  <c r="A24" i="2"/>
  <c r="V23" i="2"/>
  <c r="A23" i="2"/>
  <c r="V22" i="2"/>
  <c r="A22" i="2"/>
  <c r="V21" i="2"/>
  <c r="A21" i="2"/>
  <c r="V20" i="2"/>
  <c r="A20" i="2"/>
  <c r="V19" i="2"/>
  <c r="A19" i="2"/>
  <c r="V18" i="2"/>
  <c r="A18" i="2"/>
  <c r="V17" i="2"/>
  <c r="A17" i="2"/>
  <c r="V16" i="2"/>
  <c r="A16" i="2"/>
  <c r="V15" i="2"/>
  <c r="A15" i="2"/>
  <c r="V14" i="2"/>
  <c r="A14" i="2"/>
  <c r="V13" i="2"/>
  <c r="A13" i="2"/>
  <c r="V12" i="2"/>
  <c r="A12" i="2"/>
  <c r="V11" i="2"/>
  <c r="A11" i="2"/>
  <c r="V10" i="2"/>
  <c r="A10" i="2"/>
  <c r="V9" i="2"/>
  <c r="A9" i="2"/>
  <c r="V8" i="2"/>
  <c r="A8" i="2"/>
  <c r="V7" i="2"/>
  <c r="A7" i="2"/>
  <c r="V6" i="2"/>
  <c r="A6" i="2"/>
  <c r="V5" i="2"/>
  <c r="A5" i="2"/>
  <c r="V4" i="2"/>
  <c r="A4" i="2"/>
  <c r="V3" i="2"/>
  <c r="A3" i="2"/>
  <c r="V2" i="2"/>
  <c r="A2" i="2"/>
  <c r="R169" i="1"/>
  <c r="A169" i="1"/>
  <c r="R168" i="1"/>
  <c r="A168" i="1"/>
  <c r="R167" i="1"/>
  <c r="A167" i="1"/>
  <c r="R166" i="1"/>
  <c r="A166" i="1"/>
  <c r="R165" i="1"/>
  <c r="A165" i="1"/>
  <c r="R164" i="1"/>
  <c r="A164" i="1"/>
  <c r="R163" i="1"/>
  <c r="A163" i="1"/>
  <c r="R162" i="1"/>
  <c r="A162" i="1"/>
  <c r="R161" i="1"/>
  <c r="A161" i="1"/>
  <c r="R160" i="1"/>
  <c r="A160" i="1"/>
  <c r="R159" i="1"/>
  <c r="A159" i="1"/>
  <c r="R158" i="1"/>
  <c r="A158" i="1"/>
  <c r="R157" i="1"/>
  <c r="A157" i="1"/>
  <c r="R156" i="1"/>
  <c r="A156" i="1"/>
  <c r="R155" i="1"/>
  <c r="A155" i="1"/>
  <c r="R154" i="1"/>
  <c r="A154" i="1"/>
  <c r="R153" i="1"/>
  <c r="A153" i="1"/>
  <c r="R152" i="1"/>
  <c r="A152" i="1"/>
  <c r="R151" i="1"/>
  <c r="A151" i="1"/>
  <c r="R150" i="1"/>
  <c r="A150" i="1"/>
  <c r="R149" i="1"/>
  <c r="A149" i="1"/>
  <c r="R148" i="1"/>
  <c r="A148" i="1"/>
  <c r="R147" i="1"/>
  <c r="A147" i="1"/>
  <c r="R146" i="1"/>
  <c r="A146" i="1"/>
  <c r="R145" i="1"/>
  <c r="A145" i="1"/>
  <c r="R144" i="1"/>
  <c r="A144" i="1"/>
  <c r="R143" i="1"/>
  <c r="A143" i="1"/>
  <c r="R142" i="1"/>
  <c r="A142" i="1"/>
  <c r="R141" i="1"/>
  <c r="A141" i="1"/>
  <c r="R140" i="1"/>
  <c r="A140" i="1"/>
  <c r="R139" i="1"/>
  <c r="A139" i="1"/>
  <c r="R138" i="1"/>
  <c r="A138" i="1"/>
  <c r="R137" i="1"/>
  <c r="A137" i="1"/>
  <c r="R136" i="1"/>
  <c r="A136" i="1"/>
  <c r="R135" i="1"/>
  <c r="A135" i="1"/>
  <c r="R134" i="1"/>
  <c r="A134" i="1"/>
  <c r="R133" i="1"/>
  <c r="A133" i="1"/>
  <c r="R132" i="1"/>
  <c r="A132" i="1"/>
  <c r="R131" i="1"/>
  <c r="A131" i="1"/>
  <c r="R130" i="1"/>
  <c r="A130" i="1"/>
  <c r="R129" i="1"/>
  <c r="A129" i="1"/>
  <c r="R128" i="1"/>
  <c r="A128" i="1"/>
  <c r="R127" i="1"/>
  <c r="A127" i="1"/>
  <c r="R126" i="1"/>
  <c r="A126" i="1"/>
  <c r="R125" i="1"/>
  <c r="A125" i="1"/>
  <c r="R124" i="1"/>
  <c r="A124" i="1"/>
  <c r="R123" i="1"/>
  <c r="A123" i="1"/>
  <c r="R122" i="1"/>
  <c r="A122" i="1"/>
  <c r="R121" i="1"/>
  <c r="A121" i="1"/>
  <c r="R120" i="1"/>
  <c r="A120" i="1"/>
  <c r="R119" i="1"/>
  <c r="A119" i="1"/>
  <c r="R118" i="1"/>
  <c r="A118" i="1"/>
  <c r="R117" i="1"/>
  <c r="A117" i="1"/>
  <c r="R116" i="1"/>
  <c r="A116" i="1"/>
  <c r="R115" i="1"/>
  <c r="A115" i="1"/>
  <c r="R114" i="1"/>
  <c r="A114" i="1"/>
  <c r="R113" i="1"/>
  <c r="A113" i="1"/>
  <c r="R112" i="1"/>
  <c r="A112" i="1"/>
  <c r="R111" i="1"/>
  <c r="A111" i="1"/>
  <c r="R110" i="1"/>
  <c r="A110" i="1"/>
  <c r="R109" i="1"/>
  <c r="A109" i="1"/>
  <c r="R108" i="1"/>
  <c r="A108" i="1"/>
  <c r="R107" i="1"/>
  <c r="A107" i="1"/>
  <c r="R106" i="1"/>
  <c r="A106" i="1"/>
  <c r="R105" i="1"/>
  <c r="A105" i="1"/>
  <c r="R104" i="1"/>
  <c r="A104" i="1"/>
  <c r="R103" i="1"/>
  <c r="A103" i="1"/>
  <c r="R102" i="1"/>
  <c r="A102" i="1"/>
  <c r="R101" i="1"/>
  <c r="A101" i="1"/>
  <c r="R100" i="1"/>
  <c r="A100" i="1"/>
  <c r="R99" i="1"/>
  <c r="A99" i="1"/>
  <c r="R98" i="1"/>
  <c r="A98" i="1"/>
  <c r="R97" i="1"/>
  <c r="A97" i="1"/>
  <c r="R96" i="1"/>
  <c r="A96" i="1"/>
  <c r="R95" i="1"/>
  <c r="A95" i="1"/>
  <c r="R94" i="1"/>
  <c r="A94" i="1"/>
  <c r="R93" i="1"/>
  <c r="A93" i="1"/>
  <c r="R92" i="1"/>
  <c r="A92" i="1"/>
  <c r="R91" i="1"/>
  <c r="A91" i="1"/>
  <c r="R90" i="1"/>
  <c r="A90" i="1"/>
  <c r="R89" i="1"/>
  <c r="A89" i="1"/>
  <c r="R88" i="1"/>
  <c r="A88" i="1"/>
  <c r="R87" i="1"/>
  <c r="A87" i="1"/>
  <c r="R86" i="1"/>
  <c r="A86" i="1"/>
  <c r="R85" i="1"/>
  <c r="A85" i="1"/>
  <c r="R84" i="1"/>
  <c r="A84" i="1"/>
  <c r="R83" i="1"/>
  <c r="A83" i="1"/>
  <c r="R82" i="1"/>
  <c r="A82" i="1"/>
  <c r="R81" i="1"/>
  <c r="A81" i="1"/>
  <c r="R80" i="1"/>
  <c r="A80" i="1"/>
  <c r="R79" i="1"/>
  <c r="A79" i="1"/>
  <c r="R78" i="1"/>
  <c r="A78" i="1"/>
  <c r="R77" i="1"/>
  <c r="A77" i="1"/>
  <c r="R76" i="1"/>
  <c r="A76" i="1"/>
  <c r="R75" i="1"/>
  <c r="A75" i="1"/>
  <c r="R74" i="1"/>
  <c r="A74" i="1"/>
  <c r="R73" i="1"/>
  <c r="A73" i="1"/>
  <c r="R72" i="1"/>
  <c r="A72" i="1"/>
  <c r="R71" i="1"/>
  <c r="A71" i="1"/>
  <c r="R70" i="1"/>
  <c r="A70" i="1"/>
  <c r="R69" i="1"/>
  <c r="A69" i="1"/>
  <c r="R68" i="1"/>
  <c r="A68" i="1"/>
  <c r="R67" i="1"/>
  <c r="A67" i="1"/>
  <c r="R66" i="1"/>
  <c r="A66" i="1"/>
  <c r="R65" i="1"/>
  <c r="A65" i="1"/>
  <c r="R64" i="1"/>
  <c r="A64" i="1"/>
  <c r="R63" i="1"/>
  <c r="A63" i="1"/>
  <c r="R62" i="1"/>
  <c r="A62" i="1"/>
  <c r="R61" i="1"/>
  <c r="A61" i="1"/>
  <c r="R60" i="1"/>
  <c r="A60" i="1"/>
  <c r="R59" i="1"/>
  <c r="A59" i="1"/>
  <c r="R58" i="1"/>
  <c r="A58" i="1"/>
  <c r="R57" i="1"/>
  <c r="A57" i="1"/>
  <c r="R56" i="1"/>
  <c r="A56" i="1"/>
  <c r="R55" i="1"/>
  <c r="A55" i="1"/>
  <c r="R54" i="1"/>
  <c r="A54" i="1"/>
  <c r="R53" i="1"/>
  <c r="A53" i="1"/>
  <c r="R52" i="1"/>
  <c r="A52" i="1"/>
  <c r="R51" i="1"/>
  <c r="A51" i="1"/>
  <c r="R50" i="1"/>
  <c r="A50" i="1"/>
  <c r="R49" i="1"/>
  <c r="A49" i="1"/>
  <c r="R48" i="1"/>
  <c r="A48" i="1"/>
  <c r="R47" i="1"/>
  <c r="A47" i="1"/>
  <c r="R46" i="1"/>
  <c r="A46" i="1"/>
  <c r="R45" i="1"/>
  <c r="A45" i="1"/>
  <c r="R44" i="1"/>
  <c r="A44" i="1"/>
  <c r="R43" i="1"/>
  <c r="A43" i="1"/>
  <c r="R42" i="1"/>
  <c r="A42" i="1"/>
  <c r="R41" i="1"/>
  <c r="A41" i="1"/>
  <c r="R40" i="1"/>
  <c r="A40" i="1"/>
  <c r="R39" i="1"/>
  <c r="A39" i="1"/>
  <c r="R38" i="1"/>
  <c r="A38" i="1"/>
  <c r="R37" i="1"/>
  <c r="A37" i="1"/>
  <c r="R36" i="1"/>
  <c r="A36" i="1"/>
  <c r="R35" i="1"/>
  <c r="A35" i="1"/>
  <c r="R34" i="1"/>
  <c r="A34" i="1"/>
  <c r="R33" i="1"/>
  <c r="A33" i="1"/>
  <c r="R32" i="1"/>
  <c r="A32" i="1"/>
  <c r="R31" i="1"/>
  <c r="A31" i="1"/>
  <c r="R30" i="1"/>
  <c r="A30" i="1"/>
  <c r="R29" i="1"/>
  <c r="A29" i="1"/>
  <c r="R28" i="1"/>
  <c r="A28" i="1"/>
  <c r="R27" i="1"/>
  <c r="A27" i="1"/>
  <c r="R26" i="1"/>
  <c r="A26" i="1"/>
  <c r="R25" i="1"/>
  <c r="A25" i="1"/>
  <c r="R24" i="1"/>
  <c r="A24" i="1"/>
  <c r="R23" i="1"/>
  <c r="A23" i="1"/>
  <c r="R22" i="1"/>
  <c r="A22" i="1"/>
  <c r="R21" i="1"/>
  <c r="A21" i="1"/>
  <c r="R20" i="1"/>
  <c r="A20" i="1"/>
  <c r="R19" i="1"/>
  <c r="A19" i="1"/>
  <c r="R18" i="1"/>
  <c r="A18" i="1"/>
  <c r="R17" i="1"/>
  <c r="A17" i="1"/>
  <c r="R16" i="1"/>
  <c r="A16" i="1"/>
  <c r="R15" i="1"/>
  <c r="A15" i="1"/>
  <c r="R14" i="1"/>
  <c r="A14" i="1"/>
  <c r="R13" i="1"/>
  <c r="A13" i="1"/>
  <c r="R12" i="1"/>
  <c r="A12" i="1"/>
  <c r="R11" i="1"/>
  <c r="A11" i="1"/>
  <c r="R10" i="1"/>
  <c r="A10" i="1"/>
  <c r="R9" i="1"/>
  <c r="A9" i="1"/>
  <c r="R8" i="1"/>
  <c r="A8" i="1"/>
  <c r="R7" i="1"/>
  <c r="A7" i="1"/>
  <c r="R6" i="1"/>
  <c r="A6" i="1"/>
  <c r="R5" i="1"/>
  <c r="A5" i="1"/>
  <c r="R4" i="1"/>
  <c r="A4" i="1"/>
  <c r="R3" i="1"/>
  <c r="A3" i="1"/>
  <c r="R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Delete 2 rows before submitting
	-Aira Mae Aloveros</t>
        </r>
      </text>
    </comment>
  </commentList>
</comments>
</file>

<file path=xl/sharedStrings.xml><?xml version="1.0" encoding="utf-8"?>
<sst xmlns="http://schemas.openxmlformats.org/spreadsheetml/2006/main" count="5561" uniqueCount="1477">
  <si>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</si>
  <si>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</si>
  <si>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</si>
  <si>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</si>
  <si>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</si>
  <si>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</si>
  <si>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</si>
  <si>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</si>
  <si>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</si>
  <si>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</si>
  <si>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</si>
  <si>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</si>
  <si>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</si>
  <si>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</si>
  <si>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</si>
  <si>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</si>
  <si>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</si>
  <si>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</si>
  <si>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</si>
  <si>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</si>
  <si>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</si>
  <si>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</si>
  <si>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</si>
  <si>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</si>
  <si>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</si>
  <si>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</si>
  <si>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</si>
  <si>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</si>
  <si>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</si>
  <si>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</si>
  <si>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</si>
  <si>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</si>
  <si>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28/03/23  13:50:33</t>
  </si>
  <si>
    <t>https://twitter.com/wysiwyg8080/status/936271294433132544</t>
  </si>
  <si>
    <t>Doros, Joshua Lloyd</t>
  </si>
  <si>
    <t>REDT</t>
  </si>
  <si>
    <t>Red tagging students from universities</t>
  </si>
  <si>
    <t>npa recruit university</t>
  </si>
  <si>
    <t>@wysiwyg8080</t>
  </si>
  <si>
    <t>⚔️FEARLESS BLACKJACK soldier⚔️(2NE1xBRAVE GIRLS)</t>
  </si>
  <si>
    <t>FANBOY🔸ECCLESIASTES 3:1 ➡️ The Lord has made everything beautiful in its time🔸 (CL~BOM~DARA~MINZY)
@GlobalBlackjack
 (MINYOUNG~YUJEONG~EUNJI~YUNA) 
@BraveGirls</t>
  </si>
  <si>
    <t>Anonymous</t>
  </si>
  <si>
    <t>Republic of the Philippines</t>
  </si>
  <si>
    <t>School crack down! State University ang pinakamadaling pasukin ng mga NPA to recruit. UP and PUP. Madami dyan namumundok na student. Save our students. Bwisit kayo mga leftist! CPP-NPA. Mamatay na po kayo nandadamay pa kayo.</t>
  </si>
  <si>
    <t>Reply</t>
  </si>
  <si>
    <t>15/05/2022 08:37:53 AM</t>
  </si>
  <si>
    <t>Emotional</t>
  </si>
  <si>
    <t>UNPROVEN</t>
  </si>
  <si>
    <t>Accused State Universities, particularly UP and PUP, as to be infiltrated by NPA to recruit rebels.</t>
  </si>
  <si>
    <t>Bio is not specified</t>
  </si>
  <si>
    <t>28/03/23  13:50:49</t>
  </si>
  <si>
    <t>https://twitter.com/BambieDucay/status/959410501703913472</t>
  </si>
  <si>
    <t>npa pinapaaral</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</si>
  <si>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</si>
  <si>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</si>
  <si>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</si>
  <si>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</si>
  <si>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</si>
  <si>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t>20/01/2021 15:58:07 PM</t>
  </si>
  <si>
    <r>
      <rPr>
        <sz val="9"/>
        <color rgb="FF000000"/>
        <rFont val="Arial"/>
        <family val="2"/>
      </rPr>
      <t xml:space="preserve">Accused UP student protesters as having NPA and terrorists as their master. </t>
    </r>
    <r>
      <rPr>
        <u/>
        <sz val="9"/>
        <color rgb="FF000000"/>
        <rFont val="Arial"/>
        <family val="2"/>
      </rPr>
      <t>https://up.edu.ph/up-president-danilo-l-concepcion-responds-to-afp-allegations-of-infiltration-of-up-units-by-the-cpp-npa/</t>
    </r>
  </si>
  <si>
    <t>28/03/23  13:50:40</t>
  </si>
  <si>
    <t>https://twitter.com/justinmanzano8/status/1048108985813950464</t>
  </si>
  <si>
    <t>@justinmanzano8</t>
  </si>
  <si>
    <t>Justin Manzano</t>
  </si>
  <si>
    <t>Site Coordinator, matapang, palakaibigan,mapagmahal, mabait at kayang pumatay sa mga taong pasaway o salot sa lipunan</t>
  </si>
  <si>
    <t>Identified</t>
  </si>
  <si>
    <t>Bicol/Ilocos Norte</t>
  </si>
  <si>
    <t>@bethangsioco @PinoyAkoBlog ang kakapal ng mukha pinapaaral ng gobyerno tapos kokontra mga NPA talaga</t>
  </si>
  <si>
    <t>20/01/2021 10:48:34 AM</t>
  </si>
  <si>
    <t>MISLEADING</t>
  </si>
  <si>
    <t>Branded student protesters as NPAs.</t>
  </si>
  <si>
    <t>28/03/23  13:50:44</t>
  </si>
  <si>
    <t>https://twitter.com/anniemaykho/status/972517511295111168</t>
  </si>
  <si>
    <t>@anniemaykho</t>
  </si>
  <si>
    <t>Annie</t>
  </si>
  <si>
    <t>Wessex</t>
  </si>
  <si>
    <t>@gmanews @_jamesJA @dzbb The future NPAs my gosh pinapaaral pa ng gobyerno</t>
  </si>
  <si>
    <t>11/08/2020 11:20:45 AM</t>
  </si>
  <si>
    <t>NEED CONTEXT</t>
  </si>
  <si>
    <t>Accused student protesters as future NPA members without basis.</t>
  </si>
  <si>
    <t>https://twitter.com/ioannesesledieu/status/1146027711489552384</t>
  </si>
  <si>
    <t>Aloveros, Aira Mae</t>
  </si>
  <si>
    <t>Red tagging students from state universities</t>
  </si>
  <si>
    <t>(UPD OR PUP OR DLSU OR Ateneo) AND (Komunista OR NPA OR Elitista) until:2023-01-01 since:2019-01-01</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</si>
  <si>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</si>
  <si>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</si>
  <si>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</si>
  <si>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</si>
  <si>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Text</t>
  </si>
  <si>
    <t>29/07/2022 06:52:29 AM</t>
  </si>
  <si>
    <t>Rational</t>
  </si>
  <si>
    <r>
      <rPr>
        <sz val="9"/>
        <color rgb="FF000000"/>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family val="2"/>
      </rPr>
      <t>https://www.gmanetwork.com/news/topstories/nation/773022/universities-object-to-claims-campuses-are-npa-recruiting-grounds/story/</t>
    </r>
  </si>
  <si>
    <t>Location is not specified</t>
  </si>
  <si>
    <t>24/03/23  18:43:24</t>
  </si>
  <si>
    <t>https://twitter.com/greaterDan_/status/1240575056658329606</t>
  </si>
  <si>
    <t>Delos Reyes, Rey</t>
  </si>
  <si>
    <t>@greaterDan_</t>
  </si>
  <si>
    <t>dan 🐍</t>
  </si>
  <si>
    <t>the rumors are terrible and cruel but honey most of them are true | abm, feu ‘18 | management engineering, admu ‘22 | opinions and views are my own | he/him</t>
  </si>
  <si>
    <t>@jhnlvrdln Mga komunista talaga mga taga UP at PUP. Mga taga bundok 😤😤</t>
  </si>
  <si>
    <t>18/01/2021 22:27:39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</si>
  <si>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</si>
  <si>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https://twitter.com/inquirerdotnet/status/1329983635009593344</t>
  </si>
  <si>
    <t>@inquirerdotnet</t>
  </si>
  <si>
    <t>Inquirer</t>
  </si>
  <si>
    <t>Balanced News, Fearless Views. https://t.co/AuYsgsogFf</t>
  </si>
  <si>
    <t>Media</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</si>
  <si>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</si>
  <si>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</si>
  <si>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</si>
  <si>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23/10/2020 04:59:05 AM</t>
  </si>
  <si>
    <t>Protesters calling PUP a den of NPAs</t>
  </si>
  <si>
    <t>https://twitter.com/UnitedPhilippi1/status/1182184273756839936</t>
  </si>
  <si>
    <t>Red tagging students from different universities</t>
  </si>
  <si>
    <t>NPA mindanao university</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</si>
  <si>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</si>
  <si>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</si>
  <si>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</si>
  <si>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</si>
  <si>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31/07/2022 07:01:12 AM</t>
  </si>
  <si>
    <t>May pagdawit ng pangalan ng Aquino at Universities. Regarding the universities, specifically UP, NPA infiltration has no evidence https://up.edu.ph/up-president-danilo-l-concepcion-responds-to-afp-allegations-of-infiltration-of-up-units-by-the-cpp-npa/</t>
  </si>
  <si>
    <t>28/03/23  13:50:47</t>
  </si>
  <si>
    <t>https://twitter.com/milbpoy/status/1160428492393046017</t>
  </si>
  <si>
    <t>@milbpoy</t>
  </si>
  <si>
    <t>Mi Filipinas</t>
  </si>
  <si>
    <t>Interest</t>
  </si>
  <si>
    <t>Cebu City, Central Visayas</t>
  </si>
  <si>
    <t>@anakbayan_ph Kayo mga salot sa Lipunan! Pinapaaral kayo ng gobyerno tapus magprotesta kayo? Mga NPA at its finest!</t>
  </si>
  <si>
    <t>17/11/2020 23:34:45 PM</t>
  </si>
  <si>
    <t>Branded university student protesters as NPAs.</t>
  </si>
  <si>
    <t>https://twitter.com/GasmienJean/status/1172517478703845376</t>
  </si>
  <si>
    <t>@GasmienJean</t>
  </si>
  <si>
    <t>Jean Gasmieñ</t>
  </si>
  <si>
    <t>Ayaw sa dilawan 😅</t>
  </si>
  <si>
    <t>Mga komunista sa PUP basahin niyo kung bakit na veto ni PRRD . https://t.co/TQmI04fU02</t>
  </si>
  <si>
    <t>02/07/2019 12:07:53 PM</t>
  </si>
  <si>
    <t>Assumes that there are CPP/NPA students in PUP</t>
  </si>
  <si>
    <t>28/03/23  13:50:42</t>
  </si>
  <si>
    <t>https://twitter.com/BUTIamKing/status/1268450136876670978</t>
  </si>
  <si>
    <t>@BUTIamKing</t>
  </si>
  <si>
    <t>Benedict</t>
  </si>
  <si>
    <t>My life lessons</t>
  </si>
  <si>
    <t>Yan pa iskolar ng bayan?? Hahaha. tas madami NPA galing UP. 😂😅😂 Kaya.... 🤣 https://t.co/mGvFRZPYhH</t>
  </si>
  <si>
    <t>Retweet</t>
  </si>
  <si>
    <t>13/08/2019 03:14:43 AM</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</si>
  <si>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</si>
  <si>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</si>
  <si>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</si>
  <si>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</si>
  <si>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</si>
  <si>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</si>
  <si>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11/05/2022 13:59:17 PM</t>
  </si>
  <si>
    <t>Accused UP student protesters as having their education being funded by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</si>
  <si>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</si>
  <si>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</si>
  <si>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</si>
  <si>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</si>
  <si>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</si>
  <si>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</si>
  <si>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31/07/2022 03:12:43 AM</t>
  </si>
  <si>
    <t>Accused UP students as being traitors, enemies of the state, and NPAs.</t>
  </si>
  <si>
    <t>28/03/23  13:50:36</t>
  </si>
  <si>
    <t>https://twitter.com/Pinkmartini0923/status/1279338961253457922</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</si>
  <si>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</si>
  <si>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</si>
  <si>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</si>
  <si>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</si>
  <si>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11/11/2020 15:44:29 PM</t>
  </si>
  <si>
    <t>Accused someone as being a public school/university NPA student.</t>
  </si>
  <si>
    <t>28/03/23  13:50:39</t>
  </si>
  <si>
    <t>https://twitter.com/OmarMubarakh/status/1269085974996238336</t>
  </si>
  <si>
    <t>@OmarMubarakh</t>
  </si>
  <si>
    <t>Mr.Boy</t>
  </si>
  <si>
    <t>🤗🤝Allah is my Lawyer🤲</t>
  </si>
  <si>
    <t>Mindanao</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</si>
  <si>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</si>
  <si>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20/01/2021 16:41:13 PM</t>
  </si>
  <si>
    <t>Provided accusation that the education of most of the UP students are funded by NPA.</t>
  </si>
  <si>
    <t>21/02/23 17:25:35</t>
  </si>
  <si>
    <t>https://twitter.com/JethroGamez/status/1293145325163569152</t>
  </si>
  <si>
    <t>Red tagging students from UP</t>
  </si>
  <si>
    <t>TERORISTA UP NPA</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</si>
  <si>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</si>
  <si>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</si>
  <si>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</si>
  <si>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</si>
  <si>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</si>
  <si>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t>17/11/2020 16:02:21 PM</t>
  </si>
  <si>
    <r>
      <rPr>
        <sz val="9"/>
        <color rgb="FF000000"/>
        <rFont val="Arial"/>
        <family val="2"/>
      </rPr>
      <t xml:space="preserve">Accuses UP of being controlled by the CPP-NPA-NDF. </t>
    </r>
    <r>
      <rPr>
        <u/>
        <sz val="9"/>
        <color rgb="FF000000"/>
        <rFont val="Arial"/>
        <family val="2"/>
      </rPr>
      <t>https://news.abs-cbn.com/news/01/24/21/several-universities-blast-parlade-claim-campuses-are-npa-recruitment-havens</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</si>
  <si>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</si>
  <si>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</si>
  <si>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</si>
  <si>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</si>
  <si>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</si>
  <si>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</si>
  <si>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</si>
  <si>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22/04/2021 12:49:28 PM</t>
  </si>
  <si>
    <t>https://www.gmanetwork.com/news/topstories/nation/773022/universities-object-to-claims-campuses-are-npa-recruiting-grounds/story/</t>
  </si>
  <si>
    <t>21/02/23 17:27:12</t>
  </si>
  <si>
    <t>https://twitter.com/e_eisaacs/status/1319503590248108032</t>
  </si>
  <si>
    <t>state university terorista</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</si>
  <si>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</si>
  <si>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</si>
  <si>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</si>
  <si>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</si>
  <si>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18/11/2020 06:41:37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</si>
  <si>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</si>
  <si>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https://twitter.com/MamTessCD/status/1326551378672586754</t>
  </si>
  <si>
    <t>@MamTessCD</t>
  </si>
  <si>
    <t>Teresita Curato-Dapoc</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</si>
  <si>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</si>
  <si>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16/02/2020 15:40:43 PM</t>
  </si>
  <si>
    <t>Accuses that said univerisities are NPA breeding ground (1)https://news.abs-cbn.com/news/01/24/21/several-universities-blast-parlade-claim-campuses-are-npa-recruitment-havens (2)https://thepost.net.ph/news/campus/up-president-denies-npa-recruitment-in-campus/</t>
  </si>
  <si>
    <t>21/02/23 16:19:00</t>
  </si>
  <si>
    <t>https://twitter.com/amylauderdake/status/1330359548436246529</t>
  </si>
  <si>
    <t>UP NPA PUP</t>
  </si>
  <si>
    <t>@amylauderdake</t>
  </si>
  <si>
    <t>amylauderdake</t>
  </si>
  <si>
    <t>Typical NPA UNIVERSITIES   .... Ateneo, UP. PUP . USTI ARE  BECOMING A  BREADING GROUND   FOR CPP NPA NDF</t>
  </si>
  <si>
    <t>16/02/2020 18:15:14 PM</t>
  </si>
  <si>
    <r>
      <rPr>
        <sz val="9"/>
        <color rgb="FF000000"/>
        <rFont val="Arial"/>
        <family val="2"/>
      </rPr>
      <t xml:space="preserve">Accuses that the said universities are NPA breeding ground </t>
    </r>
    <r>
      <rPr>
        <u/>
        <sz val="9"/>
        <color rgb="FF000000"/>
        <rFont val="Arial"/>
        <family val="2"/>
      </rPr>
      <t>https://www.gmanetwork.com/news/topstories/nation/773022/universities-object-to-claims-campuses-are-npa-recruiting-grounds/story/</t>
    </r>
  </si>
  <si>
    <t>Location and bio are not specified</t>
  </si>
  <si>
    <t>https://twitter.com/Juanmakabayan9/status/1356073668351119364</t>
  </si>
  <si>
    <t>rebelde aktibista UP</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</si>
  <si>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</si>
  <si>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</si>
  <si>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</si>
  <si>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</si>
  <si>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28/03/2022 12:43:53 PM</t>
  </si>
  <si>
    <t>Accuses UP DILIMAN (activists) of faking the killings of activists for the activists to become armed rebels or NPA.</t>
  </si>
  <si>
    <t>21/02/23 17:26:50</t>
  </si>
  <si>
    <t>https://twitter.com/brymac9168/status/1351295215403864065</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</si>
  <si>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</si>
  <si>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</si>
  <si>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</si>
  <si>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</si>
  <si>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16/04/2021 02:53:09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</si>
  <si>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</si>
  <si>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21/02/23 17:23:35</t>
  </si>
  <si>
    <t>https://twitter.com/n4qpu/status/1351844058935615488</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</si>
  <si>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</si>
  <si>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</si>
  <si>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</si>
  <si>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</si>
  <si>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</si>
  <si>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21/01/2021 09:41:49 AM</t>
  </si>
  <si>
    <r>
      <rPr>
        <sz val="9"/>
        <color rgb="FF000000"/>
        <rFont val="Arial"/>
        <family val="2"/>
      </rPr>
      <t xml:space="preserve">Suggests that student activists will recruit the soldiers and police to join NPA and perform civil disobedience. </t>
    </r>
    <r>
      <rPr>
        <u/>
        <sz val="9"/>
        <color rgb="FF000000"/>
        <rFont val="Arial"/>
        <family val="2"/>
      </rPr>
      <t>https://news.abs-cbn.com/news/01/24/21/several-universities-blast-parlade-claim-campuses-are-npa-recruitment-havens</t>
    </r>
  </si>
  <si>
    <t>21/02/23 16:25:35</t>
  </si>
  <si>
    <t>https://twitter.com/Shaider_de/status/1351921960847101954</t>
  </si>
  <si>
    <t>Red tagging students from UP and PUP</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</si>
  <si>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</si>
  <si>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</si>
  <si>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</si>
  <si>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</si>
  <si>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</si>
  <si>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t>19/01/2021 07:04:01 AM</t>
  </si>
  <si>
    <r>
      <rPr>
        <sz val="9"/>
        <color rgb="FF000000"/>
        <rFont val="Arial"/>
        <family val="2"/>
      </rPr>
      <t xml:space="preserve">Accuses that leaders of NPA comes from PUP and UP </t>
    </r>
    <r>
      <rPr>
        <u/>
        <sz val="9"/>
        <color rgb="FF000000"/>
        <rFont val="Arial"/>
        <family val="2"/>
      </rPr>
      <t>https://news.abs-cbn.com/news/01/24/21/several-universities-blast-parlade-claim-campuses-are-npa-recruitment-havens</t>
    </r>
  </si>
  <si>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</si>
  <si>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</si>
  <si>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</si>
  <si>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</si>
  <si>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</si>
  <si>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19/01/2021 03:53:53 AM</t>
  </si>
  <si>
    <t>Accuses that said univerisities are communist and NPA breeding ground (1)https://news.abs-cbn.com/news/01/24/21/several-universities-blast-parlade-claim-campuses-are-npa-recruitment-havens (2)https://thepost.net.ph/news/campus/up-president-denies-npa-recruitment-in-campus/</t>
  </si>
  <si>
    <t>https://twitter.com/Unotres1384/status/1351165467902300170</t>
  </si>
  <si>
    <t>@Unotres1384</t>
  </si>
  <si>
    <t>Unotres</t>
  </si>
  <si>
    <t>@kikopangilinan @thinkinggab Npa recruitment agency ho ang UP.. nag iisip kpb? Sabagay.. mukang npa nman tlga ikaw..</t>
  </si>
  <si>
    <t>19/01/2021 08:04:13 AM</t>
  </si>
  <si>
    <t>assumes that UP has NPA recruitments</t>
  </si>
  <si>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</si>
  <si>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</si>
  <si>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</si>
  <si>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</si>
  <si>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</si>
  <si>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</si>
  <si>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</si>
  <si>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19/01/2021 03:47:44 AM</t>
  </si>
  <si>
    <t>Accuses colleges as NPA and communist (1)https://news.abs-cbn.com/news/01/24/21/several-universities-blast-parlade-claim-campuses-are-npa-recruitment-havens (2)https://thepost.net.ph/news/campus/up-president-denies-npa-recruitment-in-campus/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</si>
  <si>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</si>
  <si>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</si>
  <si>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</si>
  <si>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</si>
  <si>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</si>
  <si>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t>19/01/2021 17:47:27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</si>
  <si>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</si>
  <si>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</si>
  <si>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</si>
  <si>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</si>
  <si>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</si>
  <si>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</si>
  <si>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18/01/2021 13:27:11 PM</t>
  </si>
  <si>
    <t>UNPROVEN, MISLEADING</t>
  </si>
  <si>
    <t>Assumes that the politician Ka Leody de Guzman is a recruiter for NPA (specifically mga kabataan)</t>
  </si>
  <si>
    <t>https://twitter.com/ella_villa1/status/1412936022636130305</t>
  </si>
  <si>
    <t>@ella_villa1</t>
  </si>
  <si>
    <t>Ella Villanueva</t>
  </si>
  <si>
    <t>“Many of life’s failures are people who did not realize how close they were to success when they gave up.”</t>
  </si>
  <si>
    <t>https://t.co/wDrknkvc23</t>
  </si>
  <si>
    <t>18/01/2021 13:19:51 PM</t>
  </si>
  <si>
    <t>Accuses the kabataan partylists as NPAs without further evidence</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</si>
  <si>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</si>
  <si>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</si>
  <si>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</si>
  <si>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</si>
  <si>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</si>
  <si>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</si>
  <si>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t>18/01/2021 13:42:54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</si>
  <si>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</si>
  <si>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28/03/23  13:50:23</t>
  </si>
  <si>
    <t>https://twitter.com/DonFrance13/status/1469151223526072322</t>
  </si>
  <si>
    <t>joma sison university</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</si>
  <si>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</si>
  <si>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</si>
  <si>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</si>
  <si>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</si>
  <si>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18/01/2021 14:50:40 PM</t>
  </si>
  <si>
    <t>Accused almost all universities as being controlled by communists and as worshippers of Joma Sison and Ninoy Aquino.</t>
  </si>
  <si>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</si>
  <si>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</si>
  <si>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</si>
  <si>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</si>
  <si>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</si>
  <si>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</si>
  <si>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t>19/01/2021 08:50:51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</si>
  <si>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</si>
  <si>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28/03/23  13:50:41</t>
  </si>
  <si>
    <t>https://twitter.com/hellahannah_/status/1521699710452396034</t>
  </si>
  <si>
    <t>@hellahannah_</t>
  </si>
  <si>
    <t>haneng</t>
  </si>
  <si>
    <t>@weareoneEXO @B_hundred_Hyun @layzhang | UPD BAA</t>
  </si>
  <si>
    <t>NPA pala jga taga up bakit moko pinapaaral dito!!</t>
  </si>
  <si>
    <t>19/01/2021 08:54:16 AM</t>
  </si>
  <si>
    <t>The tweet regarding UP students being NPAs may be sarcastic but may also be interpreted as true.</t>
  </si>
  <si>
    <t>https://twitter.com/i_amniccss/status/1600695812501426176</t>
  </si>
  <si>
    <t>@i_amniccss</t>
  </si>
  <si>
    <t>niccs 🩺</t>
  </si>
  <si>
    <t>| an isko with a fragile heart | upm 🌻🩺</t>
  </si>
  <si>
    <t>Wearing UP merch during house to house survey, 6 houses na nag refuse nag re recruit daw kami para maging NPA.</t>
  </si>
  <si>
    <t>19/01/2021 02:13:35 AM</t>
  </si>
  <si>
    <t>Falsely accused as recruiters</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</si>
  <si>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</si>
  <si>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</si>
  <si>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</si>
  <si>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</si>
  <si>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19/01/2021 10:45:39 AM</t>
  </si>
  <si>
    <t>UNPROVEN, NEEDS CONTEXT</t>
  </si>
  <si>
    <t>The truth of the statement is unverifiable regarding the recruitment in cebu</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</si>
  <si>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</si>
  <si>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</si>
  <si>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</si>
  <si>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</si>
  <si>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</si>
  <si>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</si>
  <si>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</si>
  <si>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19/01/2021 08:25:14 AM</t>
  </si>
  <si>
    <t>Statement that NPA recruits students from UP lacks background.</t>
  </si>
  <si>
    <t>https://twitter.com/fey_ded/status/1555264748773842944</t>
  </si>
  <si>
    <t>breeding ground ng NPA</t>
  </si>
  <si>
    <t>@fey_ded</t>
  </si>
  <si>
    <t>Au.</t>
  </si>
  <si>
    <t>gon' steal ur heart</t>
  </si>
  <si>
    <t>UP breeding ground ng NPA</t>
  </si>
  <si>
    <t>19/05/2022 20:45:43 PM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</si>
  <si>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</si>
  <si>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Location is not specified. This is a different account who posted the same thing as line 45</t>
  </si>
  <si>
    <t>21/02/23 16:20:10</t>
  </si>
  <si>
    <t>https://twitter.com/SamukaNimoUy/status/1525757348039389185</t>
  </si>
  <si>
    <t>@SamukaNimoUy</t>
  </si>
  <si>
    <t>-Nessa-</t>
  </si>
  <si>
    <t>Your Engineer ❤️💚🤍</t>
  </si>
  <si>
    <t>UP and PUP are NPA’s recruitment hubs.</t>
  </si>
  <si>
    <t>10/10/2019 06:41:09 AM</t>
  </si>
  <si>
    <r>
      <rPr>
        <sz val="9"/>
        <color rgb="FF000000"/>
        <rFont val="Arial"/>
        <family val="2"/>
      </rPr>
      <t xml:space="preserve">Accuses that the said universities are NPA breeding ground </t>
    </r>
    <r>
      <rPr>
        <u/>
        <sz val="9"/>
        <color rgb="FF000000"/>
        <rFont val="Arial"/>
        <family val="2"/>
      </rPr>
      <t>https://news.abs-cbn.com/news/01/24/21/several-universities-blast-parlade-claim-campuses-are-npa-recruitment-havens</t>
    </r>
  </si>
  <si>
    <t>https://twitter.com/prog_pwrc/status/1527390066154565633</t>
  </si>
  <si>
    <t>Red tagging students from universities in Mindanao</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</si>
  <si>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</si>
  <si>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</si>
  <si>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</si>
  <si>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</si>
  <si>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</si>
  <si>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t>19/01/2021 07:54:28 AM</t>
  </si>
  <si>
    <r>
      <rPr>
        <sz val="9"/>
        <color rgb="FF000000"/>
        <rFont val="Arial"/>
        <family val="2"/>
      </rPr>
      <t xml:space="preserve">Confirmation based only on an alumnus </t>
    </r>
    <r>
      <rPr>
        <u/>
        <sz val="9"/>
        <color rgb="FF000000"/>
        <rFont val="Arial"/>
        <family val="2"/>
      </rPr>
      <t>https://up.edu.ph/up-president-danilo-l-concepcion-responds-to-afp-allegations-of-infiltration-of-up-units-by-the-cpp-npa/</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</si>
  <si>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</si>
  <si>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</si>
  <si>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</si>
  <si>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</si>
  <si>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</si>
  <si>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</si>
  <si>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t>02/06/2021 03:09:16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</si>
  <si>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</si>
  <si>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</si>
  <si>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</si>
  <si>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</si>
  <si>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</si>
  <si>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06/12/2022 15:26:28 PM</t>
  </si>
  <si>
    <t xml:space="preserve"> Accuses that there's NPA recruitment in PUP  https://news.abs-cbn.com/news/01/24/21/several-universities-blast-parlade-claim-campuses-are-npa-recruitment-havens </t>
  </si>
  <si>
    <t>21/02/23 17:26:35</t>
  </si>
  <si>
    <t>https://twitter.com/samsunguser13/status/1552909911394500608</t>
  </si>
  <si>
    <t>@samsunguser13</t>
  </si>
  <si>
    <t>Your Arms🇵🇭/🇩🇪</t>
  </si>
  <si>
    <t>🤓🫠 22❤️💚</t>
  </si>
  <si>
    <t>Zaragoza, Philippines</t>
  </si>
  <si>
    <t>UP terorista what do we expect</t>
  </si>
  <si>
    <t>21/07/2021 14:31:02 PM</t>
  </si>
  <si>
    <r>
      <rPr>
        <sz val="9"/>
        <color rgb="FF000000"/>
        <rFont val="Arial"/>
        <family val="2"/>
      </rPr>
      <t xml:space="preserve">Accuses UP of being terrorists. </t>
    </r>
    <r>
      <rPr>
        <u/>
        <sz val="9"/>
        <color rgb="FF000000"/>
        <rFont val="Arial"/>
        <family val="2"/>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</si>
  <si>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</si>
  <si>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</si>
  <si>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</si>
  <si>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</si>
  <si>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</si>
  <si>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</si>
  <si>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22/11/2020 00:41:06 AM</t>
  </si>
  <si>
    <t>Accuses that the said universities are NPA breeding ground (1)https://news.abs-cbn.com/news/01/24/21/several-universities-blast-parlade-claim-campuses-are-npa-recruitment-havens (2)https://thepost.net.ph/news/campus/up-president-denies-npa-recruitment-in-campus/</t>
  </si>
  <si>
    <t>https://twitter.com/IANCUOfficial1/status/1456956732987437062</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</si>
  <si>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</si>
  <si>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</si>
  <si>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</si>
  <si>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</si>
  <si>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</si>
  <si>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</si>
  <si>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15/02/2019 13:51:49 PM</t>
  </si>
  <si>
    <t>Concluded that there are a lot of rebels within UP without evidence (or the poster might have confused activism with rebellion). There's also no proof regarding the relationship between Joma Sison and Leni Robredo.</t>
  </si>
  <si>
    <t>https://twitter.com/keizerinj/status/1545266471248338945</t>
  </si>
  <si>
    <t>@keizerinj</t>
  </si>
  <si>
    <t>Yondaime</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</si>
  <si>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</si>
  <si>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t>04/08/2022 18:49:46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</si>
  <si>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</si>
  <si>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https://twitter.com/keizerinj/status/1545330851772125184</t>
  </si>
  <si>
    <t>@andie0312 Well, it’s happening in universities. Terrorist ideologies are being shared there for decades. Campus recruitment were proven true by former rebels who surrendered.</t>
  </si>
  <si>
    <t>09/05/2022 15:41:43 PM</t>
  </si>
  <si>
    <t>UNPROVEN.MISLEADING</t>
  </si>
  <si>
    <t>Specified that universities are being thought terrorist ideologies
https://www.gmanetwork.com/news/topstories/nation/773022/universities-object-to-claims-campuses-are-npa-recruiting-grounds/story/</t>
  </si>
  <si>
    <t>https://twitter.com/ThePaladin33/status/1535225155550855168</t>
  </si>
  <si>
    <t>@ThePaladin33</t>
  </si>
  <si>
    <t>Sagittarius33</t>
  </si>
  <si>
    <t>Cat lover</t>
  </si>
  <si>
    <r>
      <rPr>
        <sz val="9"/>
        <color rgb="FF000000"/>
        <rFont val="Arial"/>
        <family val="2"/>
      </rPr>
      <t xml:space="preserve">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t>
    </r>
    <r>
      <rPr>
        <u/>
        <sz val="9"/>
        <color rgb="FF1155CC"/>
        <rFont val="Arial"/>
        <family val="2"/>
      </rPr>
      <t>https://t.co/7SThfHXNXy</t>
    </r>
  </si>
  <si>
    <t>22/01/2022 21:13:54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</si>
  <si>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</si>
  <si>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https://twitter.com/vlabvs21/status/1523689683019984898</t>
  </si>
  <si>
    <t>@vlabvs21</t>
  </si>
  <si>
    <t>Kimpoy Palaboy ❤️💚✌️👊</t>
  </si>
  <si>
    <t>Small business owner and boat enthusiast.</t>
  </si>
  <si>
    <t>Tanggalan ng scholarship mga yan. Sobra ng abusado!!! Sayang ang pera ng gobyerno sa breeding ground ng mga NPA!!! 😈😈😈</t>
  </si>
  <si>
    <t>23/01/2022 03:23:48 AM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</si>
  <si>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</si>
  <si>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https://twitter.com/AlfonsoCorpuz/status/1523806047655559168</t>
  </si>
  <si>
    <t>@AlfonsoCorpuz</t>
  </si>
  <si>
    <t>Sir-Al-Cee</t>
  </si>
  <si>
    <t>I love Books, Movies &amp; Videos, Nature, Technology, Math, Science. Master-in-Physics Education. Marcos Loyalist. Duterte Supporter. http://youtube.com/channel/UCo_Iy…</t>
  </si>
  <si>
    <t>UP Walkout? Eh di, UP Kick-out. Sayang ang pera ng mga gobyerno na pondohan ang mga estudyante para maging anti-government ang or worse maging NPA recruit!</t>
  </si>
  <si>
    <t>29/11/2017 22:54:24 PM</t>
  </si>
  <si>
    <t>The post might have mistaken UP walkout movement as an anti-government or an NPA recruitment.</t>
  </si>
  <si>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</si>
  <si>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</si>
  <si>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</si>
  <si>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</si>
  <si>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</si>
  <si>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</si>
  <si>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19/01/2021 02:30:59 AM</t>
  </si>
  <si>
    <t>Accuses a kabataan member of thinking about recruitment process</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</si>
  <si>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</si>
  <si>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</si>
  <si>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</si>
  <si>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</si>
  <si>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</si>
  <si>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19/01/2021 02:41:36 AM</t>
  </si>
  <si>
    <r>
      <rPr>
        <sz val="9"/>
        <color rgb="FF000000"/>
        <rFont val="Arial"/>
        <family val="2"/>
      </rPr>
      <t xml:space="preserve">Accuses that professors are instigators and said univerisities are NPA breeding ground </t>
    </r>
    <r>
      <rPr>
        <u/>
        <sz val="9"/>
        <color rgb="FF000000"/>
        <rFont val="Arial"/>
        <family val="2"/>
      </rPr>
      <t>https://www.gmanetwork.com/news/topstories/nation/773022/universities-object-to-claims-campuses-are-npa-recruiting-grounds/story/</t>
    </r>
  </si>
  <si>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</si>
  <si>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</si>
  <si>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</si>
  <si>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</si>
  <si>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</si>
  <si>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06/11/2021 12:08:48 PM</t>
  </si>
  <si>
    <t>Confused protests in UP as activism, rebellion, and communism.</t>
  </si>
  <si>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</si>
  <si>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</si>
  <si>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</si>
  <si>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</si>
  <si>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</si>
  <si>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15/03/2016 00:49:27 AM</t>
  </si>
  <si>
    <t>Statement that CPP-NPA-NDF takes advantage of rallies in UP to recruit rebels has no background.</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</si>
  <si>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</si>
  <si>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</si>
  <si>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</si>
  <si>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</si>
  <si>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</si>
  <si>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</si>
  <si>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</si>
  <si>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t>16/10/2021 15:15:16 PM</t>
  </si>
  <si>
    <t>MISLEADING, UNPROVEN</t>
  </si>
  <si>
    <r>
      <rPr>
        <sz val="9"/>
        <color rgb="FF000000"/>
        <rFont val="Arial"/>
        <family val="2"/>
      </rPr>
      <t xml:space="preserve">Branded UP as NPA University. The allegation regarding UP being infiltrated by NPA has no evidence: </t>
    </r>
    <r>
      <rPr>
        <u/>
        <sz val="9"/>
        <color rgb="FF000000"/>
        <rFont val="Arial"/>
        <family val="2"/>
      </rPr>
      <t>https://up.edu.ph/up-president-danilo-l-concepcion-responds-to-afp-allegations-of-infiltration-of-up-units-by-the-cpp-npa/</t>
    </r>
  </si>
  <si>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</si>
  <si>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</si>
  <si>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</si>
  <si>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</si>
  <si>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</si>
  <si>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18/11/2020 05:08:34 AM</t>
  </si>
  <si>
    <t>Accused DepEd as being infiltrated by NPA.</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</si>
  <si>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</si>
  <si>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</si>
  <si>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</si>
  <si>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21/01/2021 07:04:53 AM</t>
  </si>
  <si>
    <t>Suggests that there is a recruitment by Joma Sison to the students in state colleges and universities.</t>
  </si>
  <si>
    <t>https://twitter.com/librengsapatos_/status/1196051316079915008</t>
  </si>
  <si>
    <t>@librengsapatos_</t>
  </si>
  <si>
    <t>daijoubu tupaki</t>
  </si>
  <si>
    <t>a flesh sack full of bad decisions</t>
  </si>
  <si>
    <t>impyerno</t>
  </si>
  <si>
    <t>@ClintMagada19 kala ko magiging komunista ka rin sa pup chz</t>
  </si>
  <si>
    <t>20/04/2022 10:24:39 AM</t>
  </si>
  <si>
    <t>Accuses a student of being an NPA</t>
  </si>
  <si>
    <t>https://twitter.com/armando_domo/status/1292953722566381574</t>
  </si>
  <si>
    <t>@armando_domo</t>
  </si>
  <si>
    <t>Mandy Domz</t>
  </si>
  <si>
    <t>Lately.. Yung mga napapatay na mga NPA sa mga encounter.. bakit karamihan taga UP o PUP.. anong meron sa dalawang State University na yan.. Pugad yata ng mga Komunista</t>
  </si>
  <si>
    <t>21/01/2021 16:53:27 PM</t>
  </si>
  <si>
    <r>
      <rPr>
        <sz val="9"/>
        <color rgb="FF000000"/>
        <rFont val="Arial"/>
        <family val="2"/>
      </rPr>
      <t xml:space="preserve">The allegation regarding UP having NPA who died in encounters: </t>
    </r>
    <r>
      <rPr>
        <u/>
        <sz val="9"/>
        <color rgb="FF000000"/>
        <rFont val="Arial"/>
        <family val="2"/>
      </rPr>
      <t>https://up.edu.ph/up-president-danilo-l-concepcion-responds-to-afp-allegations-of-infiltration-of-up-units-by-the-cpp-npa/</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</si>
  <si>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</si>
  <si>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</si>
  <si>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</si>
  <si>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</si>
  <si>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</si>
  <si>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11/05/2022 14:52:47 PM</t>
  </si>
  <si>
    <t>28/03/23  13:50:17</t>
  </si>
  <si>
    <t>https://twitter.com/AslLotoy/status/1360937438563033089</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</si>
  <si>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</si>
  <si>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</si>
  <si>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</si>
  <si>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</si>
  <si>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15/07/2019 23:22:28 PM</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</si>
  <si>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</si>
  <si>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</si>
  <si>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</si>
  <si>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</si>
  <si>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</si>
  <si>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</si>
  <si>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</si>
  <si>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</si>
  <si>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01/02/2021 02:55:31 AM</t>
  </si>
  <si>
    <t>Branded UP as University of Joma Sison.</t>
  </si>
  <si>
    <t>28/03/23  13:50:27</t>
  </si>
  <si>
    <t>https://twitter.com/JaredXenos/status/1459924320206352384</t>
  </si>
  <si>
    <t>@JaredXenos</t>
  </si>
  <si>
    <t>jared zane xenos</t>
  </si>
  <si>
    <t>Engineer, consultant, builder, world traveler, photographer, artist, patriot</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</si>
  <si>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</si>
  <si>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31/01/2021 11:54:37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</si>
  <si>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</si>
  <si>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</si>
  <si>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</si>
  <si>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</si>
  <si>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</si>
  <si>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</si>
  <si>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24/07/2022 03:16:09 AM</t>
  </si>
  <si>
    <t>There's no data showing most of arrested civilians during Marcos regime were from UP.</t>
  </si>
  <si>
    <t>https://twitter.com/jssalvador225/status/1096406730160754688</t>
  </si>
  <si>
    <t>@jssalvador225</t>
  </si>
  <si>
    <t>Joselito Salvador</t>
  </si>
  <si>
    <t>Breeding ground ng npa yan yupi! Pati mga teachers dyan komunista!!!</t>
  </si>
  <si>
    <t>05/05/2022 04:06:14 AM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</si>
  <si>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</si>
  <si>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</si>
  <si>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</si>
  <si>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</si>
  <si>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</si>
  <si>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</si>
  <si>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</si>
  <si>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20/10/2022 23:06:58 PM</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</si>
  <si>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</si>
  <si>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</si>
  <si>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</si>
  <si>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</si>
  <si>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</si>
  <si>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</si>
  <si>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19/01/2021 10:39:09 AM</t>
  </si>
  <si>
    <r>
      <rPr>
        <sz val="9"/>
        <color rgb="FF000000"/>
        <rFont val="Arial"/>
        <family val="2"/>
      </rPr>
      <t xml:space="preserve">Implies UP students are part of NPA or terrorists. Tweet is pertaining to Jilian Robredo and Kakie Pangilinan. </t>
    </r>
    <r>
      <rPr>
        <u/>
        <sz val="9"/>
        <color rgb="FF000000"/>
        <rFont val="Arial"/>
        <family val="2"/>
      </rPr>
      <t>https://up.edu.ph/up-president-danilo-l-concepcion-responds-to-afp-allegations-of-infiltration-of-up-units-by-the-cpp-npa/</t>
    </r>
  </si>
  <si>
    <t>https://twitter.com/PUPTheCatalyst/status/1382889774751440897</t>
  </si>
  <si>
    <t>Red tagging students from PUP</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</si>
  <si>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</si>
  <si>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</si>
  <si>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</si>
  <si>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</si>
  <si>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</si>
  <si>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30/05/2022 03:01:39 AM</t>
  </si>
  <si>
    <t xml:space="preserve">Accuses that PUP is communist den https://news.abs-cbn.com/news/01/24/21/several-universities-blast-parlade-claim-campuses-are-npa-recruitment-havens </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</si>
  <si>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</si>
  <si>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</si>
  <si>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</si>
  <si>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</si>
  <si>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</si>
  <si>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</si>
  <si>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09/05/2022 23:24:07 PM</t>
  </si>
  <si>
    <t>Concluded that young activists in UP become rude and rebels without providing context or situation. Can be easily mistaken to mean armed rebels of the government.</t>
  </si>
  <si>
    <t>https://twitter.com/keizerinj/status/1545333817790976000</t>
  </si>
  <si>
    <t>@andie0312 I don’t care if professors teach ideologies and philosophies against my beliefs, which they do. But that’s beside the point. Teaching terrorist ideologies for the purpose of recruiting them to become terrorists is against the ATL. That’s what matters here.</t>
  </si>
  <si>
    <t>31/07/2022 04:43:04 AM</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</si>
  <si>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</si>
  <si>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</si>
  <si>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</si>
  <si>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</si>
  <si>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</si>
  <si>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</si>
  <si>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21/01/2021 12:25:38 PM</t>
  </si>
  <si>
    <t>The poster might have confused activism in UP as a recruitment for rebellion.</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</si>
  <si>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</si>
  <si>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</si>
  <si>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</si>
  <si>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</si>
  <si>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</si>
  <si>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20/01/2021 13:36:07 PM</t>
  </si>
  <si>
    <t>Accused State University as to be infiltrated by the camp of Joma Sison.</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</si>
  <si>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</si>
  <si>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</si>
  <si>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</si>
  <si>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</si>
  <si>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</si>
  <si>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</si>
  <si>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12/05/2022 07:09:01 AM</t>
  </si>
  <si>
    <t>Alleges the recruitment of NPA in Cagayan de Oro College and Xavier University.</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</si>
  <si>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</si>
  <si>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</si>
  <si>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</si>
  <si>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</si>
  <si>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31/07/2022 12:53:43 PM</t>
  </si>
  <si>
    <r>
      <rPr>
        <sz val="9"/>
        <color rgb="FF000000"/>
        <rFont val="Arial"/>
        <family val="2"/>
      </rPr>
      <t xml:space="preserve">Accuses that </t>
    </r>
    <r>
      <rPr>
        <sz val="9"/>
        <color rgb="FF000000"/>
        <rFont val="Arial"/>
        <family val="2"/>
      </rPr>
      <t>students are part of the NPAs (1)https://news.abs-cbn.com/news/01/24/21/several-universities-blast-parlade-claim-campuses-are-npa-rec</t>
    </r>
    <r>
      <rPr>
        <sz val="9"/>
        <color rgb="FF000000"/>
        <rFont val="Arial"/>
        <family val="2"/>
      </rPr>
      <t>ruitment-havens (2)https://thepost.net.ph/news/campus/up-president-denies-npa-recruitment-in-campus/</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</si>
  <si>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</si>
  <si>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</si>
  <si>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</si>
  <si>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</si>
  <si>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</si>
  <si>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</si>
  <si>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21/01/2021 13:16:53 PM</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</si>
  <si>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</si>
  <si>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</si>
  <si>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</si>
  <si>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</si>
  <si>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</si>
  <si>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</si>
  <si>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</si>
  <si>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</si>
  <si>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22/11/2020 00:08:39 AM</t>
  </si>
  <si>
    <t>NEEDS CONTEXT</t>
  </si>
  <si>
    <t>Falsely stated that no one can protest inside UP</t>
  </si>
  <si>
    <t>https://twitter.com/kulas23/status/1352819537155133441</t>
  </si>
  <si>
    <t>@kulas23</t>
  </si>
  <si>
    <t>kulas23</t>
  </si>
  <si>
    <t>Dilawan hater</t>
  </si>
  <si>
    <t>@kikopangilinan So mas pabor ka may recruitment ng NPA sa UP, jan nag sisimula yan eh sa mga student body organization</t>
  </si>
  <si>
    <t>19/01/2021 03:55:04 AM</t>
  </si>
  <si>
    <t>assumes that UP has NPA recruitments and thinks Kiko pangillinan is okay with said recruitment</t>
  </si>
  <si>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</si>
  <si>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</si>
  <si>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</si>
  <si>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</si>
  <si>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</si>
  <si>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18/08/2019 03:19:51 AM</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</si>
  <si>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</si>
  <si>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</si>
  <si>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</si>
  <si>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</si>
  <si>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</si>
  <si>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</si>
  <si>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26/04/2020 11:51:19 AM</t>
  </si>
  <si>
    <r>
      <rPr>
        <sz val="9"/>
        <color rgb="FF000000"/>
        <rFont val="Arial"/>
        <family val="2"/>
      </rPr>
      <t xml:space="preserve">Accuses that there are Terorist who have entered UP which has no evidence: </t>
    </r>
    <r>
      <rPr>
        <u/>
        <sz val="9"/>
        <color rgb="FF000000"/>
        <rFont val="Arial"/>
        <family val="2"/>
      </rPr>
      <t>https://up.edu.ph/up-president-danilo-l-concepcion-responds-to-afp-allegations-of-infiltration-of-up-units-by-the-cpp-npa/</t>
    </r>
  </si>
  <si>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</si>
  <si>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</si>
  <si>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</si>
  <si>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</si>
  <si>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</si>
  <si>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20/01/2021 01:10:45 AM</t>
  </si>
  <si>
    <t>Accuses that there are NPA recruitment in UP (1)https://news.abs-cbn.com/news/01/24/21/several-universities-blast-parlade-claim-campuses-are-npa-recruitment-havens (2)https://thepost.net.ph/news/campus/up-president-denies-npa-recruitment-in-campus/</t>
  </si>
  <si>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</si>
  <si>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</si>
  <si>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21/12/2022 20:08:18 PM</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</si>
  <si>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</si>
  <si>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</si>
  <si>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</si>
  <si>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</si>
  <si>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</si>
  <si>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</si>
  <si>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Accuses that UP students are NPA (1)https://news.abs-cbn.com/news/01/24/21/several-universities-blast-parlade-claim-campuses-are-npa-recruitment-havens (2)https://thepost.net.ph/news/campus/up-president-denies-npa-recruitment-in-campus/</t>
  </si>
  <si>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</si>
  <si>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</si>
  <si>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</si>
  <si>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</si>
  <si>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</si>
  <si>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14/02/2021 13:02:25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</si>
  <si>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</si>
  <si>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https://twitter.com/TishaCM/status/1560407216196296704</t>
  </si>
  <si>
    <t>@TishaCM</t>
  </si>
  <si>
    <t>TishaCM</t>
  </si>
  <si>
    <t>A dreamer, a believer, a lifelong learner | History | Politics | Business | Travel | Nature | Arts | Music | Movies | Sports | Dining</t>
  </si>
  <si>
    <t>Toronto, Ontario</t>
  </si>
  <si>
    <t>If the NPA can recruit students to take up arms against the State, the government has the paramount duty to protect the State by recruiting students to fight terrorism. Revive ROTC to deter NPA recruitment.</t>
  </si>
  <si>
    <t>14/10/2022 11:03:21 AM</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</si>
  <si>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</si>
  <si>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</si>
  <si>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</si>
  <si>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</si>
  <si>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</si>
  <si>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</si>
  <si>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13/05/2022 20:01:32 PM</t>
  </si>
  <si>
    <t>Accuses leni robredo as a brainwasher that users NPA CPP etc. to recruit the youth, as breaking the campaign of loren legarda</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</si>
  <si>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</si>
  <si>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</si>
  <si>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</si>
  <si>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</si>
  <si>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</si>
  <si>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</si>
  <si>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26/04/2022 20:44:35 PM</t>
  </si>
  <si>
    <t>Accuses that UP is a NPA breeding ground https://news.abs-cbn.com/news/01/24/21/several-universities-blast-parlade-claim-campuses-are-npa-recruitment-havens because of the accord</t>
  </si>
  <si>
    <t>https://twitter.com/cnnphilippines/status/1328730200226447364</t>
  </si>
  <si>
    <t>@cnnphilippines</t>
  </si>
  <si>
    <t xml:space="preserve">CNN Philippines
</t>
  </si>
  <si>
    <t>News you can trust. 
@cnnphlife
@sportsdeskph</t>
  </si>
  <si>
    <t>Duterte to UP students: Fine, maghinto kayo ng aral. I will stop the funding. Wala ng ginawa, kundi mag-recruit ng mga komunista diyan.</t>
  </si>
  <si>
    <t>20/01/2021 13:19:46 PM</t>
  </si>
  <si>
    <t>Accuses that students in the said univerisities recruits communist (1)https://news.abs-cbn.com/news/01/24/21/several-universities-blast-parlade-claim-campuses-are-npa-recruitment-havens (2)https://thepost.net.ph/news/campus/up-president-denies-npa-recruitment-in-campus/</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</si>
  <si>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</si>
  <si>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</si>
  <si>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</si>
  <si>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</si>
  <si>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</si>
  <si>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</si>
  <si>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24/01/2021 13:56:05 PM</t>
  </si>
  <si>
    <t>Accuses that said univerisities are rebels and NPA breeding ground (1)https://news.abs-cbn.com/news/01/24/21/several-universities-blast-parlade-claim-campuses-are-npa-recruitment-havens (2)https://thepost.net.ph/news/campus/up-president-denies-npa-recruitment-in-campus/</t>
  </si>
  <si>
    <t>https://twitter.com/juviagreey/status/1328844051450195968</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</si>
  <si>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</si>
  <si>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</si>
  <si>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</si>
  <si>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</si>
  <si>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10/12/2021 03:45:21 AM</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</si>
  <si>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</si>
  <si>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</si>
  <si>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</si>
  <si>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</si>
  <si>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</si>
  <si>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13/07/2020 04:19:08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</si>
  <si>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</si>
  <si>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</si>
  <si>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</si>
  <si>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</si>
  <si>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</si>
  <si>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</si>
  <si>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</si>
  <si>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</si>
  <si>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17/08/2022 12:11:01 PM</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</si>
  <si>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</si>
  <si>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https://twitter.com/dozZ3h_Vbril/status/1351352109287915521</t>
  </si>
  <si>
    <t>@dozZ3h_Vbril</t>
  </si>
  <si>
    <t>t ❤_💚 k! rO ツ</t>
  </si>
  <si>
    <t>❤💚✌👊</t>
  </si>
  <si>
    <t>@kikopangilinan 😂😂😂 paano mo de-defend ang UP eh ang mga Kadre na dating NPA na pumasok din diyan ang bulgar.. wahahaha Ka Kiko Ka Kiko Ka Kiko 😂😂😂 tama sa Drama wala na si Cory Aquino nag pahirap sa Bansang Pilipinas umpisa ng sila ang naupo.</t>
  </si>
  <si>
    <t>31/01/2019 10:29:24 AM</t>
  </si>
  <si>
    <r>
      <rPr>
        <sz val="9"/>
        <color rgb="FF000000"/>
        <rFont val="Arial"/>
        <family val="2"/>
      </rPr>
      <t xml:space="preserve">The allegation regarding UP as a den for NPA and NPA freely walk within the university: </t>
    </r>
    <r>
      <rPr>
        <u/>
        <sz val="9"/>
        <color rgb="FF000000"/>
        <rFont val="Arial"/>
        <family val="2"/>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</si>
  <si>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</si>
  <si>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</si>
  <si>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</si>
  <si>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</si>
  <si>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</si>
  <si>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</si>
  <si>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14/11/2021 16:40:56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</si>
  <si>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</si>
  <si>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</si>
  <si>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</si>
  <si>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</si>
  <si>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</si>
  <si>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</si>
  <si>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29/07/2022 09:06:03 AM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</si>
  <si>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</si>
  <si>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</si>
  <si>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</si>
  <si>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</si>
  <si>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</si>
  <si>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</si>
  <si>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</si>
  <si>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23/01/2021 08:52:24 AM</t>
  </si>
  <si>
    <r>
      <rPr>
        <sz val="9"/>
        <color rgb="FF000000"/>
        <rFont val="Arial"/>
        <family val="2"/>
      </rPr>
      <t xml:space="preserve">The allegation regarding UP as a den for NPA and NPA freely walk within the university as well as being a breeding ground for NPA: </t>
    </r>
    <r>
      <rPr>
        <u/>
        <sz val="9"/>
        <color rgb="FF000000"/>
        <rFont val="Arial"/>
        <family val="2"/>
      </rPr>
      <t>https://up.edu.ph/up-president-danilo-l-concepcion-responds-to-afp-allegations-of-infiltration-of-up-units-by-the-cpp-npa/</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</si>
  <si>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</si>
  <si>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</si>
  <si>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</si>
  <si>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</si>
  <si>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</si>
  <si>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</si>
  <si>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20/01/2021 23:58:27 PM</t>
  </si>
  <si>
    <r>
      <rPr>
        <sz val="9"/>
        <color rgb="FF000000"/>
        <rFont val="Arial"/>
        <family val="2"/>
      </rPr>
      <t>Accuses that U</t>
    </r>
    <r>
      <rPr>
        <sz val="9"/>
        <color rgb="FF000000"/>
        <rFont val="Arial"/>
        <family val="2"/>
      </rPr>
      <t>P and PUP students having NPAs (1)https://news.abs-cbn.com/news/01/24/21/several-universities-blast-parlade-claim-campuses-are-npa-rec</t>
    </r>
    <r>
      <rPr>
        <sz val="9"/>
        <color rgb="FF000000"/>
        <rFont val="Arial"/>
        <family val="2"/>
      </rPr>
      <t>ruitment-havens (2)https://thepost.net.ph/news/campus/up-president-denies-npa-recruitment-in-campus/</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</si>
  <si>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</si>
  <si>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</si>
  <si>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</si>
  <si>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</si>
  <si>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</si>
  <si>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</si>
  <si>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20/03/2022 17:26:09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</si>
  <si>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</si>
  <si>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</si>
  <si>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</si>
  <si>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</si>
  <si>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</si>
  <si>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r>
      <rPr>
        <sz val="9"/>
        <color rgb="FF000000"/>
        <rFont val="Arial"/>
        <family val="2"/>
      </rPr>
      <t xml:space="preserve">Accuses in th thread that UP is an NPA base and Kiko is supporter of communist </t>
    </r>
    <r>
      <rPr>
        <u/>
        <sz val="9"/>
        <color rgb="FF000000"/>
        <rFont val="Arial"/>
        <family val="2"/>
      </rPr>
      <t>https://up.edu.ph/up-president-danilo-l-concepcion-responds-to-afp-allegations-of-infiltration-of-up-units-by-the-cpp-npa/</t>
    </r>
  </si>
  <si>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</si>
  <si>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</si>
  <si>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</si>
  <si>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</si>
  <si>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</si>
  <si>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30/11/2017 16:30:46 PM</t>
  </si>
  <si>
    <t>The allegation regarding UP being infiltrated by NPA has no evidence: https://up.edu.ph/up-president-danilo-l-concepcion-responds-to-afp-allegations-of-infiltration-of-up-units-by-the-cpp-npa/</t>
  </si>
  <si>
    <t>https://twitter.com/MetalRain_76/status/1351377313670320136</t>
  </si>
  <si>
    <t>@MetalRain_76</t>
  </si>
  <si>
    <t>Metal Rain 76</t>
  </si>
  <si>
    <t>Your mind is your best weapon</t>
  </si>
  <si>
    <t>Because it is a breeding ground of NPA?,  bistado na Kiko, ang tipo nyo matamis mag sasalita, pero walang laman.</t>
  </si>
  <si>
    <t>17/09/2019 00:33:29 AM</t>
  </si>
  <si>
    <t>Accuses that said universities are NPA breeding ground (1)https://news.abs-cbn.com/news/01/24/21/several-universities-blast-parlade-claim-campuses-are-npa-recruitment-havens (2)https://thepost.net.ph/news/campus/up-president-denies-npa-recruitment-in-campus/</t>
  </si>
  <si>
    <t>Location is not specified. Reply to Kiko's tweet about UP https://twitter.com/kikopangilinan/status/1351150930792771584</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</si>
  <si>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</si>
  <si>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</si>
  <si>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</si>
  <si>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</si>
  <si>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19/11/2020 22:00:07 PM</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</si>
  <si>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</si>
  <si>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</si>
  <si>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</si>
  <si>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</si>
  <si>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</si>
  <si>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</si>
  <si>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04/07/2020 08:59:11 AM</t>
  </si>
  <si>
    <r>
      <rPr>
        <sz val="9"/>
        <color rgb="FF000000"/>
        <rFont val="Arial"/>
        <family val="2"/>
      </rPr>
      <t>Accuses that U</t>
    </r>
    <r>
      <rPr>
        <sz val="9"/>
        <color rgb="FF000000"/>
        <rFont val="Arial"/>
        <family val="2"/>
      </rPr>
      <t>P students are NPA base (1)https://news.abs-cbn.com/news/01/24/21/several-universities-blast-parlade-claim-campuses-are-npa-rec</t>
    </r>
    <r>
      <rPr>
        <sz val="9"/>
        <color rgb="FF000000"/>
        <rFont val="Arial"/>
        <family val="2"/>
      </rPr>
      <t>ruitment-havens (2)https://thepost.net.ph/news/campus/up-president-denies-npa-recruitment-in-campus/</t>
    </r>
  </si>
  <si>
    <t>https://twitter.com/ChristianusRick/status/1351440312112205824</t>
  </si>
  <si>
    <t>@ChristianusRick</t>
  </si>
  <si>
    <t>Ricardo Gobres</t>
  </si>
  <si>
    <t>Materials/Procurement Specialist OFW, not a troll real account here. BTS Army and SB19- A' tin. Loves K-drama esp. Historical.</t>
  </si>
  <si>
    <t>Pasay City, National Capital Region</t>
  </si>
  <si>
    <t>Taxpayers own UP-Diliman. You don't want Military in UP Campuses but you allowed Makabayan Bloc who recruiting Students to become rebels (NPA). How many UP activist students died in Military encounters?</t>
  </si>
  <si>
    <t>16/03/2022 05:31:23 AM</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</si>
  <si>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</si>
  <si>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</si>
  <si>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</si>
  <si>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</si>
  <si>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</si>
  <si>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</si>
  <si>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23/03/2020 04:53:00 AM</t>
  </si>
  <si>
    <r>
      <rPr>
        <sz val="9"/>
        <color rgb="FF000000"/>
        <rFont val="Arial"/>
        <family val="2"/>
      </rPr>
      <t xml:space="preserve">Accuses that UP has long been communist breeding ground </t>
    </r>
    <r>
      <rPr>
        <u/>
        <sz val="9"/>
        <color rgb="FF000000"/>
        <rFont val="Arial"/>
        <family val="2"/>
      </rPr>
      <t>https://up.edu.ph/up-president-danilo-l-concepcion-responds-to-afp-allegations-of-infiltration-of-up-units-by-the-cpp-npa/</t>
    </r>
  </si>
  <si>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</si>
  <si>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</si>
  <si>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</si>
  <si>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</si>
  <si>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</si>
  <si>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06/06/2020 01:57:29 AM</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</si>
  <si>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</si>
  <si>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</si>
  <si>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</si>
  <si>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05/10/2018 07:13:49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</si>
  <si>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</si>
  <si>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</si>
  <si>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</si>
  <si>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</si>
  <si>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</si>
  <si>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04/05/2022 03:54:17 AM</t>
  </si>
  <si>
    <r>
      <rPr>
        <sz val="9"/>
        <color rgb="FF000000"/>
        <rFont val="Arial"/>
        <family val="2"/>
      </rPr>
      <t xml:space="preserve">Accuses that UP is chained and is a terorist base </t>
    </r>
    <r>
      <rPr>
        <u/>
        <sz val="9"/>
        <color rgb="FF000000"/>
        <rFont val="Arial"/>
        <family val="2"/>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</si>
  <si>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</si>
  <si>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</si>
  <si>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</si>
  <si>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</si>
  <si>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Quezon City, Philippines</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</si>
  <si>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</si>
  <si>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04/06/2020 07:50:53 AM</t>
  </si>
  <si>
    <t>Rational, Emotional</t>
  </si>
  <si>
    <t>Promoting the spread of false information about NPA/CPP/ in universities</t>
  </si>
  <si>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</si>
  <si>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</si>
  <si>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</si>
  <si>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</si>
  <si>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</si>
  <si>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</si>
  <si>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04/06/2020 08:15:44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</si>
  <si>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</si>
  <si>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</si>
  <si>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</si>
  <si>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</si>
  <si>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</si>
  <si>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10/03/2018 17:00:17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</si>
  <si>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</si>
  <si>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</si>
  <si>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</si>
  <si>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</si>
  <si>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</si>
  <si>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</si>
  <si>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30/01/2019 07:15:00 AM</t>
  </si>
  <si>
    <t>Specified that activists are automatically NPA and are getting funds directly from the NPA</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</si>
  <si>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</si>
  <si>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</si>
  <si>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08/11/2021 11:13:46 AM</t>
  </si>
  <si>
    <t xml:space="preserve">Accuses that UP is a NPA breeding ground https://news.abs-cbn.com/news/01/24/21/several-universities-blast-parlade-claim-campuses-are-npa-recruitment-havens </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</si>
  <si>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</si>
  <si>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</si>
  <si>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</si>
  <si>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11/08/2019 05:51:26 AM</t>
  </si>
  <si>
    <t>Branded UP as University of NPA.</t>
  </si>
  <si>
    <t>https://twitter.com/Ragnar_Lapulapu/status/1412955700561518595</t>
  </si>
  <si>
    <t>@Ragnar_Lapulapu</t>
  </si>
  <si>
    <t>Ragnar</t>
  </si>
  <si>
    <t>@ella_villa1 @Vagnarok1 Perfect way to recruit NPA using government’s money</t>
  </si>
  <si>
    <t>21/03/2018 03:34:54 AM</t>
  </si>
  <si>
    <t>Emotional, Transactional</t>
  </si>
  <si>
    <t>Accuses the kabataan partylists as recruiters for the NPA</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</si>
  <si>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</si>
  <si>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</si>
  <si>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</si>
  <si>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</si>
  <si>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</si>
  <si>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</si>
  <si>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</si>
  <si>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02/02/2018 12:57:43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</si>
  <si>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</si>
  <si>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</si>
  <si>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</si>
  <si>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</si>
  <si>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21/08/2020 03:18:02 AM</t>
  </si>
  <si>
    <t>Accuses senators of wanting to have state unviersities  as dens of NPA/CPP and accuses the univs of having that certain organization</t>
  </si>
  <si>
    <t>28/03/23  13:50:21</t>
  </si>
  <si>
    <t>https://twitter.com/dozZ3h_Vbril/status/1351882111821639680</t>
  </si>
  <si>
    <t>@boochanco Bibilhin daw ni Joma Sison ang UP at gagawing NPA UNIVERSITY 😂😂😂
bunuking na mga sumuko at naging Kadre tanggi pa eh. https://t.co/mJZdIKSPIg</t>
  </si>
  <si>
    <t>04/07/2020 06:55:27 AM</t>
  </si>
  <si>
    <t>Branded UP as NPA University and linked NPA to UP by presenting certain people allegedly part of NPA.</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</si>
  <si>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</si>
  <si>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</si>
  <si>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</si>
  <si>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</si>
  <si>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</si>
  <si>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</si>
  <si>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</si>
  <si>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</si>
  <si>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</si>
  <si>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</si>
  <si>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</si>
  <si>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</si>
  <si>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</si>
  <si>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</si>
  <si>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</si>
  <si>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23/01/2021 03:24:46 AM</t>
  </si>
  <si>
    <t>The statement regarding NPA's recruitment in universities and colleges needs background and evidence.</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</si>
  <si>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</si>
  <si>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</si>
  <si>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</si>
  <si>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</si>
  <si>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</si>
  <si>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</si>
  <si>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18/01/2021 13:45:16 PM</t>
  </si>
  <si>
    <t>Accuses that UP is an enabler of NPA recruitment (1)https://news.abs-cbn.com/news/01/24/21/several-universities-blast-parlade-claim-campuses-are-npa-recruitment-havens (2)https://thepost.net.ph/news/campus/up-president-denies-npa-recruitment-in-campus/</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</si>
  <si>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</si>
  <si>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</si>
  <si>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</si>
  <si>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</si>
  <si>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</si>
  <si>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19/01/2021 12:31:00 PM</t>
  </si>
  <si>
    <t>Statement alleging that NPA can freely recruit in the universities as to how NPA are being accused of recruiting in a campaign rally of a certain candidate.</t>
  </si>
  <si>
    <t>https://twitter.com/MhelPerez20/status/1516724519360253952</t>
  </si>
  <si>
    <t>@MhelPerez20</t>
  </si>
  <si>
    <t>Mhel</t>
  </si>
  <si>
    <t>No1 kc ang up sa dmi ng mga aktibista student...dumadmi n din ang mga rebelde studyante...at dahil yan sa mga pinklawan n nillsin ang utak ng mga studyante</t>
  </si>
  <si>
    <t>19/01/2021 02:16:17 AM</t>
  </si>
  <si>
    <t>Accuses UP of having many rebels with no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</si>
  <si>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</si>
  <si>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</si>
  <si>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</si>
  <si>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</si>
  <si>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</si>
  <si>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</si>
  <si>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19/01/2021 02:13:44 AM</t>
  </si>
  <si>
    <t>Can be interpreted as left-leaning organizations administrators in UP are linked to NPA which is unproven.</t>
  </si>
  <si>
    <t>28/03/23  13:50:07</t>
  </si>
  <si>
    <t>https://twitter.com/JaredXenos/status/1352243773519007746</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</si>
  <si>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</si>
  <si>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18/01/2021 16:12:01 PM</t>
  </si>
  <si>
    <t>Communist students in UP were accused as public property destroyers and NPA recruiters.</t>
  </si>
  <si>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</si>
  <si>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</si>
  <si>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</si>
  <si>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</si>
  <si>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</si>
  <si>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19/01/2021 05:39:36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</si>
  <si>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</si>
  <si>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https://twitter.com/ChristianusRick/status/1351932807279472644</t>
  </si>
  <si>
    <t>Yung bang pag recruit ng mga Komunista sa UP at iba pang state university upang gawing NPA ang kabataan ay isang Academic Freedom?</t>
  </si>
  <si>
    <t>13/12/2020 08:18:48 AM</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</si>
  <si>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</si>
  <si>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</si>
  <si>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</si>
  <si>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</si>
  <si>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10/08/2020 22:39:24 PM</t>
  </si>
  <si>
    <t>Accused UP Diliman having a lot of NPA members and as being an NPA recruitment center.</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</si>
  <si>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</si>
  <si>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</si>
  <si>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</si>
  <si>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</si>
  <si>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</si>
  <si>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</si>
  <si>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29/04/2021 15:16:33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</si>
  <si>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</si>
  <si>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</si>
  <si>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</si>
  <si>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</si>
  <si>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</si>
  <si>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</si>
  <si>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20/01/2021 10:11:09 AM</t>
  </si>
  <si>
    <t>Accused an alleged UP student as vassal of darkness and NPA.</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</si>
  <si>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</si>
  <si>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</si>
  <si>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</si>
  <si>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</si>
  <si>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</si>
  <si>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24/01/2021 04:16:17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</si>
  <si>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</si>
  <si>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</si>
  <si>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</si>
  <si>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</si>
  <si>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</si>
  <si>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</si>
  <si>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</si>
  <si>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23/01/2021 13:19:55 PM</t>
  </si>
  <si>
    <r>
      <rPr>
        <sz val="9"/>
        <color rgb="FF000000"/>
        <rFont val="Arial"/>
        <family val="2"/>
      </rPr>
      <t xml:space="preserve">The allegation regarding UP being infiltrated by NPA or recruiting members has no evidence: </t>
    </r>
    <r>
      <rPr>
        <u/>
        <sz val="9"/>
        <color rgb="FF000000"/>
        <rFont val="Arial"/>
        <family val="2"/>
      </rPr>
      <t>https://up.edu.ph/up-president-danilo-l-concepcion-responds-to-afp-allegations-of-infiltration-of-up-units-by-the-cpp-npa/</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</si>
  <si>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</si>
  <si>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</si>
  <si>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</si>
  <si>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</si>
  <si>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</si>
  <si>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</si>
  <si>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</si>
  <si>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27/05/2021 06:20:13 AM</t>
  </si>
  <si>
    <t>No State Universities have declared their alliance with terrorists.</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</si>
  <si>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</si>
  <si>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</si>
  <si>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</si>
  <si>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</si>
  <si>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</si>
  <si>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</si>
  <si>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31/03/2021 02:16:36 AM</t>
  </si>
  <si>
    <r>
      <rPr>
        <sz val="9"/>
        <color rgb="FF000000"/>
        <rFont val="Arial"/>
        <family val="2"/>
      </rPr>
      <t xml:space="preserve">Accuses thatUP is a NPA breeding ground </t>
    </r>
    <r>
      <rPr>
        <u/>
        <sz val="9"/>
        <color rgb="FF000000"/>
        <rFont val="Arial"/>
        <family val="2"/>
      </rPr>
      <t>https://news.abs-cbn.com/news/01/24/21/several-universities-blast-parlade-claim-campuses-are-npa-recruitment-havens</t>
    </r>
  </si>
  <si>
    <t>https://twitter.com/Bongtothemax/status/1352298275102052352</t>
  </si>
  <si>
    <t>@Bongtothemax</t>
  </si>
  <si>
    <t>Bong</t>
  </si>
  <si>
    <t>I"Am your lifeguard...</t>
  </si>
  <si>
    <t>Bulag ka yata,Ang eskwelahan ng UP ay pag aari ng ating gobyerno ok,nasa UP at PUP o sa iba pang state university yung mga aktibista na nagiging rebelde o NPA na sa ngayon,gusto lang ng ating gobyerno mailayo ang mga kabataang mag aaral sa kanila...</t>
  </si>
  <si>
    <t>10/08/2019 08:11:35 AM</t>
  </si>
  <si>
    <t>May be misunderstood as a generalization that activists in UP, PUP, and other SUs become rebels or NPA.</t>
  </si>
  <si>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</si>
  <si>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</si>
  <si>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</si>
  <si>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</si>
  <si>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21/11/2020 03:03:03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</si>
  <si>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</si>
  <si>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</si>
  <si>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</si>
  <si>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</si>
  <si>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</si>
  <si>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</si>
  <si>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</si>
  <si>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01/10/2020 02:56:04 AM</t>
  </si>
  <si>
    <t>https://twitter.com/gigaigurlmd/status/1549405084555137024</t>
  </si>
  <si>
    <t>@gigaigurlmd</t>
  </si>
  <si>
    <t>Giga Basilio Igurashi🩺</t>
  </si>
  <si>
    <t>I say what you don't want to hear. You get offended. I just YAWN.🥱 I don't cast pearls before pigs.</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</si>
  <si>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</si>
  <si>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13/09/2019 14:28:45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</si>
  <si>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</si>
  <si>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https://twitter.com/BaconUpon/status/1330310302945193989</t>
  </si>
  <si>
    <t>@BaconUpon</t>
  </si>
  <si>
    <t>Eric Son</t>
  </si>
  <si>
    <t>UP breeding ground ng NPA.</t>
  </si>
  <si>
    <t>17/11/2019 13:03:49 PM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</si>
  <si>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</si>
  <si>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</si>
  <si>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</si>
  <si>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</si>
  <si>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</si>
  <si>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</si>
  <si>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</si>
  <si>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19/01/2021 13:10:44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</si>
  <si>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</si>
  <si>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https://twitter.com/TishaCM/status/1560406082085855235</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</si>
  <si>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</si>
  <si>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</si>
  <si>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</si>
  <si>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https://twitter.com/Backycrisostom1/status/1351163752582946821</t>
  </si>
  <si>
    <t>@Backycrisostom1</t>
  </si>
  <si>
    <t>ron ariate</t>
  </si>
  <si>
    <t>@kikopangilinan Takot ka ba maubos mga kapwa mo terorista? 😂</t>
  </si>
  <si>
    <t>20/01/2022 22:02:09 PM</t>
  </si>
  <si>
    <t>Accused a kiko of being a terrorist and the "kapwa" stating to UP</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</si>
  <si>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</si>
  <si>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</si>
  <si>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</si>
  <si>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</si>
  <si>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</si>
  <si>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</si>
  <si>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</si>
  <si>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19/05/2020 02:33:56 AM</t>
  </si>
  <si>
    <t>Accused UP and other big universities as targets of NPA without basis.</t>
  </si>
  <si>
    <t>https://twitter.com/AslLotoy/status/1397799784010772481</t>
  </si>
  <si>
    <t>Bakit nalilinlang ng CPPNPA NDF TERRORIST ANG GOBYERNO,ginagamit ng KOMUNISTA ang UP UST PUP ATENEO na breeding ground https://t.co/DckD4YUHmS</t>
  </si>
  <si>
    <t>22/01/2021 02:41:26 AM</t>
  </si>
  <si>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</si>
  <si>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</si>
  <si>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</si>
  <si>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</si>
  <si>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</si>
  <si>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</si>
  <si>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08/08/2019 13:38:23 PM</t>
  </si>
  <si>
    <t>Implies that student protesters become NPA after they graduate.</t>
  </si>
  <si>
    <t>https://twitter.com/KamaoNiJuan/status/1485090863424622594</t>
  </si>
  <si>
    <t>Red tagging students from UPLB</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</si>
  <si>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</si>
  <si>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</si>
  <si>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</si>
  <si>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</si>
  <si>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 xml:space="preserve">Statement claiming 2 UPLB organization as NPA breeding ground https://news.abs-cbn.com/news/01/24/21/several-universities-blast-parlade-claim-campuses-are-npa-recruitment-havens
</t>
  </si>
  <si>
    <t>LFS at Pi Sigma frat are orgs in UPLB based on the thread</t>
  </si>
  <si>
    <t>https://twitter.com/JoRacaza/status/1484997777251704833</t>
  </si>
  <si>
    <t>@JoRacaza</t>
  </si>
  <si>
    <t>Jewrocks</t>
  </si>
  <si>
    <t>Zipline &amp; Campsite Dev’t Consultant; Pioneered CCI Phils; Love my Wife &amp; Kids, above all Christ is my Lord and Saviour!</t>
  </si>
  <si>
    <t>Ikaw ay mulat na mulat na UP grad, we salute your patriotism for the country and people! Totoong grad ka ng bayan dahil pinahalagahan mo ang dapat at mabuti hindi ang kasakiman ng communist terrorist group at aquino-LPigs propaganda!</t>
  </si>
  <si>
    <t>07/02/2021 14:39:17 PM</t>
  </si>
  <si>
    <r>
      <rPr>
        <sz val="9"/>
        <color rgb="FF000000"/>
        <rFont val="Arial"/>
        <family val="2"/>
      </rPr>
      <t xml:space="preserve">Statement claiming UPLB  a communist terrorist group and aquino-LPigs propaganda </t>
    </r>
    <r>
      <rPr>
        <u/>
        <sz val="9"/>
        <color rgb="FF000000"/>
        <rFont val="Arial"/>
        <family val="2"/>
      </rPr>
      <t>https://up.edu.ph/up-president-danilo-l-concepcion-responds-to-afp-allegations-of-infiltration-of-up-units-by-the-cpp-npa/</t>
    </r>
  </si>
  <si>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</si>
  <si>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</si>
  <si>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</si>
  <si>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</si>
  <si>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</si>
  <si>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23:22:48 PM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</si>
  <si>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</si>
  <si>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</si>
  <si>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</si>
  <si>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</si>
  <si>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</si>
  <si>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</si>
  <si>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31/05/2022 12:40:56 PM</t>
  </si>
  <si>
    <r>
      <rPr>
        <sz val="9"/>
        <color rgb="FF000000"/>
        <rFont val="Arial"/>
        <family val="2"/>
      </rPr>
      <t xml:space="preserve">Mistaken activists as terrorists. </t>
    </r>
    <r>
      <rPr>
        <u/>
        <sz val="9"/>
        <color rgb="FF000000"/>
        <rFont val="Arial"/>
        <family val="2"/>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</si>
  <si>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</si>
  <si>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</si>
  <si>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</si>
  <si>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</si>
  <si>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</si>
  <si>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22/12/2022 17:20:19 PM</t>
  </si>
  <si>
    <t>family members accuing their children as NPA recruitts</t>
  </si>
  <si>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</si>
  <si>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</si>
  <si>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</si>
  <si>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</si>
  <si>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</si>
  <si>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18/08/2022 23:19:35 PM</t>
  </si>
  <si>
    <t>May be misunderstood as a generalization that activists in UP become rebels or NPA.</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</si>
  <si>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</si>
  <si>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</si>
  <si>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</si>
  <si>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</si>
  <si>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</si>
  <si>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</si>
  <si>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</si>
  <si>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18/08/2022 23:24:05 PM</t>
  </si>
  <si>
    <t>Accused the Big 4 universities as to be controlled by communists during election season.</t>
  </si>
  <si>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</si>
  <si>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</si>
  <si>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</si>
  <si>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</si>
  <si>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</si>
  <si>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</si>
  <si>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</si>
  <si>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04/05/2022 07:23:37 AM</t>
  </si>
  <si>
    <t>Statement that UP is the preferred institution by NPA to recruit rebels from has no basis.</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</si>
  <si>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</si>
  <si>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</si>
  <si>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</si>
  <si>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</si>
  <si>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</si>
  <si>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</si>
  <si>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</si>
  <si>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08/12/2022 03:36:35 AM</t>
  </si>
  <si>
    <t>Accused university student supporters of a certain politician as being influenced by the books of Joma Sison.</t>
  </si>
  <si>
    <t>https://twitter.com/AslLotoy/status/1377082369161617408</t>
  </si>
  <si>
    <t>Hindi daw sila KOMUNISTA pero recruiter ng mga STUDYANTE ng UP PUP UST FEU ATENEO upang mag-armas at mag NPA at labanan ang GOBYERNO https://t.co/Iy4PVRCXot</t>
  </si>
  <si>
    <t>10/06/2022 11:39:34 AM</t>
  </si>
  <si>
    <t>https://twitter.com/kyky_vincitrc/status/1508424637184897028</t>
  </si>
  <si>
    <t>@kyky_vincitrc</t>
  </si>
  <si>
    <t>麗</t>
  </si>
  <si>
    <t>𝘁𝗶𝗿𝗲𝗱 𝗮𝗳</t>
  </si>
  <si>
    <t>Antipolo City, Calabarzon</t>
  </si>
  <si>
    <t>"sa pup nag-aaral apo ko, masipag yan" sa umaga
"komunista ata, baka namumundok na yan" sa gabi</t>
  </si>
  <si>
    <t>29/12/2022 20:10:08 PM</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</si>
  <si>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</si>
  <si>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</si>
  <si>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</si>
  <si>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</si>
  <si>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</si>
  <si>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</si>
  <si>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</si>
  <si>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</si>
  <si>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19/11/2022 00:32:16 AM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</si>
  <si>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</si>
  <si>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</si>
  <si>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</si>
  <si>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</si>
  <si>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</si>
  <si>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</si>
  <si>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</si>
  <si>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08/07/2021 02:04:25 AM</t>
  </si>
  <si>
    <t>Accused Kabataan partylist and Risa Hontiveros as recruiters of NPA. Also involved the universities were activism is prominent.</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</si>
  <si>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</si>
  <si>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</si>
  <si>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</si>
  <si>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</si>
  <si>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</si>
  <si>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</si>
  <si>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08/07/2021 00:46:13 AM</t>
  </si>
  <si>
    <t>Accuses accounts that "recruit" NPA/CPP/etc.</t>
  </si>
  <si>
    <t>28/03/23  13:50:45</t>
  </si>
  <si>
    <t>https://twitter.com/AloSetron/status/1090508663062708224</t>
  </si>
  <si>
    <t>@AloSetron</t>
  </si>
  <si>
    <t>Alo Setron</t>
  </si>
  <si>
    <t>DON'T HATE, DON'T BLAME AND FORGIVE</t>
  </si>
  <si>
    <t>@srsasot Kaso ung pinapaaral ng mga taxes natin eh nagiging NPA naman. Kumusta naman un db?</t>
  </si>
  <si>
    <t>04/07/2022 23:01:42 PM</t>
  </si>
  <si>
    <t>Statement that people gaining education from our taxes become NPAs.</t>
  </si>
  <si>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</si>
  <si>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</si>
  <si>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</si>
  <si>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</si>
  <si>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</si>
  <si>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21/06/2022 05:19:53 AM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</si>
  <si>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</si>
  <si>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https://twitter.com/jdcruzph/status/936005453850353664</t>
  </si>
  <si>
    <t>@jdcruzph</t>
  </si>
  <si>
    <t>Juan Dela Cruz</t>
  </si>
  <si>
    <t>Not so techie.</t>
  </si>
  <si>
    <r>
      <rPr>
        <sz val="9"/>
        <color rgb="FF000000"/>
        <rFont val="Arial"/>
        <family val="2"/>
      </rPr>
      <t xml:space="preserve">Marami talaga dyan sa UP breeding ground ng NPA yan </t>
    </r>
    <r>
      <rPr>
        <u/>
        <sz val="9"/>
        <color rgb="FF000000"/>
        <rFont val="Arial"/>
        <family val="2"/>
      </rPr>
      <t>https://twitter.com/Bazoom_/status/936005155962499072</t>
    </r>
  </si>
  <si>
    <t>22/05/2022 03:12:08 AM</t>
  </si>
  <si>
    <t>Accuses that UP is a NPA breeding ground https://news.abs-cbn.com/news/01/24/21/several-universities-blast-parlade-claim-campuses-are-npa-recruitment-havens</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</si>
  <si>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</si>
  <si>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</si>
  <si>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</si>
  <si>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</si>
  <si>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</si>
  <si>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</si>
  <si>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19/07/2022 14:45:33 PM</t>
  </si>
  <si>
    <t>Can be mistaken as Joma Sison being able to freely recruit communist students in State Universities.</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</si>
  <si>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</si>
  <si>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</si>
  <si>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19/09/2022 00:36:46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</si>
  <si>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</si>
  <si>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</si>
  <si>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</si>
  <si>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</si>
  <si>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</si>
  <si>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</si>
  <si>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</si>
  <si>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16/08/2022 17:02:07 PM</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</si>
  <si>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</si>
  <si>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https://twitter.com/pusanggala007/status/1605976540881174532</t>
  </si>
  <si>
    <t>@pusanggala007</t>
  </si>
  <si>
    <t>Pusang Gala</t>
  </si>
  <si>
    <t>To everyone, this is my only twitter account.</t>
  </si>
  <si>
    <t>USA</t>
  </si>
  <si>
    <r>
      <rPr>
        <sz val="9"/>
        <color rgb="FF000000"/>
        <rFont val="Arial"/>
        <family val="2"/>
      </rPr>
      <t xml:space="preserve">Ay engot! Nagkaroon ng NPA dahil sa ideolohiyang komunista at nirecruit nila ang mga walang malay na mahihirap. Sa panahon ngayon hindi justification ang humawak ka ng armas dahil lang mahirap ka. Kung tutoo yang sinasabi mo eh di lahat sana ng mahihirap ay NPA na! </t>
    </r>
    <r>
      <rPr>
        <u/>
        <sz val="9"/>
        <color rgb="FF1155CC"/>
        <rFont val="Arial"/>
        <family val="2"/>
      </rPr>
      <t>https://t.co/IZx9E4J7xl</t>
    </r>
  </si>
  <si>
    <t>08/07/2022 09:07:47 AM</t>
  </si>
  <si>
    <t>falsely accsed another person an NPA and having weapons</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</si>
  <si>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</si>
  <si>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</si>
  <si>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</si>
  <si>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</si>
  <si>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</si>
  <si>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</si>
  <si>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</si>
  <si>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08/07/2022 08:56:00 AM</t>
  </si>
  <si>
    <t>Statement that young NPA soldiers are recruits from UP lacks evidence.</t>
  </si>
  <si>
    <t>28/03/23  13:50:05</t>
  </si>
  <si>
    <t>https://twitter.com/gigaigurlmd/status/1553725595166572544</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</si>
  <si>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</si>
  <si>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</si>
  <si>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</si>
  <si>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</si>
  <si>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</si>
  <si>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</si>
  <si>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</si>
  <si>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</si>
  <si>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 xml:space="preserve">UP </t>
  </si>
  <si>
    <t>OTHER SCHOOLS</t>
  </si>
  <si>
    <t>BOTH</t>
  </si>
  <si>
    <t>NONE</t>
  </si>
  <si>
    <r>
      <rPr>
        <sz val="9"/>
        <color rgb="FF000000"/>
        <rFont val="Arial"/>
        <family val="2"/>
      </rPr>
      <t xml:space="preserve">Accuses that the said universities are NPA breeding ground </t>
    </r>
    <r>
      <rPr>
        <u/>
        <sz val="9"/>
        <color rgb="FF000000"/>
        <rFont val="Arial"/>
        <family val="2"/>
      </rPr>
      <t>https://www.gmanetwork.com/news/topstories/nation/773022/universities-object-to-claims-campuses-are-npa-recruiting-grounds/story/</t>
    </r>
  </si>
  <si>
    <r>
      <rPr>
        <sz val="9"/>
        <color rgb="FF000000"/>
        <rFont val="Arial"/>
        <family val="2"/>
      </rPr>
      <t xml:space="preserve">Accuses that the said universities are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</si>
  <si>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leaders of NPA comes from PUP and UP </t>
    </r>
    <r>
      <rPr>
        <u/>
        <sz val="9"/>
        <color rgb="FF000000"/>
        <rFont val="Arial"/>
        <family val="2"/>
      </rPr>
      <t>https://news.abs-cbn.com/news/01/24/21/several-universities-blast-parlade-claim-campuses-are-npa-recruitment-havens</t>
    </r>
  </si>
  <si>
    <r>
      <rPr>
        <sz val="9"/>
        <color rgb="FF000000"/>
        <rFont val="Arial"/>
        <family val="2"/>
      </rPr>
      <t xml:space="preserve">Suggests that student activists will recruit the soldiers and police to join NPA and perform civil disobedience. </t>
    </r>
    <r>
      <rPr>
        <u/>
        <sz val="9"/>
        <color rgb="FF000000"/>
        <rFont val="Arial"/>
        <family val="2"/>
      </rPr>
      <t>https://news.abs-cbn.com/news/01/24/21/several-universities-blast-parlade-claim-campuses-are-npa-recruitment-havens</t>
    </r>
  </si>
  <si>
    <r>
      <rPr>
        <sz val="9"/>
        <color rgb="FF000000"/>
        <rFont val="Arial"/>
        <family val="2"/>
      </rPr>
      <t xml:space="preserve">Accuses UP of being controlled by the CPP-NPA-NDF. </t>
    </r>
    <r>
      <rPr>
        <u/>
        <sz val="9"/>
        <color rgb="FF000000"/>
        <rFont val="Arial"/>
        <family val="2"/>
      </rPr>
      <t>https://news.abs-cbn.com/news/01/24/21/several-universities-blast-parlade-claim-campuses-are-npa-recruitment-havens</t>
    </r>
  </si>
  <si>
    <r>
      <rPr>
        <sz val="9"/>
        <color rgb="FF000000"/>
        <rFont val="Arial"/>
        <family val="2"/>
      </rPr>
      <t xml:space="preserve">Accuses UP of being terrorists. </t>
    </r>
    <r>
      <rPr>
        <u/>
        <sz val="9"/>
        <color rgb="FF000000"/>
        <rFont val="Arial"/>
        <family val="2"/>
      </rPr>
      <t>https://up.edu.ph/up-president-danilo-l-concepcion-responds-to-afp-allegations-of-infiltration-of-up-units-by-the-cpp-npa/</t>
    </r>
  </si>
  <si>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</si>
  <si>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</si>
  <si>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18/11/20 7:34</t>
  </si>
  <si>
    <r>
      <rPr>
        <sz val="9"/>
        <color rgb="FF000000"/>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family val="2"/>
      </rPr>
      <t>https://www.gmanetwork.com/news/topstories/nation/773022/universities-object-to-claims-campuses-are-npa-recruiting-grounds/story/</t>
    </r>
  </si>
  <si>
    <t>13/8/19 11:14</t>
  </si>
  <si>
    <r>
      <rPr>
        <sz val="9"/>
        <color rgb="FF000000"/>
        <rFont val="Arial"/>
        <family val="2"/>
      </rPr>
      <t xml:space="preserve">Accuses that professors are instigators and said univerisities are NPA breeding ground </t>
    </r>
    <r>
      <rPr>
        <u/>
        <sz val="9"/>
        <color rgb="FF000000"/>
        <rFont val="Arial"/>
        <family val="2"/>
      </rPr>
      <t>https://www.gmanetwork.com/news/topstories/nation/773022/universities-object-to-claims-campuses-are-npa-recruiting-grounds/story/</t>
    </r>
  </si>
  <si>
    <t>31/07/22 11:12</t>
  </si>
  <si>
    <t>21/01/21 00:41</t>
  </si>
  <si>
    <t>18/11/20 00:02</t>
  </si>
  <si>
    <t>22/04/21 20:49</t>
  </si>
  <si>
    <t>18/11/20 14:41</t>
  </si>
  <si>
    <t>16/02/20 23:40</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</si>
  <si>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</si>
  <si>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17/2/20 2:15</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</si>
  <si>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</si>
  <si>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28/03/22 20:43</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</si>
  <si>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</si>
  <si>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16/04/21 10:53</t>
  </si>
  <si>
    <t>19/01/21 15:04</t>
  </si>
  <si>
    <t>19/01/21 11:53</t>
  </si>
  <si>
    <t>19/01/21 16:04</t>
  </si>
  <si>
    <t>19/01/21 11:47</t>
  </si>
  <si>
    <t>20/01/21 1:47</t>
  </si>
  <si>
    <t>18/01/21 21:27</t>
  </si>
  <si>
    <t>18/01/21 21:19</t>
  </si>
  <si>
    <r>
      <rPr>
        <sz val="9"/>
        <color rgb="FF000000"/>
        <rFont val="Arial"/>
        <family val="2"/>
      </rPr>
      <t xml:space="preserve">Accuses that there are Terorist who have entered UP which has no evidence: </t>
    </r>
    <r>
      <rPr>
        <u/>
        <sz val="9"/>
        <color rgb="FF000000"/>
        <rFont val="Arial"/>
        <family val="2"/>
      </rPr>
      <t>https://up.edu.ph/up-president-danilo-l-concepcion-responds-to-afp-allegations-of-infiltration-of-up-units-by-the-cpp-npa/</t>
    </r>
  </si>
  <si>
    <t>18/01/21 21:42</t>
  </si>
  <si>
    <t>18/01/21 22:50</t>
  </si>
  <si>
    <t>19/01/21 16:50</t>
  </si>
  <si>
    <t>19/01/21 16:54</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</si>
  <si>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</si>
  <si>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19/01/21 10:13</t>
  </si>
  <si>
    <r>
      <rPr>
        <sz val="9"/>
        <color rgb="FF000000"/>
        <rFont val="Arial"/>
        <family val="2"/>
      </rPr>
      <t xml:space="preserve">Accuses in th thread that UP is an NPA base and Kiko is supporter of communist </t>
    </r>
    <r>
      <rPr>
        <u/>
        <sz val="9"/>
        <color rgb="FF000000"/>
        <rFont val="Arial"/>
        <family val="2"/>
      </rPr>
      <t>https://up.edu.ph/up-president-danilo-l-concepcion-responds-to-afp-allegations-of-infiltration-of-up-units-by-the-cpp-npa/</t>
    </r>
  </si>
  <si>
    <t>19/01/21 18:45</t>
  </si>
  <si>
    <r>
      <rPr>
        <sz val="9"/>
        <color rgb="FF000000"/>
        <rFont val="Arial"/>
        <family val="2"/>
      </rPr>
      <t xml:space="preserve">Accuses that UP is chained and is a terorist base </t>
    </r>
    <r>
      <rPr>
        <u/>
        <sz val="9"/>
        <color rgb="FF000000"/>
        <rFont val="Arial"/>
        <family val="2"/>
      </rPr>
      <t>https://up.edu.ph/up-president-danilo-l-concepcion-responds-to-afp-allegations-of-infiltration-of-up-units-by-the-cpp-npa/</t>
    </r>
  </si>
  <si>
    <t>19/01/21 16:25</t>
  </si>
  <si>
    <r>
      <rPr>
        <sz val="9"/>
        <color rgb="FF000000"/>
        <rFont val="Arial"/>
        <family val="2"/>
      </rPr>
      <t xml:space="preserve">Accuses that UP has long been communist breeding ground </t>
    </r>
    <r>
      <rPr>
        <u/>
        <sz val="9"/>
        <color rgb="FF000000"/>
        <rFont val="Arial"/>
        <family val="2"/>
      </rPr>
      <t>https://up.edu.ph/up-president-danilo-l-concepcion-responds-to-afp-allegations-of-infiltration-of-up-units-by-the-cpp-npa/</t>
    </r>
  </si>
  <si>
    <r>
      <rPr>
        <sz val="9"/>
        <color rgb="FF000000"/>
        <rFont val="Arial"/>
        <family val="2"/>
      </rPr>
      <t xml:space="preserve">Confirmation based only on an alumnus </t>
    </r>
    <r>
      <rPr>
        <u/>
        <sz val="9"/>
        <color rgb="FF000000"/>
        <rFont val="Arial"/>
        <family val="2"/>
      </rPr>
      <t>https://up.edu.ph/up-president-danilo-l-concepcion-responds-to-afp-allegations-of-infiltration-of-up-units-by-the-cpp-npa/</t>
    </r>
  </si>
  <si>
    <t>19/01/21 15:54</t>
  </si>
  <si>
    <r>
      <rPr>
        <sz val="9"/>
        <color rgb="FF000000"/>
        <rFont val="Arial"/>
        <family val="2"/>
      </rPr>
      <t>Accuses that U</t>
    </r>
    <r>
      <rPr>
        <sz val="9"/>
        <color rgb="FF000000"/>
        <rFont val="Arial"/>
        <family val="2"/>
      </rPr>
      <t>P students are NPA base (1)https://news.abs-cbn.com/news/01/24/21/several-universities-blast-parlade-claim-campuses-are-npa-rec</t>
    </r>
    <r>
      <rPr>
        <sz val="9"/>
        <color rgb="FF000000"/>
        <rFont val="Arial"/>
        <family val="2"/>
      </rPr>
      <t>ruitment-havens (2)https://thepost.net.ph/news/campus/up-president-denies-npa-recruitment-in-campus/</t>
    </r>
  </si>
  <si>
    <t>21/7/21 22:31</t>
  </si>
  <si>
    <r>
      <rPr>
        <sz val="9"/>
        <color rgb="FF000000"/>
        <rFont val="Arial"/>
        <family val="2"/>
      </rPr>
      <t xml:space="preserve">Accuses thatUP is a NPA breeding ground </t>
    </r>
    <r>
      <rPr>
        <u/>
        <sz val="9"/>
        <color rgb="FF000000"/>
        <rFont val="Arial"/>
        <family val="2"/>
      </rPr>
      <t>https://news.abs-cbn.com/news/01/24/21/several-universities-blast-parlade-claim-campuses-are-npa-recruitment-havens</t>
    </r>
  </si>
  <si>
    <t>22/11/20 8:41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</si>
  <si>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</si>
  <si>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15/2/19 21:51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</si>
  <si>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</si>
  <si>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</si>
  <si>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</si>
  <si>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23/1/22 5:13</t>
  </si>
  <si>
    <r>
      <rPr>
        <sz val="9"/>
        <color rgb="FF000000"/>
        <rFont val="Arial"/>
        <family val="2"/>
      </rPr>
      <t xml:space="preserve">Statement claiming UPLB  a communist terrorist group and aquino-LPigs propaganda </t>
    </r>
    <r>
      <rPr>
        <u/>
        <sz val="9"/>
        <color rgb="FF000000"/>
        <rFont val="Arial"/>
        <family val="2"/>
      </rPr>
      <t>https://up.edu.ph/up-president-danilo-l-concepcion-responds-to-afp-allegations-of-infiltration-of-up-units-by-the-cpp-npa/</t>
    </r>
  </si>
  <si>
    <t>23/1/22 11:23</t>
  </si>
  <si>
    <r>
      <rPr>
        <sz val="9"/>
        <color rgb="FF000000"/>
        <rFont val="Arial"/>
        <family val="2"/>
      </rPr>
      <t xml:space="preserve">Marami talaga dyan sa UP breeding ground ng NPA yan </t>
    </r>
    <r>
      <rPr>
        <u/>
        <sz val="9"/>
        <color rgb="FF000000"/>
        <rFont val="Arial"/>
        <family val="2"/>
      </rPr>
      <t>https://twitter.com/Bazoom_/status/936005155962499072</t>
    </r>
  </si>
  <si>
    <t>30/11/17 6:54</t>
  </si>
  <si>
    <t>18/1/21 22:36</t>
  </si>
  <si>
    <t>19/1/21 22:41</t>
  </si>
  <si>
    <t>15/03/2016 08:49:00</t>
  </si>
  <si>
    <t>16/10/2021 23:15:00</t>
  </si>
  <si>
    <t>18/11/2020 13:08:00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</si>
  <si>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</si>
  <si>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21/01/2021 15:04:00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</si>
  <si>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</si>
  <si>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20/04/2022 18:24:00</t>
  </si>
  <si>
    <t>22/01/2021 00:53:00</t>
  </si>
  <si>
    <t>16/07/2019 07:22:00</t>
  </si>
  <si>
    <t>31/01/2021 19:54:00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</si>
  <si>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</si>
  <si>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24/07/2022 11:16:00</t>
  </si>
  <si>
    <t>21/10/2022 07:06:00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</si>
  <si>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</si>
  <si>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19/01/2021 18:39:00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</si>
  <si>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</si>
  <si>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30/05/2022 11:01:00</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</si>
  <si>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</si>
  <si>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31/07/2022 04:43:04</t>
  </si>
  <si>
    <t>21/01/2021 12:25:38</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</si>
  <si>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</si>
  <si>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21/01/2021 13:16:53</t>
  </si>
  <si>
    <t>22/11/2020 00:08:39</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</si>
  <si>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</si>
  <si>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19/01/2021 03:55:04</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</si>
  <si>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</si>
  <si>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18/08/2019 03:19:51</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</si>
  <si>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</si>
  <si>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26/04/2020 11:51:19</t>
  </si>
  <si>
    <t>20/01/2021 01:10:45</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</si>
  <si>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</si>
  <si>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21/12/2022 20:08:18</t>
  </si>
  <si>
    <t>25/04/2022 07:49:11</t>
  </si>
  <si>
    <t>14/02/2021 13:02:25</t>
  </si>
  <si>
    <t>14/10/2022 11:03:21</t>
  </si>
  <si>
    <t>13/05/2022 20:01:32</t>
  </si>
  <si>
    <t>26/04/2022 20:44:35</t>
  </si>
  <si>
    <t>20/01/2021 13:19:46</t>
  </si>
  <si>
    <t>24/01/2021 13:56:05</t>
  </si>
  <si>
    <r>
      <rPr>
        <sz val="9"/>
        <color rgb="FF000000"/>
        <rFont val="Arial"/>
        <family val="2"/>
      </rPr>
      <t xml:space="preserve">Mistaken activists as terrorists. </t>
    </r>
    <r>
      <rPr>
        <u/>
        <sz val="9"/>
        <color rgb="FF000000"/>
        <rFont val="Arial"/>
        <family val="2"/>
      </rPr>
      <t>https://up.edu.ph/up-president-danilo-l-concepcion-responds-to-afp-allegations-of-infiltration-of-up-units-by-the-cpp-npa/</t>
    </r>
  </si>
  <si>
    <t>13/07/2020 04:19:08</t>
  </si>
  <si>
    <t>17/08/2022 12:11:01</t>
  </si>
  <si>
    <t>31/01/2019 10:29:24</t>
  </si>
  <si>
    <t>14/11/2021 16:40:56</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</si>
  <si>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</si>
  <si>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29/07/2022 09:06:03</t>
  </si>
  <si>
    <t>23/01/2021 08:52:24</t>
  </si>
  <si>
    <t>20/01/2021 23:58:27</t>
  </si>
  <si>
    <t>20/03/2022 17:26:09</t>
  </si>
  <si>
    <r>
      <rPr>
        <sz val="9"/>
        <color rgb="FF000000"/>
        <rFont val="Arial"/>
        <family val="2"/>
      </rPr>
      <t xml:space="preserve">Branded UP as NPA University. The allegation regarding UP being infiltrated by NPA has no evidence: </t>
    </r>
    <r>
      <rPr>
        <u/>
        <sz val="9"/>
        <color rgb="FF000000"/>
        <rFont val="Arial"/>
        <family val="2"/>
      </rPr>
      <t>https://up.edu.ph/up-president-danilo-l-concepcion-responds-to-afp-allegations-of-infiltration-of-up-units-by-the-cpp-npa/</t>
    </r>
  </si>
  <si>
    <t>17/09/2019 00:33:29</t>
  </si>
  <si>
    <t>19/11/2020 22:00:07</t>
  </si>
  <si>
    <t>16/03/2022 05:31:23</t>
  </si>
  <si>
    <r>
      <rPr>
        <sz val="9"/>
        <color rgb="FF000000"/>
        <rFont val="Arial"/>
        <family val="2"/>
      </rPr>
      <t xml:space="preserve">Implies UP students are part of NPA or terrorists. Tweet is pertaining to Jilian Robredo and Kakie Pangilinan. </t>
    </r>
    <r>
      <rPr>
        <u/>
        <sz val="9"/>
        <color rgb="FF000000"/>
        <rFont val="Arial"/>
        <family val="2"/>
      </rPr>
      <t>https://up.edu.ph/up-president-danilo-l-concepcion-responds-to-afp-allegations-of-infiltration-of-up-units-by-the-cpp-npa/</t>
    </r>
  </si>
  <si>
    <t>23/03/2020 04:53:00</t>
  </si>
  <si>
    <t>30/01/2019 07:15:00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</si>
  <si>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</si>
  <si>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21/03/2018 03:34:54</t>
  </si>
  <si>
    <r>
      <rPr>
        <sz val="9"/>
        <color rgb="FF000000"/>
        <rFont val="Arial"/>
        <family val="2"/>
      </rPr>
      <t xml:space="preserve">Accused UP student protesters as having NPA and terrorists as their master. </t>
    </r>
    <r>
      <rPr>
        <u/>
        <sz val="9"/>
        <color rgb="FF000000"/>
        <rFont val="Arial"/>
        <family val="2"/>
      </rPr>
      <t>https://up.edu.ph/up-president-danilo-l-concepcion-responds-to-afp-allegations-of-infiltration-of-up-units-by-the-cpp-npa/</t>
    </r>
  </si>
  <si>
    <t>21/08/2020 03:18:02</t>
  </si>
  <si>
    <t>18/01/2021 13:52:05</t>
  </si>
  <si>
    <t>23/01/2021 03:24:46</t>
  </si>
  <si>
    <t>18/01/2021 13:45:16</t>
  </si>
  <si>
    <t>19/01/2021 12:31:00</t>
  </si>
  <si>
    <r>
      <rPr>
        <sz val="9"/>
        <color rgb="FF000000"/>
        <rFont val="Arial"/>
        <family val="2"/>
      </rPr>
      <t xml:space="preserve">The allegation regarding UP as a den for NPA and NPA freely walk within the university as well as being a breeding ground for NPA: </t>
    </r>
    <r>
      <rPr>
        <u/>
        <sz val="9"/>
        <color rgb="FF000000"/>
        <rFont val="Arial"/>
        <family val="2"/>
      </rPr>
      <t>https://up.edu.ph/up-president-danilo-l-concepcion-responds-to-afp-allegations-of-infiltration-of-up-units-by-the-cpp-npa/</t>
    </r>
  </si>
  <si>
    <t>19/01/2021 02:16:17</t>
  </si>
  <si>
    <r>
      <rPr>
        <sz val="9"/>
        <color rgb="FF000000"/>
        <rFont val="Arial"/>
        <family val="2"/>
      </rPr>
      <t xml:space="preserve">The allegation regarding UP as a den for NPA and NPA freely walk within the university: </t>
    </r>
    <r>
      <rPr>
        <u/>
        <sz val="9"/>
        <color rgb="FF000000"/>
        <rFont val="Arial"/>
        <family val="2"/>
      </rPr>
      <t>https://up.edu.ph/up-president-danilo-l-concepcion-responds-to-afp-allegations-of-infiltration-of-up-units-by-the-cpp-npa/</t>
    </r>
  </si>
  <si>
    <t>19/01/2021 02:13:44</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</si>
  <si>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</si>
  <si>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18/01/2021 16:12:01</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</si>
  <si>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</si>
  <si>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19/01/2021 05:39:36</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</si>
  <si>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</si>
  <si>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13/12/2020 08:18:48</t>
  </si>
  <si>
    <r>
      <rPr>
        <sz val="9"/>
        <color rgb="FF000000"/>
        <rFont val="Arial"/>
        <family val="2"/>
      </rPr>
      <t xml:space="preserve">The allegation regarding UP having NPA who died in encounters: </t>
    </r>
    <r>
      <rPr>
        <u/>
        <sz val="9"/>
        <color rgb="FF000000"/>
        <rFont val="Arial"/>
        <family val="2"/>
      </rPr>
      <t>https://up.edu.ph/up-president-danilo-l-concepcion-responds-to-afp-allegations-of-infiltration-of-up-units-by-the-cpp-npa/</t>
    </r>
  </si>
  <si>
    <t>29/04/2021 15:16:33</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</si>
  <si>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</si>
  <si>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20/01/2021 10:11:09</t>
  </si>
  <si>
    <t>24/01/2021 04:16:17</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</si>
  <si>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</si>
  <si>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23/01/2021 13:19:55</t>
  </si>
  <si>
    <t>27/05/2021 06:20:13</t>
  </si>
  <si>
    <t>31/03/2021 02:16:36</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</si>
  <si>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</si>
  <si>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21/11/2020 03:03:03</t>
  </si>
  <si>
    <r>
      <rPr>
        <sz val="9"/>
        <color rgb="FF000000"/>
        <rFont val="Arial"/>
        <family val="2"/>
      </rPr>
      <t xml:space="preserve">The allegation regarding UP being infiltrated by NPA or recruiting members has no evidence: </t>
    </r>
    <r>
      <rPr>
        <u/>
        <sz val="9"/>
        <color rgb="FF000000"/>
        <rFont val="Arial"/>
        <family val="2"/>
      </rPr>
      <t>https://up.edu.ph/up-president-danilo-l-concepcion-responds-to-afp-allegations-of-infiltration-of-up-units-by-the-cpp-npa/</t>
    </r>
  </si>
  <si>
    <t>13/09/2019 14:28:45</t>
  </si>
  <si>
    <t>17/11/2019 13:03:49</t>
  </si>
  <si>
    <r>
      <rPr>
        <sz val="9"/>
        <color rgb="FF000000"/>
        <rFont val="Arial"/>
        <family val="2"/>
      </rPr>
      <t xml:space="preserve">Accuses that </t>
    </r>
    <r>
      <rPr>
        <sz val="9"/>
        <color rgb="FF000000"/>
        <rFont val="Arial"/>
        <family val="2"/>
      </rPr>
      <t>students are part of the NPAs (1)https://news.abs-cbn.com/news/01/24/21/several-universities-blast-parlade-claim-campuses-are-npa-rec</t>
    </r>
    <r>
      <rPr>
        <sz val="9"/>
        <color rgb="FF000000"/>
        <rFont val="Arial"/>
        <family val="2"/>
      </rPr>
      <t>ruitment-havens (2)https://thepost.net.ph/news/campus/up-president-denies-npa-recruitment-in-campus/</t>
    </r>
  </si>
  <si>
    <t>19/01/2021 13:10:44</t>
  </si>
  <si>
    <r>
      <rPr>
        <sz val="9"/>
        <color rgb="FF000000"/>
        <rFont val="Arial"/>
        <family val="2"/>
      </rPr>
      <t>Accuses that U</t>
    </r>
    <r>
      <rPr>
        <sz val="9"/>
        <color rgb="FF000000"/>
        <rFont val="Arial"/>
        <family val="2"/>
      </rPr>
      <t>P and PUP students having NPAs (1)https://news.abs-cbn.com/news/01/24/21/several-universities-blast-parlade-claim-campuses-are-npa-rec</t>
    </r>
    <r>
      <rPr>
        <sz val="9"/>
        <color rgb="FF000000"/>
        <rFont val="Arial"/>
        <family val="2"/>
      </rPr>
      <t>ruitment-havens (2)https://thepost.net.ph/news/campus/up-president-denies-npa-recruitment-in-campus/</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</si>
  <si>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</si>
  <si>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</si>
  <si>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19/05/2020 02:33:56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</si>
  <si>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</si>
  <si>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22/01/2021 02:41:26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</si>
  <si>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</si>
  <si>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</si>
  <si>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19/03/2020 09:45:16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</si>
  <si>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</si>
  <si>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24/01/2021 23:22:48</t>
  </si>
  <si>
    <r>
      <rPr>
        <sz val="9"/>
        <color rgb="FF000000"/>
        <rFont val="Arial"/>
        <family val="2"/>
      </rPr>
      <t xml:space="preserve">Ay engot! Nagkaroon ng NPA dahil sa ideolohiyang komunista at nirecruit nila ang mga walang malay na mahihirap. Sa panahon ngayon hindi justification ang humawak ka ng armas dahil lang mahirap ka. Kung tutoo yang sinasabi mo eh di lahat sana ng mahihirap ay NPA na! </t>
    </r>
    <r>
      <rPr>
        <u/>
        <sz val="9"/>
        <color rgb="FF1155CC"/>
        <rFont val="Arial"/>
        <family val="2"/>
      </rPr>
      <t>https://t.co/IZx9E4J7xl</t>
    </r>
  </si>
  <si>
    <t>31/05/2022 12:40:56</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</si>
  <si>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</si>
  <si>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18/08/2022 23:19:35</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</si>
  <si>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</si>
  <si>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18/08/2022 23:24:05</t>
  </si>
  <si>
    <r>
      <rPr>
        <sz val="9"/>
        <color rgb="FF000000"/>
        <rFont val="Arial"/>
        <family val="2"/>
      </rPr>
      <t xml:space="preserve">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t>
    </r>
    <r>
      <rPr>
        <u/>
        <sz val="9"/>
        <color rgb="FF1155CC"/>
        <rFont val="Arial"/>
        <family val="2"/>
      </rPr>
      <t>https://t.co/7SThfHXNXy</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</si>
  <si>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</si>
  <si>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29/12/2022 20:10:08</t>
  </si>
  <si>
    <t>19/11/2022 00:32:16</t>
  </si>
  <si>
    <t>21/06/2022 05:19:53</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</si>
  <si>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</si>
  <si>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22/05/2022 03:12:08</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</si>
  <si>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</si>
  <si>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19/07/2022 14:45:33</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</si>
  <si>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</si>
  <si>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19/09/2022 00:36:46</t>
  </si>
  <si>
    <t>16/08/2022 17:02:07</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</si>
  <si>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</si>
  <si>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18/01/2021 22:50:00 PM</t>
  </si>
  <si>
    <t>19/01/2021 10:13:00 AM</t>
  </si>
  <si>
    <t>23/01/2022 11:23:00 AM</t>
  </si>
  <si>
    <t>31/07/2022 12:53:43 AM</t>
  </si>
  <si>
    <t>31/07/2022 11:12:00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</si>
</sst>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m&quot;/&quot;yy"/>
    <numFmt numFmtId="167" formatCode="m&quot;/&quot;d&quot;/&quot;yy&quot; &quot;h&quot;:&quot;mm"/>
    <numFmt numFmtId="168" formatCode="mm/dd/yyyy\ h:mm:ss"/>
  </numFmts>
  <fonts count="14" x14ac:knownFonts="1">
    <font>
      <sz val="10"/>
      <color rgb="FF000000"/>
      <name val="Arial"/>
      <scheme val="minor"/>
    </font>
    <font>
      <b/>
      <sz val="9"/>
      <color theme="1"/>
      <name val="Arial"/>
      <family val="2"/>
      <scheme val="minor"/>
    </font>
    <font>
      <sz val="9"/>
      <color theme="1"/>
      <name val="Arial"/>
      <family val="2"/>
      <scheme val="minor"/>
    </font>
    <font>
      <u/>
      <sz val="9"/>
      <color rgb="FF0000FF"/>
      <name val="Arial"/>
      <family val="2"/>
    </font>
    <font>
      <sz val="9"/>
      <color rgb="FF000000"/>
      <name val="Arial"/>
      <family val="2"/>
      <scheme val="minor"/>
    </font>
    <font>
      <sz val="9"/>
      <color rgb="FF000000"/>
      <name val="Arial"/>
      <family val="2"/>
    </font>
    <font>
      <sz val="10"/>
      <color rgb="FF000000"/>
      <name val="Arial"/>
      <family val="2"/>
      <scheme val="minor"/>
    </font>
    <font>
      <u/>
      <sz val="9"/>
      <color rgb="FF0000FF"/>
      <name val="Arial"/>
      <family val="2"/>
    </font>
    <font>
      <u/>
      <sz val="9"/>
      <color rgb="FF000000"/>
      <name val="Arial"/>
      <family val="2"/>
    </font>
    <font>
      <u/>
      <sz val="9"/>
      <color rgb="FF000000"/>
      <name val="Arial"/>
      <family val="2"/>
    </font>
    <font>
      <u/>
      <sz val="9"/>
      <color rgb="FF000000"/>
      <name val="Arial"/>
      <family val="2"/>
    </font>
    <font>
      <u/>
      <sz val="9"/>
      <color rgb="FF000000"/>
      <name val="Arial"/>
      <family val="2"/>
      <scheme val="minor"/>
    </font>
    <font>
      <sz val="11"/>
      <color rgb="FF000000"/>
      <name val="Arial"/>
      <family val="2"/>
    </font>
    <font>
      <u/>
      <sz val="9"/>
      <color rgb="FF1155CC"/>
      <name val="Arial"/>
      <family val="2"/>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style="thin">
        <color rgb="FFD9D9D9"/>
      </left>
      <right style="thin">
        <color rgb="FFD9D9D9"/>
      </right>
      <top style="thin">
        <color rgb="FFD9D9D9"/>
      </top>
      <bottom style="thin">
        <color rgb="FFD9D9D9"/>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left" vertical="center" wrapText="1"/>
    </xf>
    <xf numFmtId="164" fontId="1"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165"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6" fontId="1" fillId="0" borderId="3" xfId="0" applyNumberFormat="1" applyFont="1" applyBorder="1" applyAlignment="1">
      <alignment horizontal="left" vertical="center" wrapText="1"/>
    </xf>
    <xf numFmtId="167" fontId="1" fillId="0" borderId="3" xfId="0" applyNumberFormat="1" applyFont="1" applyBorder="1" applyAlignment="1">
      <alignment horizontal="left" vertical="center" wrapText="1"/>
    </xf>
    <xf numFmtId="0" fontId="1" fillId="0" borderId="3" xfId="0" applyFont="1" applyBorder="1" applyAlignment="1">
      <alignment horizontal="right" wrapText="1"/>
    </xf>
    <xf numFmtId="0" fontId="1" fillId="3" borderId="1" xfId="0" applyFont="1" applyFill="1" applyBorder="1" applyAlignment="1">
      <alignment horizontal="left" vertical="center" wrapText="1"/>
    </xf>
    <xf numFmtId="0" fontId="2" fillId="2" borderId="4" xfId="0" applyFont="1" applyFill="1" applyBorder="1" applyAlignment="1">
      <alignment horizontal="left" vertical="top" wrapText="1"/>
    </xf>
    <xf numFmtId="164" fontId="2"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165"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166" fontId="4" fillId="0" borderId="5" xfId="0" applyNumberFormat="1" applyFont="1" applyBorder="1" applyAlignment="1">
      <alignment horizontal="left" vertical="top" wrapText="1"/>
    </xf>
    <xf numFmtId="0" fontId="5" fillId="0" borderId="0" xfId="0" applyFont="1"/>
    <xf numFmtId="0" fontId="6" fillId="0" borderId="5" xfId="0" applyFont="1" applyBorder="1"/>
    <xf numFmtId="49" fontId="4" fillId="0" borderId="5" xfId="0" applyNumberFormat="1" applyFont="1" applyBorder="1" applyAlignment="1">
      <alignment horizontal="left" vertical="top" wrapText="1"/>
    </xf>
    <xf numFmtId="0" fontId="4" fillId="0" borderId="5" xfId="0" applyFont="1" applyBorder="1" applyAlignment="1">
      <alignment horizontal="right"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7" fillId="0" borderId="5" xfId="0" applyFont="1" applyBorder="1" applyAlignment="1">
      <alignment horizontal="left" vertical="top" wrapText="1"/>
    </xf>
    <xf numFmtId="0" fontId="2" fillId="0" borderId="5" xfId="0" applyFont="1" applyBorder="1" applyAlignment="1">
      <alignment horizontal="left" vertical="top" wrapText="1"/>
    </xf>
    <xf numFmtId="0" fontId="8" fillId="0" borderId="5" xfId="0" applyFont="1" applyBorder="1" applyAlignment="1">
      <alignment horizontal="left" vertical="top" wrapText="1"/>
    </xf>
    <xf numFmtId="0" fontId="5" fillId="0" borderId="5" xfId="0" applyFont="1" applyBorder="1"/>
    <xf numFmtId="0" fontId="5" fillId="0" borderId="5" xfId="0" applyFont="1" applyBorder="1" applyAlignment="1">
      <alignment horizontal="right" wrapText="1"/>
    </xf>
    <xf numFmtId="0" fontId="9" fillId="0" borderId="5" xfId="0" applyFont="1" applyBorder="1" applyAlignment="1">
      <alignment horizontal="left" vertical="top" wrapText="1"/>
    </xf>
    <xf numFmtId="0" fontId="4" fillId="0" borderId="0" xfId="0" applyFont="1" applyAlignment="1">
      <alignment horizontal="left" vertical="top" wrapText="1"/>
    </xf>
    <xf numFmtId="168" fontId="4" fillId="0" borderId="5" xfId="0" applyNumberFormat="1" applyFont="1" applyBorder="1" applyAlignment="1">
      <alignment horizontal="left" vertical="top" wrapText="1"/>
    </xf>
    <xf numFmtId="0" fontId="10" fillId="0" borderId="5" xfId="0" applyFont="1" applyBorder="1" applyAlignment="1">
      <alignment horizontal="left" vertical="top" wrapText="1"/>
    </xf>
    <xf numFmtId="0" fontId="11" fillId="0" borderId="5" xfId="0" applyFont="1" applyBorder="1" applyAlignment="1">
      <alignment horizontal="left" vertical="top" wrapText="1"/>
    </xf>
    <xf numFmtId="0" fontId="4" fillId="3" borderId="0" xfId="0" applyFont="1" applyFill="1" applyAlignment="1">
      <alignment horizontal="left" vertical="top" wrapText="1"/>
    </xf>
    <xf numFmtId="167" fontId="4" fillId="0" borderId="5" xfId="0" applyNumberFormat="1" applyFont="1" applyBorder="1" applyAlignment="1">
      <alignment horizontal="left" vertical="top" wrapText="1"/>
    </xf>
    <xf numFmtId="164" fontId="4" fillId="0" borderId="5" xfId="0" applyNumberFormat="1" applyFont="1" applyBorder="1" applyAlignment="1">
      <alignment horizontal="left" vertical="top" wrapText="1"/>
    </xf>
    <xf numFmtId="0" fontId="12" fillId="4" borderId="0" xfId="0" applyFont="1" applyFill="1"/>
    <xf numFmtId="14" fontId="4" fillId="0" borderId="5" xfId="0" applyNumberFormat="1" applyFont="1" applyBorder="1" applyAlignment="1">
      <alignment horizontal="left" vertical="top" wrapText="1"/>
    </xf>
  </cellXfs>
  <cellStyles count="1">
    <cellStyle name="Normal" xfId="0" builtinId="0"/>
  </cellStyles>
  <dxfs count="6">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20</xdr:col>
      <xdr:colOff>0</xdr:colOff>
      <xdr:row>117</xdr:row>
      <xdr:rowOff>0</xdr:rowOff>
    </xdr:from>
    <xdr:ext cx="114300" cy="200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24</xdr:col>
      <xdr:colOff>0</xdr:colOff>
      <xdr:row>88</xdr:row>
      <xdr:rowOff>0</xdr:rowOff>
    </xdr:from>
    <xdr:ext cx="1143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DragonSeed11/status/1351180211317043210" TargetMode="External"/><Relationship Id="rId21" Type="http://schemas.openxmlformats.org/officeDocument/2006/relationships/hyperlink" Target="https://twitter.com/direkmarl/status/1387787897235931148" TargetMode="External"/><Relationship Id="rId42" Type="http://schemas.openxmlformats.org/officeDocument/2006/relationships/hyperlink" Target="https://t.co/wDrknkvc23" TargetMode="External"/><Relationship Id="rId63" Type="http://schemas.openxmlformats.org/officeDocument/2006/relationships/hyperlink" Target="https://up.edu.ph/up-president-danilo-l-concepcion-responds-to-afp-allegations-of-infiltration-of-up-units-by-the-cpp-npa/" TargetMode="External"/><Relationship Id="rId84" Type="http://schemas.openxmlformats.org/officeDocument/2006/relationships/hyperlink" Target="https://twitter.com/librengsapatos_/status/1196051316079915008" TargetMode="External"/><Relationship Id="rId138" Type="http://schemas.openxmlformats.org/officeDocument/2006/relationships/hyperlink" Target="https://up.edu.ph/up-president-danilo-l-concepcion-responds-to-afp-allegations-of-infiltration-of-up-units-by-the-cpp-npa/" TargetMode="External"/><Relationship Id="rId159" Type="http://schemas.openxmlformats.org/officeDocument/2006/relationships/hyperlink" Target="https://twitter.com/ptpernia12/status/1352446244019261444" TargetMode="External"/><Relationship Id="rId170" Type="http://schemas.openxmlformats.org/officeDocument/2006/relationships/hyperlink" Target="https://twitter.com/dozZ3h_Vbril/status/1351882111821639680" TargetMode="External"/><Relationship Id="rId191" Type="http://schemas.openxmlformats.org/officeDocument/2006/relationships/hyperlink" Target="https://twitter.com/Natans_Lover/status/1417854636044607489" TargetMode="External"/><Relationship Id="rId205" Type="http://schemas.openxmlformats.org/officeDocument/2006/relationships/hyperlink" Target="https://twitter.com/Backycrisostom1/status/1351163752582946821" TargetMode="External"/><Relationship Id="rId226" Type="http://schemas.openxmlformats.org/officeDocument/2006/relationships/hyperlink" Target="https://twitter.com/orochiherman/status/1351834643167776769" TargetMode="External"/><Relationship Id="rId247" Type="http://schemas.openxmlformats.org/officeDocument/2006/relationships/comments" Target="../comments1.xml"/><Relationship Id="rId107" Type="http://schemas.openxmlformats.org/officeDocument/2006/relationships/hyperlink" Target="https://twitter.com/OlenFrancisco/status/1229106982319271937" TargetMode="External"/><Relationship Id="rId11" Type="http://schemas.openxmlformats.org/officeDocument/2006/relationships/hyperlink" Target="https://twitter.com/UnitedPhilippi1/status/1182184273756839936" TargetMode="External"/><Relationship Id="rId32" Type="http://schemas.openxmlformats.org/officeDocument/2006/relationships/hyperlink" Target="https://news.abs-cbn.com/news/01/24/21/several-universities-blast-parlade-claim-campuses-are-npa-recruitment-havens" TargetMode="External"/><Relationship Id="rId53" Type="http://schemas.openxmlformats.org/officeDocument/2006/relationships/hyperlink" Target="https://news.abs-cbn.com/news/01/24/21/several-universities-blast-parlade-claim-campuses-are-npa-recruitment-havens" TargetMode="External"/><Relationship Id="rId74" Type="http://schemas.openxmlformats.org/officeDocument/2006/relationships/hyperlink" Target="https://twitter.com/AlfonsoCorpuz/status/1523806047655559168" TargetMode="External"/><Relationship Id="rId128" Type="http://schemas.openxmlformats.org/officeDocument/2006/relationships/hyperlink" Target="https://up.edu.ph/up-president-danilo-l-concepcion-responds-to-afp-allegations-of-infiltration-of-up-units-by-the-cpp-npa/" TargetMode="External"/><Relationship Id="rId149" Type="http://schemas.openxmlformats.org/officeDocument/2006/relationships/hyperlink" Target="https://up.edu.ph/up-president-danilo-l-concepcion-responds-to-afp-allegations-of-infiltration-of-up-units-by-the-cpp-npa/" TargetMode="External"/><Relationship Id="rId5" Type="http://schemas.openxmlformats.org/officeDocument/2006/relationships/hyperlink" Target="https://twitter.com/anniemaykho/status/972517511295111168" TargetMode="External"/><Relationship Id="rId95" Type="http://schemas.openxmlformats.org/officeDocument/2006/relationships/hyperlink" Target="https://twitter.com/tecigurl/status/1229068096377212930" TargetMode="External"/><Relationship Id="rId160" Type="http://schemas.openxmlformats.org/officeDocument/2006/relationships/hyperlink" Target="https://up.edu.ph/up-president-danilo-l-concepcion-responds-to-afp-allegations-of-infiltration-of-up-units-by-the-cpp-npa/" TargetMode="External"/><Relationship Id="rId181" Type="http://schemas.openxmlformats.org/officeDocument/2006/relationships/hyperlink" Target="https://twitter.com/ChristianusRick/status/1351932807279472644" TargetMode="External"/><Relationship Id="rId2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www.gmanetwork.com/news/topstories/nation/773022/universities-object-to-claims-campuses-are-npa-recruiting-grounds/story/" TargetMode="External"/><Relationship Id="rId43" Type="http://schemas.openxmlformats.org/officeDocument/2006/relationships/hyperlink" Target="https://twitter.com/EssieMaharlika/status/1457667658405453835" TargetMode="External"/><Relationship Id="rId64" Type="http://schemas.openxmlformats.org/officeDocument/2006/relationships/hyperlink" Target="https://twitter.com/juz_zuri/status/1553636881698811904" TargetMode="External"/><Relationship Id="rId118" Type="http://schemas.openxmlformats.org/officeDocument/2006/relationships/hyperlink" Target="https://twitter.com/Solabioss/status/1162927058906836993" TargetMode="External"/><Relationship Id="rId139" Type="http://schemas.openxmlformats.org/officeDocument/2006/relationships/hyperlink" Target="https://twitter.com/ancelmoooo/status/1351515673093050368" TargetMode="External"/><Relationship Id="rId85" Type="http://schemas.openxmlformats.org/officeDocument/2006/relationships/hyperlink" Target="https://twitter.com/armando_domo/status/1292953722566381574" TargetMode="External"/><Relationship Id="rId150" Type="http://schemas.openxmlformats.org/officeDocument/2006/relationships/hyperlink" Target="https://twitter.com/ChristianusRick/status/1351440312112205824" TargetMode="External"/><Relationship Id="rId171" Type="http://schemas.openxmlformats.org/officeDocument/2006/relationships/hyperlink" Target="https://twitter.com/ShameOnYouPpl/status/1351886225439801347" TargetMode="External"/><Relationship Id="rId192" Type="http://schemas.openxmlformats.org/officeDocument/2006/relationships/hyperlink" Target="https://news.abs-cbn.com/news/01/24/21/several-universities-blast-parlade-claim-campuses-are-npa-recruitment-havens" TargetMode="External"/><Relationship Id="rId206" Type="http://schemas.openxmlformats.org/officeDocument/2006/relationships/hyperlink" Target="https://twitter.com/AMOR6161/status/1352901987050819589" TargetMode="External"/><Relationship Id="rId227" Type="http://schemas.openxmlformats.org/officeDocument/2006/relationships/hyperlink" Target="https://up.edu.ph/up-president-danilo-l-concepcion-responds-to-afp-allegations-of-infiltration-of-up-units-by-the-cpp-npa/" TargetMode="External"/><Relationship Id="rId12" Type="http://schemas.openxmlformats.org/officeDocument/2006/relationships/hyperlink" Target="https://twitter.com/milbpoy/status/1160428492393046017" TargetMode="External"/><Relationship Id="rId33" Type="http://schemas.openxmlformats.org/officeDocument/2006/relationships/hyperlink" Target="https://twitter.com/Shaider_de/status/1351921960847101954" TargetMode="External"/><Relationship Id="rId108" Type="http://schemas.openxmlformats.org/officeDocument/2006/relationships/hyperlink" Target="https://www.gmanetwork.com/news/topstories/nation/773022/universities-object-to-claims-campuses-are-npa-recruiting-grounds/story/" TargetMode="External"/><Relationship Id="rId129" Type="http://schemas.openxmlformats.org/officeDocument/2006/relationships/hyperlink" Target="https://twitter.com/JMF0927/status/1351200682108477443" TargetMode="External"/><Relationship Id="rId54" Type="http://schemas.openxmlformats.org/officeDocument/2006/relationships/hyperlink" Target="https://twitter.com/SamukaNimoUy/status/1525757348039389185" TargetMode="External"/><Relationship Id="rId75" Type="http://schemas.openxmlformats.org/officeDocument/2006/relationships/hyperlink" Target="https://twitter.com/sapio_sensual/status/1608555990118731779" TargetMode="External"/><Relationship Id="rId96" Type="http://schemas.openxmlformats.org/officeDocument/2006/relationships/hyperlink" Target="https://www.gmanetwork.com/news/topstories/nation/773022/universities-object-to-claims-campuses-are-npa-recruiting-grounds/story/" TargetMode="External"/><Relationship Id="rId140" Type="http://schemas.openxmlformats.org/officeDocument/2006/relationships/hyperlink" Target="https://up.edu.ph/up-president-danilo-l-concepcion-responds-to-afp-allegations-of-infiltration-of-up-units-by-the-cpp-npa/" TargetMode="External"/><Relationship Id="rId161" Type="http://schemas.openxmlformats.org/officeDocument/2006/relationships/hyperlink" Target="https://twitter.com/iamsparky79/status/1571659529775116292" TargetMode="External"/><Relationship Id="rId182" Type="http://schemas.openxmlformats.org/officeDocument/2006/relationships/hyperlink" Target="https://twitter.com/milbpoy/status/976301095717752832" TargetMode="External"/><Relationship Id="rId217" Type="http://schemas.openxmlformats.org/officeDocument/2006/relationships/hyperlink" Target="https://twitter.com/dcvergarax/status/1531616716782206977" TargetMode="External"/><Relationship Id="rId6" Type="http://schemas.openxmlformats.org/officeDocument/2006/relationships/hyperlink" Target="https://twitter.com/ioannesesledieu/status/1146027711489552384" TargetMode="External"/><Relationship Id="rId238" Type="http://schemas.openxmlformats.org/officeDocument/2006/relationships/hyperlink" Target="https://twitter.com/clawclaw87/status/1160101374526394369" TargetMode="External"/><Relationship Id="rId23" Type="http://schemas.openxmlformats.org/officeDocument/2006/relationships/hyperlink" Target="https://twitter.com/e_eisaacs/status/1319503590248108032" TargetMode="External"/><Relationship Id="rId119" Type="http://schemas.openxmlformats.org/officeDocument/2006/relationships/hyperlink" Target="https://up.edu.ph/up-president-danilo-l-concepcion-responds-to-afp-allegations-of-infiltration-of-up-units-by-the-cpp-npa/" TargetMode="External"/><Relationship Id="rId44" Type="http://schemas.openxmlformats.org/officeDocument/2006/relationships/hyperlink" Target="https://up.edu.ph/up-president-danilo-l-concepcion-responds-to-afp-allegations-of-infiltration-of-up-units-by-the-cpp-npa/" TargetMode="External"/><Relationship Id="rId65" Type="http://schemas.openxmlformats.org/officeDocument/2006/relationships/hyperlink" Target="https://twitter.com/IANCUOfficial1/status/1456956732987437062?s=20"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up.edu.ph/up-president-danilo-l-concepcion-responds-to-afp-allegations-of-infiltration-of-up-units-by-the-cpp-npa/" TargetMode="External"/><Relationship Id="rId151" Type="http://schemas.openxmlformats.org/officeDocument/2006/relationships/hyperlink" Target="https://twitter.com/rodrigo_ricos/status/1351445598616973313" TargetMode="External"/><Relationship Id="rId172" Type="http://schemas.openxmlformats.org/officeDocument/2006/relationships/hyperlink" Target="https://up.edu.ph/up-president-danilo-l-concepcion-responds-to-afp-allegations-of-infiltration-of-up-units-by-the-cpp-npa/" TargetMode="External"/><Relationship Id="rId193" Type="http://schemas.openxmlformats.org/officeDocument/2006/relationships/hyperlink" Target="https://twitter.com/Bongtothemax/status/1352298275102052352?s=20" TargetMode="External"/><Relationship Id="rId207" Type="http://schemas.openxmlformats.org/officeDocument/2006/relationships/hyperlink" Target="https://twitter.com/AslLotoy/status/1397799784010772481" TargetMode="External"/><Relationship Id="rId228" Type="http://schemas.openxmlformats.org/officeDocument/2006/relationships/hyperlink" Target="https://twitter.com/hayup69/status/1552943527839277057" TargetMode="External"/><Relationship Id="rId13" Type="http://schemas.openxmlformats.org/officeDocument/2006/relationships/hyperlink" Target="https://twitter.com/GasmienJean/status/1172517478703845376" TargetMode="External"/><Relationship Id="rId109" Type="http://schemas.openxmlformats.org/officeDocument/2006/relationships/hyperlink" Target="https://twitter.com/flip1sba/status/1351507451791593474" TargetMode="External"/><Relationship Id="rId34" Type="http://schemas.openxmlformats.org/officeDocument/2006/relationships/hyperlink" Target="https://news.abs-cbn.com/news/01/24/21/several-universities-blast-parlade-claim-campuses-are-npa-recruitment-havens" TargetMode="External"/><Relationship Id="rId55" Type="http://schemas.openxmlformats.org/officeDocument/2006/relationships/hyperlink" Target="https://news.abs-cbn.com/news/01/24/21/several-universities-blast-parlade-claim-campuses-are-npa-recruitment-havens" TargetMode="External"/><Relationship Id="rId76" Type="http://schemas.openxmlformats.org/officeDocument/2006/relationships/hyperlink" Target="https://twitter.com/RomeSantos10/status/1524388680797868032" TargetMode="External"/><Relationship Id="rId97" Type="http://schemas.openxmlformats.org/officeDocument/2006/relationships/hyperlink" Target="https://twitter.com/attyndbcpa/status/1503967141732622337" TargetMode="External"/><Relationship Id="rId120" Type="http://schemas.openxmlformats.org/officeDocument/2006/relationships/hyperlink" Target="https://twitter.com/TishaCM/status/1560407216196296704" TargetMode="External"/><Relationship Id="rId141" Type="http://schemas.openxmlformats.org/officeDocument/2006/relationships/hyperlink" Target="https://twitter.com/Jnvlmcon/status/1351479300252463105" TargetMode="External"/><Relationship Id="rId7" Type="http://schemas.openxmlformats.org/officeDocument/2006/relationships/hyperlink" Target="https://www.gmanetwork.com/news/topstories/nation/773022/universities-object-to-claims-campuses-are-npa-recruiting-grounds/story/" TargetMode="External"/><Relationship Id="rId162" Type="http://schemas.openxmlformats.org/officeDocument/2006/relationships/hyperlink" Target="https://up.edu.ph/up-president-danilo-l-concepcion-responds-to-afp-allegations-of-infiltration-of-up-units-by-the-cpp-npa/" TargetMode="External"/><Relationship Id="rId183" Type="http://schemas.openxmlformats.org/officeDocument/2006/relationships/hyperlink" Target="https://twitter.com/ceeessamestreet/status/1528212085837950981" TargetMode="External"/><Relationship Id="rId218" Type="http://schemas.openxmlformats.org/officeDocument/2006/relationships/hyperlink" Target="https://twitter.com/Dominik73792556/status/1551043533142118400" TargetMode="External"/><Relationship Id="rId239" Type="http://schemas.openxmlformats.org/officeDocument/2006/relationships/hyperlink" Target="https://www.philstar.com/headlines/2017/09/28/1743601/pup-president-denies-repression-claims-student-activists" TargetMode="External"/><Relationship Id="rId24" Type="http://schemas.openxmlformats.org/officeDocument/2006/relationships/hyperlink" Target="https://up.edu.ph/up-president-danilo-l-concepcion-responds-to-afp-allegations-of-infiltration-of-up-units-by-the-cpp-npa/" TargetMode="External"/><Relationship Id="rId45" Type="http://schemas.openxmlformats.org/officeDocument/2006/relationships/hyperlink" Target="https://twitter.com/DonFrance13/status/1469151223526072322" TargetMode="External"/><Relationship Id="rId66" Type="http://schemas.openxmlformats.org/officeDocument/2006/relationships/hyperlink" Target="https://twitter.com/keizerinj/status/1545266471248338945" TargetMode="External"/><Relationship Id="rId87" Type="http://schemas.openxmlformats.org/officeDocument/2006/relationships/hyperlink" Target="https://twitter.com/ronylbravo/status/1161113827775143936" TargetMode="External"/><Relationship Id="rId110" Type="http://schemas.openxmlformats.org/officeDocument/2006/relationships/hyperlink" Target="https://twitter.com/kulas23/status/1352819537155133441" TargetMode="External"/><Relationship Id="rId131" Type="http://schemas.openxmlformats.org/officeDocument/2006/relationships/hyperlink" Target="https://twitter.com/dozZ3h_Vbril/status/1351352109287915521" TargetMode="External"/><Relationship Id="rId152" Type="http://schemas.openxmlformats.org/officeDocument/2006/relationships/hyperlink" Target="https://up.edu.ph/up-president-danilo-l-concepcion-responds-to-afp-allegations-of-infiltration-of-up-units-by-the-cpp-npa/" TargetMode="External"/><Relationship Id="rId173" Type="http://schemas.openxmlformats.org/officeDocument/2006/relationships/hyperlink" Target="https://twitter.com/GobHenMiguelLDL/status/1352042841283809285" TargetMode="External"/><Relationship Id="rId194" Type="http://schemas.openxmlformats.org/officeDocument/2006/relationships/hyperlink" Target="https://twitter.com/XENX1A/status/1159458837880926208" TargetMode="External"/><Relationship Id="rId208" Type="http://schemas.openxmlformats.org/officeDocument/2006/relationships/hyperlink" Target="https://www.gmanetwork.com/news/topstories/nation/773022/universities-object-to-claims-campuses-are-npa-recruiting-grounds/story/" TargetMode="External"/><Relationship Id="rId229" Type="http://schemas.openxmlformats.org/officeDocument/2006/relationships/hyperlink" Target="https://twitter.com/GonzagaKii/status/1593764056825212930" TargetMode="External"/><Relationship Id="rId240" Type="http://schemas.openxmlformats.org/officeDocument/2006/relationships/hyperlink" Target="https://twitter.com/pusanggala007/status/1605976540881174532" TargetMode="External"/><Relationship Id="rId14" Type="http://schemas.openxmlformats.org/officeDocument/2006/relationships/hyperlink" Target="https://twitter.com/BUTIamKing/status/1268450136876670978" TargetMode="External"/><Relationship Id="rId35" Type="http://schemas.openxmlformats.org/officeDocument/2006/relationships/hyperlink" Target="https://twitter.com/paulshenes/status/1352189648597090305" TargetMode="External"/><Relationship Id="rId56" Type="http://schemas.openxmlformats.org/officeDocument/2006/relationships/hyperlink" Target="https://twitter.com/prog_pwrc/status/1527390066154565633" TargetMode="External"/><Relationship Id="rId77" Type="http://schemas.openxmlformats.org/officeDocument/2006/relationships/hyperlink" Target="https://www.gmanetwork.com/news/topstories/nation/773022/universities-object-to-claims-campuses-are-npa-recruiting-grounds/story/" TargetMode="External"/><Relationship Id="rId100" Type="http://schemas.openxmlformats.org/officeDocument/2006/relationships/hyperlink" Target="https://twitter.com/NuestraCleticia/status/1150908518498570240" TargetMode="External"/><Relationship Id="rId8" Type="http://schemas.openxmlformats.org/officeDocument/2006/relationships/hyperlink" Target="https://twitter.com/greaterDan_/status/1240575056658329606" TargetMode="External"/><Relationship Id="rId98" Type="http://schemas.openxmlformats.org/officeDocument/2006/relationships/hyperlink" Target="https://up.edu.ph/up-president-danilo-l-concepcion-responds-to-afp-allegations-of-infiltration-of-up-units-by-the-cpp-npa/" TargetMode="External"/><Relationship Id="rId121" Type="http://schemas.openxmlformats.org/officeDocument/2006/relationships/hyperlink" Target="https://up.edu.ph/up-president-danilo-l-concepcion-responds-to-afp-allegations-of-infiltration-of-up-units-by-the-cpp-npa/" TargetMode="External"/><Relationship Id="rId142" Type="http://schemas.openxmlformats.org/officeDocument/2006/relationships/hyperlink" Target="https://up.edu.ph/up-president-danilo-l-concepcion-responds-to-afp-allegations-of-infiltration-of-up-units-by-the-cpp-npa/" TargetMode="External"/><Relationship Id="rId163" Type="http://schemas.openxmlformats.org/officeDocument/2006/relationships/hyperlink" Target="https://twitter.com/xOrigin24x/status/1559586311748608003" TargetMode="External"/><Relationship Id="rId184" Type="http://schemas.openxmlformats.org/officeDocument/2006/relationships/hyperlink" Target="https://up.edu.ph/up-president-danilo-l-concepcion-responds-to-afp-allegations-of-infiltration-of-up-units-by-the-cpp-npa/" TargetMode="External"/><Relationship Id="rId219" Type="http://schemas.openxmlformats.org/officeDocument/2006/relationships/hyperlink" Target="https://twitter.com/AHazardLeap/status/1518497332501053440" TargetMode="External"/><Relationship Id="rId230" Type="http://schemas.openxmlformats.org/officeDocument/2006/relationships/hyperlink" Target="https://twitter.com/AloSetron/status/1090508663062708224"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rod_pinochet/status/1262572164244357120" TargetMode="External"/><Relationship Id="rId67" Type="http://schemas.openxmlformats.org/officeDocument/2006/relationships/hyperlink" Target="https://up.edu.ph/up-president-danilo-l-concepcion-responds-to-afp-allegations-of-infiltration-of-up-units-by-the-cpp-npa/" TargetMode="External"/><Relationship Id="rId88" Type="http://schemas.openxmlformats.org/officeDocument/2006/relationships/hyperlink" Target="https://twitter.com/AslLotoy/status/1360937438563033089" TargetMode="External"/><Relationship Id="rId111" Type="http://schemas.openxmlformats.org/officeDocument/2006/relationships/hyperlink" Target="https://twitter.com/dzeraldjulio/status/1351403917452578816" TargetMode="External"/><Relationship Id="rId132" Type="http://schemas.openxmlformats.org/officeDocument/2006/relationships/hyperlink" Target="https://up.edu.ph/up-president-danilo-l-concepcion-responds-to-afp-allegations-of-infiltration-of-up-units-by-the-cpp-npa/" TargetMode="External"/><Relationship Id="rId153" Type="http://schemas.openxmlformats.org/officeDocument/2006/relationships/hyperlink" Target="https://twitter.com/Yass721/status/1351452048093569030" TargetMode="External"/><Relationship Id="rId174" Type="http://schemas.openxmlformats.org/officeDocument/2006/relationships/hyperlink" Target="https://twitter.com/eddie020196/status/1351587088739692545"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twitter.com/DaRealEmil/status/1241951055073562624" TargetMode="External"/><Relationship Id="rId220" Type="http://schemas.openxmlformats.org/officeDocument/2006/relationships/hyperlink" Target="https://twitter.com/JustinJayBeats/status/1254377514673205249" TargetMode="External"/><Relationship Id="rId241" Type="http://schemas.openxmlformats.org/officeDocument/2006/relationships/hyperlink" Target="https://t.co/IZx9E4J7xl" TargetMode="External"/><Relationship Id="rId15" Type="http://schemas.openxmlformats.org/officeDocument/2006/relationships/hyperlink" Target="https://twitter.com/RommelPamotong1/status/1268456387685867520" TargetMode="External"/><Relationship Id="rId36" Type="http://schemas.openxmlformats.org/officeDocument/2006/relationships/hyperlink" Target="https://twitter.com/Unotres1384/status/1351165467902300170" TargetMode="External"/><Relationship Id="rId57" Type="http://schemas.openxmlformats.org/officeDocument/2006/relationships/hyperlink" Target="https://www.terrorismwatch.com.ph/" TargetMode="External"/><Relationship Id="rId10" Type="http://schemas.openxmlformats.org/officeDocument/2006/relationships/hyperlink" Target="https://twitter.com/inquirerdotnet/status/1329983635009593344" TargetMode="External"/><Relationship Id="rId31" Type="http://schemas.openxmlformats.org/officeDocument/2006/relationships/hyperlink" Target="https://twitter.com/n4qpu/status/1351844058935615488" TargetMode="External"/><Relationship Id="rId52" Type="http://schemas.openxmlformats.org/officeDocument/2006/relationships/hyperlink" Target="https://twitter.com/fey_ded/status/1555264748773842944" TargetMode="External"/><Relationship Id="rId73" Type="http://schemas.openxmlformats.org/officeDocument/2006/relationships/hyperlink" Target="https://news.abs-cbn.com/news/01/24/21/several-universities-blast-parlade-claim-campuses-are-npa-recruitment-havens" TargetMode="External"/><Relationship Id="rId78" Type="http://schemas.openxmlformats.org/officeDocument/2006/relationships/hyperlink" Target="https://twitter.com/rdmarcelo/status/1524402143398350851" TargetMode="External"/><Relationship Id="rId94" Type="http://schemas.openxmlformats.org/officeDocument/2006/relationships/hyperlink" Target="https://news.abs-cbn.com/news/01/24/21/several-universities-blast-parlade-claim-campuses-are-npa-recruitment-havens" TargetMode="External"/><Relationship Id="rId99" Type="http://schemas.openxmlformats.org/officeDocument/2006/relationships/hyperlink" Target="https://twitter.com/PUPTheCatalyst/status/1382889774751440897" TargetMode="External"/><Relationship Id="rId101" Type="http://schemas.openxmlformats.org/officeDocument/2006/relationships/hyperlink" Target="https://twitter.com/keizerinj/status/1545333817790976000" TargetMode="External"/><Relationship Id="rId122" Type="http://schemas.openxmlformats.org/officeDocument/2006/relationships/hyperlink" Target="https://twitter.com/AlexBNFC/status/1521752392932331521" TargetMode="External"/><Relationship Id="rId143" Type="http://schemas.openxmlformats.org/officeDocument/2006/relationships/hyperlink" Target="https://twitter.com/biker722/status/1351352071291772928" TargetMode="External"/><Relationship Id="rId148" Type="http://schemas.openxmlformats.org/officeDocument/2006/relationships/hyperlink" Target="https://twitter.com/QMotherGothel/status/1351437859719245829" TargetMode="External"/><Relationship Id="rId164" Type="http://schemas.openxmlformats.org/officeDocument/2006/relationships/hyperlink" Target="https://twitter.com/lovethyself143/status/1351359121317011456" TargetMode="External"/><Relationship Id="rId169" Type="http://schemas.openxmlformats.org/officeDocument/2006/relationships/hyperlink" Target="https://twitter.com/MamTessCD/status/1353194890146975744" TargetMode="External"/><Relationship Id="rId185" Type="http://schemas.openxmlformats.org/officeDocument/2006/relationships/hyperlink" Target="https://twitter.com/marcosparin2022/status/1296647722083131392" TargetMode="External"/><Relationship Id="rId4" Type="http://schemas.openxmlformats.org/officeDocument/2006/relationships/hyperlink" Target="https://twitter.com/justinmanzano8/status/1048108985813950464" TargetMode="External"/><Relationship Id="rId9" Type="http://schemas.openxmlformats.org/officeDocument/2006/relationships/hyperlink" Target="https://up.edu.ph/up-president-danilo-l-concepcion-responds-to-afp-allegations-of-infiltration-of-up-units-by-the-cpp-npa/" TargetMode="External"/><Relationship Id="rId180" Type="http://schemas.openxmlformats.org/officeDocument/2006/relationships/hyperlink" Target="https://up.edu.ph/up-president-danilo-l-concepcion-responds-to-afp-allegations-of-infiltration-of-up-units-by-the-cpp-npa/" TargetMode="External"/><Relationship Id="rId210" Type="http://schemas.openxmlformats.org/officeDocument/2006/relationships/hyperlink" Target="https://twitter.com/KamaoNiJuan/status/1485090863424622594" TargetMode="External"/><Relationship Id="rId215" Type="http://schemas.openxmlformats.org/officeDocument/2006/relationships/hyperlink" Target="https://twitter.com/VineUlysses/status/1353340802425118720" TargetMode="External"/><Relationship Id="rId236" Type="http://schemas.openxmlformats.org/officeDocument/2006/relationships/hyperlink" Target="https://twitter.com/Bongtothemax/status/1355846948645871616?s=20" TargetMode="External"/><Relationship Id="rId26" Type="http://schemas.openxmlformats.org/officeDocument/2006/relationships/hyperlink" Target="https://twitter.com/amylauderdake/status/1330359548436246529" TargetMode="External"/><Relationship Id="rId231" Type="http://schemas.openxmlformats.org/officeDocument/2006/relationships/hyperlink" Target="https://twitter.com/3rd11_2020/status/1531108548221906945?s=20" TargetMode="External"/><Relationship Id="rId47" Type="http://schemas.openxmlformats.org/officeDocument/2006/relationships/hyperlink" Target="https://up.edu.ph/up-president-danilo-l-concepcion-responds-to-afp-allegations-of-infiltration-of-up-units-by-the-cpp-npa/" TargetMode="External"/><Relationship Id="rId68" Type="http://schemas.openxmlformats.org/officeDocument/2006/relationships/hyperlink" Target="https://twitter.com/keizerinj/status/1545330851772125184" TargetMode="External"/><Relationship Id="rId89" Type="http://schemas.openxmlformats.org/officeDocument/2006/relationships/hyperlink" Target="https://twitter.com/Agalancelot1225/status/1580876909033816064" TargetMode="External"/><Relationship Id="rId112" Type="http://schemas.openxmlformats.org/officeDocument/2006/relationships/hyperlink" Target="https://up.edu.ph/up-president-danilo-l-concepcion-responds-to-afp-allegations-of-infiltration-of-up-units-by-the-cpp-npa/" TargetMode="External"/><Relationship Id="rId133" Type="http://schemas.openxmlformats.org/officeDocument/2006/relationships/hyperlink" Target="https://twitter.com/thoughtsforfoo5/status/1351377609171456000" TargetMode="External"/><Relationship Id="rId154" Type="http://schemas.openxmlformats.org/officeDocument/2006/relationships/hyperlink" Target="https://twitter.com/Yass721/status/1351452908269821954" TargetMode="External"/><Relationship Id="rId175" Type="http://schemas.openxmlformats.org/officeDocument/2006/relationships/hyperlink" Target="https://twitter.com/Edelwei8/status/1505596571320209414" TargetMode="External"/><Relationship Id="rId196" Type="http://schemas.openxmlformats.org/officeDocument/2006/relationships/hyperlink" Target="https://twitter.com/Cloud9Ken/status/1385214169570373636" TargetMode="External"/><Relationship Id="rId200" Type="http://schemas.openxmlformats.org/officeDocument/2006/relationships/hyperlink" Target="https://news.abs-cbn.com/news/01/24/21/several-universities-blast-parlade-claim-campuses-are-npa-recruitment-havens" TargetMode="External"/><Relationship Id="rId16" Type="http://schemas.openxmlformats.org/officeDocument/2006/relationships/hyperlink" Target="https://twitter.com/b_antonio3/status/1279307819750064128" TargetMode="External"/><Relationship Id="rId221" Type="http://schemas.openxmlformats.org/officeDocument/2006/relationships/hyperlink" Target="https://twitter.com/kissha_miguel/status/1519054856954073088" TargetMode="External"/><Relationship Id="rId242" Type="http://schemas.openxmlformats.org/officeDocument/2006/relationships/hyperlink" Target="https://twitter.com/MisterRealTalk2/status/1553602120573943808" TargetMode="External"/><Relationship Id="rId37" Type="http://schemas.openxmlformats.org/officeDocument/2006/relationships/hyperlink" Target="https://twitter.com/Jonas47161499/status/1399926059735293952" TargetMode="External"/><Relationship Id="rId58" Type="http://schemas.openxmlformats.org/officeDocument/2006/relationships/hyperlink" Target="https://up.edu.ph/up-president-danilo-l-concepcion-responds-to-afp-allegations-of-infiltration-of-up-units-by-the-cpp-npa/" TargetMode="External"/><Relationship Id="rId79" Type="http://schemas.openxmlformats.org/officeDocument/2006/relationships/hyperlink" Target="https://twitter.com/BobReye68206730/status/1524647820208525312" TargetMode="External"/><Relationship Id="rId102" Type="http://schemas.openxmlformats.org/officeDocument/2006/relationships/hyperlink" Target="https://twitter.com/EURIKA49463907/status/1449393514668650497?s=20" TargetMode="External"/><Relationship Id="rId123" Type="http://schemas.openxmlformats.org/officeDocument/2006/relationships/hyperlink" Target="https://twitter.com/lovethyself143/status/1351356451747291136" TargetMode="External"/><Relationship Id="rId144" Type="http://schemas.openxmlformats.org/officeDocument/2006/relationships/hyperlink" Target="https://up.edu.ph/up-president-danilo-l-concepcion-responds-to-afp-allegations-of-infiltration-of-up-units-by-the-cpp-npa/" TargetMode="External"/><Relationship Id="rId90" Type="http://schemas.openxmlformats.org/officeDocument/2006/relationships/hyperlink" Target="https://twitter.com/JaredXenos/status/1459924320206352384" TargetMode="External"/><Relationship Id="rId165" Type="http://schemas.openxmlformats.org/officeDocument/2006/relationships/hyperlink" Target="https://twitter.com/UnitedPhilippi1/status/1329545014947368960" TargetMode="External"/><Relationship Id="rId186" Type="http://schemas.openxmlformats.org/officeDocument/2006/relationships/hyperlink" Target="https://twitter.com/Abundare2022/status/1583233341674835968" TargetMode="External"/><Relationship Id="rId211" Type="http://schemas.openxmlformats.org/officeDocument/2006/relationships/hyperlink" Target="https://twitter.com/JoRacaza/status/1484997777251704833" TargetMode="External"/><Relationship Id="rId232" Type="http://schemas.openxmlformats.org/officeDocument/2006/relationships/hyperlink" Target="https://up.edu.ph/up-president-danilo-l-concepcion-responds-to-afp-allegations-of-infiltration-of-up-units-by-the-cpp-npa/" TargetMode="External"/><Relationship Id="rId27" Type="http://schemas.openxmlformats.org/officeDocument/2006/relationships/hyperlink" Target="https://www.gmanetwork.com/news/topstories/nation/773022/universities-object-to-claims-campuses-are-npa-recruiting-grounds/story/" TargetMode="External"/><Relationship Id="rId48" Type="http://schemas.openxmlformats.org/officeDocument/2006/relationships/hyperlink" Target="https://twitter.com/hellahannah_/status/1521699710452396034" TargetMode="External"/><Relationship Id="rId69" Type="http://schemas.openxmlformats.org/officeDocument/2006/relationships/hyperlink" Target="https://twitter.com/ThePaladin33/status/1535225155550855168" TargetMode="External"/><Relationship Id="rId113" Type="http://schemas.openxmlformats.org/officeDocument/2006/relationships/hyperlink" Target="https://twitter.com/JohnFretz3/status/1351157357385052162" TargetMode="External"/><Relationship Id="rId134" Type="http://schemas.openxmlformats.org/officeDocument/2006/relationships/hyperlink" Target="https://up.edu.ph/up-president-danilo-l-concepcion-responds-to-afp-allegations-of-infiltration-of-up-units-by-the-cpp-npa/" TargetMode="External"/><Relationship Id="rId80" Type="http://schemas.openxmlformats.org/officeDocument/2006/relationships/hyperlink" Target="https://twitter.com/lloydmayer_369/status/1558068650703466496" TargetMode="External"/><Relationship Id="rId155" Type="http://schemas.openxmlformats.org/officeDocument/2006/relationships/hyperlink" Target="https://up.edu.ph/up-president-danilo-l-concepcion-responds-to-afp-allegations-of-infiltration-of-up-units-by-the-cpp-npa/" TargetMode="External"/><Relationship Id="rId176" Type="http://schemas.openxmlformats.org/officeDocument/2006/relationships/hyperlink" Target="https://twitter.com/MhelPerez20/status/1516724519360253952?s=20" TargetMode="External"/><Relationship Id="rId197" Type="http://schemas.openxmlformats.org/officeDocument/2006/relationships/hyperlink" Target="https://twitter.com/gigaigurlmd/status/1549405084555137024" TargetMode="External"/><Relationship Id="rId201" Type="http://schemas.openxmlformats.org/officeDocument/2006/relationships/hyperlink" Target="https://twitter.com/Daniski10/status/1330302136756875269" TargetMode="External"/><Relationship Id="rId222" Type="http://schemas.openxmlformats.org/officeDocument/2006/relationships/hyperlink" Target="https://twitter.com/AslLotoy/status/1377082369161617408" TargetMode="External"/><Relationship Id="rId243" Type="http://schemas.openxmlformats.org/officeDocument/2006/relationships/hyperlink" Target="https://twitter.com/gigaigurlmd/status/1553725595166572544" TargetMode="External"/><Relationship Id="rId17" Type="http://schemas.openxmlformats.org/officeDocument/2006/relationships/hyperlink" Target="https://twitter.com/Pinkmartini0923/status/1279338961253457922" TargetMode="External"/><Relationship Id="rId38" Type="http://schemas.openxmlformats.org/officeDocument/2006/relationships/hyperlink" Target="https://twitter.com/Migrate_Austral/status/1353483418915336192" TargetMode="External"/><Relationship Id="rId59" Type="http://schemas.openxmlformats.org/officeDocument/2006/relationships/hyperlink" Target="https://twitter.com/NellyGBasco/status/1484285143879946243" TargetMode="External"/><Relationship Id="rId103" Type="http://schemas.openxmlformats.org/officeDocument/2006/relationships/hyperlink" Target="https://twitter.com/JojoFlorendo/status/1559875443045683202" TargetMode="External"/><Relationship Id="rId124" Type="http://schemas.openxmlformats.org/officeDocument/2006/relationships/hyperlink" Target="https://twitter.com/cnnphilippines/status/1328730200226447364" TargetMode="External"/><Relationship Id="rId70" Type="http://schemas.openxmlformats.org/officeDocument/2006/relationships/hyperlink" Target="https://t.co/7SThfHXNXy" TargetMode="External"/><Relationship Id="rId91" Type="http://schemas.openxmlformats.org/officeDocument/2006/relationships/hyperlink" Target="https://up.edu.ph/up-president-danilo-l-concepcion-responds-to-afp-allegations-of-infiltration-of-up-units-by-the-cpp-npa/" TargetMode="External"/><Relationship Id="rId145" Type="http://schemas.openxmlformats.org/officeDocument/2006/relationships/hyperlink" Target="https://twitter.com/rowyn_cons/status/1351375766898921472" TargetMode="External"/><Relationship Id="rId166" Type="http://schemas.openxmlformats.org/officeDocument/2006/relationships/hyperlink" Target="https://twitter.com/Ragnar_Lapulapu/status/1412955700561518595" TargetMode="External"/><Relationship Id="rId187" Type="http://schemas.openxmlformats.org/officeDocument/2006/relationships/hyperlink" Target="https://up.edu.ph/up-president-danilo-l-concepcion-responds-to-afp-allegations-of-infiltration-of-up-units-by-the-cpp-npa/" TargetMode="External"/><Relationship Id="rId1" Type="http://schemas.openxmlformats.org/officeDocument/2006/relationships/hyperlink" Target="https://twitter.com/wysiwyg8080/status/936271294433132544" TargetMode="External"/><Relationship Id="rId212" Type="http://schemas.openxmlformats.org/officeDocument/2006/relationships/hyperlink" Target="https://up.edu.ph/up-president-danilo-l-concepcion-responds-to-afp-allegations-of-infiltration-of-up-units-by-the-cpp-npa/" TargetMode="External"/><Relationship Id="rId233" Type="http://schemas.openxmlformats.org/officeDocument/2006/relationships/hyperlink" Target="https://twitter.com/jdcruzph/status/936005453850353664" TargetMode="External"/><Relationship Id="rId28" Type="http://schemas.openxmlformats.org/officeDocument/2006/relationships/hyperlink" Target="https://twitter.com/Juanmakabayan9/status/1356073668351119364" TargetMode="External"/><Relationship Id="rId49" Type="http://schemas.openxmlformats.org/officeDocument/2006/relationships/hyperlink" Target="https://twitter.com/i_amniccss/status/1600695812501426176" TargetMode="External"/><Relationship Id="rId114" Type="http://schemas.openxmlformats.org/officeDocument/2006/relationships/hyperlink" Target="https://up.edu.ph/up-president-danilo-l-concepcion-responds-to-afp-allegations-of-infiltration-of-up-units-by-the-cpp-npa/" TargetMode="External"/><Relationship Id="rId60" Type="http://schemas.openxmlformats.org/officeDocument/2006/relationships/hyperlink" Target="https://up.edu.ph/up-president-danilo-l-concepcion-responds-to-afp-allegations-of-infiltration-of-up-units-by-the-cpp-npa/" TargetMode="External"/><Relationship Id="rId81" Type="http://schemas.openxmlformats.org/officeDocument/2006/relationships/hyperlink" Target="https://up.edu.ph/up-president-danilo-l-concepcion-responds-to-afp-allegations-of-infiltration-of-up-units-by-the-cpp-npa/" TargetMode="External"/><Relationship Id="rId135" Type="http://schemas.openxmlformats.org/officeDocument/2006/relationships/hyperlink" Target="https://twitter.com/dandanielm47/status/1338035630203228163" TargetMode="External"/><Relationship Id="rId156" Type="http://schemas.openxmlformats.org/officeDocument/2006/relationships/hyperlink" Target="https://twitter.com/pachamva/status/1351480938601959424" TargetMode="External"/><Relationship Id="rId177" Type="http://schemas.openxmlformats.org/officeDocument/2006/relationships/hyperlink" Target="https://twitter.com/gerrydeleo/status/1352230873752473600" TargetMode="External"/><Relationship Id="rId198" Type="http://schemas.openxmlformats.org/officeDocument/2006/relationships/hyperlink" Target="https://up.edu.ph/up-president-danilo-l-concepcion-responds-to-afp-allegations-of-infiltration-of-up-units-by-the-cpp-npa/" TargetMode="External"/><Relationship Id="rId202" Type="http://schemas.openxmlformats.org/officeDocument/2006/relationships/hyperlink" Target="https://up.edu.ph/up-president-danilo-l-concepcion-responds-to-afp-allegations-of-infiltration-of-up-units-by-the-cpp-npa/" TargetMode="External"/><Relationship Id="rId223" Type="http://schemas.openxmlformats.org/officeDocument/2006/relationships/hyperlink" Target="https://www.gmanetwork.com/news/topstories/nation/773022/universities-object-to-claims-campuses-are-npa-recruiting-grounds/story/" TargetMode="External"/><Relationship Id="rId244" Type="http://schemas.openxmlformats.org/officeDocument/2006/relationships/hyperlink" Target="https://twitter.com/normsterific/status/1553579381590609920" TargetMode="External"/><Relationship Id="rId18" Type="http://schemas.openxmlformats.org/officeDocument/2006/relationships/hyperlink" Target="https://twitter.com/OmarMubarakh/status/1269085974996238336" TargetMode="External"/><Relationship Id="rId39" Type="http://schemas.openxmlformats.org/officeDocument/2006/relationships/hyperlink" Target="https://up.edu.ph/up-president-danilo-l-concepcion-responds-to-afp-allegations-of-infiltration-of-up-units-by-the-cpp-npa/" TargetMode="External"/><Relationship Id="rId50" Type="http://schemas.openxmlformats.org/officeDocument/2006/relationships/hyperlink" Target="https://twitter.com/kakag_ev/status/1539115868856229889" TargetMode="External"/><Relationship Id="rId104" Type="http://schemas.openxmlformats.org/officeDocument/2006/relationships/hyperlink" Target="https://twitter.com/pro12socotppsc/status/1173756824765386752" TargetMode="External"/><Relationship Id="rId125" Type="http://schemas.openxmlformats.org/officeDocument/2006/relationships/hyperlink" Target="https://twitter.com/DZMMTeleRadyo/status/1328951475008131080" TargetMode="External"/><Relationship Id="rId146" Type="http://schemas.openxmlformats.org/officeDocument/2006/relationships/hyperlink" Target="https://twitter.com/MetalRain_76/status/1351377313670320136" TargetMode="External"/><Relationship Id="rId167" Type="http://schemas.openxmlformats.org/officeDocument/2006/relationships/hyperlink" Target="https://twitter.com/antecuado/status/1351698648208314371" TargetMode="External"/><Relationship Id="rId188" Type="http://schemas.openxmlformats.org/officeDocument/2006/relationships/hyperlink" Target="https://twitter.com/jojoastudillo/status/1311500096819785728" TargetMode="External"/><Relationship Id="rId71" Type="http://schemas.openxmlformats.org/officeDocument/2006/relationships/hyperlink" Target="https://up.edu.ph/up-president-danilo-l-concepcion-responds-to-afp-allegations-of-infiltration-of-up-units-by-the-cpp-npa/" TargetMode="External"/><Relationship Id="rId92" Type="http://schemas.openxmlformats.org/officeDocument/2006/relationships/hyperlink" Target="https://twitter.com/juan_cruz_2014/status/709541987997712384?s=20" TargetMode="External"/><Relationship Id="rId213" Type="http://schemas.openxmlformats.org/officeDocument/2006/relationships/hyperlink" Target="https://twitter.com/bernallene/status/1352969312210874368" TargetMode="External"/><Relationship Id="rId234" Type="http://schemas.openxmlformats.org/officeDocument/2006/relationships/hyperlink" Target="https://twitter.com/Bazoom_/status/936005155962499072" TargetMode="External"/><Relationship Id="rId2" Type="http://schemas.openxmlformats.org/officeDocument/2006/relationships/hyperlink" Target="https://twitter.com/BambieDucay/status/959410501703913472" TargetMode="External"/><Relationship Id="rId29" Type="http://schemas.openxmlformats.org/officeDocument/2006/relationships/hyperlink" Target="https://twitter.com/brymac9168/status/1351295215403864065" TargetMode="External"/><Relationship Id="rId40" Type="http://schemas.openxmlformats.org/officeDocument/2006/relationships/hyperlink" Target="https://twitter.com/AlexisVeek2ria/status/1544094127653916672" TargetMode="External"/><Relationship Id="rId115" Type="http://schemas.openxmlformats.org/officeDocument/2006/relationships/hyperlink" Target="https://twitter.com/MChyme/status/1351159200257372164" TargetMode="External"/><Relationship Id="rId136" Type="http://schemas.openxmlformats.org/officeDocument/2006/relationships/hyperlink" Target="https://up.edu.ph/up-president-danilo-l-concepcion-responds-to-afp-allegations-of-infiltration-of-up-units-by-the-cpp-npa/"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JaredXenos/status/1352243773519007746" TargetMode="External"/><Relationship Id="rId61" Type="http://schemas.openxmlformats.org/officeDocument/2006/relationships/hyperlink" Target="https://twitter.com/agador7/status/1600149684894720000" TargetMode="External"/><Relationship Id="rId82" Type="http://schemas.openxmlformats.org/officeDocument/2006/relationships/hyperlink" Target="https://twitter.com/JackSison6/status/1525204618522898432" TargetMode="External"/><Relationship Id="rId199" Type="http://schemas.openxmlformats.org/officeDocument/2006/relationships/hyperlink" Target="https://twitter.com/BaconUpon/status/1330310302945193989" TargetMode="External"/><Relationship Id="rId203" Type="http://schemas.openxmlformats.org/officeDocument/2006/relationships/hyperlink" Target="https://twitter.com/TishaCM/status/1560406082085855235" TargetMode="External"/><Relationship Id="rId19" Type="http://schemas.openxmlformats.org/officeDocument/2006/relationships/hyperlink" Target="https://twitter.com/JethroGamez/status/1293145325163569152" TargetMode="External"/><Relationship Id="rId224" Type="http://schemas.openxmlformats.org/officeDocument/2006/relationships/hyperlink" Target="https://twitter.com/kyky_vincitrc/status/1508424637184897028" TargetMode="External"/><Relationship Id="rId245" Type="http://schemas.openxmlformats.org/officeDocument/2006/relationships/drawing" Target="../drawings/drawing1.xml"/><Relationship Id="rId30" Type="http://schemas.openxmlformats.org/officeDocument/2006/relationships/hyperlink" Target="https://up.edu.ph/up-president-danilo-l-concepcion-responds-to-afp-allegations-of-infiltration-of-up-units-by-the-cpp-npa/" TargetMode="External"/><Relationship Id="rId105" Type="http://schemas.openxmlformats.org/officeDocument/2006/relationships/hyperlink" Target="https://twitter.com/rubio_surber/status/1351517450010038279" TargetMode="External"/><Relationship Id="rId126" Type="http://schemas.openxmlformats.org/officeDocument/2006/relationships/hyperlink" Target="https://twitter.com/juviagreey/status/1328844051450195968" TargetMode="External"/><Relationship Id="rId147" Type="http://schemas.openxmlformats.org/officeDocument/2006/relationships/hyperlink" Target="https://twitter.com/thelyn23/status/1351425160281288706" TargetMode="External"/><Relationship Id="rId168" Type="http://schemas.openxmlformats.org/officeDocument/2006/relationships/hyperlink" Target="https://up.edu.ph/up-president-danilo-l-concepcion-responds-to-afp-allegations-of-infiltration-of-up-units-by-the-cpp-npa/" TargetMode="External"/><Relationship Id="rId51" Type="http://schemas.openxmlformats.org/officeDocument/2006/relationships/hyperlink" Target="https://twitter.com/criskiang/status/1522065106037002241?s=20" TargetMode="External"/><Relationship Id="rId72" Type="http://schemas.openxmlformats.org/officeDocument/2006/relationships/hyperlink" Target="https://twitter.com/vlabvs21/status/1523689683019984898" TargetMode="External"/><Relationship Id="rId93" Type="http://schemas.openxmlformats.org/officeDocument/2006/relationships/hyperlink" Target="https://twitter.com/jssalvador225/status/1096406730160754688" TargetMode="External"/><Relationship Id="rId189" Type="http://schemas.openxmlformats.org/officeDocument/2006/relationships/hyperlink" Target="https://up.edu.ph/up-president-danilo-l-concepcion-responds-to-afp-allegations-of-infiltration-of-up-units-by-the-cpp-npa/" TargetMode="External"/><Relationship Id="rId3" Type="http://schemas.openxmlformats.org/officeDocument/2006/relationships/hyperlink" Target="https://up.edu.ph/up-president-danilo-l-concepcion-responds-to-afp-allegations-of-infiltration-of-up-units-by-the-cpp-npa/"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ioannesesledieu/status/1090919973206282241" TargetMode="External"/><Relationship Id="rId116" Type="http://schemas.openxmlformats.org/officeDocument/2006/relationships/hyperlink" Target="https://twitter.com/JohnFretz3/status/1351163155280519168" TargetMode="External"/><Relationship Id="rId137" Type="http://schemas.openxmlformats.org/officeDocument/2006/relationships/hyperlink" Target="https://twitter.com/xtna_wanderer/status/1351352749569372160" TargetMode="External"/><Relationship Id="rId158" Type="http://schemas.openxmlformats.org/officeDocument/2006/relationships/hyperlink" Target="https://twitter.com/nickyysilverio/status/1358425103831236608" TargetMode="External"/><Relationship Id="rId20" Type="http://schemas.openxmlformats.org/officeDocument/2006/relationships/hyperlink" Target="https://news.abs-cbn.com/news/01/24/21/several-universities-blast-parlade-claim-campuses-are-npa-recruitment-havens" TargetMode="External"/><Relationship Id="rId41" Type="http://schemas.openxmlformats.org/officeDocument/2006/relationships/hyperlink" Target="https://twitter.com/ella_villa1/status/1412936022636130305" TargetMode="External"/><Relationship Id="rId62" Type="http://schemas.openxmlformats.org/officeDocument/2006/relationships/hyperlink" Target="https://twitter.com/samsunguser13/status/1552909911394500608" TargetMode="External"/><Relationship Id="rId83" Type="http://schemas.openxmlformats.org/officeDocument/2006/relationships/hyperlink" Target="https://twitter.com/MamTessCD/status/1282529974369390595" TargetMode="External"/><Relationship Id="rId179" Type="http://schemas.openxmlformats.org/officeDocument/2006/relationships/hyperlink" Target="https://twitter.com/LevynxT/status/1352150154531414020?s=20" TargetMode="External"/><Relationship Id="rId190" Type="http://schemas.openxmlformats.org/officeDocument/2006/relationships/hyperlink" Target="https://twitter.com/tonyoscartoons/status/1605656426017394688" TargetMode="External"/><Relationship Id="rId204" Type="http://schemas.openxmlformats.org/officeDocument/2006/relationships/hyperlink" Target="https://up.edu.ph/up-president-danilo-l-concepcion-responds-to-afp-allegations-of-infiltration-of-up-units-by-the-cpp-npa/" TargetMode="External"/><Relationship Id="rId225" Type="http://schemas.openxmlformats.org/officeDocument/2006/relationships/hyperlink" Target="https://www.philstar.com/headlines/2017/09/28/1743601/pup-president-denies-repression-claims-student-activists" TargetMode="External"/><Relationship Id="rId246" Type="http://schemas.openxmlformats.org/officeDocument/2006/relationships/vmlDrawing" Target="../drawings/vmlDrawing1.vml"/><Relationship Id="rId106" Type="http://schemas.openxmlformats.org/officeDocument/2006/relationships/hyperlink" Target="https://up.edu.ph/up-president-danilo-l-concepcion-responds-to-afp-allegations-of-infiltration-of-up-units-by-the-cpp-npa/" TargetMode="External"/><Relationship Id="rId127" Type="http://schemas.openxmlformats.org/officeDocument/2006/relationships/hyperlink" Target="https://twitter.com/attyejc/status/1328928058686935040?s=2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up.edu.ph/up-president-danilo-l-concepcion-responds-to-afp-allegations-of-infiltration-of-up-units-by-the-cpp-npa/" TargetMode="External"/><Relationship Id="rId21" Type="http://schemas.openxmlformats.org/officeDocument/2006/relationships/hyperlink" Target="https://twitter.com/ronylbravo/status/1161113827775143936" TargetMode="External"/><Relationship Id="rId42" Type="http://schemas.openxmlformats.org/officeDocument/2006/relationships/hyperlink" Target="https://twitter.com/eddie020196/status/1351587088739692545" TargetMode="External"/><Relationship Id="rId63" Type="http://schemas.openxmlformats.org/officeDocument/2006/relationships/hyperlink" Target="https://twitter.com/Jonas47161499/status/1399926059735293952" TargetMode="External"/><Relationship Id="rId84" Type="http://schemas.openxmlformats.org/officeDocument/2006/relationships/hyperlink" Target="https://twitter.com/EURIKA49463907/status/1449393514668650497?s=20" TargetMode="External"/><Relationship Id="rId138" Type="http://schemas.openxmlformats.org/officeDocument/2006/relationships/hyperlink" Target="https://twitter.com/GobHenMiguelLDL/status/1352042841283809285" TargetMode="External"/><Relationship Id="rId159" Type="http://schemas.openxmlformats.org/officeDocument/2006/relationships/hyperlink" Target="https://twitter.com/milbpoy/status/976301095717752832" TargetMode="External"/><Relationship Id="rId170" Type="http://schemas.openxmlformats.org/officeDocument/2006/relationships/hyperlink" Target="https://twitter.com/dozZ3h_Vbril/status/1351352109287915521" TargetMode="External"/><Relationship Id="rId191" Type="http://schemas.openxmlformats.org/officeDocument/2006/relationships/hyperlink" Target="https://twitter.com/clawclaw87/status/1160101374526394369" TargetMode="External"/><Relationship Id="rId205" Type="http://schemas.openxmlformats.org/officeDocument/2006/relationships/hyperlink" Target="https://up.edu.ph/up-president-danilo-l-concepcion-responds-to-afp-allegations-of-infiltration-of-up-units-by-the-cpp-npa/" TargetMode="External"/><Relationship Id="rId226" Type="http://schemas.openxmlformats.org/officeDocument/2006/relationships/hyperlink" Target="https://up.edu.ph/up-president-danilo-l-concepcion-responds-to-afp-allegations-of-infiltration-of-up-units-by-the-cpp-npa/" TargetMode="External"/><Relationship Id="rId107" Type="http://schemas.openxmlformats.org/officeDocument/2006/relationships/hyperlink" Target="https://twitter.com/ShameOnYouPpl/status/1351886225439801347" TargetMode="External"/><Relationship Id="rId11" Type="http://schemas.openxmlformats.org/officeDocument/2006/relationships/hyperlink" Target="https://twitter.com/samsunguser13/status/1552909911394500608" TargetMode="External"/><Relationship Id="rId32" Type="http://schemas.openxmlformats.org/officeDocument/2006/relationships/hyperlink" Target="https://twitter.com/OlenFrancisco/status/1229106982319271937" TargetMode="External"/><Relationship Id="rId53" Type="http://schemas.openxmlformats.org/officeDocument/2006/relationships/hyperlink" Target="https://twitter.com/pachamva/status/1351480938601959424" TargetMode="External"/><Relationship Id="rId74" Type="http://schemas.openxmlformats.org/officeDocument/2006/relationships/hyperlink" Target="https://news.abs-cbn.com/news/01/24/21/several-universities-blast-parlade-claim-campuses-are-npa-recruitment-havens" TargetMode="External"/><Relationship Id="rId128" Type="http://schemas.openxmlformats.org/officeDocument/2006/relationships/hyperlink" Target="https://twitter.com/VineUlysses/status/1353340802425118720" TargetMode="External"/><Relationship Id="rId149" Type="http://schemas.openxmlformats.org/officeDocument/2006/relationships/hyperlink" Target="https://twitter.com/OmarMubarakh/status/1269085974996238336" TargetMode="External"/><Relationship Id="rId5" Type="http://schemas.openxmlformats.org/officeDocument/2006/relationships/hyperlink" Target="https://twitter.com/Shaider_de/status/1351921960847101954" TargetMode="External"/><Relationship Id="rId95" Type="http://schemas.openxmlformats.org/officeDocument/2006/relationships/hyperlink" Target="https://up.edu.ph/up-president-danilo-l-concepcion-responds-to-afp-allegations-of-infiltration-of-up-units-by-the-cpp-npa/" TargetMode="External"/><Relationship Id="rId160" Type="http://schemas.openxmlformats.org/officeDocument/2006/relationships/hyperlink" Target="https://twitter.com/BambieDucay/status/959410501703913472" TargetMode="External"/><Relationship Id="rId181" Type="http://schemas.openxmlformats.org/officeDocument/2006/relationships/hyperlink" Target="https://www.gmanetwork.com/news/topstories/nation/773022/universities-object-to-claims-campuses-are-npa-recruiting-grounds/story/" TargetMode="External"/><Relationship Id="rId216" Type="http://schemas.openxmlformats.org/officeDocument/2006/relationships/hyperlink" Target="https://twitter.com/pusanggala007/status/1605976540881174532"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twitter.com/RomeSantos10/status/1524388680797868032" TargetMode="External"/><Relationship Id="rId43" Type="http://schemas.openxmlformats.org/officeDocument/2006/relationships/hyperlink" Target="https://twitter.com/MChyme/status/1351159200257372164" TargetMode="External"/><Relationship Id="rId64" Type="http://schemas.openxmlformats.org/officeDocument/2006/relationships/hyperlink" Target="https://twitter.com/agador7/status/1600149684894720000" TargetMode="External"/><Relationship Id="rId118" Type="http://schemas.openxmlformats.org/officeDocument/2006/relationships/hyperlink" Target="https://twitter.com/JustinJayBeats/status/1254377514673205249" TargetMode="External"/><Relationship Id="rId139" Type="http://schemas.openxmlformats.org/officeDocument/2006/relationships/hyperlink" Target="https://twitter.com/Edelwei8/status/1505596571320209414" TargetMode="External"/><Relationship Id="rId85" Type="http://schemas.openxmlformats.org/officeDocument/2006/relationships/hyperlink" Target="https://twitter.com/attyejc/status/1328928058686935040?s=20" TargetMode="External"/><Relationship Id="rId150" Type="http://schemas.openxmlformats.org/officeDocument/2006/relationships/hyperlink" Target="https://twitter.com/justinmanzano8/status/1048108985813950464" TargetMode="External"/><Relationship Id="rId171"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www.philstar.com/headlines/2017/09/28/1743601/pup-president-denies-repression-claims-student-activists" TargetMode="External"/><Relationship Id="rId206" Type="http://schemas.openxmlformats.org/officeDocument/2006/relationships/hyperlink" Target="https://twitter.com/ptpernia12/status/1352446244019261444" TargetMode="External"/><Relationship Id="rId227" Type="http://schemas.openxmlformats.org/officeDocument/2006/relationships/hyperlink" Target="https://twitter.com/sapio_sensual/status/1608555990118731779" TargetMode="External"/><Relationship Id="rId12" Type="http://schemas.openxmlformats.org/officeDocument/2006/relationships/hyperlink" Target="https://up.edu.ph/up-president-danilo-l-concepcion-responds-to-afp-allegations-of-infiltration-of-up-units-by-the-cpp-npa/" TargetMode="External"/><Relationship Id="rId33" Type="http://schemas.openxmlformats.org/officeDocument/2006/relationships/hyperlink" Target="https://www.gmanetwork.com/news/topstories/nation/773022/universities-object-to-claims-campuses-are-npa-recruiting-grounds/story/" TargetMode="External"/><Relationship Id="rId108"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up.edu.ph/up-president-danilo-l-concepcion-responds-to-afp-allegations-of-infiltration-of-up-units-by-the-cpp-npa/" TargetMode="External"/><Relationship Id="rId54" Type="http://schemas.openxmlformats.org/officeDocument/2006/relationships/hyperlink" Target="https://up.edu.ph/up-president-danilo-l-concepcion-responds-to-afp-allegations-of-infiltration-of-up-units-by-the-cpp-npa/" TargetMode="External"/><Relationship Id="rId75" Type="http://schemas.openxmlformats.org/officeDocument/2006/relationships/hyperlink" Target="https://twitter.com/JoRacaza/status/1484997777251704833" TargetMode="External"/><Relationship Id="rId96" Type="http://schemas.openxmlformats.org/officeDocument/2006/relationships/hyperlink" Target="https://twitter.com/Dominik73792556/status/1551043533142118400" TargetMode="External"/><Relationship Id="rId140" Type="http://schemas.openxmlformats.org/officeDocument/2006/relationships/hyperlink" Target="https://twitter.com/lloydmayer_369/status/1558068650703466496" TargetMode="External"/><Relationship Id="rId161" Type="http://schemas.openxmlformats.org/officeDocument/2006/relationships/hyperlink" Target="https://up.edu.ph/up-president-danilo-l-concepcion-responds-to-afp-allegations-of-infiltration-of-up-units-by-the-cpp-npa/" TargetMode="External"/><Relationship Id="rId182" Type="http://schemas.openxmlformats.org/officeDocument/2006/relationships/hyperlink" Target="https://twitter.com/orochiherman/status/1351834643167776769" TargetMode="External"/><Relationship Id="rId217" Type="http://schemas.openxmlformats.org/officeDocument/2006/relationships/hyperlink" Target="https://t.co/IZx9E4J7xl" TargetMode="External"/><Relationship Id="rId6" Type="http://schemas.openxmlformats.org/officeDocument/2006/relationships/hyperlink" Target="https://news.abs-cbn.com/news/01/24/21/several-universities-blast-parlade-claim-campuses-are-npa-recruitment-havens" TargetMode="External"/><Relationship Id="rId238" Type="http://schemas.openxmlformats.org/officeDocument/2006/relationships/hyperlink" Target="https://twitter.com/iamsparky79/status/1571659529775116292" TargetMode="External"/><Relationship Id="rId23" Type="http://schemas.openxmlformats.org/officeDocument/2006/relationships/hyperlink" Target="https://www.gmanetwork.com/news/topstories/nation/773022/universities-object-to-claims-campuses-are-npa-recruiting-grounds/story/" TargetMode="External"/><Relationship Id="rId119" Type="http://schemas.openxmlformats.org/officeDocument/2006/relationships/hyperlink" Target="https://twitter.com/antecuado/status/1351698648208314371" TargetMode="External"/><Relationship Id="rId44" Type="http://schemas.openxmlformats.org/officeDocument/2006/relationships/hyperlink" Target="https://twitter.com/JohnFretz3/status/1351157357385052162" TargetMode="External"/><Relationship Id="rId65" Type="http://schemas.openxmlformats.org/officeDocument/2006/relationships/hyperlink" Target="https://twitter.com/Natans_Lover/status/1417854636044607489"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twitter.com/DonFrance13/status/1469151223526072322" TargetMode="External"/><Relationship Id="rId151" Type="http://schemas.openxmlformats.org/officeDocument/2006/relationships/hyperlink" Target="https://twitter.com/hellahannah_/status/1521699710452396034" TargetMode="External"/><Relationship Id="rId172" Type="http://schemas.openxmlformats.org/officeDocument/2006/relationships/hyperlink" Target="https://twitter.com/JMF0927/status/1351200682108477443" TargetMode="External"/><Relationship Id="rId193" Type="http://schemas.openxmlformats.org/officeDocument/2006/relationships/hyperlink" Target="https://twitter.com/inquirerdotnet/status/1329983635009593344" TargetMode="External"/><Relationship Id="rId207" Type="http://schemas.openxmlformats.org/officeDocument/2006/relationships/hyperlink" Target="https://up.edu.ph/up-president-danilo-l-concepcion-responds-to-afp-allegations-of-infiltration-of-up-units-by-the-cpp-npa/" TargetMode="External"/><Relationship Id="rId228" Type="http://schemas.openxmlformats.org/officeDocument/2006/relationships/hyperlink" Target="https://twitter.com/GonzagaKii/status/1593764056825212930" TargetMode="External"/><Relationship Id="rId13" Type="http://schemas.openxmlformats.org/officeDocument/2006/relationships/hyperlink" Target="https://twitter.com/brymac9168/status/1351295215403864065" TargetMode="External"/><Relationship Id="rId109" Type="http://schemas.openxmlformats.org/officeDocument/2006/relationships/hyperlink" Target="https://twitter.com/BobReye68206730/status/1524647820208525312" TargetMode="External"/><Relationship Id="rId34" Type="http://schemas.openxmlformats.org/officeDocument/2006/relationships/hyperlink" Target="https://twitter.com/kyky_vincitrc/status/1508424637184897028" TargetMode="External"/><Relationship Id="rId55" Type="http://schemas.openxmlformats.org/officeDocument/2006/relationships/hyperlink" Target="https://twitter.com/rodrigo_ricos/status/1351445598616973313" TargetMode="External"/><Relationship Id="rId76" Type="http://schemas.openxmlformats.org/officeDocument/2006/relationships/hyperlink" Target="https://up.edu.ph/up-president-danilo-l-concepcion-responds-to-afp-allegations-of-infiltration-of-up-units-by-the-cpp-npa/" TargetMode="External"/><Relationship Id="rId97" Type="http://schemas.openxmlformats.org/officeDocument/2006/relationships/hyperlink" Target="https://twitter.com/criskiang/status/1522065106037002241?s=20" TargetMode="External"/><Relationship Id="rId120"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up.edu.ph/up-president-danilo-l-concepcion-responds-to-afp-allegations-of-infiltration-of-up-units-by-the-cpp-npa/" TargetMode="External"/><Relationship Id="rId7" Type="http://schemas.openxmlformats.org/officeDocument/2006/relationships/hyperlink" Target="https://twitter.com/n4qpu/status/1351844058935615488" TargetMode="External"/><Relationship Id="rId162" Type="http://schemas.openxmlformats.org/officeDocument/2006/relationships/hyperlink" Target="https://twitter.com/marcosparin2022/status/1296647722083131392" TargetMode="External"/><Relationship Id="rId183"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twitter.com/TishaCM/status/1560406082085855235" TargetMode="External"/><Relationship Id="rId239" Type="http://schemas.openxmlformats.org/officeDocument/2006/relationships/hyperlink" Target="https://up.edu.ph/up-president-danilo-l-concepcion-responds-to-afp-allegations-of-infiltration-of-up-units-by-the-cpp-npa/" TargetMode="External"/><Relationship Id="rId24" Type="http://schemas.openxmlformats.org/officeDocument/2006/relationships/hyperlink" Target="https://twitter.com/normsterific/status/1553579381590609920" TargetMode="External"/><Relationship Id="rId45"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news.abs-cbn.com/news/01/24/21/several-universities-blast-parlade-claim-campuses-are-npa-recruitment-havens" TargetMode="External"/><Relationship Id="rId87" Type="http://schemas.openxmlformats.org/officeDocument/2006/relationships/hyperlink" Target="https://twitter.com/LevynxT/status/1352150154531414020?s=20" TargetMode="External"/><Relationship Id="rId110" Type="http://schemas.openxmlformats.org/officeDocument/2006/relationships/hyperlink" Target="https://twitter.com/gigaigurlmd/status/1553725595166572544" TargetMode="External"/><Relationship Id="rId131" Type="http://schemas.openxmlformats.org/officeDocument/2006/relationships/hyperlink" Target="https://twitter.com/MamTessCD/status/1282529974369390595" TargetMode="External"/><Relationship Id="rId152" Type="http://schemas.openxmlformats.org/officeDocument/2006/relationships/hyperlink" Target="https://twitter.com/BUTIamKing/status/1268450136876670978" TargetMode="External"/><Relationship Id="rId173" Type="http://schemas.openxmlformats.org/officeDocument/2006/relationships/hyperlink" Target="https://up.edu.ph/up-president-danilo-l-concepcion-responds-to-afp-allegations-of-infiltration-of-up-units-by-the-cpp-npa/" TargetMode="External"/><Relationship Id="rId194" Type="http://schemas.openxmlformats.org/officeDocument/2006/relationships/hyperlink" Target="https://twitter.com/jojoastudillo/status/1311500096819785728" TargetMode="External"/><Relationship Id="rId208" Type="http://schemas.openxmlformats.org/officeDocument/2006/relationships/hyperlink" Target="https://twitter.com/XENX1A/status/1159458837880926208" TargetMode="External"/><Relationship Id="rId229" Type="http://schemas.openxmlformats.org/officeDocument/2006/relationships/hyperlink" Target="https://twitter.com/Ragnar_Lapulapu/status/1412955700561518595" TargetMode="External"/><Relationship Id="rId240" Type="http://schemas.openxmlformats.org/officeDocument/2006/relationships/hyperlink" Target="https://twitter.com/xOrigin24x/status/1559586311748608003" TargetMode="External"/><Relationship Id="rId14" Type="http://schemas.openxmlformats.org/officeDocument/2006/relationships/hyperlink" Target="https://up.edu.ph/up-president-danilo-l-concepcion-responds-to-afp-allegations-of-infiltration-of-up-units-by-the-cpp-npa/" TargetMode="External"/><Relationship Id="rId35" Type="http://schemas.openxmlformats.org/officeDocument/2006/relationships/hyperlink" Target="https://www.philstar.com/headlines/2017/09/28/1743601/pup-president-denies-repression-claims-student-activists" TargetMode="External"/><Relationship Id="rId56" Type="http://schemas.openxmlformats.org/officeDocument/2006/relationships/hyperlink" Target="https://up.edu.ph/up-president-danilo-l-concepcion-responds-to-afp-allegations-of-infiltration-of-up-units-by-the-cpp-npa/" TargetMode="External"/><Relationship Id="rId77" Type="http://schemas.openxmlformats.org/officeDocument/2006/relationships/hyperlink" Target="https://twitter.com/KamaoNiJuan/status/1485090863424622594" TargetMode="External"/><Relationship Id="rId100" Type="http://schemas.openxmlformats.org/officeDocument/2006/relationships/hyperlink" Target="https://twitter.com/Jnvlmcon/status/1351479300252463105" TargetMode="External"/><Relationship Id="rId8" Type="http://schemas.openxmlformats.org/officeDocument/2006/relationships/hyperlink" Target="https://news.abs-cbn.com/news/01/24/21/several-universities-blast-parlade-claim-campuses-are-npa-recruitment-havens" TargetMode="External"/><Relationship Id="rId98" Type="http://schemas.openxmlformats.org/officeDocument/2006/relationships/hyperlink" Target="https://twitter.com/Abundare2022/status/1583233341674835968" TargetMode="External"/><Relationship Id="rId121" Type="http://schemas.openxmlformats.org/officeDocument/2006/relationships/hyperlink" Target="https://twitter.com/tonyoscartoons/status/1605656426017394688" TargetMode="External"/><Relationship Id="rId142" Type="http://schemas.openxmlformats.org/officeDocument/2006/relationships/hyperlink" Target="https://twitter.com/wysiwyg8080/status/936271294433132544" TargetMode="External"/><Relationship Id="rId163" Type="http://schemas.openxmlformats.org/officeDocument/2006/relationships/hyperlink" Target="https://twitter.com/b_antonio3/status/1279307819750064128" TargetMode="External"/><Relationship Id="rId184" Type="http://schemas.openxmlformats.org/officeDocument/2006/relationships/hyperlink" Target="https://twitter.com/MamTessCD/status/1353194890146975744" TargetMode="External"/><Relationship Id="rId219" Type="http://schemas.openxmlformats.org/officeDocument/2006/relationships/hyperlink" Target="https://up.edu.ph/up-president-danilo-l-concepcion-responds-to-afp-allegations-of-infiltration-of-up-units-by-the-cpp-npa/" TargetMode="External"/><Relationship Id="rId230" Type="http://schemas.openxmlformats.org/officeDocument/2006/relationships/hyperlink" Target="https://twitter.com/ella_villa1/status/1412936022636130305"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JohnFretz3/status/1351163155280519168" TargetMode="External"/><Relationship Id="rId67" Type="http://schemas.openxmlformats.org/officeDocument/2006/relationships/hyperlink" Target="https://twitter.com/BaconUpon/status/1330310302945193989" TargetMode="External"/><Relationship Id="rId88" Type="http://schemas.openxmlformats.org/officeDocument/2006/relationships/hyperlink" Target="https://up.edu.ph/up-president-danilo-l-concepcion-responds-to-afp-allegations-of-infiltration-of-up-units-by-the-cpp-npa/" TargetMode="External"/><Relationship Id="rId111" Type="http://schemas.openxmlformats.org/officeDocument/2006/relationships/hyperlink" Target="https://twitter.com/JaredXenos/status/1352243773519007746" TargetMode="External"/><Relationship Id="rId132" Type="http://schemas.openxmlformats.org/officeDocument/2006/relationships/hyperlink" Target="https://twitter.com/JojoFlorendo/status/1559875443045683202" TargetMode="External"/><Relationship Id="rId153" Type="http://schemas.openxmlformats.org/officeDocument/2006/relationships/hyperlink" Target="https://twitter.com/RommelPamotong1/status/1268456387685867520" TargetMode="External"/><Relationship Id="rId174" Type="http://schemas.openxmlformats.org/officeDocument/2006/relationships/hyperlink" Target="https://twitter.com/dzeraldjulio/status/1351403917452578816"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up.edu.ph/up-president-danilo-l-concepcion-responds-to-afp-allegations-of-infiltration-of-up-units-by-the-cpp-npa/" TargetMode="External"/><Relationship Id="rId220" Type="http://schemas.openxmlformats.org/officeDocument/2006/relationships/hyperlink" Target="https://twitter.com/TishaCM/status/1560407216196296704" TargetMode="External"/><Relationship Id="rId241" Type="http://schemas.openxmlformats.org/officeDocument/2006/relationships/hyperlink" Target="https://twitter.com/keizerinj/status/1545333817790976000" TargetMode="External"/><Relationship Id="rId15" Type="http://schemas.openxmlformats.org/officeDocument/2006/relationships/hyperlink" Target="https://twitter.com/e_eisaacs/status/1319503590248108032" TargetMode="External"/><Relationship Id="rId36" Type="http://schemas.openxmlformats.org/officeDocument/2006/relationships/hyperlink" Target="https://twitter.com/PUPTheCatalyst/status/1382889774751440897" TargetMode="External"/><Relationship Id="rId57" Type="http://schemas.openxmlformats.org/officeDocument/2006/relationships/hyperlink" Target="https://twitter.com/prog_pwrc/status/1527390066154565633" TargetMode="External"/><Relationship Id="rId10" Type="http://schemas.openxmlformats.org/officeDocument/2006/relationships/hyperlink" Target="https://news.abs-cbn.com/news/01/24/21/several-universities-blast-parlade-claim-campuses-are-npa-recruitment-havens" TargetMode="External"/><Relationship Id="rId31" Type="http://schemas.openxmlformats.org/officeDocument/2006/relationships/hyperlink" Target="https://www.gmanetwork.com/news/topstories/nation/773022/universities-object-to-claims-campuses-are-npa-recruiting-grounds/story/" TargetMode="External"/><Relationship Id="rId52" Type="http://schemas.openxmlformats.org/officeDocument/2006/relationships/hyperlink" Target="https://up.edu.ph/up-president-danilo-l-concepcion-responds-to-afp-allegations-of-infiltration-of-up-units-by-the-cpp-npa/" TargetMode="External"/><Relationship Id="rId73" Type="http://schemas.openxmlformats.org/officeDocument/2006/relationships/hyperlink" Target="https://twitter.com/vlabvs21/status/1523689683019984898" TargetMode="External"/><Relationship Id="rId78" Type="http://schemas.openxmlformats.org/officeDocument/2006/relationships/hyperlink" Target="https://twitter.com/jdcruzph/status/936005453850353664" TargetMode="External"/><Relationship Id="rId94" Type="http://schemas.openxmlformats.org/officeDocument/2006/relationships/hyperlink" Target="https://twitter.com/Bongtothemax/status/1355846948645871616?s=20" TargetMode="External"/><Relationship Id="rId99" Type="http://schemas.openxmlformats.org/officeDocument/2006/relationships/hyperlink" Target="https://up.edu.ph/up-president-danilo-l-concepcion-responds-to-afp-allegations-of-infiltration-of-up-units-by-the-cpp-npa/" TargetMode="External"/><Relationship Id="rId101" Type="http://schemas.openxmlformats.org/officeDocument/2006/relationships/hyperlink" Target="https://up.edu.ph/up-president-danilo-l-concepcion-responds-to-afp-allegations-of-infiltration-of-up-units-by-the-cpp-npa/" TargetMode="External"/><Relationship Id="rId122" Type="http://schemas.openxmlformats.org/officeDocument/2006/relationships/hyperlink" Target="https://twitter.com/AHazardLeap/status/1518497332501053440" TargetMode="External"/><Relationship Id="rId143" Type="http://schemas.openxmlformats.org/officeDocument/2006/relationships/hyperlink" Target="https://twitter.com/pro12socotppsc/status/1173756824765386752" TargetMode="External"/><Relationship Id="rId148" Type="http://schemas.openxmlformats.org/officeDocument/2006/relationships/hyperlink" Target="https://twitter.com/DaRealEmil/status/1241951055073562624" TargetMode="External"/><Relationship Id="rId164" Type="http://schemas.openxmlformats.org/officeDocument/2006/relationships/hyperlink" Target="https://twitter.com/Unotres1384/status/1351165467902300170" TargetMode="External"/><Relationship Id="rId169" Type="http://schemas.openxmlformats.org/officeDocument/2006/relationships/hyperlink" Target="https://up.edu.ph/up-president-danilo-l-concepcion-responds-to-afp-allegations-of-infiltration-of-up-units-by-the-cpp-npa/" TargetMode="External"/><Relationship Id="rId185" Type="http://schemas.openxmlformats.org/officeDocument/2006/relationships/hyperlink" Target="https://twitter.com/bernallene/status/1352969312210874368" TargetMode="External"/><Relationship Id="rId4" Type="http://schemas.openxmlformats.org/officeDocument/2006/relationships/hyperlink" Target="https://news.abs-cbn.com/news/01/24/21/several-universities-blast-parlade-claim-campuses-are-npa-recruitment-havens"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direkmarl/status/1387787897235931148" TargetMode="External"/><Relationship Id="rId210" Type="http://schemas.openxmlformats.org/officeDocument/2006/relationships/hyperlink" Target="https://twitter.com/greaterDan_/status/1240575056658329606" TargetMode="External"/><Relationship Id="rId215" Type="http://schemas.openxmlformats.org/officeDocument/2006/relationships/hyperlink" Target="https://twitter.com/dcvergarax/status/1531616716782206977" TargetMode="External"/><Relationship Id="rId236" Type="http://schemas.openxmlformats.org/officeDocument/2006/relationships/hyperlink" Target="https://twitter.com/gigaigurlmd/status/1549405084555137024" TargetMode="External"/><Relationship Id="rId26" Type="http://schemas.openxmlformats.org/officeDocument/2006/relationships/hyperlink" Target="https://twitter.com/ChristianusRick/status/1351932807279472644" TargetMode="External"/><Relationship Id="rId231" Type="http://schemas.openxmlformats.org/officeDocument/2006/relationships/hyperlink" Target="https://t.co/wDrknkvc23" TargetMode="External"/><Relationship Id="rId47" Type="http://schemas.openxmlformats.org/officeDocument/2006/relationships/hyperlink" Target="https://twitter.com/DragonSeed11/status/1351180211317043210" TargetMode="External"/><Relationship Id="rId68" Type="http://schemas.openxmlformats.org/officeDocument/2006/relationships/hyperlink" Target="https://news.abs-cbn.com/news/01/24/21/several-universities-blast-parlade-claim-campuses-are-npa-recruitment-havens" TargetMode="External"/><Relationship Id="rId89" Type="http://schemas.openxmlformats.org/officeDocument/2006/relationships/hyperlink" Target="https://twitter.com/MhelPerez20/status/1516724519360253952?s=20" TargetMode="External"/><Relationship Id="rId112" Type="http://schemas.openxmlformats.org/officeDocument/2006/relationships/hyperlink" Target="https://twitter.com/Daniski10/status/1330302136756875269" TargetMode="External"/><Relationship Id="rId133" Type="http://schemas.openxmlformats.org/officeDocument/2006/relationships/hyperlink" Target="https://twitter.com/ioannesesledieu/status/1090919973206282241" TargetMode="External"/><Relationship Id="rId154" Type="http://schemas.openxmlformats.org/officeDocument/2006/relationships/hyperlink" Target="https://twitter.com/anniemaykho/status/972517511295111168" TargetMode="External"/><Relationship Id="rId175"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twitter.com/GasmienJean/status/1172517478703845376" TargetMode="External"/><Relationship Id="rId200" Type="http://schemas.openxmlformats.org/officeDocument/2006/relationships/hyperlink" Target="https://twitter.com/ancelmoooo/status/1351515673093050368" TargetMode="External"/><Relationship Id="rId16"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up.edu.ph/up-president-danilo-l-concepcion-responds-to-afp-allegations-of-infiltration-of-up-units-by-the-cpp-npa/" TargetMode="External"/><Relationship Id="rId242" Type="http://schemas.openxmlformats.org/officeDocument/2006/relationships/hyperlink" Target="https://twitter.com/keizerinj/status/1545330851772125184" TargetMode="External"/><Relationship Id="rId37" Type="http://schemas.openxmlformats.org/officeDocument/2006/relationships/hyperlink" Target="https://twitter.com/paulshenes/status/1352189648597090305" TargetMode="External"/><Relationship Id="rId58" Type="http://schemas.openxmlformats.org/officeDocument/2006/relationships/hyperlink" Target="https://www.terrorismwatch.com.ph/" TargetMode="External"/><Relationship Id="rId79" Type="http://schemas.openxmlformats.org/officeDocument/2006/relationships/hyperlink" Target="https://twitter.com/Bazoom_/status/936005155962499072" TargetMode="External"/><Relationship Id="rId102" Type="http://schemas.openxmlformats.org/officeDocument/2006/relationships/hyperlink" Target="https://twitter.com/3rd11_2020/status/1531108548221906945?s=20" TargetMode="External"/><Relationship Id="rId123" Type="http://schemas.openxmlformats.org/officeDocument/2006/relationships/hyperlink" Target="https://twitter.com/AslLotoy/status/1360937438563033089" TargetMode="External"/><Relationship Id="rId144" Type="http://schemas.openxmlformats.org/officeDocument/2006/relationships/hyperlink" Target="https://twitter.com/UnitedPhilippi1/status/1329545014947368960" TargetMode="External"/><Relationship Id="rId90" Type="http://schemas.openxmlformats.org/officeDocument/2006/relationships/hyperlink" Target="https://twitter.com/Bongtothemax/status/1352298275102052352?s=20" TargetMode="External"/><Relationship Id="rId165" Type="http://schemas.openxmlformats.org/officeDocument/2006/relationships/hyperlink" Target="https://twitter.com/kulas23/status/1352819537155133441" TargetMode="External"/><Relationship Id="rId186"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up.edu.ph/up-president-danilo-l-concepcion-responds-to-afp-allegations-of-infiltration-of-up-units-by-the-cpp-npa/" TargetMode="External"/><Relationship Id="rId232" Type="http://schemas.openxmlformats.org/officeDocument/2006/relationships/hyperlink" Target="https://twitter.com/AlexisVeek2ria/status/1544094127653916672" TargetMode="External"/><Relationship Id="rId27" Type="http://schemas.openxmlformats.org/officeDocument/2006/relationships/hyperlink" Target="https://twitter.com/cnnphilippines/status/1328730200226447364" TargetMode="External"/><Relationship Id="rId48" Type="http://schemas.openxmlformats.org/officeDocument/2006/relationships/hyperlink" Target="https://twitter.com/Yass721/status/1351452048093569030" TargetMode="External"/><Relationship Id="rId69" Type="http://schemas.openxmlformats.org/officeDocument/2006/relationships/hyperlink" Target="https://twitter.com/jssalvador225/status/1096406730160754688" TargetMode="External"/><Relationship Id="rId113" Type="http://schemas.openxmlformats.org/officeDocument/2006/relationships/hyperlink" Target="https://up.edu.ph/up-president-danilo-l-concepcion-responds-to-afp-allegations-of-infiltration-of-up-units-by-the-cpp-npa/" TargetMode="External"/><Relationship Id="rId134" Type="http://schemas.openxmlformats.org/officeDocument/2006/relationships/hyperlink" Target="https://twitter.com/JaredXenos/status/1459924320206352384" TargetMode="External"/><Relationship Id="rId80" Type="http://schemas.openxmlformats.org/officeDocument/2006/relationships/hyperlink" Target="https://twitter.com/lovethyself143/status/1351356451747291136" TargetMode="External"/><Relationship Id="rId155" Type="http://schemas.openxmlformats.org/officeDocument/2006/relationships/hyperlink" Target="https://twitter.com/AloSetron/status/1090508663062708224" TargetMode="External"/><Relationship Id="rId176" Type="http://schemas.openxmlformats.org/officeDocument/2006/relationships/hyperlink" Target="https://twitter.com/dandanielm47/status/1338035630203228163" TargetMode="External"/><Relationship Id="rId197" Type="http://schemas.openxmlformats.org/officeDocument/2006/relationships/hyperlink" Target="https://twitter.com/librengsapatos_/status/1196051316079915008" TargetMode="External"/><Relationship Id="rId2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twitter.com/AlexBNFC/status/1521752392932331521" TargetMode="External"/><Relationship Id="rId243" Type="http://schemas.openxmlformats.org/officeDocument/2006/relationships/hyperlink" Target="https://twitter.com/keizerinj/status/1545266471248338945" TargetMode="External"/><Relationship Id="rId17" Type="http://schemas.openxmlformats.org/officeDocument/2006/relationships/hyperlink" Target="https://twitter.com/juz_zuri/status/1553636881698811904" TargetMode="External"/><Relationship Id="rId38" Type="http://schemas.openxmlformats.org/officeDocument/2006/relationships/hyperlink" Target="https://twitter.com/thelyn23/status/1351425160281288706" TargetMode="External"/><Relationship Id="rId59"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up.edu.ph/up-president-danilo-l-concepcion-responds-to-afp-allegations-of-infiltration-of-up-units-by-the-cpp-npa/" TargetMode="External"/><Relationship Id="rId124" Type="http://schemas.openxmlformats.org/officeDocument/2006/relationships/hyperlink" Target="https://twitter.com/Agalancelot1225/status/1580876909033816064" TargetMode="External"/><Relationship Id="rId70" Type="http://schemas.openxmlformats.org/officeDocument/2006/relationships/hyperlink" Target="https://news.abs-cbn.com/news/01/24/21/several-universities-blast-parlade-claim-campuses-are-npa-recruitment-havens" TargetMode="External"/><Relationship Id="rId91" Type="http://schemas.openxmlformats.org/officeDocument/2006/relationships/hyperlink" Target="https://twitter.com/rdmarcelo/status/1524402143398350851" TargetMode="External"/><Relationship Id="rId145" Type="http://schemas.openxmlformats.org/officeDocument/2006/relationships/hyperlink" Target="https://twitter.com/Pinkmartini0923/status/1279338961253457922" TargetMode="External"/><Relationship Id="rId166" Type="http://schemas.openxmlformats.org/officeDocument/2006/relationships/hyperlink" Target="https://twitter.com/Backycrisostom1/status/1351163752582946821" TargetMode="External"/><Relationship Id="rId187" Type="http://schemas.openxmlformats.org/officeDocument/2006/relationships/hyperlink" Target="https://twitter.com/AslLotoy/status/1397799784010772481" TargetMode="External"/><Relationship Id="rId1" Type="http://schemas.openxmlformats.org/officeDocument/2006/relationships/hyperlink" Target="https://twitter.com/amylauderdake/status/1330359548436246529" TargetMode="External"/><Relationship Id="rId212" Type="http://schemas.openxmlformats.org/officeDocument/2006/relationships/hyperlink" Target="https://twitter.com/nickyysilverio/status/1358425103831236608" TargetMode="External"/><Relationship Id="rId233" Type="http://schemas.openxmlformats.org/officeDocument/2006/relationships/hyperlink" Target="https://twitter.com/kakag_ev/status/1539115868856229889" TargetMode="External"/><Relationship Id="rId28" Type="http://schemas.openxmlformats.org/officeDocument/2006/relationships/hyperlink" Target="https://twitter.com/Cloud9Ken/status/1385214169570373636" TargetMode="External"/><Relationship Id="rId49" Type="http://schemas.openxmlformats.org/officeDocument/2006/relationships/hyperlink" Target="https://twitter.com/Yass721/status/1351452908269821954" TargetMode="External"/><Relationship Id="rId114" Type="http://schemas.openxmlformats.org/officeDocument/2006/relationships/hyperlink" Target="https://twitter.com/thoughtsforfoo5/status/1351377609171456000" TargetMode="External"/><Relationship Id="rId60" Type="http://schemas.openxmlformats.org/officeDocument/2006/relationships/hyperlink" Target="https://twitter.com/UnitedPhilippi1/status/1182184273756839936" TargetMode="External"/><Relationship Id="rId81" Type="http://schemas.openxmlformats.org/officeDocument/2006/relationships/hyperlink" Target="https://twitter.com/lovethyself143/status/1351359121317011456" TargetMode="External"/><Relationship Id="rId135" Type="http://schemas.openxmlformats.org/officeDocument/2006/relationships/hyperlink" Target="https://up.edu.ph/up-president-danilo-l-concepcion-responds-to-afp-allegations-of-infiltration-of-up-units-by-the-cpp-npa/" TargetMode="External"/><Relationship Id="rId156" Type="http://schemas.openxmlformats.org/officeDocument/2006/relationships/hyperlink" Target="https://twitter.com/EssieMaharlika/status/1457667658405453835" TargetMode="External"/><Relationship Id="rId177"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rubio_surber/status/1351517450010038279" TargetMode="External"/><Relationship Id="rId202" Type="http://schemas.openxmlformats.org/officeDocument/2006/relationships/hyperlink" Target="https://twitter.com/NellyGBasco/status/1484285143879946243" TargetMode="External"/><Relationship Id="rId223" Type="http://schemas.openxmlformats.org/officeDocument/2006/relationships/hyperlink" Target="https://twitter.com/i_amniccss/status/1600695812501426176" TargetMode="External"/><Relationship Id="rId244" Type="http://schemas.openxmlformats.org/officeDocument/2006/relationships/hyperlink" Target="https://up.edu.ph/up-president-danilo-l-concepcion-responds-to-afp-allegations-of-infiltration-of-up-units-by-the-cpp-npa/" TargetMode="External"/><Relationship Id="rId18" Type="http://schemas.openxmlformats.org/officeDocument/2006/relationships/hyperlink" Target="https://twitter.com/juviagreey/status/1328844051450195968" TargetMode="External"/><Relationship Id="rId39" Type="http://schemas.openxmlformats.org/officeDocument/2006/relationships/hyperlink" Target="https://twitter.com/MetalRain_76/status/1351377313670320136" TargetMode="External"/><Relationship Id="rId50" Type="http://schemas.openxmlformats.org/officeDocument/2006/relationships/hyperlink" Target="https://up.edu.ph/up-president-danilo-l-concepcion-responds-to-afp-allegations-of-infiltration-of-up-units-by-the-cpp-npa/" TargetMode="External"/><Relationship Id="rId104" Type="http://schemas.openxmlformats.org/officeDocument/2006/relationships/hyperlink" Target="https://twitter.com/AlfonsoCorpuz/status/1523806047655559168" TargetMode="External"/><Relationship Id="rId125" Type="http://schemas.openxmlformats.org/officeDocument/2006/relationships/hyperlink" Target="https://twitter.com/JackSison6/status/1525204618522898432" TargetMode="External"/><Relationship Id="rId146" Type="http://schemas.openxmlformats.org/officeDocument/2006/relationships/hyperlink" Target="https://twitter.com/attyndbcpa/status/1503967141732622337" TargetMode="External"/><Relationship Id="rId167" Type="http://schemas.openxmlformats.org/officeDocument/2006/relationships/hyperlink" Target="https://twitter.com/flip1sba/status/1351507451791593474" TargetMode="External"/><Relationship Id="rId188" Type="http://schemas.openxmlformats.org/officeDocument/2006/relationships/hyperlink" Target="https://www.gmanetwork.com/news/topstories/nation/773022/universities-object-to-claims-campuses-are-npa-recruiting-grounds/story/" TargetMode="External"/><Relationship Id="rId71" Type="http://schemas.openxmlformats.org/officeDocument/2006/relationships/hyperlink" Target="https://twitter.com/fey_ded/status/1555264748773842944" TargetMode="External"/><Relationship Id="rId92" Type="http://schemas.openxmlformats.org/officeDocument/2006/relationships/hyperlink" Target="https://twitter.com/NuestraCleticia/status/1150908518498570240" TargetMode="External"/><Relationship Id="rId213" Type="http://schemas.openxmlformats.org/officeDocument/2006/relationships/hyperlink" Target="https://twitter.com/Migrate_Austral/status/1353483418915336192" TargetMode="External"/><Relationship Id="rId234" Type="http://schemas.openxmlformats.org/officeDocument/2006/relationships/hyperlink" Target="https://twitter.com/ceeessamestreet/status/1528212085837950981" TargetMode="External"/><Relationship Id="rId2" Type="http://schemas.openxmlformats.org/officeDocument/2006/relationships/hyperlink" Target="https://www.gmanetwork.com/news/topstories/nation/773022/universities-object-to-claims-campuses-are-npa-recruiting-grounds/story/" TargetMode="External"/><Relationship Id="rId29" Type="http://schemas.openxmlformats.org/officeDocument/2006/relationships/hyperlink" Target="https://twitter.com/DZMMTeleRadyo/status/1328951475008131080" TargetMode="External"/><Relationship Id="rId40" Type="http://schemas.openxmlformats.org/officeDocument/2006/relationships/hyperlink" Target="https://twitter.com/ChristianusRick/status/1351440312112205824" TargetMode="External"/><Relationship Id="rId115"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twitter.com/hayup69/status/1552943527839277057"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armando_domo/status/1292953722566381574" TargetMode="External"/><Relationship Id="rId61" Type="http://schemas.openxmlformats.org/officeDocument/2006/relationships/hyperlink" Target="https://twitter.com/QMotherGothel/status/1351437859719245829" TargetMode="External"/><Relationship Id="rId82" Type="http://schemas.openxmlformats.org/officeDocument/2006/relationships/hyperlink" Target="https://twitter.com/IANCUOfficial1/status/1456956732987437062?s=20" TargetMode="External"/><Relationship Id="rId199"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224" Type="http://schemas.openxmlformats.org/officeDocument/2006/relationships/hyperlink" Target="https://twitter.com/ThePaladin33/status/1535225155550855168" TargetMode="External"/><Relationship Id="rId245" Type="http://schemas.openxmlformats.org/officeDocument/2006/relationships/drawing" Target="../drawings/drawing2.xml"/><Relationship Id="rId30" Type="http://schemas.openxmlformats.org/officeDocument/2006/relationships/hyperlink" Target="https://twitter.com/tecigurl/status/1229068096377212930" TargetMode="External"/><Relationship Id="rId105" Type="http://schemas.openxmlformats.org/officeDocument/2006/relationships/hyperlink" Target="https://twitter.com/MisterRealTalk2/status/1553602120573943808" TargetMode="External"/><Relationship Id="rId126" Type="http://schemas.openxmlformats.org/officeDocument/2006/relationships/hyperlink" Target="https://twitter.com/kissha_miguel/status/1519054856954073088" TargetMode="External"/><Relationship Id="rId147" Type="http://schemas.openxmlformats.org/officeDocument/2006/relationships/hyperlink" Target="https://up.edu.ph/up-president-danilo-l-concepcion-responds-to-afp-allegations-of-infiltration-of-up-units-by-the-cpp-npa/" TargetMode="External"/><Relationship Id="rId168" Type="http://schemas.openxmlformats.org/officeDocument/2006/relationships/hyperlink" Target="https://twitter.com/xtna_wanderer/status/1351352749569372160" TargetMode="External"/><Relationship Id="rId51" Type="http://schemas.openxmlformats.org/officeDocument/2006/relationships/hyperlink" Target="https://twitter.com/biker722/status/1351352071291772928" TargetMode="External"/><Relationship Id="rId72" Type="http://schemas.openxmlformats.org/officeDocument/2006/relationships/hyperlink" Target="https://news.abs-cbn.com/news/01/24/21/several-universities-blast-parlade-claim-campuses-are-npa-recruitment-havens" TargetMode="External"/><Relationship Id="rId93" Type="http://schemas.openxmlformats.org/officeDocument/2006/relationships/hyperlink" Target="https://twitter.com/Juanmakabayan9/status/1356073668351119364" TargetMode="External"/><Relationship Id="rId189" Type="http://schemas.openxmlformats.org/officeDocument/2006/relationships/hyperlink" Target="https://twitter.com/AslLotoy/status/1377082369161617408" TargetMode="External"/><Relationship Id="rId3" Type="http://schemas.openxmlformats.org/officeDocument/2006/relationships/hyperlink" Target="https://twitter.com/SamukaNimoUy/status/1525757348039389185"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twitter.com/Solabioss/status/1162927058906836993" TargetMode="External"/><Relationship Id="rId137" Type="http://schemas.openxmlformats.org/officeDocument/2006/relationships/hyperlink" Target="https://twitter.com/AMOR6161/status/1352901987050819589" TargetMode="External"/><Relationship Id="rId158" Type="http://schemas.openxmlformats.org/officeDocument/2006/relationships/hyperlink" Target="https://twitter.com/milbpoy/status/1160428492393046017" TargetMode="External"/><Relationship Id="rId20" Type="http://schemas.openxmlformats.org/officeDocument/2006/relationships/hyperlink" Target="https://www.gmanetwork.com/news/topstories/nation/773022/universities-object-to-claims-campuses-are-npa-recruiting-grounds/story/" TargetMode="External"/><Relationship Id="rId41" Type="http://schemas.openxmlformats.org/officeDocument/2006/relationships/hyperlink" Target="https://twitter.com/rowyn_cons/status/1351375766898921472" TargetMode="External"/><Relationship Id="rId62" Type="http://schemas.openxmlformats.org/officeDocument/2006/relationships/hyperlink" Target="https://up.edu.ph/up-president-danilo-l-concepcion-responds-to-afp-allegations-of-infiltration-of-up-units-by-the-cpp-npa/" TargetMode="External"/><Relationship Id="rId83" Type="http://schemas.openxmlformats.org/officeDocument/2006/relationships/hyperlink" Target="https://twitter.com/juan_cruz_2014/status/709541987997712384?s=20" TargetMode="External"/><Relationship Id="rId179" Type="http://schemas.openxmlformats.org/officeDocument/2006/relationships/hyperlink" Target="https://up.edu.ph/up-president-danilo-l-concepcion-responds-to-afp-allegations-of-infiltration-of-up-units-by-the-cpp-npa/" TargetMode="External"/><Relationship Id="rId190" Type="http://schemas.openxmlformats.org/officeDocument/2006/relationships/hyperlink" Target="https://www.gmanetwork.com/news/topstories/nation/773022/universities-object-to-claims-campuses-are-npa-recruiting-grounds/story/" TargetMode="External"/><Relationship Id="rId204" Type="http://schemas.openxmlformats.org/officeDocument/2006/relationships/hyperlink" Target="https://twitter.com/rod_pinochet/status/1262572164244357120" TargetMode="External"/><Relationship Id="rId225" Type="http://schemas.openxmlformats.org/officeDocument/2006/relationships/hyperlink" Target="https://t.co/7SThfHXNXy" TargetMode="External"/><Relationship Id="rId106" Type="http://schemas.openxmlformats.org/officeDocument/2006/relationships/hyperlink" Target="https://twitter.com/gerrydeleo/status/1352230873752473600" TargetMode="External"/><Relationship Id="rId127" Type="http://schemas.openxmlformats.org/officeDocument/2006/relationships/hyperlink" Target="https://twitter.com/dozZ3h_Vbril/status/13518821118216396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69"/>
  <sheetViews>
    <sheetView tabSelected="1" workbookViewId="0">
      <pane xSplit="3" ySplit="1" topLeftCell="N168" activePane="bottomRight" state="frozen"/>
      <selection pane="topRight" activeCell="D1" sqref="D1"/>
      <selection pane="bottomLeft" activeCell="A2" sqref="A2"/>
      <selection pane="bottomRight" activeCell="T169" sqref="T169"/>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9" width="24" customWidth="1"/>
    <col min="20" max="20" width="16.140625" customWidth="1"/>
    <col min="21" max="21" width="15.42578125" customWidth="1"/>
    <col min="22" max="22" width="20.7109375" customWidth="1"/>
    <col min="28" max="28" width="28.42578125" customWidth="1"/>
    <col min="29" max="29" width="17.42578125" customWidth="1"/>
    <col min="31" max="32" width="15.85546875" customWidth="1"/>
  </cols>
  <sheetData>
    <row r="1" spans="1:32" ht="24.75" customHeight="1" x14ac:dyDescent="0.2">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8" t="s">
        <v>22</v>
      </c>
      <c r="X1" s="8" t="s">
        <v>23</v>
      </c>
      <c r="Y1" s="8" t="s">
        <v>24</v>
      </c>
      <c r="Z1" s="8" t="s">
        <v>25</v>
      </c>
      <c r="AA1" s="3" t="s">
        <v>26</v>
      </c>
      <c r="AB1" s="3" t="s">
        <v>27</v>
      </c>
      <c r="AC1" s="3" t="s">
        <v>28</v>
      </c>
      <c r="AD1" s="5" t="s">
        <v>29</v>
      </c>
      <c r="AE1" s="9" t="s">
        <v>30</v>
      </c>
      <c r="AF1" s="9" t="s">
        <v>31</v>
      </c>
    </row>
    <row r="2" spans="1:32" ht="204" x14ac:dyDescent="0.2">
      <c r="A2" s="10" t="str">
        <f t="shared" ref="A2:A169" si="0">TEXT(D2,"00")&amp;"-"&amp;ROW(D2)-1</f>
        <v>32-1</v>
      </c>
      <c r="B2" s="11" t="s">
        <v>32</v>
      </c>
      <c r="C2" s="12" t="s">
        <v>33</v>
      </c>
      <c r="D2" s="13">
        <v>32</v>
      </c>
      <c r="E2" s="14" t="s">
        <v>34</v>
      </c>
      <c r="F2" s="14" t="s">
        <v>35</v>
      </c>
      <c r="G2" s="14" t="s">
        <v>36</v>
      </c>
      <c r="H2" s="14" t="s">
        <v>37</v>
      </c>
      <c r="I2" s="14" t="s">
        <v>38</v>
      </c>
      <c r="J2" s="14" t="s">
        <v>39</v>
      </c>
      <c r="K2" s="14" t="s">
        <v>40</v>
      </c>
      <c r="L2" s="14" t="s">
        <v>41</v>
      </c>
      <c r="M2" s="15">
        <v>41730</v>
      </c>
      <c r="N2" s="14">
        <v>80</v>
      </c>
      <c r="O2" s="14">
        <v>38</v>
      </c>
      <c r="P2" s="16" t="s">
        <v>42</v>
      </c>
      <c r="Q2" s="14" t="s">
        <v>43</v>
      </c>
      <c r="R2" s="14" t="str">
        <f ca="1">IFERROR(__xludf.DUMMYFUNCTION("GOOGLETRANSLATE(Q2)"),"School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2" s="17" t="s">
        <v>44</v>
      </c>
      <c r="T2" s="18" t="s">
        <v>45</v>
      </c>
      <c r="U2" s="14"/>
      <c r="V2" s="14" t="s">
        <v>46</v>
      </c>
      <c r="W2" s="19">
        <v>0</v>
      </c>
      <c r="X2" s="19">
        <v>0</v>
      </c>
      <c r="Y2" s="19">
        <v>0</v>
      </c>
      <c r="Z2" s="19">
        <v>0</v>
      </c>
      <c r="AA2" s="14"/>
      <c r="AB2" s="14" t="s">
        <v>47</v>
      </c>
      <c r="AC2" s="14" t="s">
        <v>48</v>
      </c>
      <c r="AD2" s="14" t="s">
        <v>49</v>
      </c>
      <c r="AE2" s="20"/>
      <c r="AF2" s="21"/>
    </row>
    <row r="3" spans="1:32" ht="156" x14ac:dyDescent="0.2">
      <c r="A3" s="10" t="str">
        <f t="shared" si="0"/>
        <v>32-2</v>
      </c>
      <c r="B3" s="11" t="s">
        <v>50</v>
      </c>
      <c r="C3" s="22" t="s">
        <v>51</v>
      </c>
      <c r="D3" s="23">
        <v>32</v>
      </c>
      <c r="E3" s="14" t="s">
        <v>34</v>
      </c>
      <c r="F3" s="14" t="s">
        <v>35</v>
      </c>
      <c r="G3" s="14" t="s">
        <v>36</v>
      </c>
      <c r="H3" s="14" t="s">
        <v>52</v>
      </c>
      <c r="I3" s="14" t="s">
        <v>53</v>
      </c>
      <c r="J3" s="14" t="s">
        <v>54</v>
      </c>
      <c r="K3" s="14" t="s">
        <v>55</v>
      </c>
      <c r="L3" s="14" t="s">
        <v>41</v>
      </c>
      <c r="M3" s="15">
        <v>42005</v>
      </c>
      <c r="N3" s="14">
        <v>359</v>
      </c>
      <c r="O3" s="14">
        <v>67</v>
      </c>
      <c r="P3" s="16" t="s">
        <v>56</v>
      </c>
      <c r="Q3" s="14" t="s">
        <v>57</v>
      </c>
      <c r="R3" s="14" t="str">
        <f ca="1">IFERROR(__xludf.DUMMYFUNCTION("GOOGLETRANSLATE(Q3)"),"@ilda_talk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3" s="14" t="s">
        <v>44</v>
      </c>
      <c r="T3" s="18" t="s">
        <v>58</v>
      </c>
      <c r="U3" s="14"/>
      <c r="V3" s="14" t="s">
        <v>46</v>
      </c>
      <c r="W3" s="19">
        <v>0</v>
      </c>
      <c r="X3" s="19">
        <v>0</v>
      </c>
      <c r="Y3" s="19">
        <v>1</v>
      </c>
      <c r="Z3" s="19">
        <v>0</v>
      </c>
      <c r="AA3" s="14"/>
      <c r="AB3" s="14" t="s">
        <v>47</v>
      </c>
      <c r="AC3" s="24" t="s">
        <v>59</v>
      </c>
      <c r="AD3" s="14"/>
      <c r="AE3" s="20"/>
      <c r="AF3" s="21"/>
    </row>
    <row r="4" spans="1:32" ht="144" x14ac:dyDescent="0.2">
      <c r="A4" s="10" t="str">
        <f t="shared" si="0"/>
        <v>32-3</v>
      </c>
      <c r="B4" s="11" t="s">
        <v>60</v>
      </c>
      <c r="C4" s="22" t="s">
        <v>61</v>
      </c>
      <c r="D4" s="23">
        <v>32</v>
      </c>
      <c r="E4" s="14" t="s">
        <v>34</v>
      </c>
      <c r="F4" s="14" t="s">
        <v>35</v>
      </c>
      <c r="G4" s="14" t="s">
        <v>36</v>
      </c>
      <c r="H4" s="14" t="s">
        <v>52</v>
      </c>
      <c r="I4" s="14" t="s">
        <v>62</v>
      </c>
      <c r="J4" s="14" t="s">
        <v>63</v>
      </c>
      <c r="K4" s="14" t="s">
        <v>64</v>
      </c>
      <c r="L4" s="14" t="s">
        <v>65</v>
      </c>
      <c r="M4" s="15">
        <v>43313</v>
      </c>
      <c r="N4" s="14">
        <v>351</v>
      </c>
      <c r="O4" s="14">
        <v>249</v>
      </c>
      <c r="P4" s="25" t="s">
        <v>66</v>
      </c>
      <c r="Q4" s="14" t="s">
        <v>67</v>
      </c>
      <c r="R4" s="14" t="str">
        <f ca="1">IFERROR(__xludf.DUMMYFUNCTION("GOOGLETRANSLATE(Q4)"),"@bethangsioco @pinoyakoblog the thickening of the government is being educated by the government and then the NPA really")</f>
        <v>@bethangsioco @pinoyakoblog the thickening of the government is being educated by the government and then the NPA really</v>
      </c>
      <c r="S4" s="14" t="s">
        <v>44</v>
      </c>
      <c r="T4" s="18" t="s">
        <v>68</v>
      </c>
      <c r="U4" s="14"/>
      <c r="V4" s="14" t="s">
        <v>46</v>
      </c>
      <c r="W4" s="19">
        <v>0</v>
      </c>
      <c r="X4" s="19">
        <v>0</v>
      </c>
      <c r="Y4" s="19">
        <v>0</v>
      </c>
      <c r="Z4" s="19">
        <v>0</v>
      </c>
      <c r="AA4" s="14"/>
      <c r="AB4" s="14" t="s">
        <v>69</v>
      </c>
      <c r="AC4" s="14" t="s">
        <v>70</v>
      </c>
      <c r="AD4" s="14"/>
      <c r="AE4" s="20"/>
      <c r="AF4" s="21"/>
    </row>
    <row r="5" spans="1:32" ht="60" x14ac:dyDescent="0.2">
      <c r="A5" s="10" t="str">
        <f t="shared" si="0"/>
        <v>32-4</v>
      </c>
      <c r="B5" s="11" t="s">
        <v>71</v>
      </c>
      <c r="C5" s="22" t="s">
        <v>72</v>
      </c>
      <c r="D5" s="13">
        <v>32</v>
      </c>
      <c r="E5" s="14" t="s">
        <v>34</v>
      </c>
      <c r="F5" s="14" t="s">
        <v>35</v>
      </c>
      <c r="G5" s="14" t="s">
        <v>36</v>
      </c>
      <c r="H5" s="14" t="s">
        <v>52</v>
      </c>
      <c r="I5" s="14" t="s">
        <v>73</v>
      </c>
      <c r="J5" s="14" t="s">
        <v>74</v>
      </c>
      <c r="K5" s="14"/>
      <c r="L5" s="14" t="s">
        <v>41</v>
      </c>
      <c r="M5" s="15">
        <v>41671</v>
      </c>
      <c r="N5" s="14">
        <v>54</v>
      </c>
      <c r="O5" s="14">
        <v>72</v>
      </c>
      <c r="P5" s="25" t="s">
        <v>75</v>
      </c>
      <c r="Q5" s="14" t="s">
        <v>76</v>
      </c>
      <c r="R5" s="14" t="str">
        <f ca="1">IFERROR(__xludf.DUMMYFUNCTION("GOOGLETRANSLATE(Q5)"),"@gmanews @_jamesja @dzbb The Future NPAs My Gosh is still being educated by the government")</f>
        <v>@gmanews @_jamesja @dzbb The Future NPAs My Gosh is still being educated by the government</v>
      </c>
      <c r="S5" s="17" t="s">
        <v>44</v>
      </c>
      <c r="T5" s="18" t="s">
        <v>77</v>
      </c>
      <c r="U5" s="14"/>
      <c r="V5" s="14" t="s">
        <v>46</v>
      </c>
      <c r="W5" s="19">
        <v>0</v>
      </c>
      <c r="X5" s="19">
        <v>0</v>
      </c>
      <c r="Y5" s="19">
        <v>0</v>
      </c>
      <c r="Z5" s="19">
        <v>0</v>
      </c>
      <c r="AA5" s="14"/>
      <c r="AB5" s="14" t="s">
        <v>78</v>
      </c>
      <c r="AC5" s="14" t="s">
        <v>79</v>
      </c>
      <c r="AD5" s="14" t="s">
        <v>49</v>
      </c>
      <c r="AE5" s="20"/>
      <c r="AF5" s="21"/>
    </row>
    <row r="6" spans="1:32" ht="288" x14ac:dyDescent="0.2">
      <c r="A6" s="10" t="str">
        <f t="shared" si="0"/>
        <v>32-5</v>
      </c>
      <c r="B6" s="11">
        <v>44998.382187499999</v>
      </c>
      <c r="C6" s="22" t="s">
        <v>80</v>
      </c>
      <c r="D6" s="23">
        <v>32</v>
      </c>
      <c r="E6" s="14" t="s">
        <v>81</v>
      </c>
      <c r="F6" s="14" t="s">
        <v>35</v>
      </c>
      <c r="G6" s="14" t="s">
        <v>82</v>
      </c>
      <c r="H6" s="14" t="s">
        <v>83</v>
      </c>
      <c r="I6" s="14" t="s">
        <v>84</v>
      </c>
      <c r="J6" s="14" t="s">
        <v>85</v>
      </c>
      <c r="K6" s="14" t="s">
        <v>86</v>
      </c>
      <c r="L6" s="14" t="s">
        <v>41</v>
      </c>
      <c r="M6" s="15">
        <v>42248</v>
      </c>
      <c r="N6" s="14">
        <v>304</v>
      </c>
      <c r="O6" s="14">
        <v>223</v>
      </c>
      <c r="P6" s="25"/>
      <c r="Q6" s="14" t="s">
        <v>87</v>
      </c>
      <c r="R6" s="14" t="str">
        <f ca="1">IFERROR(__xludf.DUMMYFUNCTION("GOOGLETRANSLATE(Q6)"),"I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6" s="14" t="s">
        <v>88</v>
      </c>
      <c r="T6" s="18" t="s">
        <v>89</v>
      </c>
      <c r="U6" s="14"/>
      <c r="V6" s="14" t="s">
        <v>90</v>
      </c>
      <c r="W6" s="19">
        <v>14</v>
      </c>
      <c r="X6" s="19">
        <v>0</v>
      </c>
      <c r="Y6" s="19">
        <v>0</v>
      </c>
      <c r="Z6" s="19">
        <v>0</v>
      </c>
      <c r="AA6" s="14"/>
      <c r="AB6" s="14" t="s">
        <v>47</v>
      </c>
      <c r="AC6" s="24" t="s">
        <v>91</v>
      </c>
      <c r="AD6" s="14" t="s">
        <v>92</v>
      </c>
      <c r="AE6" s="20"/>
      <c r="AF6" s="21"/>
    </row>
    <row r="7" spans="1:32" ht="156" x14ac:dyDescent="0.2">
      <c r="A7" s="10" t="str">
        <f t="shared" si="0"/>
        <v>32-6</v>
      </c>
      <c r="B7" s="11" t="s">
        <v>93</v>
      </c>
      <c r="C7" s="22" t="s">
        <v>94</v>
      </c>
      <c r="D7" s="13">
        <v>32</v>
      </c>
      <c r="E7" s="14" t="s">
        <v>95</v>
      </c>
      <c r="F7" s="14" t="s">
        <v>35</v>
      </c>
      <c r="G7" s="14" t="s">
        <v>82</v>
      </c>
      <c r="H7" s="14" t="s">
        <v>83</v>
      </c>
      <c r="I7" s="14" t="s">
        <v>96</v>
      </c>
      <c r="J7" s="14" t="s">
        <v>97</v>
      </c>
      <c r="K7" s="14" t="s">
        <v>98</v>
      </c>
      <c r="L7" s="14" t="s">
        <v>41</v>
      </c>
      <c r="M7" s="15">
        <v>41913.434872685182</v>
      </c>
      <c r="N7" s="14">
        <v>1137</v>
      </c>
      <c r="O7" s="14">
        <v>2214</v>
      </c>
      <c r="P7" s="25"/>
      <c r="Q7" s="14" t="s">
        <v>99</v>
      </c>
      <c r="R7" s="14" t="str">
        <f ca="1">IFERROR(__xludf.DUMMYFUNCTION("GOOGLETRANSLATE(Q7)"),"@jhnlvrdln Communists really UP and PUP. Mountains 😤😤")</f>
        <v>@jhnlvrdln Communists really UP and PUP. Mountains 😤😤</v>
      </c>
      <c r="S7" s="14" t="s">
        <v>44</v>
      </c>
      <c r="T7" s="18" t="s">
        <v>100</v>
      </c>
      <c r="U7" s="14"/>
      <c r="V7" s="14" t="s">
        <v>46</v>
      </c>
      <c r="W7" s="19">
        <v>0</v>
      </c>
      <c r="X7" s="19">
        <v>0</v>
      </c>
      <c r="Y7" s="19">
        <v>3</v>
      </c>
      <c r="Z7" s="19">
        <v>0</v>
      </c>
      <c r="AA7" s="14"/>
      <c r="AB7" s="14" t="s">
        <v>69</v>
      </c>
      <c r="AC7" s="24" t="s">
        <v>101</v>
      </c>
      <c r="AD7" s="14" t="s">
        <v>92</v>
      </c>
      <c r="AE7" s="20"/>
      <c r="AF7" s="21"/>
    </row>
    <row r="8" spans="1:32" ht="156" x14ac:dyDescent="0.2">
      <c r="A8" s="10" t="str">
        <f t="shared" si="0"/>
        <v>32-7</v>
      </c>
      <c r="B8" s="11" t="s">
        <v>93</v>
      </c>
      <c r="C8" s="22" t="s">
        <v>102</v>
      </c>
      <c r="D8" s="13">
        <v>32</v>
      </c>
      <c r="E8" s="14" t="s">
        <v>95</v>
      </c>
      <c r="F8" s="14" t="s">
        <v>35</v>
      </c>
      <c r="G8" s="14" t="s">
        <v>82</v>
      </c>
      <c r="H8" s="14" t="s">
        <v>83</v>
      </c>
      <c r="I8" s="14" t="s">
        <v>103</v>
      </c>
      <c r="J8" s="14" t="s">
        <v>104</v>
      </c>
      <c r="K8" s="14" t="s">
        <v>105</v>
      </c>
      <c r="L8" s="14" t="s">
        <v>106</v>
      </c>
      <c r="M8" s="14" t="s">
        <v>107</v>
      </c>
      <c r="N8" s="14">
        <v>1810</v>
      </c>
      <c r="O8" s="14">
        <v>3731281</v>
      </c>
      <c r="P8" s="16" t="s">
        <v>108</v>
      </c>
      <c r="Q8" s="14" t="s">
        <v>109</v>
      </c>
      <c r="R8" s="14" t="str">
        <f ca="1">IFERROR(__xludf.DUMMYFUNCTION("GOOGLETRANSLATE(Q8)"),"WATCH: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8" s="14" t="s">
        <v>88</v>
      </c>
      <c r="T8" s="18" t="s">
        <v>110</v>
      </c>
      <c r="U8" s="14"/>
      <c r="V8" s="14" t="s">
        <v>90</v>
      </c>
      <c r="W8" s="19">
        <v>11</v>
      </c>
      <c r="X8" s="19">
        <v>0</v>
      </c>
      <c r="Y8" s="19">
        <v>0</v>
      </c>
      <c r="Z8" s="19">
        <v>0</v>
      </c>
      <c r="AA8" s="14"/>
      <c r="AB8" s="14" t="s">
        <v>69</v>
      </c>
      <c r="AC8" s="14" t="s">
        <v>111</v>
      </c>
      <c r="AD8" s="14"/>
      <c r="AE8" s="20"/>
      <c r="AF8" s="21"/>
    </row>
    <row r="9" spans="1:32" ht="192" x14ac:dyDescent="0.2">
      <c r="A9" s="10" t="str">
        <f t="shared" si="0"/>
        <v>32-8</v>
      </c>
      <c r="B9" s="11">
        <v>45002.390355902782</v>
      </c>
      <c r="C9" s="22" t="s">
        <v>112</v>
      </c>
      <c r="D9" s="23">
        <v>32</v>
      </c>
      <c r="E9" s="14" t="s">
        <v>81</v>
      </c>
      <c r="F9" s="14" t="s">
        <v>35</v>
      </c>
      <c r="G9" s="14" t="s">
        <v>113</v>
      </c>
      <c r="H9" s="14" t="s">
        <v>114</v>
      </c>
      <c r="I9" s="14" t="s">
        <v>115</v>
      </c>
      <c r="J9" s="14" t="s">
        <v>116</v>
      </c>
      <c r="K9" s="14" t="s">
        <v>117</v>
      </c>
      <c r="L9" s="14" t="s">
        <v>41</v>
      </c>
      <c r="M9" s="15">
        <v>43709</v>
      </c>
      <c r="N9" s="14">
        <v>425</v>
      </c>
      <c r="O9" s="14">
        <v>271</v>
      </c>
      <c r="P9" s="25"/>
      <c r="Q9" s="14" t="s">
        <v>118</v>
      </c>
      <c r="R9" s="14" t="str">
        <f ca="1">IFERROR(__xludf.DUMMYFUNCTION("GOOGLETRANSLATE(Q9)"),"I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9" s="14" t="s">
        <v>44</v>
      </c>
      <c r="T9" s="18" t="s">
        <v>119</v>
      </c>
      <c r="U9" s="14"/>
      <c r="V9" s="14" t="s">
        <v>46</v>
      </c>
      <c r="W9" s="19">
        <v>80</v>
      </c>
      <c r="X9" s="19">
        <v>0</v>
      </c>
      <c r="Y9" s="19">
        <v>0</v>
      </c>
      <c r="Z9" s="19">
        <v>0</v>
      </c>
      <c r="AA9" s="14"/>
      <c r="AB9" s="14" t="s">
        <v>47</v>
      </c>
      <c r="AC9" s="14" t="s">
        <v>120</v>
      </c>
      <c r="AD9" s="14" t="s">
        <v>92</v>
      </c>
      <c r="AE9" s="20"/>
      <c r="AF9" s="21"/>
    </row>
    <row r="10" spans="1:32" ht="60" x14ac:dyDescent="0.2">
      <c r="A10" s="10" t="str">
        <f t="shared" si="0"/>
        <v>32-9</v>
      </c>
      <c r="B10" s="11" t="s">
        <v>121</v>
      </c>
      <c r="C10" s="22" t="s">
        <v>122</v>
      </c>
      <c r="D10" s="23">
        <v>32</v>
      </c>
      <c r="E10" s="14" t="s">
        <v>34</v>
      </c>
      <c r="F10" s="14" t="s">
        <v>35</v>
      </c>
      <c r="G10" s="14" t="s">
        <v>36</v>
      </c>
      <c r="H10" s="14" t="s">
        <v>52</v>
      </c>
      <c r="I10" s="14" t="s">
        <v>123</v>
      </c>
      <c r="J10" s="14" t="s">
        <v>124</v>
      </c>
      <c r="K10" s="14" t="s">
        <v>125</v>
      </c>
      <c r="L10" s="14" t="s">
        <v>41</v>
      </c>
      <c r="M10" s="15">
        <v>41334</v>
      </c>
      <c r="N10" s="14">
        <v>173</v>
      </c>
      <c r="O10" s="14">
        <v>11</v>
      </c>
      <c r="P10" s="16" t="s">
        <v>126</v>
      </c>
      <c r="Q10" s="14" t="s">
        <v>127</v>
      </c>
      <c r="R10" s="14" t="str">
        <f ca="1">IFERROR(__xludf.DUMMYFUNCTION("GOOGLETRANSLATE(Q10)"),"@anakbayan_ph you are social plagues! The government is teaching you after you protest? NPAs and its finest!")</f>
        <v>@anakbayan_ph you are social plagues! The government is teaching you after you protest? NPAs and its finest!</v>
      </c>
      <c r="S10" s="14" t="s">
        <v>44</v>
      </c>
      <c r="T10" s="18" t="s">
        <v>128</v>
      </c>
      <c r="U10" s="14"/>
      <c r="V10" s="14" t="s">
        <v>46</v>
      </c>
      <c r="W10" s="19">
        <v>0</v>
      </c>
      <c r="X10" s="19">
        <v>0</v>
      </c>
      <c r="Y10" s="19">
        <v>0</v>
      </c>
      <c r="Z10" s="19">
        <v>0</v>
      </c>
      <c r="AA10" s="14"/>
      <c r="AB10" s="14" t="s">
        <v>47</v>
      </c>
      <c r="AC10" s="14" t="s">
        <v>129</v>
      </c>
      <c r="AD10" s="14"/>
      <c r="AE10" s="20"/>
      <c r="AF10" s="21"/>
    </row>
    <row r="11" spans="1:32" ht="84" x14ac:dyDescent="0.2">
      <c r="A11" s="10" t="str">
        <f t="shared" si="0"/>
        <v>32-10</v>
      </c>
      <c r="B11" s="11" t="s">
        <v>93</v>
      </c>
      <c r="C11" s="22" t="s">
        <v>130</v>
      </c>
      <c r="D11" s="13">
        <v>32</v>
      </c>
      <c r="E11" s="14" t="s">
        <v>95</v>
      </c>
      <c r="F11" s="14" t="s">
        <v>35</v>
      </c>
      <c r="G11" s="14" t="s">
        <v>82</v>
      </c>
      <c r="H11" s="14" t="s">
        <v>83</v>
      </c>
      <c r="I11" s="14" t="s">
        <v>131</v>
      </c>
      <c r="J11" s="14" t="s">
        <v>132</v>
      </c>
      <c r="K11" s="14" t="s">
        <v>133</v>
      </c>
      <c r="L11" s="14" t="s">
        <v>41</v>
      </c>
      <c r="M11" s="15">
        <v>43563.541273148148</v>
      </c>
      <c r="N11" s="14">
        <v>85</v>
      </c>
      <c r="O11" s="14">
        <v>4</v>
      </c>
      <c r="P11" s="16"/>
      <c r="Q11" s="14" t="s">
        <v>134</v>
      </c>
      <c r="R11" s="14" t="str">
        <f ca="1">IFERROR(__xludf.DUMMYFUNCTION("GOOGLETRANSLATE(Q11)"),"Communists in PUP read why Prrd's veto. https://t.co/TQMI04Fu02")</f>
        <v>Communists in PUP read why Prrd's veto. https://t.co/TQMI04Fu02</v>
      </c>
      <c r="S11" s="14" t="s">
        <v>88</v>
      </c>
      <c r="T11" s="18" t="s">
        <v>135</v>
      </c>
      <c r="U11" s="14"/>
      <c r="V11" s="14" t="s">
        <v>90</v>
      </c>
      <c r="W11" s="19">
        <v>1</v>
      </c>
      <c r="X11" s="19">
        <v>0</v>
      </c>
      <c r="Y11" s="19">
        <v>4</v>
      </c>
      <c r="Z11" s="19">
        <v>0</v>
      </c>
      <c r="AA11" s="14"/>
      <c r="AB11" s="14" t="s">
        <v>69</v>
      </c>
      <c r="AC11" s="14" t="s">
        <v>136</v>
      </c>
      <c r="AD11" s="14" t="s">
        <v>92</v>
      </c>
      <c r="AE11" s="20"/>
      <c r="AF11" s="21"/>
    </row>
    <row r="12" spans="1:32" ht="60" x14ac:dyDescent="0.2">
      <c r="A12" s="10" t="str">
        <f t="shared" si="0"/>
        <v>32-11</v>
      </c>
      <c r="B12" s="11" t="s">
        <v>137</v>
      </c>
      <c r="C12" s="22" t="s">
        <v>138</v>
      </c>
      <c r="D12" s="23">
        <v>32</v>
      </c>
      <c r="E12" s="14" t="s">
        <v>34</v>
      </c>
      <c r="F12" s="14" t="s">
        <v>35</v>
      </c>
      <c r="G12" s="14" t="s">
        <v>36</v>
      </c>
      <c r="H12" s="14" t="s">
        <v>52</v>
      </c>
      <c r="I12" s="14" t="s">
        <v>139</v>
      </c>
      <c r="J12" s="14" t="s">
        <v>140</v>
      </c>
      <c r="K12" s="14" t="s">
        <v>141</v>
      </c>
      <c r="L12" s="14" t="s">
        <v>41</v>
      </c>
      <c r="M12" s="15">
        <v>45209</v>
      </c>
      <c r="N12" s="14">
        <v>1056</v>
      </c>
      <c r="O12" s="14">
        <v>973</v>
      </c>
      <c r="P12" s="16" t="s">
        <v>42</v>
      </c>
      <c r="Q12" s="14" t="s">
        <v>142</v>
      </c>
      <c r="R12" s="14" t="str">
        <f ca="1">IFERROR(__xludf.DUMMYFUNCTION("GOOGLETRANSLATE(Q12)"),"Yan pa scholar of town ?? Hahaha. Tas more NPA is awesome. 😂😅😂 so .... 🤣 https://t.co/mgvfrzpyhh")</f>
        <v>Yan pa scholar of town ?? Hahaha. Tas more NPA is awesome. 😂😅😂 so .... 🤣 https://t.co/mgvfrzpyhh</v>
      </c>
      <c r="S12" s="14" t="s">
        <v>143</v>
      </c>
      <c r="T12" s="18" t="s">
        <v>144</v>
      </c>
      <c r="U12" s="14"/>
      <c r="V12" s="14" t="s">
        <v>46</v>
      </c>
      <c r="W12" s="19">
        <v>0</v>
      </c>
      <c r="X12" s="19">
        <v>0</v>
      </c>
      <c r="Y12" s="19">
        <v>0</v>
      </c>
      <c r="Z12" s="19">
        <v>0</v>
      </c>
      <c r="AA12" s="14"/>
      <c r="AB12" s="14" t="s">
        <v>69</v>
      </c>
      <c r="AC12" s="14" t="s">
        <v>70</v>
      </c>
      <c r="AD12" s="14"/>
      <c r="AE12" s="20"/>
      <c r="AF12" s="21"/>
    </row>
    <row r="13" spans="1:32" ht="108" x14ac:dyDescent="0.2">
      <c r="A13" s="10" t="str">
        <f t="shared" si="0"/>
        <v>32-12</v>
      </c>
      <c r="B13" s="11" t="s">
        <v>145</v>
      </c>
      <c r="C13" s="22" t="s">
        <v>146</v>
      </c>
      <c r="D13" s="23">
        <v>32</v>
      </c>
      <c r="E13" s="14" t="s">
        <v>34</v>
      </c>
      <c r="F13" s="14" t="s">
        <v>35</v>
      </c>
      <c r="G13" s="14" t="s">
        <v>36</v>
      </c>
      <c r="H13" s="14" t="s">
        <v>52</v>
      </c>
      <c r="I13" s="14" t="s">
        <v>147</v>
      </c>
      <c r="J13" s="14" t="s">
        <v>148</v>
      </c>
      <c r="K13" s="14" t="s">
        <v>149</v>
      </c>
      <c r="L13" s="14" t="s">
        <v>65</v>
      </c>
      <c r="M13" s="15">
        <v>43952</v>
      </c>
      <c r="N13" s="14">
        <v>471</v>
      </c>
      <c r="O13" s="14">
        <v>164</v>
      </c>
      <c r="P13" s="16" t="s">
        <v>42</v>
      </c>
      <c r="Q13" s="14" t="s">
        <v>150</v>
      </c>
      <c r="R13" s="14" t="str">
        <f ca="1">IFERROR(__xludf.DUMMYFUNCTION("GOOGLETRANSLATE(Q13)"),"@Iamthekingren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3" s="14" t="s">
        <v>44</v>
      </c>
      <c r="T13" s="18" t="s">
        <v>151</v>
      </c>
      <c r="U13" s="14"/>
      <c r="V13" s="14" t="s">
        <v>46</v>
      </c>
      <c r="W13" s="19">
        <v>0</v>
      </c>
      <c r="X13" s="19">
        <v>0</v>
      </c>
      <c r="Y13" s="19">
        <v>0</v>
      </c>
      <c r="Z13" s="19">
        <v>0</v>
      </c>
      <c r="AA13" s="14"/>
      <c r="AB13" s="14" t="s">
        <v>47</v>
      </c>
      <c r="AC13" s="14" t="s">
        <v>152</v>
      </c>
      <c r="AD13" s="14"/>
      <c r="AE13" s="20"/>
      <c r="AF13" s="21"/>
    </row>
    <row r="14" spans="1:32" ht="132" x14ac:dyDescent="0.2">
      <c r="A14" s="10" t="str">
        <f t="shared" si="0"/>
        <v>32-13</v>
      </c>
      <c r="B14" s="11" t="s">
        <v>153</v>
      </c>
      <c r="C14" s="22" t="s">
        <v>154</v>
      </c>
      <c r="D14" s="23">
        <v>32</v>
      </c>
      <c r="E14" s="14" t="s">
        <v>34</v>
      </c>
      <c r="F14" s="14" t="s">
        <v>35</v>
      </c>
      <c r="G14" s="14" t="s">
        <v>36</v>
      </c>
      <c r="H14" s="14" t="s">
        <v>52</v>
      </c>
      <c r="I14" s="14" t="s">
        <v>155</v>
      </c>
      <c r="J14" s="14" t="s">
        <v>156</v>
      </c>
      <c r="K14" s="14" t="s">
        <v>157</v>
      </c>
      <c r="L14" s="14" t="s">
        <v>41</v>
      </c>
      <c r="M14" s="15">
        <v>43810.078958333332</v>
      </c>
      <c r="N14" s="14">
        <v>115</v>
      </c>
      <c r="O14" s="14">
        <v>12</v>
      </c>
      <c r="P14" s="16"/>
      <c r="Q14" s="14" t="s">
        <v>158</v>
      </c>
      <c r="R14" s="14" t="str">
        <f ca="1">IFERROR(__xludf.DUMMYFUNCTION("GOOGLETRANSLATE(Q14)"),"@Abscbnnews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4" s="14" t="s">
        <v>44</v>
      </c>
      <c r="T14" s="18" t="s">
        <v>159</v>
      </c>
      <c r="U14" s="14"/>
      <c r="V14" s="14" t="s">
        <v>46</v>
      </c>
      <c r="W14" s="19">
        <v>0</v>
      </c>
      <c r="X14" s="19">
        <v>0</v>
      </c>
      <c r="Y14" s="19">
        <v>0</v>
      </c>
      <c r="Z14" s="19">
        <v>0</v>
      </c>
      <c r="AA14" s="14"/>
      <c r="AB14" s="14" t="s">
        <v>47</v>
      </c>
      <c r="AC14" s="14" t="s">
        <v>160</v>
      </c>
      <c r="AD14" s="14" t="s">
        <v>92</v>
      </c>
      <c r="AE14" s="20"/>
      <c r="AF14" s="21"/>
    </row>
    <row r="15" spans="1:32" ht="96" x14ac:dyDescent="0.2">
      <c r="A15" s="10" t="str">
        <f t="shared" si="0"/>
        <v>32-14</v>
      </c>
      <c r="B15" s="11" t="s">
        <v>161</v>
      </c>
      <c r="C15" s="22" t="s">
        <v>162</v>
      </c>
      <c r="D15" s="23">
        <v>32</v>
      </c>
      <c r="E15" s="14" t="s">
        <v>34</v>
      </c>
      <c r="F15" s="14" t="s">
        <v>35</v>
      </c>
      <c r="G15" s="14" t="s">
        <v>36</v>
      </c>
      <c r="H15" s="14" t="s">
        <v>52</v>
      </c>
      <c r="I15" s="14" t="s">
        <v>163</v>
      </c>
      <c r="J15" s="14" t="s">
        <v>164</v>
      </c>
      <c r="K15" s="14" t="s">
        <v>165</v>
      </c>
      <c r="L15" s="14" t="s">
        <v>41</v>
      </c>
      <c r="M15" s="15">
        <v>43983</v>
      </c>
      <c r="N15" s="14">
        <v>353</v>
      </c>
      <c r="O15" s="14">
        <v>219</v>
      </c>
      <c r="P15" s="16"/>
      <c r="Q15" s="14" t="s">
        <v>166</v>
      </c>
      <c r="R15" s="14" t="str">
        <f ca="1">IFERROR(__xludf.DUMMYFUNCTION("GOOGLETRANSLATE(Q15)"),"@Lavola20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5" s="14" t="s">
        <v>44</v>
      </c>
      <c r="T15" s="18" t="s">
        <v>167</v>
      </c>
      <c r="U15" s="14"/>
      <c r="V15" s="14" t="s">
        <v>46</v>
      </c>
      <c r="W15" s="19">
        <v>0</v>
      </c>
      <c r="X15" s="19">
        <v>0</v>
      </c>
      <c r="Y15" s="19">
        <v>0</v>
      </c>
      <c r="Z15" s="19">
        <v>0</v>
      </c>
      <c r="AA15" s="14"/>
      <c r="AB15" s="14" t="s">
        <v>47</v>
      </c>
      <c r="AC15" s="14" t="s">
        <v>168</v>
      </c>
      <c r="AD15" s="14" t="s">
        <v>92</v>
      </c>
      <c r="AE15" s="20"/>
      <c r="AF15" s="21"/>
    </row>
    <row r="16" spans="1:32" ht="144" x14ac:dyDescent="0.2">
      <c r="A16" s="10" t="str">
        <f t="shared" si="0"/>
        <v>32-15</v>
      </c>
      <c r="B16" s="11" t="s">
        <v>169</v>
      </c>
      <c r="C16" s="22" t="s">
        <v>170</v>
      </c>
      <c r="D16" s="23">
        <v>32</v>
      </c>
      <c r="E16" s="14" t="s">
        <v>34</v>
      </c>
      <c r="F16" s="14" t="s">
        <v>35</v>
      </c>
      <c r="G16" s="14" t="s">
        <v>36</v>
      </c>
      <c r="H16" s="14" t="s">
        <v>52</v>
      </c>
      <c r="I16" s="14" t="s">
        <v>171</v>
      </c>
      <c r="J16" s="14" t="s">
        <v>172</v>
      </c>
      <c r="K16" s="14" t="s">
        <v>173</v>
      </c>
      <c r="L16" s="14" t="s">
        <v>41</v>
      </c>
      <c r="M16" s="15">
        <v>43865.203530092593</v>
      </c>
      <c r="N16" s="14">
        <v>26</v>
      </c>
      <c r="O16" s="14">
        <v>1</v>
      </c>
      <c r="P16" s="25" t="s">
        <v>174</v>
      </c>
      <c r="Q16" s="14" t="s">
        <v>175</v>
      </c>
      <c r="R16" s="14" t="str">
        <f ca="1">IFERROR(__xludf.DUMMYFUNCTION("GOOGLETRANSLATE(Q16)"),"@patrickjosefdc @annecurtissmith @njytolentino Most UP students are educated by the NPA where the NPA is taking fund well")</f>
        <v>@patrickjosefdc @annecurtissmith @njytolentino Most UP students are educated by the NPA where the NPA is taking fund well</v>
      </c>
      <c r="S16" s="14" t="s">
        <v>44</v>
      </c>
      <c r="T16" s="18" t="s">
        <v>176</v>
      </c>
      <c r="U16" s="14"/>
      <c r="V16" s="14" t="s">
        <v>46</v>
      </c>
      <c r="W16" s="19">
        <v>0</v>
      </c>
      <c r="X16" s="19">
        <v>0</v>
      </c>
      <c r="Y16" s="19">
        <v>0</v>
      </c>
      <c r="Z16" s="19">
        <v>0</v>
      </c>
      <c r="AA16" s="14"/>
      <c r="AB16" s="14" t="s">
        <v>47</v>
      </c>
      <c r="AC16" s="14" t="s">
        <v>177</v>
      </c>
      <c r="AD16" s="14"/>
      <c r="AE16" s="20"/>
      <c r="AF16" s="21"/>
    </row>
    <row r="17" spans="1:32" ht="120" x14ac:dyDescent="0.2">
      <c r="A17" s="10" t="str">
        <f t="shared" si="0"/>
        <v>32-16</v>
      </c>
      <c r="B17" s="11" t="s">
        <v>178</v>
      </c>
      <c r="C17" s="22" t="s">
        <v>179</v>
      </c>
      <c r="D17" s="23">
        <v>32</v>
      </c>
      <c r="E17" s="14" t="s">
        <v>34</v>
      </c>
      <c r="F17" s="14" t="s">
        <v>35</v>
      </c>
      <c r="G17" s="14" t="s">
        <v>180</v>
      </c>
      <c r="H17" s="14" t="s">
        <v>181</v>
      </c>
      <c r="I17" s="14" t="s">
        <v>182</v>
      </c>
      <c r="J17" s="14" t="s">
        <v>183</v>
      </c>
      <c r="K17" s="14" t="s">
        <v>184</v>
      </c>
      <c r="L17" s="14" t="s">
        <v>65</v>
      </c>
      <c r="M17" s="15">
        <v>42767</v>
      </c>
      <c r="N17" s="14">
        <v>2251</v>
      </c>
      <c r="O17" s="14">
        <v>1940</v>
      </c>
      <c r="P17" s="14" t="s">
        <v>185</v>
      </c>
      <c r="Q17" s="14" t="s">
        <v>186</v>
      </c>
      <c r="R17" s="14" t="str">
        <f ca="1">IFERROR(__xludf.DUMMYFUNCTION("GOOGLETRANSLATE(Q17)"),"Well,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17" s="14" t="s">
        <v>88</v>
      </c>
      <c r="T17" s="18" t="s">
        <v>187</v>
      </c>
      <c r="U17" s="14"/>
      <c r="V17" s="14" t="s">
        <v>46</v>
      </c>
      <c r="W17" s="19">
        <v>1</v>
      </c>
      <c r="X17" s="19">
        <v>0</v>
      </c>
      <c r="Y17" s="19">
        <v>0</v>
      </c>
      <c r="Z17" s="19">
        <v>0</v>
      </c>
      <c r="AA17" s="14"/>
      <c r="AB17" s="14" t="s">
        <v>47</v>
      </c>
      <c r="AC17" s="24" t="s">
        <v>188</v>
      </c>
      <c r="AD17" s="14"/>
      <c r="AE17" s="20"/>
      <c r="AF17" s="21"/>
    </row>
    <row r="18" spans="1:32" ht="120" x14ac:dyDescent="0.2">
      <c r="A18" s="10" t="str">
        <f t="shared" si="0"/>
        <v>32-17</v>
      </c>
      <c r="B18" s="11" t="s">
        <v>93</v>
      </c>
      <c r="C18" s="22" t="s">
        <v>189</v>
      </c>
      <c r="D18" s="13">
        <v>32</v>
      </c>
      <c r="E18" s="14" t="s">
        <v>95</v>
      </c>
      <c r="F18" s="14" t="s">
        <v>35</v>
      </c>
      <c r="G18" s="14" t="s">
        <v>82</v>
      </c>
      <c r="H18" s="14" t="s">
        <v>83</v>
      </c>
      <c r="I18" s="14" t="s">
        <v>190</v>
      </c>
      <c r="J18" s="14" t="s">
        <v>191</v>
      </c>
      <c r="K18" s="14" t="s">
        <v>192</v>
      </c>
      <c r="L18" s="14" t="s">
        <v>41</v>
      </c>
      <c r="M18" s="14" t="s">
        <v>193</v>
      </c>
      <c r="N18" s="14">
        <v>79</v>
      </c>
      <c r="O18" s="14">
        <v>52</v>
      </c>
      <c r="P18" s="25" t="s">
        <v>194</v>
      </c>
      <c r="Q18" s="14" t="s">
        <v>195</v>
      </c>
      <c r="R18" s="14" t="str">
        <f ca="1">IFERROR(__xludf.DUMMYFUNCTION("GOOGLETRANSLATE(Q18)"),"@mhaemha018743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8" s="14" t="s">
        <v>44</v>
      </c>
      <c r="T18" s="18" t="s">
        <v>196</v>
      </c>
      <c r="U18" s="14"/>
      <c r="V18" s="14" t="s">
        <v>90</v>
      </c>
      <c r="W18" s="19">
        <v>2</v>
      </c>
      <c r="X18" s="19">
        <v>0</v>
      </c>
      <c r="Y18" s="19">
        <v>0</v>
      </c>
      <c r="Z18" s="19">
        <v>0</v>
      </c>
      <c r="AA18" s="14"/>
      <c r="AB18" s="14" t="s">
        <v>69</v>
      </c>
      <c r="AC18" s="24" t="s">
        <v>197</v>
      </c>
      <c r="AD18" s="14"/>
      <c r="AE18" s="20"/>
      <c r="AF18" s="21"/>
    </row>
    <row r="19" spans="1:32" ht="144" x14ac:dyDescent="0.2">
      <c r="A19" s="10" t="str">
        <f t="shared" si="0"/>
        <v>32-18</v>
      </c>
      <c r="B19" s="11" t="s">
        <v>198</v>
      </c>
      <c r="C19" s="22" t="s">
        <v>199</v>
      </c>
      <c r="D19" s="13">
        <v>32</v>
      </c>
      <c r="E19" s="14" t="s">
        <v>95</v>
      </c>
      <c r="F19" s="14" t="s">
        <v>35</v>
      </c>
      <c r="G19" s="14" t="s">
        <v>82</v>
      </c>
      <c r="H19" s="14" t="s">
        <v>200</v>
      </c>
      <c r="I19" s="14" t="s">
        <v>201</v>
      </c>
      <c r="J19" s="14" t="s">
        <v>202</v>
      </c>
      <c r="K19" s="14"/>
      <c r="L19" s="14" t="s">
        <v>41</v>
      </c>
      <c r="M19" s="15">
        <v>42217</v>
      </c>
      <c r="N19" s="14">
        <v>943</v>
      </c>
      <c r="O19" s="14">
        <v>921</v>
      </c>
      <c r="P19" s="14" t="s">
        <v>203</v>
      </c>
      <c r="Q19" s="14" t="s">
        <v>204</v>
      </c>
      <c r="R19" s="14" t="str">
        <f ca="1">IFERROR(__xludf.DUMMYFUNCTION("GOOGLETRANSLATE(Q19)"),"Mayor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19" s="14" t="s">
        <v>88</v>
      </c>
      <c r="T19" s="18" t="s">
        <v>205</v>
      </c>
      <c r="U19" s="14"/>
      <c r="V19" s="14" t="s">
        <v>46</v>
      </c>
      <c r="W19" s="19">
        <v>2</v>
      </c>
      <c r="X19" s="19">
        <v>0</v>
      </c>
      <c r="Y19" s="26">
        <v>0</v>
      </c>
      <c r="Z19" s="26">
        <v>0</v>
      </c>
      <c r="AA19" s="14"/>
      <c r="AB19" s="14" t="s">
        <v>47</v>
      </c>
      <c r="AC19" s="24" t="s">
        <v>206</v>
      </c>
      <c r="AD19" s="14"/>
      <c r="AE19" s="20"/>
      <c r="AF19" s="21"/>
    </row>
    <row r="20" spans="1:32" ht="192" x14ac:dyDescent="0.2">
      <c r="A20" s="10" t="str">
        <f t="shared" si="0"/>
        <v>32-19</v>
      </c>
      <c r="B20" s="11">
        <v>44998.397835648146</v>
      </c>
      <c r="C20" s="22" t="s">
        <v>207</v>
      </c>
      <c r="D20" s="13">
        <v>32</v>
      </c>
      <c r="E20" s="14" t="s">
        <v>81</v>
      </c>
      <c r="F20" s="14" t="s">
        <v>35</v>
      </c>
      <c r="G20" s="14" t="s">
        <v>82</v>
      </c>
      <c r="H20" s="14" t="s">
        <v>83</v>
      </c>
      <c r="I20" s="14" t="s">
        <v>208</v>
      </c>
      <c r="J20" s="14" t="s">
        <v>209</v>
      </c>
      <c r="K20" s="14"/>
      <c r="L20" s="14" t="s">
        <v>41</v>
      </c>
      <c r="M20" s="15">
        <v>43070</v>
      </c>
      <c r="N20" s="14">
        <v>1800</v>
      </c>
      <c r="O20" s="14">
        <v>1085</v>
      </c>
      <c r="P20" s="14" t="s">
        <v>42</v>
      </c>
      <c r="Q20" s="14" t="s">
        <v>210</v>
      </c>
      <c r="R20" s="14" t="str">
        <f ca="1">IFERROR(__xludf.DUMMYFUNCTION("GOOGLETRANSLATE(Q20)"),"0po,please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20" s="14" t="s">
        <v>44</v>
      </c>
      <c r="T20" s="18" t="s">
        <v>211</v>
      </c>
      <c r="U20" s="14"/>
      <c r="V20" s="14" t="s">
        <v>46</v>
      </c>
      <c r="W20" s="19">
        <v>19</v>
      </c>
      <c r="X20" s="19">
        <v>0</v>
      </c>
      <c r="Y20" s="19">
        <v>0</v>
      </c>
      <c r="Z20" s="19">
        <v>0</v>
      </c>
      <c r="AA20" s="14"/>
      <c r="AB20" s="14" t="s">
        <v>47</v>
      </c>
      <c r="AC20" s="14" t="s">
        <v>212</v>
      </c>
      <c r="AD20" s="14"/>
      <c r="AE20" s="20"/>
      <c r="AF20" s="21"/>
    </row>
    <row r="21" spans="1:32" ht="144" x14ac:dyDescent="0.2">
      <c r="A21" s="10" t="str">
        <f t="shared" si="0"/>
        <v>32-20</v>
      </c>
      <c r="B21" s="11" t="s">
        <v>213</v>
      </c>
      <c r="C21" s="22" t="s">
        <v>214</v>
      </c>
      <c r="D21" s="13">
        <v>32</v>
      </c>
      <c r="E21" s="14" t="s">
        <v>81</v>
      </c>
      <c r="F21" s="14" t="s">
        <v>35</v>
      </c>
      <c r="G21" s="14" t="s">
        <v>113</v>
      </c>
      <c r="H21" s="14" t="s">
        <v>215</v>
      </c>
      <c r="I21" s="14" t="s">
        <v>216</v>
      </c>
      <c r="J21" s="14" t="s">
        <v>217</v>
      </c>
      <c r="K21" s="14"/>
      <c r="L21" s="14" t="s">
        <v>41</v>
      </c>
      <c r="M21" s="15">
        <v>44044</v>
      </c>
      <c r="N21" s="14">
        <v>18</v>
      </c>
      <c r="O21" s="14">
        <v>12</v>
      </c>
      <c r="P21" s="25"/>
      <c r="Q21" s="14" t="s">
        <v>218</v>
      </c>
      <c r="R21" s="14" t="str">
        <f ca="1">IFERROR(__xludf.DUMMYFUNCTION("GOOGLETRANSLATE(Q21)"),"Typical NPA UNIVERSITIES   .... Ateneo, UP. PUP . USTI ARE  BECOMING A  BREADING GROUND   FOR CPP NPA NDF")</f>
        <v>Typical NPA UNIVERSITIES   .... Ateneo, UP. PUP . USTI ARE  BECOMING A  BREADING GROUND   FOR CPP NPA NDF</v>
      </c>
      <c r="S21" s="14" t="s">
        <v>88</v>
      </c>
      <c r="T21" s="18" t="s">
        <v>219</v>
      </c>
      <c r="U21" s="14"/>
      <c r="V21" s="14" t="s">
        <v>90</v>
      </c>
      <c r="W21" s="19">
        <v>0</v>
      </c>
      <c r="X21" s="19">
        <v>0</v>
      </c>
      <c r="Y21" s="26">
        <v>0</v>
      </c>
      <c r="Z21" s="26">
        <v>0</v>
      </c>
      <c r="AA21" s="14"/>
      <c r="AB21" s="14" t="s">
        <v>47</v>
      </c>
      <c r="AC21" s="24" t="s">
        <v>220</v>
      </c>
      <c r="AD21" s="14" t="s">
        <v>221</v>
      </c>
      <c r="AE21" s="20"/>
      <c r="AF21" s="21"/>
    </row>
    <row r="22" spans="1:32" ht="120" x14ac:dyDescent="0.2">
      <c r="A22" s="10" t="str">
        <f t="shared" si="0"/>
        <v>32-21</v>
      </c>
      <c r="B22" s="11">
        <v>45004.850694444445</v>
      </c>
      <c r="C22" s="22" t="s">
        <v>222</v>
      </c>
      <c r="D22" s="23">
        <v>32</v>
      </c>
      <c r="E22" s="14" t="s">
        <v>34</v>
      </c>
      <c r="F22" s="14" t="s">
        <v>35</v>
      </c>
      <c r="G22" s="14" t="s">
        <v>36</v>
      </c>
      <c r="H22" s="14" t="s">
        <v>223</v>
      </c>
      <c r="I22" s="14" t="s">
        <v>224</v>
      </c>
      <c r="J22" s="14" t="s">
        <v>225</v>
      </c>
      <c r="K22" s="14" t="s">
        <v>226</v>
      </c>
      <c r="L22" s="14" t="s">
        <v>41</v>
      </c>
      <c r="M22" s="15">
        <v>44044</v>
      </c>
      <c r="N22" s="14">
        <v>5</v>
      </c>
      <c r="O22" s="14">
        <v>1</v>
      </c>
      <c r="P22" s="25"/>
      <c r="Q22" s="14" t="s">
        <v>227</v>
      </c>
      <c r="R22" s="14" t="str">
        <f ca="1">IFERROR(__xludf.DUMMYFUNCTION("GOOGLETRANSLATE(Q22)"),"Hope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22" s="14" t="s">
        <v>44</v>
      </c>
      <c r="T22" s="18" t="s">
        <v>228</v>
      </c>
      <c r="U22" s="14"/>
      <c r="V22" s="14" t="s">
        <v>46</v>
      </c>
      <c r="W22" s="19">
        <v>0</v>
      </c>
      <c r="X22" s="19">
        <v>0</v>
      </c>
      <c r="Y22" s="19">
        <v>0</v>
      </c>
      <c r="Z22" s="19">
        <v>0</v>
      </c>
      <c r="AA22" s="14"/>
      <c r="AB22" s="14" t="s">
        <v>47</v>
      </c>
      <c r="AC22" s="14" t="s">
        <v>229</v>
      </c>
      <c r="AD22" s="14" t="s">
        <v>92</v>
      </c>
      <c r="AE22" s="20"/>
      <c r="AF22" s="21"/>
    </row>
    <row r="23" spans="1:32" ht="144" x14ac:dyDescent="0.2">
      <c r="A23" s="10" t="str">
        <f t="shared" si="0"/>
        <v>32-22</v>
      </c>
      <c r="B23" s="11" t="s">
        <v>230</v>
      </c>
      <c r="C23" s="22" t="s">
        <v>231</v>
      </c>
      <c r="D23" s="23">
        <v>32</v>
      </c>
      <c r="E23" s="14" t="s">
        <v>81</v>
      </c>
      <c r="F23" s="14" t="s">
        <v>35</v>
      </c>
      <c r="G23" s="14" t="s">
        <v>82</v>
      </c>
      <c r="H23" s="14" t="s">
        <v>200</v>
      </c>
      <c r="I23" s="14" t="s">
        <v>232</v>
      </c>
      <c r="J23" s="14" t="s">
        <v>233</v>
      </c>
      <c r="K23" s="14" t="s">
        <v>234</v>
      </c>
      <c r="L23" s="14" t="s">
        <v>65</v>
      </c>
      <c r="M23" s="15">
        <v>40817</v>
      </c>
      <c r="N23" s="14">
        <v>997</v>
      </c>
      <c r="O23" s="14">
        <v>3023</v>
      </c>
      <c r="P23" s="25"/>
      <c r="Q23" s="14" t="s">
        <v>235</v>
      </c>
      <c r="R23" s="14" t="str">
        <f ca="1">IFERROR(__xludf.DUMMYFUNCTION("GOOGLETRANSLATE(Q23)"),"Ulol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23" s="14" t="s">
        <v>88</v>
      </c>
      <c r="T23" s="18" t="s">
        <v>236</v>
      </c>
      <c r="U23" s="14"/>
      <c r="V23" s="14" t="s">
        <v>46</v>
      </c>
      <c r="W23" s="19">
        <v>38</v>
      </c>
      <c r="X23" s="19">
        <v>0</v>
      </c>
      <c r="Y23" s="19">
        <v>0</v>
      </c>
      <c r="Z23" s="19">
        <v>0</v>
      </c>
      <c r="AA23" s="14"/>
      <c r="AB23" s="14" t="s">
        <v>69</v>
      </c>
      <c r="AC23" s="27" t="s">
        <v>237</v>
      </c>
      <c r="AD23" s="14" t="s">
        <v>92</v>
      </c>
      <c r="AE23" s="20"/>
      <c r="AF23" s="21"/>
    </row>
    <row r="24" spans="1:32" ht="156" x14ac:dyDescent="0.2">
      <c r="A24" s="10" t="str">
        <f t="shared" si="0"/>
        <v>32-23</v>
      </c>
      <c r="B24" s="11" t="s">
        <v>238</v>
      </c>
      <c r="C24" s="22" t="s">
        <v>239</v>
      </c>
      <c r="D24" s="23">
        <v>32</v>
      </c>
      <c r="E24" s="14" t="s">
        <v>34</v>
      </c>
      <c r="F24" s="14" t="s">
        <v>35</v>
      </c>
      <c r="G24" s="14" t="s">
        <v>36</v>
      </c>
      <c r="H24" s="14" t="s">
        <v>181</v>
      </c>
      <c r="I24" s="14" t="s">
        <v>240</v>
      </c>
      <c r="J24" s="14" t="s">
        <v>241</v>
      </c>
      <c r="K24" s="14" t="s">
        <v>242</v>
      </c>
      <c r="L24" s="14" t="s">
        <v>41</v>
      </c>
      <c r="M24" s="15">
        <v>43586</v>
      </c>
      <c r="N24" s="14">
        <v>427</v>
      </c>
      <c r="O24" s="14">
        <v>497</v>
      </c>
      <c r="P24" s="14" t="s">
        <v>243</v>
      </c>
      <c r="Q24" s="14" t="s">
        <v>244</v>
      </c>
      <c r="R24" s="14" t="str">
        <f ca="1">IFERROR(__xludf.DUMMYFUNCTION("GOOGLETRANSLATE(Q24)"),"They will then recruit the sees of soldiers and police who joined the NPA and conduct civil disobedience. So entitled brats, b*rats 😂😂")</f>
        <v>They will then recruit the sees of soldiers and police who joined the NPA and conduct civil disobedience. So entitled brats, b*rats 😂😂</v>
      </c>
      <c r="S24" s="14" t="s">
        <v>88</v>
      </c>
      <c r="T24" s="18" t="s">
        <v>245</v>
      </c>
      <c r="U24" s="14"/>
      <c r="V24" s="14" t="s">
        <v>46</v>
      </c>
      <c r="W24" s="19">
        <v>17</v>
      </c>
      <c r="X24" s="19">
        <v>0</v>
      </c>
      <c r="Y24" s="19">
        <v>0</v>
      </c>
      <c r="Z24" s="19">
        <v>0</v>
      </c>
      <c r="AA24" s="14"/>
      <c r="AB24" s="14" t="s">
        <v>69</v>
      </c>
      <c r="AC24" s="24" t="s">
        <v>246</v>
      </c>
      <c r="AD24" s="14"/>
      <c r="AE24" s="20"/>
      <c r="AF24" s="21"/>
    </row>
    <row r="25" spans="1:32" ht="132" x14ac:dyDescent="0.2">
      <c r="A25" s="10" t="str">
        <f t="shared" si="0"/>
        <v>32-24</v>
      </c>
      <c r="B25" s="11" t="s">
        <v>247</v>
      </c>
      <c r="C25" s="22" t="s">
        <v>248</v>
      </c>
      <c r="D25" s="23">
        <v>32</v>
      </c>
      <c r="E25" s="14" t="s">
        <v>95</v>
      </c>
      <c r="F25" s="14" t="s">
        <v>35</v>
      </c>
      <c r="G25" s="14" t="s">
        <v>249</v>
      </c>
      <c r="H25" s="14" t="s">
        <v>215</v>
      </c>
      <c r="I25" s="14" t="s">
        <v>250</v>
      </c>
      <c r="J25" s="14" t="s">
        <v>251</v>
      </c>
      <c r="K25" s="14" t="s">
        <v>252</v>
      </c>
      <c r="L25" s="14" t="s">
        <v>41</v>
      </c>
      <c r="M25" s="15">
        <v>42248</v>
      </c>
      <c r="N25" s="14">
        <v>60</v>
      </c>
      <c r="O25" s="14">
        <v>10</v>
      </c>
      <c r="P25" s="14" t="s">
        <v>253</v>
      </c>
      <c r="Q25" s="14" t="s">
        <v>254</v>
      </c>
      <c r="R25" s="14" t="str">
        <f ca="1">IFERROR(__xludf.DUMMYFUNCTION("GOOGLETRANSLATE(Q25)"),"History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25" s="14" t="s">
        <v>88</v>
      </c>
      <c r="T25" s="18" t="s">
        <v>255</v>
      </c>
      <c r="U25" s="14"/>
      <c r="V25" s="14" t="s">
        <v>90</v>
      </c>
      <c r="W25" s="19">
        <v>2</v>
      </c>
      <c r="X25" s="19">
        <v>0</v>
      </c>
      <c r="Y25" s="19">
        <v>0</v>
      </c>
      <c r="Z25" s="19">
        <v>0</v>
      </c>
      <c r="AA25" s="14"/>
      <c r="AB25" s="14" t="s">
        <v>47</v>
      </c>
      <c r="AC25" s="24" t="s">
        <v>256</v>
      </c>
      <c r="AD25" s="14"/>
      <c r="AE25" s="20"/>
      <c r="AF25" s="21"/>
    </row>
    <row r="26" spans="1:32" ht="204" x14ac:dyDescent="0.2">
      <c r="A26" s="10" t="str">
        <f t="shared" si="0"/>
        <v>32-25</v>
      </c>
      <c r="B26" s="11">
        <v>44998.449831874997</v>
      </c>
      <c r="C26" s="22" t="s">
        <v>257</v>
      </c>
      <c r="D26" s="13">
        <v>32</v>
      </c>
      <c r="E26" s="14" t="s">
        <v>81</v>
      </c>
      <c r="F26" s="14" t="s">
        <v>35</v>
      </c>
      <c r="G26" s="14" t="s">
        <v>249</v>
      </c>
      <c r="H26" s="14" t="s">
        <v>83</v>
      </c>
      <c r="I26" s="14" t="s">
        <v>258</v>
      </c>
      <c r="J26" s="14" t="s">
        <v>259</v>
      </c>
      <c r="K26" s="14"/>
      <c r="L26" s="14" t="s">
        <v>41</v>
      </c>
      <c r="M26" s="15">
        <v>40179</v>
      </c>
      <c r="N26" s="14">
        <v>295</v>
      </c>
      <c r="O26" s="14">
        <v>21</v>
      </c>
      <c r="P26" s="28" t="s">
        <v>260</v>
      </c>
      <c r="Q26" s="14" t="s">
        <v>261</v>
      </c>
      <c r="R26" s="14" t="str">
        <f ca="1">IFERROR(__xludf.DUMMYFUNCTION("GOOGLETRANSLATE(Q26)"),"Why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6" s="14" t="s">
        <v>44</v>
      </c>
      <c r="T26" s="18" t="s">
        <v>262</v>
      </c>
      <c r="U26" s="14"/>
      <c r="V26" s="14" t="s">
        <v>90</v>
      </c>
      <c r="W26" s="19">
        <v>19</v>
      </c>
      <c r="X26" s="19">
        <v>0</v>
      </c>
      <c r="Y26" s="26">
        <v>0</v>
      </c>
      <c r="Z26" s="26">
        <v>0</v>
      </c>
      <c r="AA26" s="14"/>
      <c r="AB26" s="14" t="s">
        <v>47</v>
      </c>
      <c r="AC26" s="14" t="s">
        <v>263</v>
      </c>
      <c r="AD26" s="14"/>
      <c r="AE26" s="20"/>
      <c r="AF26" s="21"/>
    </row>
    <row r="27" spans="1:32" ht="84" x14ac:dyDescent="0.2">
      <c r="A27" s="10" t="str">
        <f t="shared" si="0"/>
        <v>32-26</v>
      </c>
      <c r="B27" s="11" t="s">
        <v>93</v>
      </c>
      <c r="C27" s="22" t="s">
        <v>264</v>
      </c>
      <c r="D27" s="13">
        <v>32</v>
      </c>
      <c r="E27" s="14" t="s">
        <v>95</v>
      </c>
      <c r="F27" s="14" t="s">
        <v>35</v>
      </c>
      <c r="G27" s="14" t="s">
        <v>82</v>
      </c>
      <c r="H27" s="14" t="s">
        <v>83</v>
      </c>
      <c r="I27" s="14" t="s">
        <v>265</v>
      </c>
      <c r="J27" s="14" t="s">
        <v>266</v>
      </c>
      <c r="K27" s="14"/>
      <c r="L27" s="14" t="s">
        <v>41</v>
      </c>
      <c r="M27" s="29">
        <v>43438.655659722222</v>
      </c>
      <c r="N27" s="14">
        <v>2929</v>
      </c>
      <c r="O27" s="14">
        <v>137</v>
      </c>
      <c r="P27" s="16"/>
      <c r="Q27" s="14" t="s">
        <v>267</v>
      </c>
      <c r="R27" s="14" t="str">
        <f ca="1">IFERROR(__xludf.DUMMYFUNCTION("GOOGLETRANSLATE(Q27)"),"@kikopangilinan @thinkinggab npa recruitment agency ho ang up .. thinking kpb? Sabagay .. maka npa nman tlga you ..")</f>
        <v>@kikopangilinan @thinkinggab npa recruitment agency ho ang up .. thinking kpb? Sabagay .. maka npa nman tlga you ..</v>
      </c>
      <c r="S27" s="14" t="s">
        <v>44</v>
      </c>
      <c r="T27" s="18" t="s">
        <v>268</v>
      </c>
      <c r="U27" s="14"/>
      <c r="V27" s="14" t="s">
        <v>46</v>
      </c>
      <c r="W27" s="19">
        <v>0</v>
      </c>
      <c r="X27" s="19">
        <v>0</v>
      </c>
      <c r="Y27" s="19">
        <v>0</v>
      </c>
      <c r="Z27" s="19">
        <v>0</v>
      </c>
      <c r="AA27" s="14"/>
      <c r="AB27" s="14" t="s">
        <v>69</v>
      </c>
      <c r="AC27" s="14" t="s">
        <v>269</v>
      </c>
      <c r="AD27" s="14" t="s">
        <v>221</v>
      </c>
      <c r="AE27" s="20"/>
      <c r="AF27" s="21"/>
    </row>
    <row r="28" spans="1:32" ht="180" x14ac:dyDescent="0.2">
      <c r="A28" s="10" t="str">
        <f t="shared" si="0"/>
        <v>32-27</v>
      </c>
      <c r="B28" s="11">
        <v>45002.399039386575</v>
      </c>
      <c r="C28" s="22" t="s">
        <v>270</v>
      </c>
      <c r="D28" s="23">
        <v>32</v>
      </c>
      <c r="E28" s="14" t="s">
        <v>81</v>
      </c>
      <c r="F28" s="14" t="s">
        <v>35</v>
      </c>
      <c r="G28" s="14" t="s">
        <v>271</v>
      </c>
      <c r="H28" s="14" t="s">
        <v>272</v>
      </c>
      <c r="I28" s="14" t="s">
        <v>273</v>
      </c>
      <c r="J28" s="14" t="s">
        <v>274</v>
      </c>
      <c r="K28" s="14" t="s">
        <v>275</v>
      </c>
      <c r="L28" s="14" t="s">
        <v>41</v>
      </c>
      <c r="M28" s="15">
        <v>43252</v>
      </c>
      <c r="N28" s="14">
        <v>6</v>
      </c>
      <c r="O28" s="14">
        <v>0</v>
      </c>
      <c r="P28" s="25"/>
      <c r="Q28" s="14" t="s">
        <v>276</v>
      </c>
      <c r="R28" s="14" t="str">
        <f ca="1">IFERROR(__xludf.DUMMYFUNCTION("GOOGLETRANSLATE(Q28)"),"MQA College of your Communist, Make NPA stay on the mountain, my victim is pity")</f>
        <v>MQA College of your Communist, Make NPA stay on the mountain, my victim is pity</v>
      </c>
      <c r="S28" s="14" t="s">
        <v>44</v>
      </c>
      <c r="T28" s="18" t="s">
        <v>277</v>
      </c>
      <c r="U28" s="14"/>
      <c r="V28" s="14" t="s">
        <v>46</v>
      </c>
      <c r="W28" s="19">
        <v>0</v>
      </c>
      <c r="X28" s="19">
        <v>0</v>
      </c>
      <c r="Y28" s="19">
        <v>0</v>
      </c>
      <c r="Z28" s="19">
        <v>0</v>
      </c>
      <c r="AA28" s="14"/>
      <c r="AB28" s="14" t="s">
        <v>47</v>
      </c>
      <c r="AC28" s="14" t="s">
        <v>278</v>
      </c>
      <c r="AD28" s="14" t="s">
        <v>92</v>
      </c>
      <c r="AE28" s="20"/>
      <c r="AF28" s="21"/>
    </row>
    <row r="29" spans="1:32" ht="132" x14ac:dyDescent="0.2">
      <c r="A29" s="10" t="str">
        <f t="shared" si="0"/>
        <v>32-28</v>
      </c>
      <c r="B29" s="11" t="s">
        <v>93</v>
      </c>
      <c r="C29" s="22" t="s">
        <v>279</v>
      </c>
      <c r="D29" s="13">
        <v>32</v>
      </c>
      <c r="E29" s="14" t="s">
        <v>95</v>
      </c>
      <c r="F29" s="14" t="s">
        <v>35</v>
      </c>
      <c r="G29" s="14" t="s">
        <v>82</v>
      </c>
      <c r="H29" s="14" t="s">
        <v>83</v>
      </c>
      <c r="I29" s="14" t="s">
        <v>280</v>
      </c>
      <c r="J29" s="14" t="s">
        <v>281</v>
      </c>
      <c r="K29" s="14" t="s">
        <v>282</v>
      </c>
      <c r="L29" s="14" t="s">
        <v>41</v>
      </c>
      <c r="M29" s="15">
        <v>40756</v>
      </c>
      <c r="N29" s="14">
        <v>77</v>
      </c>
      <c r="O29" s="14">
        <v>80</v>
      </c>
      <c r="P29" s="25"/>
      <c r="Q29" s="14" t="s">
        <v>283</v>
      </c>
      <c r="R29" s="14" t="str">
        <f ca="1">IFERROR(__xludf.DUMMYFUNCTION("GOOGLETRANSLATE(Q29)"),"@Tonispeakeasy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29" s="14" t="s">
        <v>44</v>
      </c>
      <c r="T29" s="18" t="s">
        <v>284</v>
      </c>
      <c r="U29" s="14"/>
      <c r="V29" s="14" t="s">
        <v>46</v>
      </c>
      <c r="W29" s="19">
        <v>16</v>
      </c>
      <c r="X29" s="19">
        <v>0</v>
      </c>
      <c r="Y29" s="19">
        <v>0</v>
      </c>
      <c r="Z29" s="19">
        <v>0</v>
      </c>
      <c r="AA29" s="14"/>
      <c r="AB29" s="14" t="s">
        <v>69</v>
      </c>
      <c r="AC29" s="24" t="s">
        <v>285</v>
      </c>
      <c r="AD29" s="14" t="s">
        <v>92</v>
      </c>
      <c r="AE29" s="20"/>
      <c r="AF29" s="21"/>
    </row>
    <row r="30" spans="1:32" ht="192" x14ac:dyDescent="0.2">
      <c r="A30" s="10" t="str">
        <f t="shared" si="0"/>
        <v>32-29</v>
      </c>
      <c r="B30" s="11" t="s">
        <v>93</v>
      </c>
      <c r="C30" s="22" t="s">
        <v>286</v>
      </c>
      <c r="D30" s="13">
        <v>32</v>
      </c>
      <c r="E30" s="14" t="s">
        <v>95</v>
      </c>
      <c r="F30" s="14" t="s">
        <v>35</v>
      </c>
      <c r="G30" s="14" t="s">
        <v>82</v>
      </c>
      <c r="H30" s="14" t="s">
        <v>83</v>
      </c>
      <c r="I30" s="14" t="s">
        <v>287</v>
      </c>
      <c r="J30" s="14" t="s">
        <v>288</v>
      </c>
      <c r="K30" s="14" t="s">
        <v>289</v>
      </c>
      <c r="L30" s="14" t="s">
        <v>41</v>
      </c>
      <c r="M30" s="15">
        <v>44197</v>
      </c>
      <c r="N30" s="14">
        <v>62</v>
      </c>
      <c r="O30" s="14">
        <v>46</v>
      </c>
      <c r="P30" s="25"/>
      <c r="Q30" s="14" t="s">
        <v>290</v>
      </c>
      <c r="R30" s="14" t="str">
        <f ca="1">IFERROR(__xludf.DUMMYFUNCTION("GOOGLETRANSLATE(Q30)"),"@LeodyManggagawa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30" s="14" t="s">
        <v>44</v>
      </c>
      <c r="T30" s="18" t="s">
        <v>291</v>
      </c>
      <c r="U30" s="14"/>
      <c r="V30" s="14" t="s">
        <v>46</v>
      </c>
      <c r="W30" s="19">
        <v>105</v>
      </c>
      <c r="X30" s="19">
        <v>0</v>
      </c>
      <c r="Y30" s="19">
        <v>38</v>
      </c>
      <c r="Z30" s="19">
        <v>0</v>
      </c>
      <c r="AA30" s="14"/>
      <c r="AB30" s="14" t="s">
        <v>292</v>
      </c>
      <c r="AC30" s="14" t="s">
        <v>293</v>
      </c>
      <c r="AD30" s="14" t="s">
        <v>92</v>
      </c>
      <c r="AE30" s="20"/>
      <c r="AF30" s="21"/>
    </row>
    <row r="31" spans="1:32" ht="108" x14ac:dyDescent="0.2">
      <c r="A31" s="10" t="str">
        <f t="shared" si="0"/>
        <v>32-30</v>
      </c>
      <c r="B31" s="11" t="s">
        <v>93</v>
      </c>
      <c r="C31" s="22" t="s">
        <v>294</v>
      </c>
      <c r="D31" s="13">
        <v>32</v>
      </c>
      <c r="E31" s="14" t="s">
        <v>95</v>
      </c>
      <c r="F31" s="14" t="s">
        <v>35</v>
      </c>
      <c r="G31" s="14" t="s">
        <v>82</v>
      </c>
      <c r="H31" s="14" t="s">
        <v>83</v>
      </c>
      <c r="I31" s="14" t="s">
        <v>295</v>
      </c>
      <c r="J31" s="14" t="s">
        <v>296</v>
      </c>
      <c r="K31" s="14" t="s">
        <v>297</v>
      </c>
      <c r="L31" s="14" t="s">
        <v>65</v>
      </c>
      <c r="M31" s="15">
        <v>44287</v>
      </c>
      <c r="N31" s="14">
        <v>188</v>
      </c>
      <c r="O31" s="14">
        <v>91</v>
      </c>
      <c r="P31" s="16"/>
      <c r="Q31" s="27" t="s">
        <v>298</v>
      </c>
      <c r="R31" s="30" t="str">
        <f ca="1">IFERROR(__xludf.DUMMYFUNCTION("GOOGLETRANSLATE(Q31)"),"https://t.co/wDrknkvc23")</f>
        <v>https://t.co/wDrknkvc23</v>
      </c>
      <c r="S31" s="14" t="s">
        <v>88</v>
      </c>
      <c r="T31" s="18" t="s">
        <v>299</v>
      </c>
      <c r="U31" s="14"/>
      <c r="V31" s="14" t="s">
        <v>90</v>
      </c>
      <c r="W31" s="19">
        <v>0</v>
      </c>
      <c r="X31" s="19">
        <v>0</v>
      </c>
      <c r="Y31" s="19">
        <v>0</v>
      </c>
      <c r="Z31" s="19">
        <v>0</v>
      </c>
      <c r="AA31" s="14"/>
      <c r="AB31" s="14" t="s">
        <v>69</v>
      </c>
      <c r="AC31" s="14" t="s">
        <v>300</v>
      </c>
      <c r="AD31" s="14" t="s">
        <v>92</v>
      </c>
      <c r="AE31" s="20"/>
      <c r="AF31" s="21"/>
    </row>
    <row r="32" spans="1:32" ht="180" x14ac:dyDescent="0.2">
      <c r="A32" s="10" t="str">
        <f t="shared" si="0"/>
        <v>32-31</v>
      </c>
      <c r="B32" s="11" t="s">
        <v>301</v>
      </c>
      <c r="C32" s="22" t="s">
        <v>302</v>
      </c>
      <c r="D32" s="23">
        <v>32</v>
      </c>
      <c r="E32" s="14" t="s">
        <v>34</v>
      </c>
      <c r="F32" s="14" t="s">
        <v>35</v>
      </c>
      <c r="G32" s="14" t="s">
        <v>36</v>
      </c>
      <c r="H32" s="14" t="s">
        <v>52</v>
      </c>
      <c r="I32" s="14" t="s">
        <v>303</v>
      </c>
      <c r="J32" s="14" t="s">
        <v>304</v>
      </c>
      <c r="K32" s="14" t="s">
        <v>305</v>
      </c>
      <c r="L32" s="14" t="s">
        <v>65</v>
      </c>
      <c r="M32" s="15">
        <v>44327.059953703705</v>
      </c>
      <c r="N32" s="14">
        <v>101</v>
      </c>
      <c r="O32" s="14">
        <v>76</v>
      </c>
      <c r="P32" s="16" t="s">
        <v>126</v>
      </c>
      <c r="Q32" s="14" t="s">
        <v>306</v>
      </c>
      <c r="R32" s="14" t="str">
        <f ca="1">IFERROR(__xludf.DUMMYFUNCTION("GOOGLETRANSLATE(Q32)"),"@Corean22 fort of NPA yang up. We should not teach our children.")</f>
        <v>@Corean22 fort of NPA yang up. We should not teach our children.</v>
      </c>
      <c r="S32" s="14" t="s">
        <v>44</v>
      </c>
      <c r="T32" s="18" t="s">
        <v>307</v>
      </c>
      <c r="U32" s="14"/>
      <c r="V32" s="14" t="s">
        <v>46</v>
      </c>
      <c r="W32" s="19">
        <v>0</v>
      </c>
      <c r="X32" s="19">
        <v>0</v>
      </c>
      <c r="Y32" s="19">
        <v>1</v>
      </c>
      <c r="Z32" s="19">
        <v>0</v>
      </c>
      <c r="AA32" s="14"/>
      <c r="AB32" s="14" t="s">
        <v>47</v>
      </c>
      <c r="AC32" s="27" t="s">
        <v>308</v>
      </c>
      <c r="AD32" s="14"/>
      <c r="AE32" s="20"/>
      <c r="AF32" s="21"/>
    </row>
    <row r="33" spans="1:32" ht="132" x14ac:dyDescent="0.2">
      <c r="A33" s="10" t="str">
        <f t="shared" si="0"/>
        <v>32-32</v>
      </c>
      <c r="B33" s="11" t="s">
        <v>309</v>
      </c>
      <c r="C33" s="22" t="s">
        <v>310</v>
      </c>
      <c r="D33" s="23">
        <v>32</v>
      </c>
      <c r="E33" s="14" t="s">
        <v>34</v>
      </c>
      <c r="F33" s="14" t="s">
        <v>35</v>
      </c>
      <c r="G33" s="14" t="s">
        <v>36</v>
      </c>
      <c r="H33" s="14" t="s">
        <v>311</v>
      </c>
      <c r="I33" s="14" t="s">
        <v>312</v>
      </c>
      <c r="J33" s="14" t="s">
        <v>313</v>
      </c>
      <c r="K33" s="14" t="s">
        <v>314</v>
      </c>
      <c r="L33" s="14" t="s">
        <v>41</v>
      </c>
      <c r="M33" s="15">
        <v>44378</v>
      </c>
      <c r="N33" s="14">
        <v>138</v>
      </c>
      <c r="O33" s="14">
        <v>25</v>
      </c>
      <c r="P33" s="16"/>
      <c r="Q33" s="14" t="s">
        <v>315</v>
      </c>
      <c r="R33" s="14" t="str">
        <f ca="1">IFERROR(__xludf.DUMMYFUNCTION("GOOGLETRANSLATE(Q33)"),"@CertifiedSonny knows q kc almost all universities from sitting Cory gang when communists worship ninoy Aquino and Joma Sison.,")</f>
        <v>@CertifiedSonny knows q kc almost all universities from sitting Cory gang when communists worship ninoy Aquino and Joma Sison.,</v>
      </c>
      <c r="S33" s="14" t="s">
        <v>44</v>
      </c>
      <c r="T33" s="18" t="s">
        <v>316</v>
      </c>
      <c r="U33" s="14"/>
      <c r="V33" s="14" t="s">
        <v>46</v>
      </c>
      <c r="W33" s="19">
        <v>2</v>
      </c>
      <c r="X33" s="19">
        <v>0</v>
      </c>
      <c r="Y33" s="19">
        <v>1</v>
      </c>
      <c r="Z33" s="19">
        <v>0</v>
      </c>
      <c r="AA33" s="14"/>
      <c r="AB33" s="14" t="s">
        <v>47</v>
      </c>
      <c r="AC33" s="14" t="s">
        <v>317</v>
      </c>
      <c r="AD33" s="14" t="s">
        <v>92</v>
      </c>
      <c r="AE33" s="20"/>
      <c r="AF33" s="21"/>
    </row>
    <row r="34" spans="1:32" ht="168" x14ac:dyDescent="0.2">
      <c r="A34" s="10" t="str">
        <f t="shared" si="0"/>
        <v>32-33</v>
      </c>
      <c r="B34" s="11" t="s">
        <v>93</v>
      </c>
      <c r="C34" s="22" t="s">
        <v>318</v>
      </c>
      <c r="D34" s="13">
        <v>32</v>
      </c>
      <c r="E34" s="14" t="s">
        <v>95</v>
      </c>
      <c r="F34" s="14" t="s">
        <v>35</v>
      </c>
      <c r="G34" s="14" t="s">
        <v>82</v>
      </c>
      <c r="H34" s="14" t="s">
        <v>83</v>
      </c>
      <c r="I34" s="14" t="s">
        <v>319</v>
      </c>
      <c r="J34" s="14" t="s">
        <v>320</v>
      </c>
      <c r="K34" s="14" t="s">
        <v>321</v>
      </c>
      <c r="L34" s="14" t="s">
        <v>65</v>
      </c>
      <c r="M34" s="14" t="s">
        <v>322</v>
      </c>
      <c r="N34" s="14">
        <v>1171</v>
      </c>
      <c r="O34" s="14">
        <v>577</v>
      </c>
      <c r="P34" s="16"/>
      <c r="Q34" s="14" t="s">
        <v>323</v>
      </c>
      <c r="R34" s="14" t="str">
        <f ca="1">IFERROR(__xludf.DUMMYFUNCTION("GOOGLETRANSLATE(Q34)"),"@Dutertenomics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34" s="14" t="s">
        <v>44</v>
      </c>
      <c r="T34" s="18" t="s">
        <v>324</v>
      </c>
      <c r="U34" s="14"/>
      <c r="V34" s="14" t="s">
        <v>46</v>
      </c>
      <c r="W34" s="19">
        <v>0</v>
      </c>
      <c r="X34" s="19">
        <v>0</v>
      </c>
      <c r="Y34" s="19">
        <v>2</v>
      </c>
      <c r="Z34" s="19">
        <v>0</v>
      </c>
      <c r="AA34" s="14"/>
      <c r="AB34" s="14" t="s">
        <v>69</v>
      </c>
      <c r="AC34" s="24" t="s">
        <v>325</v>
      </c>
      <c r="AD34" s="14" t="s">
        <v>92</v>
      </c>
      <c r="AE34" s="20"/>
      <c r="AF34" s="21"/>
    </row>
    <row r="35" spans="1:32" ht="72" x14ac:dyDescent="0.2">
      <c r="A35" s="10" t="str">
        <f t="shared" si="0"/>
        <v>32-34</v>
      </c>
      <c r="B35" s="11" t="s">
        <v>326</v>
      </c>
      <c r="C35" s="22" t="s">
        <v>327</v>
      </c>
      <c r="D35" s="23">
        <v>32</v>
      </c>
      <c r="E35" s="14" t="s">
        <v>34</v>
      </c>
      <c r="F35" s="14" t="s">
        <v>35</v>
      </c>
      <c r="G35" s="14" t="s">
        <v>36</v>
      </c>
      <c r="H35" s="14" t="s">
        <v>52</v>
      </c>
      <c r="I35" s="14" t="s">
        <v>328</v>
      </c>
      <c r="J35" s="14" t="s">
        <v>329</v>
      </c>
      <c r="K35" s="14" t="s">
        <v>330</v>
      </c>
      <c r="L35" s="14" t="s">
        <v>41</v>
      </c>
      <c r="M35" s="15">
        <v>42644.499849537038</v>
      </c>
      <c r="N35" s="14">
        <v>265</v>
      </c>
      <c r="O35" s="14">
        <v>128</v>
      </c>
      <c r="P35" s="16"/>
      <c r="Q35" s="14" t="s">
        <v>331</v>
      </c>
      <c r="R35" s="14" t="str">
        <f ca="1">IFERROR(__xludf.DUMMYFUNCTION("GOOGLETRANSLATE(Q35)"),"NPA pala jga from UP why moko educated here !!")</f>
        <v>NPA pala jga from UP why moko educated here !!</v>
      </c>
      <c r="S35" s="14" t="s">
        <v>16</v>
      </c>
      <c r="T35" s="18" t="s">
        <v>332</v>
      </c>
      <c r="U35" s="14"/>
      <c r="V35" s="14" t="s">
        <v>46</v>
      </c>
      <c r="W35" s="19">
        <v>3</v>
      </c>
      <c r="X35" s="19">
        <v>0</v>
      </c>
      <c r="Y35" s="19">
        <v>0</v>
      </c>
      <c r="Z35" s="19">
        <v>0</v>
      </c>
      <c r="AA35" s="14"/>
      <c r="AB35" s="14" t="s">
        <v>78</v>
      </c>
      <c r="AC35" s="14" t="s">
        <v>333</v>
      </c>
      <c r="AD35" s="14" t="s">
        <v>92</v>
      </c>
      <c r="AE35" s="20"/>
      <c r="AF35" s="21"/>
    </row>
    <row r="36" spans="1:32" ht="84" x14ac:dyDescent="0.2">
      <c r="A36" s="10" t="str">
        <f t="shared" si="0"/>
        <v>32-35</v>
      </c>
      <c r="B36" s="11" t="s">
        <v>93</v>
      </c>
      <c r="C36" s="22" t="s">
        <v>334</v>
      </c>
      <c r="D36" s="13">
        <v>32</v>
      </c>
      <c r="E36" s="14" t="s">
        <v>95</v>
      </c>
      <c r="F36" s="14" t="s">
        <v>35</v>
      </c>
      <c r="G36" s="14" t="s">
        <v>82</v>
      </c>
      <c r="H36" s="14" t="s">
        <v>83</v>
      </c>
      <c r="I36" s="14" t="s">
        <v>335</v>
      </c>
      <c r="J36" s="14" t="s">
        <v>336</v>
      </c>
      <c r="K36" s="14" t="s">
        <v>337</v>
      </c>
      <c r="L36" s="14" t="s">
        <v>41</v>
      </c>
      <c r="M36" s="15">
        <v>44197.449178240742</v>
      </c>
      <c r="N36" s="14">
        <v>692</v>
      </c>
      <c r="O36" s="14">
        <v>990</v>
      </c>
      <c r="P36" s="16"/>
      <c r="Q36" s="14" t="s">
        <v>338</v>
      </c>
      <c r="R36" s="14" t="str">
        <f ca="1">IFERROR(__xludf.DUMMYFUNCTION("GOOGLETRANSLATE(Q36)"),"Wearing up merch during House to House survey, 6 houses refusing to recruit us to become an NPA.")</f>
        <v>Wearing up merch during House to House survey, 6 houses refusing to recruit us to become an NPA.</v>
      </c>
      <c r="S36" s="14" t="s">
        <v>88</v>
      </c>
      <c r="T36" s="18" t="s">
        <v>339</v>
      </c>
      <c r="U36" s="14"/>
      <c r="V36" s="14" t="s">
        <v>46</v>
      </c>
      <c r="W36" s="19">
        <v>48</v>
      </c>
      <c r="X36" s="19">
        <v>0</v>
      </c>
      <c r="Y36" s="19">
        <v>35</v>
      </c>
      <c r="Z36" s="19">
        <v>0</v>
      </c>
      <c r="AA36" s="14"/>
      <c r="AB36" s="14" t="s">
        <v>47</v>
      </c>
      <c r="AC36" s="14" t="s">
        <v>340</v>
      </c>
      <c r="AD36" s="14" t="s">
        <v>92</v>
      </c>
      <c r="AE36" s="20"/>
      <c r="AF36" s="21"/>
    </row>
    <row r="37" spans="1:32" ht="156" x14ac:dyDescent="0.2">
      <c r="A37" s="10" t="str">
        <f t="shared" si="0"/>
        <v>32-36</v>
      </c>
      <c r="B37" s="11" t="s">
        <v>93</v>
      </c>
      <c r="C37" s="22" t="s">
        <v>341</v>
      </c>
      <c r="D37" s="13">
        <v>32</v>
      </c>
      <c r="E37" s="14" t="s">
        <v>95</v>
      </c>
      <c r="F37" s="14" t="s">
        <v>35</v>
      </c>
      <c r="G37" s="14" t="s">
        <v>82</v>
      </c>
      <c r="H37" s="14" t="s">
        <v>83</v>
      </c>
      <c r="I37" s="14" t="s">
        <v>342</v>
      </c>
      <c r="J37" s="14" t="s">
        <v>343</v>
      </c>
      <c r="K37" s="14"/>
      <c r="L37" s="14" t="s">
        <v>41</v>
      </c>
      <c r="M37" s="15">
        <v>43983</v>
      </c>
      <c r="N37" s="14">
        <v>422</v>
      </c>
      <c r="O37" s="14">
        <v>323</v>
      </c>
      <c r="P37" s="16"/>
      <c r="Q37" s="14" t="s">
        <v>344</v>
      </c>
      <c r="R37" s="14" t="str">
        <f ca="1">IFERROR(__xludf.DUMMYFUNCTION("GOOGLETRANSLATE(Q37)"),"WARNING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37" s="14" t="s">
        <v>88</v>
      </c>
      <c r="T37" s="18" t="s">
        <v>345</v>
      </c>
      <c r="U37" s="14"/>
      <c r="V37" s="14" t="s">
        <v>46</v>
      </c>
      <c r="W37" s="19">
        <v>0</v>
      </c>
      <c r="X37" s="19">
        <v>0</v>
      </c>
      <c r="Y37" s="19">
        <v>0</v>
      </c>
      <c r="Z37" s="19">
        <v>0</v>
      </c>
      <c r="AA37" s="14"/>
      <c r="AB37" s="14" t="s">
        <v>346</v>
      </c>
      <c r="AC37" s="14" t="s">
        <v>347</v>
      </c>
      <c r="AD37" s="14" t="s">
        <v>221</v>
      </c>
      <c r="AE37" s="20"/>
      <c r="AF37" s="21"/>
    </row>
    <row r="38" spans="1:32" ht="144" x14ac:dyDescent="0.2">
      <c r="A38" s="10" t="str">
        <f t="shared" si="0"/>
        <v>32-37</v>
      </c>
      <c r="B38" s="11">
        <v>45004.859027777777</v>
      </c>
      <c r="C38" s="22" t="s">
        <v>348</v>
      </c>
      <c r="D38" s="23">
        <v>32</v>
      </c>
      <c r="E38" s="14" t="s">
        <v>34</v>
      </c>
      <c r="F38" s="14" t="s">
        <v>35</v>
      </c>
      <c r="G38" s="14" t="s">
        <v>36</v>
      </c>
      <c r="H38" s="14" t="s">
        <v>349</v>
      </c>
      <c r="I38" s="14" t="s">
        <v>350</v>
      </c>
      <c r="J38" s="14" t="s">
        <v>351</v>
      </c>
      <c r="K38" s="14" t="s">
        <v>352</v>
      </c>
      <c r="L38" s="14" t="s">
        <v>65</v>
      </c>
      <c r="M38" s="15">
        <v>42186</v>
      </c>
      <c r="N38" s="14">
        <v>43</v>
      </c>
      <c r="O38" s="14">
        <v>48</v>
      </c>
      <c r="P38" s="28" t="s">
        <v>353</v>
      </c>
      <c r="Q38" s="14" t="s">
        <v>354</v>
      </c>
      <c r="R38" s="14" t="str">
        <f ca="1">IFERROR(__xludf.DUMMYFUNCTION("GOOGLETRANSLATE(Q38)"),"Hence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38" s="14" t="s">
        <v>44</v>
      </c>
      <c r="T38" s="18" t="s">
        <v>355</v>
      </c>
      <c r="U38" s="14"/>
      <c r="V38" s="14" t="s">
        <v>90</v>
      </c>
      <c r="W38" s="19">
        <v>0</v>
      </c>
      <c r="X38" s="19">
        <v>0</v>
      </c>
      <c r="Y38" s="19">
        <v>0</v>
      </c>
      <c r="Z38" s="19">
        <v>0</v>
      </c>
      <c r="AA38" s="14"/>
      <c r="AB38" s="14" t="s">
        <v>78</v>
      </c>
      <c r="AC38" s="14" t="s">
        <v>356</v>
      </c>
      <c r="AD38" s="14"/>
      <c r="AE38" s="20"/>
      <c r="AF38" s="21"/>
    </row>
    <row r="39" spans="1:32" ht="120" x14ac:dyDescent="0.2">
      <c r="A39" s="10" t="str">
        <f t="shared" si="0"/>
        <v>32-38</v>
      </c>
      <c r="B39" s="11">
        <v>45002.411077118057</v>
      </c>
      <c r="C39" s="22" t="s">
        <v>357</v>
      </c>
      <c r="D39" s="23">
        <v>32</v>
      </c>
      <c r="E39" s="14" t="s">
        <v>81</v>
      </c>
      <c r="F39" s="14" t="s">
        <v>35</v>
      </c>
      <c r="G39" s="14" t="s">
        <v>180</v>
      </c>
      <c r="H39" s="14" t="s">
        <v>358</v>
      </c>
      <c r="I39" s="14" t="s">
        <v>359</v>
      </c>
      <c r="J39" s="14" t="s">
        <v>360</v>
      </c>
      <c r="K39" s="14" t="s">
        <v>361</v>
      </c>
      <c r="L39" s="14" t="s">
        <v>41</v>
      </c>
      <c r="M39" s="15">
        <v>44470</v>
      </c>
      <c r="N39" s="14">
        <v>286</v>
      </c>
      <c r="O39" s="14">
        <v>3</v>
      </c>
      <c r="P39" s="16"/>
      <c r="Q39" s="14" t="s">
        <v>362</v>
      </c>
      <c r="R39" s="14" t="str">
        <f ca="1">IFERROR(__xludf.DUMMYFUNCTION("GOOGLETRANSLATE(Q39)"),"Up breeding ground of NPA")</f>
        <v>Up breeding ground of NPA</v>
      </c>
      <c r="S39" s="14" t="s">
        <v>44</v>
      </c>
      <c r="T39" s="18" t="s">
        <v>363</v>
      </c>
      <c r="U39" s="14"/>
      <c r="V39" s="14" t="s">
        <v>90</v>
      </c>
      <c r="W39" s="19">
        <v>18</v>
      </c>
      <c r="X39" s="19">
        <v>0</v>
      </c>
      <c r="Y39" s="19">
        <v>0</v>
      </c>
      <c r="Z39" s="19">
        <v>0</v>
      </c>
      <c r="AA39" s="14"/>
      <c r="AB39" s="14" t="s">
        <v>47</v>
      </c>
      <c r="AC39" s="24" t="s">
        <v>364</v>
      </c>
      <c r="AD39" s="14" t="s">
        <v>365</v>
      </c>
      <c r="AE39" s="20"/>
      <c r="AF39" s="21"/>
    </row>
    <row r="40" spans="1:32" ht="132" x14ac:dyDescent="0.2">
      <c r="A40" s="10" t="str">
        <f t="shared" si="0"/>
        <v>32-39</v>
      </c>
      <c r="B40" s="11" t="s">
        <v>366</v>
      </c>
      <c r="C40" s="22" t="s">
        <v>367</v>
      </c>
      <c r="D40" s="23">
        <v>32</v>
      </c>
      <c r="E40" s="14" t="s">
        <v>81</v>
      </c>
      <c r="F40" s="14" t="s">
        <v>35</v>
      </c>
      <c r="G40" s="14" t="s">
        <v>249</v>
      </c>
      <c r="H40" s="14" t="s">
        <v>215</v>
      </c>
      <c r="I40" s="14" t="s">
        <v>368</v>
      </c>
      <c r="J40" s="14" t="s">
        <v>369</v>
      </c>
      <c r="K40" s="14" t="s">
        <v>370</v>
      </c>
      <c r="L40" s="14" t="s">
        <v>65</v>
      </c>
      <c r="M40" s="15">
        <v>44562</v>
      </c>
      <c r="N40" s="14">
        <v>137</v>
      </c>
      <c r="O40" s="14">
        <v>110</v>
      </c>
      <c r="P40" s="16"/>
      <c r="Q40" s="14" t="s">
        <v>371</v>
      </c>
      <c r="R40" s="14" t="str">
        <f ca="1">IFERROR(__xludf.DUMMYFUNCTION("GOOGLETRANSLATE(Q40)"),"UP and PUP are NPA’s recruitment hubs.")</f>
        <v>UP and PUP are NPA’s recruitment hubs.</v>
      </c>
      <c r="S40" s="14" t="s">
        <v>88</v>
      </c>
      <c r="T40" s="18" t="s">
        <v>372</v>
      </c>
      <c r="U40" s="14"/>
      <c r="V40" s="14" t="s">
        <v>90</v>
      </c>
      <c r="W40" s="19">
        <v>2</v>
      </c>
      <c r="X40" s="19">
        <v>0</v>
      </c>
      <c r="Y40" s="19">
        <v>0</v>
      </c>
      <c r="Z40" s="19">
        <v>0</v>
      </c>
      <c r="AA40" s="14"/>
      <c r="AB40" s="14" t="s">
        <v>47</v>
      </c>
      <c r="AC40" s="24" t="s">
        <v>373</v>
      </c>
      <c r="AD40" s="14" t="s">
        <v>92</v>
      </c>
      <c r="AE40" s="20"/>
      <c r="AF40" s="21"/>
    </row>
    <row r="41" spans="1:32" ht="120" x14ac:dyDescent="0.2">
      <c r="A41" s="10" t="str">
        <f t="shared" si="0"/>
        <v>32-40</v>
      </c>
      <c r="B41" s="11">
        <v>45002.386769629629</v>
      </c>
      <c r="C41" s="22" t="s">
        <v>374</v>
      </c>
      <c r="D41" s="23">
        <v>32</v>
      </c>
      <c r="E41" s="14" t="s">
        <v>81</v>
      </c>
      <c r="F41" s="14" t="s">
        <v>35</v>
      </c>
      <c r="G41" s="14" t="s">
        <v>375</v>
      </c>
      <c r="H41" s="14" t="s">
        <v>114</v>
      </c>
      <c r="I41" s="14" t="s">
        <v>376</v>
      </c>
      <c r="J41" s="27" t="s">
        <v>377</v>
      </c>
      <c r="K41" s="14" t="s">
        <v>378</v>
      </c>
      <c r="L41" s="14" t="s">
        <v>41</v>
      </c>
      <c r="M41" s="15">
        <v>42826</v>
      </c>
      <c r="N41" s="14">
        <v>825</v>
      </c>
      <c r="O41" s="14">
        <v>191</v>
      </c>
      <c r="P41" s="16"/>
      <c r="Q41" s="14" t="s">
        <v>379</v>
      </c>
      <c r="R41" s="14" t="str">
        <f ca="1">IFERROR(__xludf.DUMMYFUNCTION("GOOGLETRANSLATE(Q41)"),"A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1" s="14" t="s">
        <v>380</v>
      </c>
      <c r="T41" s="18" t="s">
        <v>381</v>
      </c>
      <c r="U41" s="14"/>
      <c r="V41" s="14" t="s">
        <v>90</v>
      </c>
      <c r="W41" s="19">
        <v>1</v>
      </c>
      <c r="X41" s="19">
        <v>1</v>
      </c>
      <c r="Y41" s="19">
        <v>80</v>
      </c>
      <c r="Z41" s="19">
        <v>1</v>
      </c>
      <c r="AA41" s="14"/>
      <c r="AB41" s="14" t="s">
        <v>69</v>
      </c>
      <c r="AC41" s="24" t="s">
        <v>382</v>
      </c>
      <c r="AD41" s="14" t="s">
        <v>92</v>
      </c>
      <c r="AE41" s="20"/>
      <c r="AF41" s="21"/>
    </row>
    <row r="42" spans="1:32" ht="156" x14ac:dyDescent="0.2">
      <c r="A42" s="10" t="str">
        <f t="shared" si="0"/>
        <v>32-41</v>
      </c>
      <c r="B42" s="11" t="s">
        <v>93</v>
      </c>
      <c r="C42" s="12" t="s">
        <v>383</v>
      </c>
      <c r="D42" s="13">
        <v>32</v>
      </c>
      <c r="E42" s="14" t="s">
        <v>95</v>
      </c>
      <c r="F42" s="14" t="s">
        <v>35</v>
      </c>
      <c r="G42" s="14" t="s">
        <v>82</v>
      </c>
      <c r="H42" s="14" t="s">
        <v>83</v>
      </c>
      <c r="I42" s="14" t="s">
        <v>384</v>
      </c>
      <c r="J42" s="14" t="s">
        <v>385</v>
      </c>
      <c r="K42" s="14" t="s">
        <v>386</v>
      </c>
      <c r="L42" s="14" t="s">
        <v>65</v>
      </c>
      <c r="M42" s="29">
        <v>41528.847893518519</v>
      </c>
      <c r="N42" s="14">
        <v>1860</v>
      </c>
      <c r="O42" s="14">
        <v>3595</v>
      </c>
      <c r="P42" s="16" t="s">
        <v>387</v>
      </c>
      <c r="Q42" s="14" t="s">
        <v>388</v>
      </c>
      <c r="R42" s="14" t="str">
        <f ca="1">IFERROR(__xludf.DUMMYFUNCTION("GOOGLETRANSLATE(Q42)"),"@Densbraganza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S42" s="14" t="s">
        <v>44</v>
      </c>
      <c r="T42" s="18" t="s">
        <v>389</v>
      </c>
      <c r="U42" s="14"/>
      <c r="V42" s="14" t="s">
        <v>46</v>
      </c>
      <c r="W42" s="19">
        <v>1</v>
      </c>
      <c r="X42" s="19">
        <v>0</v>
      </c>
      <c r="Y42" s="19">
        <v>0</v>
      </c>
      <c r="Z42" s="19">
        <v>0</v>
      </c>
      <c r="AA42" s="14"/>
      <c r="AB42" s="14" t="s">
        <v>69</v>
      </c>
      <c r="AC42" s="24" t="s">
        <v>390</v>
      </c>
      <c r="AD42" s="14"/>
      <c r="AE42" s="20"/>
      <c r="AF42" s="21"/>
    </row>
    <row r="43" spans="1:32" ht="120" x14ac:dyDescent="0.2">
      <c r="A43" s="10" t="str">
        <f t="shared" si="0"/>
        <v>32-42</v>
      </c>
      <c r="B43" s="11">
        <v>45002.402746516207</v>
      </c>
      <c r="C43" s="22" t="s">
        <v>391</v>
      </c>
      <c r="D43" s="13">
        <v>32</v>
      </c>
      <c r="E43" s="14" t="s">
        <v>81</v>
      </c>
      <c r="F43" s="14" t="s">
        <v>35</v>
      </c>
      <c r="G43" s="14" t="s">
        <v>271</v>
      </c>
      <c r="H43" s="14" t="s">
        <v>272</v>
      </c>
      <c r="I43" s="14" t="s">
        <v>392</v>
      </c>
      <c r="J43" s="14" t="s">
        <v>393</v>
      </c>
      <c r="K43" s="14"/>
      <c r="L43" s="14" t="s">
        <v>41</v>
      </c>
      <c r="M43" s="15">
        <v>42278</v>
      </c>
      <c r="N43" s="14">
        <v>121</v>
      </c>
      <c r="O43" s="14">
        <v>118</v>
      </c>
      <c r="P43" s="16"/>
      <c r="Q43" s="14" t="s">
        <v>394</v>
      </c>
      <c r="R43" s="14" t="str">
        <f ca="1">IFERROR(__xludf.DUMMYFUNCTION("GOOGLETRANSLATE(Q43)"),"This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3" s="14" t="s">
        <v>44</v>
      </c>
      <c r="T43" s="18" t="s">
        <v>395</v>
      </c>
      <c r="U43" s="14"/>
      <c r="V43" s="14" t="s">
        <v>46</v>
      </c>
      <c r="W43" s="19">
        <v>2</v>
      </c>
      <c r="X43" s="19">
        <v>0</v>
      </c>
      <c r="Y43" s="19">
        <v>0</v>
      </c>
      <c r="Z43" s="19">
        <v>0</v>
      </c>
      <c r="AA43" s="14"/>
      <c r="AB43" s="14" t="s">
        <v>47</v>
      </c>
      <c r="AC43" s="14" t="s">
        <v>396</v>
      </c>
      <c r="AD43" s="14" t="s">
        <v>221</v>
      </c>
      <c r="AE43" s="20"/>
      <c r="AF43" s="21"/>
    </row>
    <row r="44" spans="1:32" ht="120" x14ac:dyDescent="0.2">
      <c r="A44" s="10" t="str">
        <f t="shared" si="0"/>
        <v>32-43</v>
      </c>
      <c r="B44" s="11" t="s">
        <v>397</v>
      </c>
      <c r="C44" s="22" t="s">
        <v>398</v>
      </c>
      <c r="D44" s="23">
        <v>32</v>
      </c>
      <c r="E44" s="14" t="s">
        <v>34</v>
      </c>
      <c r="F44" s="14" t="s">
        <v>35</v>
      </c>
      <c r="G44" s="14" t="s">
        <v>180</v>
      </c>
      <c r="H44" s="14" t="s">
        <v>181</v>
      </c>
      <c r="I44" s="14" t="s">
        <v>399</v>
      </c>
      <c r="J44" s="14" t="s">
        <v>400</v>
      </c>
      <c r="K44" s="14" t="s">
        <v>401</v>
      </c>
      <c r="L44" s="14" t="s">
        <v>41</v>
      </c>
      <c r="M44" s="15">
        <v>44531</v>
      </c>
      <c r="N44" s="14">
        <v>86</v>
      </c>
      <c r="O44" s="14">
        <v>43</v>
      </c>
      <c r="P44" s="28" t="s">
        <v>402</v>
      </c>
      <c r="Q44" s="14" t="s">
        <v>403</v>
      </c>
      <c r="R44" s="14" t="str">
        <f ca="1">IFERROR(__xludf.DUMMYFUNCTION("GOOGLETRANSLATE(Q44)"),"UP terorista what do we expect")</f>
        <v>UP terorista what do we expect</v>
      </c>
      <c r="S44" s="14" t="s">
        <v>88</v>
      </c>
      <c r="T44" s="18" t="s">
        <v>404</v>
      </c>
      <c r="U44" s="14"/>
      <c r="V44" s="14" t="s">
        <v>46</v>
      </c>
      <c r="W44" s="19">
        <v>22</v>
      </c>
      <c r="X44" s="19">
        <v>0</v>
      </c>
      <c r="Y44" s="19">
        <v>0</v>
      </c>
      <c r="Z44" s="19">
        <v>0</v>
      </c>
      <c r="AA44" s="14"/>
      <c r="AB44" s="14" t="s">
        <v>47</v>
      </c>
      <c r="AC44" s="24" t="s">
        <v>405</v>
      </c>
      <c r="AD44" s="14"/>
      <c r="AE44" s="20"/>
      <c r="AF44" s="21"/>
    </row>
    <row r="45" spans="1:32" ht="192" x14ac:dyDescent="0.2">
      <c r="A45" s="10" t="str">
        <f t="shared" si="0"/>
        <v>32-44</v>
      </c>
      <c r="B45" s="11" t="s">
        <v>406</v>
      </c>
      <c r="C45" s="22" t="s">
        <v>407</v>
      </c>
      <c r="D45" s="23">
        <v>32</v>
      </c>
      <c r="E45" s="14" t="s">
        <v>95</v>
      </c>
      <c r="F45" s="14" t="s">
        <v>35</v>
      </c>
      <c r="G45" s="14" t="s">
        <v>180</v>
      </c>
      <c r="H45" s="14" t="s">
        <v>181</v>
      </c>
      <c r="I45" s="14" t="s">
        <v>408</v>
      </c>
      <c r="J45" s="14" t="s">
        <v>409</v>
      </c>
      <c r="K45" s="14" t="s">
        <v>410</v>
      </c>
      <c r="L45" s="14" t="s">
        <v>41</v>
      </c>
      <c r="M45" s="15">
        <v>42430</v>
      </c>
      <c r="N45" s="14">
        <v>139</v>
      </c>
      <c r="O45" s="14">
        <v>169</v>
      </c>
      <c r="P45" s="16"/>
      <c r="Q45" s="14" t="s">
        <v>411</v>
      </c>
      <c r="R45" s="14" t="str">
        <f ca="1">IFERROR(__xludf.DUMMYFUNCTION("GOOGLETRANSLATE(Q45)"),"Breeding Ground of the Terrorist the Up")</f>
        <v>Breeding Ground of the Terrorist the Up</v>
      </c>
      <c r="S45" s="14" t="s">
        <v>88</v>
      </c>
      <c r="T45" s="18" t="s">
        <v>412</v>
      </c>
      <c r="U45" s="14"/>
      <c r="V45" s="14" t="s">
        <v>46</v>
      </c>
      <c r="W45" s="19">
        <v>2</v>
      </c>
      <c r="X45" s="19">
        <v>0</v>
      </c>
      <c r="Y45" s="19">
        <v>0</v>
      </c>
      <c r="Z45" s="19">
        <v>0</v>
      </c>
      <c r="AA45" s="14"/>
      <c r="AB45" s="14" t="s">
        <v>47</v>
      </c>
      <c r="AC45" s="14" t="s">
        <v>413</v>
      </c>
      <c r="AD45" s="14" t="s">
        <v>92</v>
      </c>
      <c r="AE45" s="20"/>
      <c r="AF45" s="21"/>
    </row>
    <row r="46" spans="1:32" ht="168" x14ac:dyDescent="0.2">
      <c r="A46" s="10" t="str">
        <f t="shared" si="0"/>
        <v>32-45</v>
      </c>
      <c r="B46" s="11">
        <v>45004.823530092595</v>
      </c>
      <c r="C46" s="22" t="s">
        <v>414</v>
      </c>
      <c r="D46" s="23">
        <v>32</v>
      </c>
      <c r="E46" s="14" t="s">
        <v>34</v>
      </c>
      <c r="F46" s="14" t="s">
        <v>35</v>
      </c>
      <c r="G46" s="14" t="s">
        <v>36</v>
      </c>
      <c r="H46" s="14" t="s">
        <v>223</v>
      </c>
      <c r="I46" s="14" t="s">
        <v>415</v>
      </c>
      <c r="J46" s="14" t="s">
        <v>416</v>
      </c>
      <c r="K46" s="14" t="s">
        <v>417</v>
      </c>
      <c r="L46" s="14" t="s">
        <v>41</v>
      </c>
      <c r="M46" s="15">
        <v>44256</v>
      </c>
      <c r="N46" s="14">
        <v>487</v>
      </c>
      <c r="O46" s="14">
        <v>405</v>
      </c>
      <c r="P46" s="28" t="s">
        <v>418</v>
      </c>
      <c r="Q46" s="14" t="s">
        <v>419</v>
      </c>
      <c r="R46" s="14" t="str">
        <f ca="1">IFERROR(__xludf.DUMMYFUNCTION("GOOGLETRANSLATE(Q46)"),"Nothing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46" s="14" t="s">
        <v>420</v>
      </c>
      <c r="T46" s="18" t="s">
        <v>421</v>
      </c>
      <c r="U46" s="14"/>
      <c r="V46" s="14" t="s">
        <v>46</v>
      </c>
      <c r="W46" s="19">
        <v>0</v>
      </c>
      <c r="X46" s="19">
        <v>1</v>
      </c>
      <c r="Y46" s="19">
        <v>1</v>
      </c>
      <c r="Z46" s="19">
        <v>0</v>
      </c>
      <c r="AA46" s="14"/>
      <c r="AB46" s="14" t="s">
        <v>47</v>
      </c>
      <c r="AC46" s="14" t="s">
        <v>422</v>
      </c>
      <c r="AD46" s="14"/>
      <c r="AE46" s="20"/>
      <c r="AF46" s="21"/>
    </row>
    <row r="47" spans="1:32" ht="156" x14ac:dyDescent="0.2">
      <c r="A47" s="10" t="str">
        <f t="shared" si="0"/>
        <v>32-46</v>
      </c>
      <c r="B47" s="11" t="s">
        <v>93</v>
      </c>
      <c r="C47" s="22" t="s">
        <v>423</v>
      </c>
      <c r="D47" s="13">
        <v>32</v>
      </c>
      <c r="E47" s="14" t="s">
        <v>95</v>
      </c>
      <c r="F47" s="14" t="s">
        <v>35</v>
      </c>
      <c r="G47" s="14" t="s">
        <v>82</v>
      </c>
      <c r="H47" s="14" t="s">
        <v>83</v>
      </c>
      <c r="I47" s="14" t="s">
        <v>424</v>
      </c>
      <c r="J47" s="14" t="s">
        <v>425</v>
      </c>
      <c r="K47" s="14"/>
      <c r="L47" s="14" t="s">
        <v>41</v>
      </c>
      <c r="M47" s="15">
        <v>39910.186932870369</v>
      </c>
      <c r="N47" s="14">
        <v>508</v>
      </c>
      <c r="O47" s="14">
        <v>623</v>
      </c>
      <c r="P47" s="16"/>
      <c r="Q47" s="14" t="s">
        <v>426</v>
      </c>
      <c r="R47" s="14" t="str">
        <f ca="1">IFERROR(__xludf.DUMMYFUNCTION("GOOGLETRANSLATE(Q47)"),"@andie0312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47" s="14" t="s">
        <v>44</v>
      </c>
      <c r="T47" s="18" t="s">
        <v>427</v>
      </c>
      <c r="U47" s="14"/>
      <c r="V47" s="14" t="s">
        <v>90</v>
      </c>
      <c r="W47" s="19">
        <v>0</v>
      </c>
      <c r="X47" s="19">
        <v>0</v>
      </c>
      <c r="Y47" s="19">
        <v>0</v>
      </c>
      <c r="Z47" s="19">
        <v>0</v>
      </c>
      <c r="AA47" s="14"/>
      <c r="AB47" s="14" t="s">
        <v>47</v>
      </c>
      <c r="AC47" s="24" t="s">
        <v>428</v>
      </c>
      <c r="AD47" s="14" t="s">
        <v>221</v>
      </c>
      <c r="AE47" s="20"/>
      <c r="AF47" s="21"/>
    </row>
    <row r="48" spans="1:32" ht="156" x14ac:dyDescent="0.2">
      <c r="A48" s="10" t="str">
        <f t="shared" si="0"/>
        <v>32-47</v>
      </c>
      <c r="B48" s="11" t="s">
        <v>93</v>
      </c>
      <c r="C48" s="22" t="s">
        <v>429</v>
      </c>
      <c r="D48" s="13">
        <v>32</v>
      </c>
      <c r="E48" s="14" t="s">
        <v>95</v>
      </c>
      <c r="F48" s="14" t="s">
        <v>35</v>
      </c>
      <c r="G48" s="14" t="s">
        <v>82</v>
      </c>
      <c r="H48" s="14" t="s">
        <v>83</v>
      </c>
      <c r="I48" s="14" t="s">
        <v>424</v>
      </c>
      <c r="J48" s="14" t="s">
        <v>425</v>
      </c>
      <c r="K48" s="14"/>
      <c r="L48" s="14" t="s">
        <v>41</v>
      </c>
      <c r="M48" s="15">
        <v>39910.186932870369</v>
      </c>
      <c r="N48" s="14">
        <v>508</v>
      </c>
      <c r="O48" s="14">
        <v>623</v>
      </c>
      <c r="P48" s="16"/>
      <c r="Q48" s="14" t="s">
        <v>430</v>
      </c>
      <c r="R48" s="14" t="str">
        <f ca="1">IFERROR(__xludf.DUMMYFUNCTION("GOOGLETRANSLATE(Q48)"),"@andie0312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48" s="14" t="s">
        <v>44</v>
      </c>
      <c r="T48" s="18" t="s">
        <v>431</v>
      </c>
      <c r="U48" s="14"/>
      <c r="V48" s="14" t="s">
        <v>90</v>
      </c>
      <c r="W48" s="19">
        <v>0</v>
      </c>
      <c r="X48" s="19">
        <v>0</v>
      </c>
      <c r="Y48" s="19">
        <v>0</v>
      </c>
      <c r="Z48" s="19">
        <v>0</v>
      </c>
      <c r="AA48" s="14"/>
      <c r="AB48" s="14" t="s">
        <v>432</v>
      </c>
      <c r="AC48" s="31" t="s">
        <v>433</v>
      </c>
      <c r="AD48" s="14" t="s">
        <v>221</v>
      </c>
      <c r="AE48" s="20"/>
      <c r="AF48" s="21"/>
    </row>
    <row r="49" spans="1:32" ht="156" x14ac:dyDescent="0.2">
      <c r="A49" s="10" t="str">
        <f t="shared" si="0"/>
        <v>32-48</v>
      </c>
      <c r="B49" s="11" t="s">
        <v>93</v>
      </c>
      <c r="C49" s="22" t="s">
        <v>434</v>
      </c>
      <c r="D49" s="13">
        <v>32</v>
      </c>
      <c r="E49" s="14" t="s">
        <v>95</v>
      </c>
      <c r="F49" s="14" t="s">
        <v>35</v>
      </c>
      <c r="G49" s="14" t="s">
        <v>82</v>
      </c>
      <c r="H49" s="14" t="s">
        <v>83</v>
      </c>
      <c r="I49" s="14" t="s">
        <v>435</v>
      </c>
      <c r="J49" s="14" t="s">
        <v>436</v>
      </c>
      <c r="K49" s="14" t="s">
        <v>437</v>
      </c>
      <c r="L49" s="14" t="s">
        <v>41</v>
      </c>
      <c r="M49" s="15">
        <v>43132</v>
      </c>
      <c r="N49" s="14">
        <v>1851</v>
      </c>
      <c r="O49" s="14">
        <v>1747</v>
      </c>
      <c r="P49" s="25"/>
      <c r="Q49" s="24" t="s">
        <v>438</v>
      </c>
      <c r="R49" s="14" t="str">
        <f ca="1">IFERROR(__xludf.DUMMYFUNCTION("GOOGLETRANSLATE(Q49)"),"Tama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49" s="14" t="s">
        <v>88</v>
      </c>
      <c r="T49" s="18" t="s">
        <v>439</v>
      </c>
      <c r="U49" s="14"/>
      <c r="V49" s="14" t="s">
        <v>46</v>
      </c>
      <c r="W49" s="19">
        <v>0</v>
      </c>
      <c r="X49" s="19">
        <v>0</v>
      </c>
      <c r="Y49" s="19">
        <v>0</v>
      </c>
      <c r="Z49" s="19">
        <v>0</v>
      </c>
      <c r="AA49" s="14"/>
      <c r="AB49" s="14" t="s">
        <v>47</v>
      </c>
      <c r="AC49" s="24" t="s">
        <v>440</v>
      </c>
      <c r="AD49" s="14" t="s">
        <v>92</v>
      </c>
      <c r="AE49" s="20"/>
      <c r="AF49" s="21"/>
    </row>
    <row r="50" spans="1:32" ht="120" x14ac:dyDescent="0.2">
      <c r="A50" s="10" t="str">
        <f t="shared" si="0"/>
        <v>32-49</v>
      </c>
      <c r="B50" s="11">
        <v>45002.412357210647</v>
      </c>
      <c r="C50" s="22" t="s">
        <v>441</v>
      </c>
      <c r="D50" s="23">
        <v>32</v>
      </c>
      <c r="E50" s="14" t="s">
        <v>81</v>
      </c>
      <c r="F50" s="14" t="s">
        <v>35</v>
      </c>
      <c r="G50" s="14" t="s">
        <v>180</v>
      </c>
      <c r="H50" s="14" t="s">
        <v>358</v>
      </c>
      <c r="I50" s="14" t="s">
        <v>442</v>
      </c>
      <c r="J50" s="14" t="s">
        <v>443</v>
      </c>
      <c r="K50" s="14" t="s">
        <v>444</v>
      </c>
      <c r="L50" s="14" t="s">
        <v>41</v>
      </c>
      <c r="M50" s="15">
        <v>42856</v>
      </c>
      <c r="N50" s="14">
        <v>234</v>
      </c>
      <c r="O50" s="14">
        <v>58</v>
      </c>
      <c r="P50" s="14" t="s">
        <v>42</v>
      </c>
      <c r="Q50" s="14" t="s">
        <v>445</v>
      </c>
      <c r="R50" s="14" t="str">
        <f ca="1">IFERROR(__xludf.DUMMYFUNCTION("GOOGLETRANSLATE(Q50)"),"Remove scholarships. SOBRA NG ABUSADO !!! What a waste of government money to breeding ground of NPAs !!! 😈")</f>
        <v>Remove scholarships. SOBRA NG ABUSADO !!! What a waste of government money to breeding ground of NPAs !!! 😈</v>
      </c>
      <c r="S50" s="14" t="s">
        <v>44</v>
      </c>
      <c r="T50" s="18" t="s">
        <v>446</v>
      </c>
      <c r="U50" s="14"/>
      <c r="V50" s="14" t="s">
        <v>46</v>
      </c>
      <c r="W50" s="19">
        <v>1</v>
      </c>
      <c r="X50" s="19">
        <v>0</v>
      </c>
      <c r="Y50" s="19">
        <v>8</v>
      </c>
      <c r="Z50" s="19">
        <v>0</v>
      </c>
      <c r="AA50" s="14"/>
      <c r="AB50" s="14" t="s">
        <v>47</v>
      </c>
      <c r="AC50" s="24" t="s">
        <v>447</v>
      </c>
      <c r="AD50" s="14"/>
      <c r="AE50" s="20"/>
      <c r="AF50" s="21"/>
    </row>
    <row r="51" spans="1:32" ht="204" x14ac:dyDescent="0.2">
      <c r="A51" s="10" t="str">
        <f t="shared" si="0"/>
        <v>32-50</v>
      </c>
      <c r="B51" s="11">
        <v>45004.868750000001</v>
      </c>
      <c r="C51" s="22" t="s">
        <v>448</v>
      </c>
      <c r="D51" s="23">
        <v>32</v>
      </c>
      <c r="E51" s="14" t="s">
        <v>34</v>
      </c>
      <c r="F51" s="14" t="s">
        <v>35</v>
      </c>
      <c r="G51" s="14" t="s">
        <v>36</v>
      </c>
      <c r="H51" s="14" t="s">
        <v>349</v>
      </c>
      <c r="I51" s="14" t="s">
        <v>449</v>
      </c>
      <c r="J51" s="14" t="s">
        <v>450</v>
      </c>
      <c r="K51" s="14" t="s">
        <v>451</v>
      </c>
      <c r="L51" s="14" t="s">
        <v>41</v>
      </c>
      <c r="M51" s="15">
        <v>44440</v>
      </c>
      <c r="N51" s="14">
        <v>2050</v>
      </c>
      <c r="O51" s="14">
        <v>1721</v>
      </c>
      <c r="P51" s="14" t="s">
        <v>174</v>
      </c>
      <c r="Q51" s="14" t="s">
        <v>452</v>
      </c>
      <c r="R51" s="14" t="str">
        <f ca="1">IFERROR(__xludf.DUMMYFUNCTION("GOOGLETRANSLATE(Q51)"),"UP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51" s="14" t="s">
        <v>16</v>
      </c>
      <c r="T51" s="18" t="s">
        <v>453</v>
      </c>
      <c r="U51" s="14"/>
      <c r="V51" s="14" t="s">
        <v>46</v>
      </c>
      <c r="W51" s="19">
        <v>1</v>
      </c>
      <c r="X51" s="19">
        <v>1</v>
      </c>
      <c r="Y51" s="19">
        <v>23</v>
      </c>
      <c r="Z51" s="19">
        <v>1</v>
      </c>
      <c r="AA51" s="14"/>
      <c r="AB51" s="14" t="s">
        <v>69</v>
      </c>
      <c r="AC51" s="14" t="s">
        <v>454</v>
      </c>
      <c r="AD51" s="14"/>
      <c r="AE51" s="20"/>
      <c r="AF51" s="21"/>
    </row>
    <row r="52" spans="1:32" ht="144" x14ac:dyDescent="0.2">
      <c r="A52" s="10" t="str">
        <f t="shared" si="0"/>
        <v>32-51</v>
      </c>
      <c r="B52" s="11" t="s">
        <v>93</v>
      </c>
      <c r="C52" s="22" t="s">
        <v>455</v>
      </c>
      <c r="D52" s="13">
        <v>32</v>
      </c>
      <c r="E52" s="14" t="s">
        <v>95</v>
      </c>
      <c r="F52" s="14" t="s">
        <v>35</v>
      </c>
      <c r="G52" s="14" t="s">
        <v>82</v>
      </c>
      <c r="H52" s="14" t="s">
        <v>83</v>
      </c>
      <c r="I52" s="14" t="s">
        <v>456</v>
      </c>
      <c r="J52" s="14" t="s">
        <v>457</v>
      </c>
      <c r="K52" s="14" t="s">
        <v>458</v>
      </c>
      <c r="L52" s="14" t="s">
        <v>41</v>
      </c>
      <c r="M52" s="15">
        <v>43891</v>
      </c>
      <c r="N52" s="14">
        <v>380</v>
      </c>
      <c r="O52" s="14">
        <v>255</v>
      </c>
      <c r="P52" s="25" t="s">
        <v>459</v>
      </c>
      <c r="Q52" s="14" t="s">
        <v>460</v>
      </c>
      <c r="R52" s="14" t="str">
        <f ca="1">IFERROR(__xludf.DUMMYFUNCTION("GOOGLETRANSLATE(Q52)"),"@iamRaoulManuel Nope, you're thnkng hw to recruit for NPA")</f>
        <v>@iamRaoulManuel Nope, you're thnkng hw to recruit for NPA</v>
      </c>
      <c r="S52" s="14" t="s">
        <v>44</v>
      </c>
      <c r="T52" s="18" t="s">
        <v>461</v>
      </c>
      <c r="U52" s="14"/>
      <c r="V52" s="14" t="s">
        <v>46</v>
      </c>
      <c r="W52" s="19">
        <v>27</v>
      </c>
      <c r="X52" s="19">
        <v>0</v>
      </c>
      <c r="Y52" s="19">
        <v>9</v>
      </c>
      <c r="Z52" s="19">
        <v>0</v>
      </c>
      <c r="AA52" s="14"/>
      <c r="AB52" s="14" t="s">
        <v>47</v>
      </c>
      <c r="AC52" s="14" t="s">
        <v>462</v>
      </c>
      <c r="AD52" s="14"/>
      <c r="AE52" s="20"/>
      <c r="AF52" s="21"/>
    </row>
    <row r="53" spans="1:32" ht="168" x14ac:dyDescent="0.2">
      <c r="A53" s="10" t="str">
        <f t="shared" si="0"/>
        <v>32-52</v>
      </c>
      <c r="B53" s="11">
        <v>44998.384988425925</v>
      </c>
      <c r="C53" s="22" t="s">
        <v>463</v>
      </c>
      <c r="D53" s="23">
        <v>32</v>
      </c>
      <c r="E53" s="14" t="s">
        <v>81</v>
      </c>
      <c r="F53" s="14" t="s">
        <v>35</v>
      </c>
      <c r="G53" s="14" t="s">
        <v>82</v>
      </c>
      <c r="H53" s="14" t="s">
        <v>83</v>
      </c>
      <c r="I53" s="14" t="s">
        <v>464</v>
      </c>
      <c r="J53" s="14" t="s">
        <v>465</v>
      </c>
      <c r="K53" s="14" t="s">
        <v>466</v>
      </c>
      <c r="L53" s="14" t="s">
        <v>65</v>
      </c>
      <c r="M53" s="15">
        <v>43800</v>
      </c>
      <c r="N53" s="14">
        <v>1</v>
      </c>
      <c r="O53" s="14">
        <v>0</v>
      </c>
      <c r="P53" s="16"/>
      <c r="Q53" s="14" t="s">
        <v>467</v>
      </c>
      <c r="R53" s="14" t="str">
        <f ca="1">IFERROR(__xludf.DUMMYFUNCTION("GOOGLETRANSLATE(Q53)"),"This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53" s="14" t="s">
        <v>44</v>
      </c>
      <c r="T53" s="18" t="s">
        <v>468</v>
      </c>
      <c r="U53" s="14"/>
      <c r="V53" s="14" t="s">
        <v>90</v>
      </c>
      <c r="W53" s="19">
        <v>12</v>
      </c>
      <c r="X53" s="19">
        <v>0</v>
      </c>
      <c r="Y53" s="19">
        <v>0</v>
      </c>
      <c r="Z53" s="19">
        <v>0</v>
      </c>
      <c r="AA53" s="14"/>
      <c r="AB53" s="14" t="s">
        <v>47</v>
      </c>
      <c r="AC53" s="24" t="s">
        <v>469</v>
      </c>
      <c r="AD53" s="14" t="s">
        <v>92</v>
      </c>
      <c r="AE53" s="20"/>
      <c r="AF53" s="21"/>
    </row>
    <row r="54" spans="1:32" ht="120" x14ac:dyDescent="0.2">
      <c r="A54" s="10" t="str">
        <f t="shared" si="0"/>
        <v>32-53</v>
      </c>
      <c r="B54" s="11">
        <v>45004.847222222219</v>
      </c>
      <c r="C54" s="12" t="s">
        <v>470</v>
      </c>
      <c r="D54" s="13">
        <v>32</v>
      </c>
      <c r="E54" s="14" t="s">
        <v>34</v>
      </c>
      <c r="F54" s="14" t="s">
        <v>35</v>
      </c>
      <c r="G54" s="14" t="s">
        <v>36</v>
      </c>
      <c r="H54" s="14" t="s">
        <v>223</v>
      </c>
      <c r="I54" s="14" t="s">
        <v>471</v>
      </c>
      <c r="J54" s="14" t="s">
        <v>472</v>
      </c>
      <c r="K54" s="14"/>
      <c r="L54" s="14" t="s">
        <v>41</v>
      </c>
      <c r="M54" s="15">
        <v>40299</v>
      </c>
      <c r="N54" s="14">
        <v>67</v>
      </c>
      <c r="O54" s="14">
        <v>23</v>
      </c>
      <c r="P54" s="28" t="s">
        <v>473</v>
      </c>
      <c r="Q54" s="14" t="s">
        <v>474</v>
      </c>
      <c r="R54" s="14" t="str">
        <f ca="1">IFERROR(__xludf.DUMMYFUNCTION("GOOGLETRANSLATE(Q54)"),"Great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54" s="14" t="s">
        <v>44</v>
      </c>
      <c r="T54" s="18" t="s">
        <v>475</v>
      </c>
      <c r="U54" s="14"/>
      <c r="V54" s="14" t="s">
        <v>46</v>
      </c>
      <c r="W54" s="19">
        <v>2</v>
      </c>
      <c r="X54" s="19">
        <v>0</v>
      </c>
      <c r="Y54" s="19">
        <v>0</v>
      </c>
      <c r="Z54" s="19">
        <v>0</v>
      </c>
      <c r="AA54" s="14"/>
      <c r="AB54" s="14" t="s">
        <v>69</v>
      </c>
      <c r="AC54" s="14" t="s">
        <v>476</v>
      </c>
      <c r="AD54" s="14"/>
      <c r="AE54" s="20"/>
      <c r="AF54" s="21"/>
    </row>
    <row r="55" spans="1:32" ht="168" x14ac:dyDescent="0.2">
      <c r="A55" s="10" t="str">
        <f t="shared" si="0"/>
        <v>32-54</v>
      </c>
      <c r="B55" s="11" t="s">
        <v>477</v>
      </c>
      <c r="C55" s="12" t="s">
        <v>478</v>
      </c>
      <c r="D55" s="13">
        <v>32</v>
      </c>
      <c r="E55" s="14" t="s">
        <v>34</v>
      </c>
      <c r="F55" s="14" t="s">
        <v>35</v>
      </c>
      <c r="G55" s="14" t="s">
        <v>36</v>
      </c>
      <c r="H55" s="14" t="s">
        <v>349</v>
      </c>
      <c r="I55" s="14" t="s">
        <v>479</v>
      </c>
      <c r="J55" s="14" t="s">
        <v>480</v>
      </c>
      <c r="K55" s="14"/>
      <c r="L55" s="14" t="s">
        <v>41</v>
      </c>
      <c r="M55" s="15">
        <v>44655.31821759259</v>
      </c>
      <c r="N55" s="14">
        <v>11</v>
      </c>
      <c r="O55" s="14">
        <v>0</v>
      </c>
      <c r="P55" s="25"/>
      <c r="Q55" s="14" t="s">
        <v>481</v>
      </c>
      <c r="R55" s="14" t="str">
        <f ca="1">IFERROR(__xludf.DUMMYFUNCTION("GOOGLETRANSLATE(Q55)"),"@antimandaraya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55" s="17" t="s">
        <v>44</v>
      </c>
      <c r="T55" s="18" t="s">
        <v>482</v>
      </c>
      <c r="U55" s="14"/>
      <c r="V55" s="14" t="s">
        <v>90</v>
      </c>
      <c r="W55" s="19">
        <v>2</v>
      </c>
      <c r="X55" s="19">
        <v>0</v>
      </c>
      <c r="Y55" s="19">
        <v>0</v>
      </c>
      <c r="Z55" s="19">
        <v>0</v>
      </c>
      <c r="AA55" s="14"/>
      <c r="AB55" s="14" t="s">
        <v>78</v>
      </c>
      <c r="AC55" s="14" t="s">
        <v>483</v>
      </c>
      <c r="AD55" s="14" t="s">
        <v>221</v>
      </c>
      <c r="AE55" s="32"/>
      <c r="AF55" s="32"/>
    </row>
    <row r="56" spans="1:32" ht="168" x14ac:dyDescent="0.2">
      <c r="A56" s="10" t="str">
        <f t="shared" si="0"/>
        <v>32-55</v>
      </c>
      <c r="B56" s="11" t="s">
        <v>484</v>
      </c>
      <c r="C56" s="22" t="s">
        <v>485</v>
      </c>
      <c r="D56" s="23">
        <v>32</v>
      </c>
      <c r="E56" s="14" t="s">
        <v>34</v>
      </c>
      <c r="F56" s="14" t="s">
        <v>35</v>
      </c>
      <c r="G56" s="14" t="s">
        <v>36</v>
      </c>
      <c r="H56" s="14" t="s">
        <v>37</v>
      </c>
      <c r="I56" s="14" t="s">
        <v>486</v>
      </c>
      <c r="J56" s="14" t="s">
        <v>487</v>
      </c>
      <c r="K56" s="14" t="s">
        <v>488</v>
      </c>
      <c r="L56" s="14" t="s">
        <v>41</v>
      </c>
      <c r="M56" s="15">
        <v>44197</v>
      </c>
      <c r="N56" s="14">
        <v>170</v>
      </c>
      <c r="O56" s="14">
        <v>49</v>
      </c>
      <c r="P56" s="16" t="s">
        <v>42</v>
      </c>
      <c r="Q56" s="14" t="s">
        <v>489</v>
      </c>
      <c r="R56" s="14" t="str">
        <f ca="1">IFERROR(__xludf.DUMMYFUNCTION("GOOGLETRANSLATE(Q56)"),"@Manilabulletin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56" s="14" t="s">
        <v>490</v>
      </c>
      <c r="T56" s="18" t="s">
        <v>491</v>
      </c>
      <c r="U56" s="14"/>
      <c r="V56" s="14" t="s">
        <v>46</v>
      </c>
      <c r="W56" s="19">
        <v>3</v>
      </c>
      <c r="X56" s="19">
        <v>0</v>
      </c>
      <c r="Y56" s="19">
        <v>0</v>
      </c>
      <c r="Z56" s="19">
        <v>0</v>
      </c>
      <c r="AA56" s="14"/>
      <c r="AB56" s="14" t="s">
        <v>492</v>
      </c>
      <c r="AC56" s="27" t="s">
        <v>493</v>
      </c>
      <c r="AD56" s="14"/>
      <c r="AE56" s="32"/>
      <c r="AF56" s="32"/>
    </row>
    <row r="57" spans="1:32" ht="144" x14ac:dyDescent="0.2">
      <c r="A57" s="10" t="str">
        <f t="shared" si="0"/>
        <v>32-56</v>
      </c>
      <c r="B57" s="11" t="s">
        <v>494</v>
      </c>
      <c r="C57" s="12" t="s">
        <v>495</v>
      </c>
      <c r="D57" s="13">
        <v>32</v>
      </c>
      <c r="E57" s="14" t="s">
        <v>34</v>
      </c>
      <c r="F57" s="14" t="s">
        <v>35</v>
      </c>
      <c r="G57" s="14" t="s">
        <v>36</v>
      </c>
      <c r="H57" s="14" t="s">
        <v>311</v>
      </c>
      <c r="I57" s="14" t="s">
        <v>496</v>
      </c>
      <c r="J57" s="14" t="s">
        <v>497</v>
      </c>
      <c r="K57" s="14"/>
      <c r="L57" s="14" t="s">
        <v>41</v>
      </c>
      <c r="M57" s="15">
        <v>44256</v>
      </c>
      <c r="N57" s="14">
        <v>22</v>
      </c>
      <c r="O57" s="14">
        <v>9</v>
      </c>
      <c r="P57" s="25"/>
      <c r="Q57" s="14" t="s">
        <v>498</v>
      </c>
      <c r="R57" s="14" t="str">
        <f ca="1">IFERROR(__xludf.DUMMYFUNCTION("GOOGLETRANSLATE(Q57)"),"@kahector4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57" s="17" t="s">
        <v>44</v>
      </c>
      <c r="T57" s="18" t="s">
        <v>499</v>
      </c>
      <c r="U57" s="14"/>
      <c r="V57" s="14" t="s">
        <v>90</v>
      </c>
      <c r="W57" s="19">
        <v>0</v>
      </c>
      <c r="X57" s="19">
        <v>0</v>
      </c>
      <c r="Y57" s="19">
        <v>0</v>
      </c>
      <c r="Z57" s="19">
        <v>0</v>
      </c>
      <c r="AA57" s="14"/>
      <c r="AB57" s="14" t="s">
        <v>47</v>
      </c>
      <c r="AC57" s="14" t="s">
        <v>500</v>
      </c>
      <c r="AD57" s="14" t="s">
        <v>221</v>
      </c>
      <c r="AE57" s="32"/>
      <c r="AF57" s="32"/>
    </row>
    <row r="58" spans="1:32" ht="132" x14ac:dyDescent="0.2">
      <c r="A58" s="10" t="str">
        <f t="shared" si="0"/>
        <v>32-57</v>
      </c>
      <c r="B58" s="11" t="s">
        <v>501</v>
      </c>
      <c r="C58" s="22" t="s">
        <v>502</v>
      </c>
      <c r="D58" s="13">
        <v>32</v>
      </c>
      <c r="E58" s="14" t="s">
        <v>34</v>
      </c>
      <c r="F58" s="14" t="s">
        <v>35</v>
      </c>
      <c r="G58" s="14" t="s">
        <v>36</v>
      </c>
      <c r="H58" s="14" t="s">
        <v>311</v>
      </c>
      <c r="I58" s="14" t="s">
        <v>208</v>
      </c>
      <c r="J58" s="14" t="s">
        <v>209</v>
      </c>
      <c r="K58" s="14"/>
      <c r="L58" s="14" t="s">
        <v>41</v>
      </c>
      <c r="M58" s="15">
        <v>43070</v>
      </c>
      <c r="N58" s="14">
        <v>1799</v>
      </c>
      <c r="O58" s="14">
        <v>1081</v>
      </c>
      <c r="P58" s="16" t="s">
        <v>42</v>
      </c>
      <c r="Q58" s="14" t="s">
        <v>503</v>
      </c>
      <c r="R58" s="14" t="str">
        <f ca="1">IFERROR(__xludf.DUMMYFUNCTION("GOOGLETRANSLATE(Q58)"),"@Vagnarok1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58" s="17" t="s">
        <v>44</v>
      </c>
      <c r="T58" s="18" t="s">
        <v>504</v>
      </c>
      <c r="U58" s="14"/>
      <c r="V58" s="14" t="s">
        <v>46</v>
      </c>
      <c r="W58" s="19">
        <v>3</v>
      </c>
      <c r="X58" s="19">
        <v>0</v>
      </c>
      <c r="Y58" s="19">
        <v>0</v>
      </c>
      <c r="Z58" s="19">
        <v>0</v>
      </c>
      <c r="AA58" s="14"/>
      <c r="AB58" s="14" t="s">
        <v>47</v>
      </c>
      <c r="AC58" s="14" t="s">
        <v>505</v>
      </c>
      <c r="AD58" s="14" t="s">
        <v>221</v>
      </c>
      <c r="AE58" s="32"/>
      <c r="AF58" s="32"/>
    </row>
    <row r="59" spans="1:32" ht="84" x14ac:dyDescent="0.2">
      <c r="A59" s="10" t="str">
        <f t="shared" si="0"/>
        <v>32-58</v>
      </c>
      <c r="B59" s="11" t="s">
        <v>93</v>
      </c>
      <c r="C59" s="22" t="s">
        <v>506</v>
      </c>
      <c r="D59" s="13">
        <v>32</v>
      </c>
      <c r="E59" s="14" t="s">
        <v>95</v>
      </c>
      <c r="F59" s="14" t="s">
        <v>35</v>
      </c>
      <c r="G59" s="14" t="s">
        <v>82</v>
      </c>
      <c r="H59" s="14" t="s">
        <v>83</v>
      </c>
      <c r="I59" s="14" t="s">
        <v>507</v>
      </c>
      <c r="J59" s="14" t="s">
        <v>508</v>
      </c>
      <c r="K59" s="14" t="s">
        <v>509</v>
      </c>
      <c r="L59" s="14" t="s">
        <v>41</v>
      </c>
      <c r="M59" s="29">
        <v>42950.588923611111</v>
      </c>
      <c r="N59" s="14">
        <v>383</v>
      </c>
      <c r="O59" s="14">
        <v>279</v>
      </c>
      <c r="P59" s="16" t="s">
        <v>510</v>
      </c>
      <c r="Q59" s="14" t="s">
        <v>511</v>
      </c>
      <c r="R59" s="14" t="str">
        <f ca="1">IFERROR(__xludf.DUMMYFUNCTION("GOOGLETRANSLATE(Q59)"),"@ClintMagada19 I will be a Communist for PUP chz too")</f>
        <v>@ClintMagada19 I will be a Communist for PUP chz too</v>
      </c>
      <c r="S59" s="14" t="s">
        <v>44</v>
      </c>
      <c r="T59" s="18" t="s">
        <v>512</v>
      </c>
      <c r="U59" s="14"/>
      <c r="V59" s="14" t="s">
        <v>46</v>
      </c>
      <c r="W59" s="19">
        <v>0</v>
      </c>
      <c r="X59" s="19">
        <v>0</v>
      </c>
      <c r="Y59" s="19">
        <v>0</v>
      </c>
      <c r="Z59" s="19">
        <v>0</v>
      </c>
      <c r="AA59" s="14"/>
      <c r="AB59" s="14" t="s">
        <v>69</v>
      </c>
      <c r="AC59" s="14" t="s">
        <v>513</v>
      </c>
      <c r="AD59" s="14"/>
      <c r="AE59" s="32"/>
      <c r="AF59" s="32"/>
    </row>
    <row r="60" spans="1:32" ht="144" x14ac:dyDescent="0.2">
      <c r="A60" s="10" t="str">
        <f t="shared" si="0"/>
        <v>32-59</v>
      </c>
      <c r="B60" s="11" t="s">
        <v>93</v>
      </c>
      <c r="C60" s="22" t="s">
        <v>514</v>
      </c>
      <c r="D60" s="13">
        <v>32</v>
      </c>
      <c r="E60" s="14" t="s">
        <v>95</v>
      </c>
      <c r="F60" s="14" t="s">
        <v>35</v>
      </c>
      <c r="G60" s="14" t="s">
        <v>82</v>
      </c>
      <c r="H60" s="14" t="s">
        <v>83</v>
      </c>
      <c r="I60" s="14" t="s">
        <v>515</v>
      </c>
      <c r="J60" s="14" t="s">
        <v>516</v>
      </c>
      <c r="K60" s="14"/>
      <c r="L60" s="14" t="s">
        <v>41</v>
      </c>
      <c r="M60" s="15">
        <v>44172.078518518516</v>
      </c>
      <c r="N60" s="14">
        <v>438</v>
      </c>
      <c r="O60" s="14">
        <v>267</v>
      </c>
      <c r="P60" s="16"/>
      <c r="Q60" s="14" t="s">
        <v>517</v>
      </c>
      <c r="R60" s="14" t="str">
        <f ca="1">IFERROR(__xludf.DUMMYFUNCTION("GOOGLETRANSLATE(Q60)"),"Lately .. the killed NPAs in encounters .. why are most UP or PUP .. what are those two state universities .. Communists' nest")</f>
        <v>Lately .. the killed NPAs in encounters .. why are most UP or PUP .. what are those two state universities .. Communists' nest</v>
      </c>
      <c r="S60" s="14" t="s">
        <v>44</v>
      </c>
      <c r="T60" s="18" t="s">
        <v>518</v>
      </c>
      <c r="U60" s="14"/>
      <c r="V60" s="14" t="s">
        <v>90</v>
      </c>
      <c r="W60" s="19">
        <v>3</v>
      </c>
      <c r="X60" s="19">
        <v>0</v>
      </c>
      <c r="Y60" s="19">
        <v>0</v>
      </c>
      <c r="Z60" s="19">
        <v>0</v>
      </c>
      <c r="AA60" s="14"/>
      <c r="AB60" s="14" t="s">
        <v>492</v>
      </c>
      <c r="AC60" s="24" t="s">
        <v>519</v>
      </c>
      <c r="AD60" s="14" t="s">
        <v>221</v>
      </c>
      <c r="AE60" s="32"/>
      <c r="AF60" s="32"/>
    </row>
    <row r="61" spans="1:32" ht="192" x14ac:dyDescent="0.2">
      <c r="A61" s="10" t="str">
        <f t="shared" si="0"/>
        <v>32-60</v>
      </c>
      <c r="B61" s="11">
        <v>44998.383888888886</v>
      </c>
      <c r="C61" s="22" t="s">
        <v>520</v>
      </c>
      <c r="D61" s="23">
        <v>32</v>
      </c>
      <c r="E61" s="14" t="s">
        <v>81</v>
      </c>
      <c r="F61" s="14" t="s">
        <v>35</v>
      </c>
      <c r="G61" s="14" t="s">
        <v>82</v>
      </c>
      <c r="H61" s="14" t="s">
        <v>83</v>
      </c>
      <c r="I61" s="14" t="s">
        <v>521</v>
      </c>
      <c r="J61" s="14" t="s">
        <v>522</v>
      </c>
      <c r="K61" s="14" t="s">
        <v>523</v>
      </c>
      <c r="L61" s="14" t="s">
        <v>65</v>
      </c>
      <c r="M61" s="15">
        <v>40179</v>
      </c>
      <c r="N61" s="14">
        <v>2345</v>
      </c>
      <c r="O61" s="14">
        <v>1861</v>
      </c>
      <c r="P61" s="25"/>
      <c r="Q61" s="14" t="s">
        <v>524</v>
      </c>
      <c r="R61" s="14" t="str">
        <f ca="1">IFERROR(__xludf.DUMMYFUNCTION("GOOGLETRANSLATE(Q61)"),"""Your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61" s="14" t="s">
        <v>44</v>
      </c>
      <c r="T61" s="18" t="s">
        <v>525</v>
      </c>
      <c r="U61" s="14"/>
      <c r="V61" s="14" t="s">
        <v>46</v>
      </c>
      <c r="W61" s="19">
        <v>2</v>
      </c>
      <c r="X61" s="19">
        <v>0</v>
      </c>
      <c r="Y61" s="19">
        <v>6</v>
      </c>
      <c r="Z61" s="19"/>
      <c r="AA61" s="14"/>
      <c r="AB61" s="14" t="s">
        <v>47</v>
      </c>
      <c r="AC61" s="14" t="s">
        <v>413</v>
      </c>
      <c r="AD61" s="14" t="s">
        <v>92</v>
      </c>
      <c r="AE61" s="32"/>
      <c r="AF61" s="32"/>
    </row>
    <row r="62" spans="1:32" ht="108" x14ac:dyDescent="0.2">
      <c r="A62" s="10" t="str">
        <f t="shared" si="0"/>
        <v>32-61</v>
      </c>
      <c r="B62" s="11" t="s">
        <v>526</v>
      </c>
      <c r="C62" s="22" t="s">
        <v>527</v>
      </c>
      <c r="D62" s="23">
        <v>32</v>
      </c>
      <c r="E62" s="14" t="s">
        <v>34</v>
      </c>
      <c r="F62" s="14" t="s">
        <v>35</v>
      </c>
      <c r="G62" s="14" t="s">
        <v>36</v>
      </c>
      <c r="H62" s="14" t="s">
        <v>311</v>
      </c>
      <c r="I62" s="14" t="s">
        <v>528</v>
      </c>
      <c r="J62" s="14" t="s">
        <v>529</v>
      </c>
      <c r="K62" s="14" t="s">
        <v>530</v>
      </c>
      <c r="L62" s="14" t="s">
        <v>41</v>
      </c>
      <c r="M62" s="15">
        <v>44019.035162037035</v>
      </c>
      <c r="N62" s="14">
        <v>378</v>
      </c>
      <c r="O62" s="14">
        <v>40</v>
      </c>
      <c r="P62" s="25"/>
      <c r="Q62" s="14" t="s">
        <v>531</v>
      </c>
      <c r="R62" s="14" t="str">
        <f ca="1">IFERROR(__xludf.DUMMYFUNCTION("GOOGLETRANSLATE(Q62)"),"University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62" s="14" t="s">
        <v>420</v>
      </c>
      <c r="T62" s="18" t="s">
        <v>532</v>
      </c>
      <c r="U62" s="14"/>
      <c r="V62" s="14" t="s">
        <v>46</v>
      </c>
      <c r="W62" s="19">
        <v>2</v>
      </c>
      <c r="X62" s="19">
        <v>0</v>
      </c>
      <c r="Y62" s="19">
        <v>0</v>
      </c>
      <c r="Z62" s="19">
        <v>0</v>
      </c>
      <c r="AA62" s="14"/>
      <c r="AB62" s="14" t="s">
        <v>47</v>
      </c>
      <c r="AC62" s="14" t="s">
        <v>533</v>
      </c>
      <c r="AD62" s="14" t="s">
        <v>92</v>
      </c>
      <c r="AE62" s="32"/>
      <c r="AF62" s="32"/>
    </row>
    <row r="63" spans="1:32" ht="132" x14ac:dyDescent="0.2">
      <c r="A63" s="10" t="str">
        <f t="shared" si="0"/>
        <v>32-62</v>
      </c>
      <c r="B63" s="11" t="s">
        <v>534</v>
      </c>
      <c r="C63" s="22" t="s">
        <v>535</v>
      </c>
      <c r="D63" s="23">
        <v>32</v>
      </c>
      <c r="E63" s="14" t="s">
        <v>34</v>
      </c>
      <c r="F63" s="14" t="s">
        <v>35</v>
      </c>
      <c r="G63" s="14" t="s">
        <v>36</v>
      </c>
      <c r="H63" s="14" t="s">
        <v>311</v>
      </c>
      <c r="I63" s="14" t="s">
        <v>536</v>
      </c>
      <c r="J63" s="14" t="s">
        <v>537</v>
      </c>
      <c r="K63" s="14" t="s">
        <v>538</v>
      </c>
      <c r="L63" s="14" t="s">
        <v>41</v>
      </c>
      <c r="M63" s="15">
        <v>42795</v>
      </c>
      <c r="N63" s="14">
        <v>188</v>
      </c>
      <c r="O63" s="14">
        <v>340</v>
      </c>
      <c r="P63" s="25" t="s">
        <v>539</v>
      </c>
      <c r="Q63" s="14" t="s">
        <v>540</v>
      </c>
      <c r="R63" s="14" t="str">
        <f ca="1">IFERROR(__xludf.DUMMYFUNCTION("GOOGLETRANSLATE(Q63)"),"@pinoyanghang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63" s="14" t="s">
        <v>44</v>
      </c>
      <c r="T63" s="18" t="s">
        <v>541</v>
      </c>
      <c r="U63" s="14"/>
      <c r="V63" s="14" t="s">
        <v>46</v>
      </c>
      <c r="W63" s="19">
        <v>0</v>
      </c>
      <c r="X63" s="19">
        <v>0</v>
      </c>
      <c r="Y63" s="19">
        <v>0</v>
      </c>
      <c r="Z63" s="19">
        <v>0</v>
      </c>
      <c r="AA63" s="14"/>
      <c r="AB63" s="14" t="s">
        <v>69</v>
      </c>
      <c r="AC63" s="14" t="s">
        <v>542</v>
      </c>
      <c r="AD63" s="14"/>
      <c r="AE63" s="32"/>
      <c r="AF63" s="32"/>
    </row>
    <row r="64" spans="1:32" ht="144" x14ac:dyDescent="0.2">
      <c r="A64" s="10" t="str">
        <f t="shared" si="0"/>
        <v>32-63</v>
      </c>
      <c r="B64" s="11" t="s">
        <v>543</v>
      </c>
      <c r="C64" s="22" t="s">
        <v>544</v>
      </c>
      <c r="D64" s="23">
        <v>32</v>
      </c>
      <c r="E64" s="14" t="s">
        <v>34</v>
      </c>
      <c r="F64" s="14" t="s">
        <v>35</v>
      </c>
      <c r="G64" s="14" t="s">
        <v>36</v>
      </c>
      <c r="H64" s="14" t="s">
        <v>37</v>
      </c>
      <c r="I64" s="14" t="s">
        <v>545</v>
      </c>
      <c r="J64" s="14" t="s">
        <v>546</v>
      </c>
      <c r="K64" s="14" t="s">
        <v>547</v>
      </c>
      <c r="L64" s="14" t="s">
        <v>65</v>
      </c>
      <c r="M64" s="15">
        <v>41306</v>
      </c>
      <c r="N64" s="14">
        <v>250</v>
      </c>
      <c r="O64" s="14">
        <v>181</v>
      </c>
      <c r="P64" s="16"/>
      <c r="Q64" s="14" t="s">
        <v>548</v>
      </c>
      <c r="R64" s="14" t="str">
        <f ca="1">IFERROR(__xludf.DUMMYFUNCTION("GOOGLETRANSLATE(Q64)"),"@rapplerdotcom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64" s="14" t="s">
        <v>44</v>
      </c>
      <c r="T64" s="18" t="s">
        <v>549</v>
      </c>
      <c r="U64" s="14"/>
      <c r="V64" s="14" t="s">
        <v>90</v>
      </c>
      <c r="W64" s="19">
        <v>1</v>
      </c>
      <c r="X64" s="19">
        <v>0</v>
      </c>
      <c r="Y64" s="19">
        <v>0</v>
      </c>
      <c r="Z64" s="19">
        <v>0</v>
      </c>
      <c r="AA64" s="14"/>
      <c r="AB64" s="14" t="s">
        <v>47</v>
      </c>
      <c r="AC64" s="27" t="s">
        <v>550</v>
      </c>
      <c r="AD64" s="14" t="s">
        <v>92</v>
      </c>
      <c r="AE64" s="32"/>
      <c r="AF64" s="32"/>
    </row>
    <row r="65" spans="1:32" ht="96" x14ac:dyDescent="0.2">
      <c r="A65" s="10" t="str">
        <f t="shared" si="0"/>
        <v>32-64</v>
      </c>
      <c r="B65" s="11">
        <v>45004.831400462965</v>
      </c>
      <c r="C65" s="22" t="s">
        <v>551</v>
      </c>
      <c r="D65" s="23">
        <v>32</v>
      </c>
      <c r="E65" s="14" t="s">
        <v>34</v>
      </c>
      <c r="F65" s="14" t="s">
        <v>35</v>
      </c>
      <c r="G65" s="14" t="s">
        <v>36</v>
      </c>
      <c r="H65" s="14" t="s">
        <v>223</v>
      </c>
      <c r="I65" s="14" t="s">
        <v>552</v>
      </c>
      <c r="J65" s="14" t="s">
        <v>553</v>
      </c>
      <c r="K65" s="14" t="s">
        <v>554</v>
      </c>
      <c r="L65" s="14" t="s">
        <v>65</v>
      </c>
      <c r="M65" s="15">
        <v>42370</v>
      </c>
      <c r="N65" s="14">
        <v>1097</v>
      </c>
      <c r="O65" s="14">
        <v>1132</v>
      </c>
      <c r="P65" s="25"/>
      <c r="Q65" s="14" t="s">
        <v>555</v>
      </c>
      <c r="R65" s="14" t="str">
        <f ca="1">IFERROR(__xludf.DUMMYFUNCTION("GOOGLETRANSLATE(Q65)"),"@BabyFace78119 Most of the activists and rebels that Marcos arrested were from UP.
#Abscbndecline")</f>
        <v>@BabyFace78119 Most of the activists and rebels that Marcos arrested were from UP.
#Abscbndecline</v>
      </c>
      <c r="S65" s="14" t="s">
        <v>16</v>
      </c>
      <c r="T65" s="18" t="s">
        <v>556</v>
      </c>
      <c r="U65" s="14"/>
      <c r="V65" s="14" t="s">
        <v>90</v>
      </c>
      <c r="W65" s="19">
        <v>1</v>
      </c>
      <c r="X65" s="19">
        <v>0</v>
      </c>
      <c r="Y65" s="19">
        <v>0</v>
      </c>
      <c r="Z65" s="19">
        <v>0</v>
      </c>
      <c r="AA65" s="14"/>
      <c r="AB65" s="14" t="s">
        <v>47</v>
      </c>
      <c r="AC65" s="14" t="s">
        <v>557</v>
      </c>
      <c r="AD65" s="14" t="s">
        <v>92</v>
      </c>
      <c r="AE65" s="32"/>
      <c r="AF65" s="32"/>
    </row>
    <row r="66" spans="1:32" ht="120" x14ac:dyDescent="0.2">
      <c r="A66" s="10" t="str">
        <f t="shared" si="0"/>
        <v>32-65</v>
      </c>
      <c r="B66" s="11">
        <v>45002.40961962963</v>
      </c>
      <c r="C66" s="22" t="s">
        <v>558</v>
      </c>
      <c r="D66" s="13">
        <v>32</v>
      </c>
      <c r="E66" s="14" t="s">
        <v>81</v>
      </c>
      <c r="F66" s="14" t="s">
        <v>35</v>
      </c>
      <c r="G66" s="14" t="s">
        <v>180</v>
      </c>
      <c r="H66" s="14" t="s">
        <v>358</v>
      </c>
      <c r="I66" s="14" t="s">
        <v>559</v>
      </c>
      <c r="J66" s="14" t="s">
        <v>560</v>
      </c>
      <c r="K66" s="14"/>
      <c r="L66" s="14" t="s">
        <v>41</v>
      </c>
      <c r="M66" s="15">
        <v>42491</v>
      </c>
      <c r="N66" s="14">
        <v>50</v>
      </c>
      <c r="O66" s="14">
        <v>2</v>
      </c>
      <c r="P66" s="16"/>
      <c r="Q66" s="14" t="s">
        <v>561</v>
      </c>
      <c r="R66" s="14" t="str">
        <f ca="1">IFERROR(__xludf.DUMMYFUNCTION("GOOGLETRANSLATE(Q66)"),"Breeding ground of NPA yan yupi! Even teachers are communist !!!")</f>
        <v>Breeding ground of NPA yan yupi! Even teachers are communist !!!</v>
      </c>
      <c r="S66" s="14" t="s">
        <v>44</v>
      </c>
      <c r="T66" s="18" t="s">
        <v>562</v>
      </c>
      <c r="U66" s="14"/>
      <c r="V66" s="14" t="s">
        <v>46</v>
      </c>
      <c r="W66" s="19">
        <v>0</v>
      </c>
      <c r="X66" s="19">
        <v>0</v>
      </c>
      <c r="Y66" s="19">
        <v>0</v>
      </c>
      <c r="Z66" s="19">
        <v>0</v>
      </c>
      <c r="AA66" s="14"/>
      <c r="AB66" s="14" t="s">
        <v>47</v>
      </c>
      <c r="AC66" s="24" t="s">
        <v>563</v>
      </c>
      <c r="AD66" s="14" t="s">
        <v>221</v>
      </c>
      <c r="AE66" s="32"/>
      <c r="AF66" s="32"/>
    </row>
    <row r="67" spans="1:32" ht="180" x14ac:dyDescent="0.2">
      <c r="A67" s="10" t="str">
        <f t="shared" si="0"/>
        <v>32-66</v>
      </c>
      <c r="B67" s="11">
        <v>44998.402928240743</v>
      </c>
      <c r="C67" s="22" t="s">
        <v>564</v>
      </c>
      <c r="D67" s="23">
        <v>32</v>
      </c>
      <c r="E67" s="14" t="s">
        <v>81</v>
      </c>
      <c r="F67" s="14" t="s">
        <v>35</v>
      </c>
      <c r="G67" s="14" t="s">
        <v>82</v>
      </c>
      <c r="H67" s="14" t="s">
        <v>83</v>
      </c>
      <c r="I67" s="14" t="s">
        <v>565</v>
      </c>
      <c r="J67" s="14" t="s">
        <v>566</v>
      </c>
      <c r="K67" s="14" t="s">
        <v>567</v>
      </c>
      <c r="L67" s="14" t="s">
        <v>65</v>
      </c>
      <c r="M67" s="15">
        <v>40269</v>
      </c>
      <c r="N67" s="14">
        <v>149</v>
      </c>
      <c r="O67" s="14">
        <v>598</v>
      </c>
      <c r="P67" s="14" t="s">
        <v>568</v>
      </c>
      <c r="Q67" s="14" t="s">
        <v>569</v>
      </c>
      <c r="R67" s="14" t="str">
        <f ca="1">IFERROR(__xludf.DUMMYFUNCTION("GOOGLETRANSLATE(Q67)"),"Kids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67" s="14" t="s">
        <v>88</v>
      </c>
      <c r="T67" s="18" t="s">
        <v>570</v>
      </c>
      <c r="U67" s="14"/>
      <c r="V67" s="14" t="s">
        <v>90</v>
      </c>
      <c r="W67" s="19">
        <v>5</v>
      </c>
      <c r="X67" s="19">
        <v>0</v>
      </c>
      <c r="Y67" s="19">
        <v>97</v>
      </c>
      <c r="Z67" s="19">
        <v>227</v>
      </c>
      <c r="AA67" s="14"/>
      <c r="AB67" s="14" t="s">
        <v>47</v>
      </c>
      <c r="AC67" s="24" t="s">
        <v>571</v>
      </c>
      <c r="AD67" s="14"/>
      <c r="AE67" s="32"/>
      <c r="AF67" s="32"/>
    </row>
    <row r="68" spans="1:32" ht="180" x14ac:dyDescent="0.2">
      <c r="A68" s="10" t="str">
        <f t="shared" si="0"/>
        <v>32-67</v>
      </c>
      <c r="B68" s="11" t="s">
        <v>572</v>
      </c>
      <c r="C68" s="12" t="s">
        <v>573</v>
      </c>
      <c r="D68" s="13">
        <v>32</v>
      </c>
      <c r="E68" s="14" t="s">
        <v>34</v>
      </c>
      <c r="F68" s="14" t="s">
        <v>35</v>
      </c>
      <c r="G68" s="14" t="s">
        <v>36</v>
      </c>
      <c r="H68" s="14" t="s">
        <v>52</v>
      </c>
      <c r="I68" s="14" t="s">
        <v>574</v>
      </c>
      <c r="J68" s="14" t="s">
        <v>575</v>
      </c>
      <c r="K68" s="14"/>
      <c r="L68" s="14" t="s">
        <v>41</v>
      </c>
      <c r="M68" s="15">
        <v>44205.358113425929</v>
      </c>
      <c r="N68" s="14">
        <v>283</v>
      </c>
      <c r="O68" s="14">
        <v>246</v>
      </c>
      <c r="P68" s="25"/>
      <c r="Q68" s="14" t="s">
        <v>576</v>
      </c>
      <c r="R68" s="14" t="str">
        <f ca="1">IFERROR(__xludf.DUMMYFUNCTION("GOOGLETRANSLATE(Q68)"),"@inquirerdotnet you should have been up for NPA terrorists too 😂😂😂
Ahhh maybe they are the NPAs education using the revolutionary tax 🙊🙉🙈")</f>
        <v>@inquirerdotnet you should have been up for NPA terrorists too 😂😂😂
Ahhh maybe they are the NPAs education using the revolutionary tax 🙊🙉🙈</v>
      </c>
      <c r="S68" s="17" t="s">
        <v>44</v>
      </c>
      <c r="T68" s="18" t="s">
        <v>577</v>
      </c>
      <c r="U68" s="14"/>
      <c r="V68" s="14" t="s">
        <v>46</v>
      </c>
      <c r="W68" s="19">
        <v>0</v>
      </c>
      <c r="X68" s="19">
        <v>0</v>
      </c>
      <c r="Y68" s="19">
        <v>0</v>
      </c>
      <c r="Z68" s="19">
        <v>0</v>
      </c>
      <c r="AA68" s="14"/>
      <c r="AB68" s="14" t="s">
        <v>69</v>
      </c>
      <c r="AC68" s="24" t="s">
        <v>578</v>
      </c>
      <c r="AD68" s="14" t="s">
        <v>221</v>
      </c>
      <c r="AE68" s="32"/>
      <c r="AF68" s="32"/>
    </row>
    <row r="69" spans="1:32" ht="180" x14ac:dyDescent="0.2">
      <c r="A69" s="10" t="str">
        <f t="shared" si="0"/>
        <v>32-68</v>
      </c>
      <c r="B69" s="11">
        <v>44998.445150717591</v>
      </c>
      <c r="C69" s="22" t="s">
        <v>579</v>
      </c>
      <c r="D69" s="23">
        <v>32</v>
      </c>
      <c r="E69" s="14" t="s">
        <v>81</v>
      </c>
      <c r="F69" s="14" t="s">
        <v>35</v>
      </c>
      <c r="G69" s="14" t="s">
        <v>580</v>
      </c>
      <c r="H69" s="14" t="s">
        <v>83</v>
      </c>
      <c r="I69" s="14" t="s">
        <v>581</v>
      </c>
      <c r="J69" s="14" t="s">
        <v>582</v>
      </c>
      <c r="K69" s="14" t="s">
        <v>583</v>
      </c>
      <c r="L69" s="14" t="s">
        <v>106</v>
      </c>
      <c r="M69" s="15">
        <v>41244</v>
      </c>
      <c r="N69" s="14">
        <v>76</v>
      </c>
      <c r="O69" s="14">
        <v>4432</v>
      </c>
      <c r="P69" s="14" t="s">
        <v>584</v>
      </c>
      <c r="Q69" s="14" t="s">
        <v>585</v>
      </c>
      <c r="R69" s="14" t="str">
        <f ca="1">IFERROR(__xludf.DUMMYFUNCTION("GOOGLETRANSLATE(Q69)"),"Mariano: You always get rid of (Duterte) young people, teachers because PUP is a communist fort.")</f>
        <v>Mariano: You always get rid of (Duterte) young people, teachers because PUP is a communist fort.</v>
      </c>
      <c r="S69" s="14" t="s">
        <v>88</v>
      </c>
      <c r="T69" s="18" t="s">
        <v>586</v>
      </c>
      <c r="U69" s="14"/>
      <c r="V69" s="14" t="s">
        <v>90</v>
      </c>
      <c r="W69" s="19">
        <v>0</v>
      </c>
      <c r="X69" s="19">
        <v>0</v>
      </c>
      <c r="Y69" s="19">
        <v>3</v>
      </c>
      <c r="Z69" s="19">
        <v>0</v>
      </c>
      <c r="AA69" s="14"/>
      <c r="AB69" s="14" t="s">
        <v>47</v>
      </c>
      <c r="AC69" s="14" t="s">
        <v>587</v>
      </c>
      <c r="AD69" s="14"/>
      <c r="AE69" s="32"/>
      <c r="AF69" s="32"/>
    </row>
    <row r="70" spans="1:32" ht="108" x14ac:dyDescent="0.2">
      <c r="A70" s="10" t="str">
        <f t="shared" si="0"/>
        <v>32-69</v>
      </c>
      <c r="B70" s="11">
        <v>45004.848611111112</v>
      </c>
      <c r="C70" s="22" t="s">
        <v>588</v>
      </c>
      <c r="D70" s="23">
        <v>32</v>
      </c>
      <c r="E70" s="14" t="s">
        <v>34</v>
      </c>
      <c r="F70" s="14" t="s">
        <v>35</v>
      </c>
      <c r="G70" s="14" t="s">
        <v>36</v>
      </c>
      <c r="H70" s="14" t="s">
        <v>223</v>
      </c>
      <c r="I70" s="14" t="s">
        <v>589</v>
      </c>
      <c r="J70" s="14" t="s">
        <v>590</v>
      </c>
      <c r="K70" s="14" t="s">
        <v>591</v>
      </c>
      <c r="L70" s="14" t="s">
        <v>65</v>
      </c>
      <c r="M70" s="15">
        <v>42736</v>
      </c>
      <c r="N70" s="14">
        <v>161</v>
      </c>
      <c r="O70" s="14">
        <v>239</v>
      </c>
      <c r="P70" s="28" t="s">
        <v>592</v>
      </c>
      <c r="Q70" s="14" t="s">
        <v>593</v>
      </c>
      <c r="R70" s="14" t="str">
        <f ca="1">IFERROR(__xludf.DUMMYFUNCTION("GOOGLETRANSLATE(Q70)"),"Good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70" s="14" t="s">
        <v>44</v>
      </c>
      <c r="T70" s="18" t="s">
        <v>594</v>
      </c>
      <c r="U70" s="14"/>
      <c r="V70" s="14" t="s">
        <v>46</v>
      </c>
      <c r="W70" s="19">
        <v>0</v>
      </c>
      <c r="X70" s="19">
        <v>0</v>
      </c>
      <c r="Y70" s="19">
        <v>0</v>
      </c>
      <c r="Z70" s="19">
        <v>0</v>
      </c>
      <c r="AA70" s="14"/>
      <c r="AB70" s="14" t="s">
        <v>78</v>
      </c>
      <c r="AC70" s="14" t="s">
        <v>595</v>
      </c>
      <c r="AD70" s="14"/>
      <c r="AE70" s="32"/>
      <c r="AF70" s="32"/>
    </row>
    <row r="71" spans="1:32" ht="156" x14ac:dyDescent="0.2">
      <c r="A71" s="10" t="str">
        <f t="shared" si="0"/>
        <v>32-70</v>
      </c>
      <c r="B71" s="11" t="s">
        <v>93</v>
      </c>
      <c r="C71" s="22" t="s">
        <v>596</v>
      </c>
      <c r="D71" s="13">
        <v>32</v>
      </c>
      <c r="E71" s="14" t="s">
        <v>95</v>
      </c>
      <c r="F71" s="14" t="s">
        <v>35</v>
      </c>
      <c r="G71" s="14" t="s">
        <v>82</v>
      </c>
      <c r="H71" s="14" t="s">
        <v>83</v>
      </c>
      <c r="I71" s="14" t="s">
        <v>424</v>
      </c>
      <c r="J71" s="14" t="s">
        <v>425</v>
      </c>
      <c r="K71" s="14"/>
      <c r="L71" s="14" t="s">
        <v>41</v>
      </c>
      <c r="M71" s="15">
        <v>39910.186932870369</v>
      </c>
      <c r="N71" s="14">
        <v>508</v>
      </c>
      <c r="O71" s="14">
        <v>623</v>
      </c>
      <c r="P71" s="25"/>
      <c r="Q71" s="14" t="s">
        <v>597</v>
      </c>
      <c r="R71" s="14" t="str">
        <f ca="1">IFERROR(__xludf.DUMMYFUNCTION("GOOGLETRANSLATE(Q71)"),"@andie0312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71" s="14" t="s">
        <v>44</v>
      </c>
      <c r="T71" s="18" t="s">
        <v>598</v>
      </c>
      <c r="U71" s="14"/>
      <c r="V71" s="14" t="s">
        <v>46</v>
      </c>
      <c r="W71" s="19">
        <v>1</v>
      </c>
      <c r="X71" s="19">
        <v>0</v>
      </c>
      <c r="Y71" s="19">
        <v>1</v>
      </c>
      <c r="Z71" s="19">
        <v>0</v>
      </c>
      <c r="AA71" s="14"/>
      <c r="AB71" s="14" t="s">
        <v>432</v>
      </c>
      <c r="AC71" s="31" t="s">
        <v>433</v>
      </c>
      <c r="AD71" s="14" t="s">
        <v>221</v>
      </c>
      <c r="AE71" s="32"/>
      <c r="AF71" s="32"/>
    </row>
    <row r="72" spans="1:32" ht="120" x14ac:dyDescent="0.2">
      <c r="A72" s="10" t="str">
        <f t="shared" si="0"/>
        <v>32-71</v>
      </c>
      <c r="B72" s="11">
        <v>45004.836342592593</v>
      </c>
      <c r="C72" s="22" t="s">
        <v>599</v>
      </c>
      <c r="D72" s="23">
        <v>32</v>
      </c>
      <c r="E72" s="14" t="s">
        <v>34</v>
      </c>
      <c r="F72" s="14" t="s">
        <v>35</v>
      </c>
      <c r="G72" s="14" t="s">
        <v>36</v>
      </c>
      <c r="H72" s="14" t="s">
        <v>223</v>
      </c>
      <c r="I72" s="14" t="s">
        <v>600</v>
      </c>
      <c r="J72" s="14" t="s">
        <v>601</v>
      </c>
      <c r="K72" s="14" t="s">
        <v>602</v>
      </c>
      <c r="L72" s="14" t="s">
        <v>41</v>
      </c>
      <c r="M72" s="15">
        <v>43983</v>
      </c>
      <c r="N72" s="14">
        <v>667</v>
      </c>
      <c r="O72" s="14">
        <v>341</v>
      </c>
      <c r="P72" s="14" t="s">
        <v>603</v>
      </c>
      <c r="Q72" s="14" t="s">
        <v>604</v>
      </c>
      <c r="R72" s="14" t="str">
        <f ca="1">IFERROR(__xludf.DUMMYFUNCTION("GOOGLETRANSLATE(Q72)"),"UP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72" s="14" t="s">
        <v>44</v>
      </c>
      <c r="T72" s="18" t="s">
        <v>605</v>
      </c>
      <c r="U72" s="14"/>
      <c r="V72" s="14" t="s">
        <v>90</v>
      </c>
      <c r="W72" s="19">
        <v>1</v>
      </c>
      <c r="X72" s="19">
        <v>0</v>
      </c>
      <c r="Y72" s="19">
        <v>0</v>
      </c>
      <c r="Z72" s="19">
        <v>0</v>
      </c>
      <c r="AA72" s="14"/>
      <c r="AB72" s="14" t="s">
        <v>69</v>
      </c>
      <c r="AC72" s="14" t="s">
        <v>606</v>
      </c>
      <c r="AD72" s="14"/>
      <c r="AE72" s="32"/>
      <c r="AF72" s="32"/>
    </row>
    <row r="73" spans="1:32" ht="120" x14ac:dyDescent="0.2">
      <c r="A73" s="10" t="str">
        <f t="shared" si="0"/>
        <v>32-72</v>
      </c>
      <c r="B73" s="11" t="s">
        <v>607</v>
      </c>
      <c r="C73" s="22" t="s">
        <v>608</v>
      </c>
      <c r="D73" s="13">
        <v>32</v>
      </c>
      <c r="E73" s="14" t="s">
        <v>34</v>
      </c>
      <c r="F73" s="14" t="s">
        <v>35</v>
      </c>
      <c r="G73" s="14" t="s">
        <v>36</v>
      </c>
      <c r="H73" s="14" t="s">
        <v>311</v>
      </c>
      <c r="I73" s="14" t="s">
        <v>609</v>
      </c>
      <c r="J73" s="14" t="s">
        <v>610</v>
      </c>
      <c r="K73" s="14"/>
      <c r="L73" s="14" t="s">
        <v>41</v>
      </c>
      <c r="M73" s="15">
        <v>40330</v>
      </c>
      <c r="N73" s="14">
        <v>73</v>
      </c>
      <c r="O73" s="14">
        <v>17</v>
      </c>
      <c r="P73" s="16"/>
      <c r="Q73" s="14" t="s">
        <v>611</v>
      </c>
      <c r="R73" s="14" t="str">
        <f ca="1">IFERROR(__xludf.DUMMYFUNCTION("GOOGLETRANSLATE(Q73)"),"@iamraououlmanuel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73" s="17" t="s">
        <v>44</v>
      </c>
      <c r="T73" s="18" t="s">
        <v>612</v>
      </c>
      <c r="U73" s="14"/>
      <c r="V73" s="14" t="s">
        <v>90</v>
      </c>
      <c r="W73" s="19">
        <v>8</v>
      </c>
      <c r="X73" s="19">
        <v>0</v>
      </c>
      <c r="Y73" s="19">
        <v>0</v>
      </c>
      <c r="Z73" s="19">
        <v>0</v>
      </c>
      <c r="AA73" s="14"/>
      <c r="AB73" s="14" t="s">
        <v>47</v>
      </c>
      <c r="AC73" s="14" t="s">
        <v>613</v>
      </c>
      <c r="AD73" s="14" t="s">
        <v>221</v>
      </c>
      <c r="AE73" s="32"/>
      <c r="AF73" s="32"/>
    </row>
    <row r="74" spans="1:32" ht="144" x14ac:dyDescent="0.2">
      <c r="A74" s="10" t="str">
        <f t="shared" si="0"/>
        <v>32-73</v>
      </c>
      <c r="B74" s="11" t="s">
        <v>614</v>
      </c>
      <c r="C74" s="22" t="s">
        <v>615</v>
      </c>
      <c r="D74" s="13">
        <v>32</v>
      </c>
      <c r="E74" s="14" t="s">
        <v>34</v>
      </c>
      <c r="F74" s="14" t="s">
        <v>35</v>
      </c>
      <c r="G74" s="14" t="s">
        <v>36</v>
      </c>
      <c r="H74" s="14" t="s">
        <v>37</v>
      </c>
      <c r="I74" s="14" t="s">
        <v>616</v>
      </c>
      <c r="J74" s="14" t="s">
        <v>617</v>
      </c>
      <c r="K74" s="14"/>
      <c r="L74" s="14" t="s">
        <v>41</v>
      </c>
      <c r="M74" s="15">
        <v>41643.085949074077</v>
      </c>
      <c r="N74" s="14">
        <v>428</v>
      </c>
      <c r="O74" s="14">
        <v>244</v>
      </c>
      <c r="P74" s="16" t="s">
        <v>618</v>
      </c>
      <c r="Q74" s="14" t="s">
        <v>619</v>
      </c>
      <c r="R74" s="14" t="str">
        <f ca="1">IFERROR(__xludf.DUMMYFUNCTION("GOOGLETRANSLATE(Q74)"),"There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74" s="17" t="s">
        <v>16</v>
      </c>
      <c r="T74" s="18" t="s">
        <v>620</v>
      </c>
      <c r="U74" s="14"/>
      <c r="V74" s="14" t="s">
        <v>90</v>
      </c>
      <c r="W74" s="19">
        <v>2</v>
      </c>
      <c r="X74" s="19">
        <v>0</v>
      </c>
      <c r="Y74" s="19">
        <v>0</v>
      </c>
      <c r="Z74" s="19">
        <v>0</v>
      </c>
      <c r="AA74" s="14"/>
      <c r="AB74" s="14" t="s">
        <v>47</v>
      </c>
      <c r="AC74" s="14" t="s">
        <v>621</v>
      </c>
      <c r="AD74" s="14" t="s">
        <v>49</v>
      </c>
      <c r="AE74" s="32"/>
      <c r="AF74" s="32"/>
    </row>
    <row r="75" spans="1:32" ht="180" x14ac:dyDescent="0.2">
      <c r="A75" s="10" t="str">
        <f t="shared" si="0"/>
        <v>32-74</v>
      </c>
      <c r="B75" s="11" t="s">
        <v>93</v>
      </c>
      <c r="C75" s="22" t="s">
        <v>622</v>
      </c>
      <c r="D75" s="13">
        <v>32</v>
      </c>
      <c r="E75" s="14" t="s">
        <v>95</v>
      </c>
      <c r="F75" s="14" t="s">
        <v>35</v>
      </c>
      <c r="G75" s="14" t="s">
        <v>82</v>
      </c>
      <c r="H75" s="14" t="s">
        <v>83</v>
      </c>
      <c r="I75" s="14" t="s">
        <v>623</v>
      </c>
      <c r="J75" s="14" t="s">
        <v>624</v>
      </c>
      <c r="K75" s="14"/>
      <c r="L75" s="14" t="s">
        <v>41</v>
      </c>
      <c r="M75" s="15">
        <v>42527.106064814812</v>
      </c>
      <c r="N75" s="14">
        <v>285</v>
      </c>
      <c r="O75" s="14">
        <v>377</v>
      </c>
      <c r="P75" s="16"/>
      <c r="Q75" s="14" t="s">
        <v>625</v>
      </c>
      <c r="R75" s="14" t="str">
        <f ca="1">IFERROR(__xludf.DUMMYFUNCTION("GOOGLETRANSLATE(Q75)"),"May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75" s="14" t="s">
        <v>88</v>
      </c>
      <c r="T75" s="18" t="s">
        <v>626</v>
      </c>
      <c r="U75" s="14"/>
      <c r="V75" s="14" t="s">
        <v>46</v>
      </c>
      <c r="W75" s="19">
        <v>2</v>
      </c>
      <c r="X75" s="19">
        <v>0</v>
      </c>
      <c r="Y75" s="19">
        <v>0</v>
      </c>
      <c r="Z75" s="19">
        <v>0</v>
      </c>
      <c r="AA75" s="14"/>
      <c r="AB75" s="14" t="s">
        <v>69</v>
      </c>
      <c r="AC75" s="24" t="s">
        <v>627</v>
      </c>
      <c r="AD75" s="14" t="s">
        <v>221</v>
      </c>
      <c r="AE75" s="32"/>
      <c r="AF75" s="32"/>
    </row>
    <row r="76" spans="1:32" ht="144" x14ac:dyDescent="0.2">
      <c r="A76" s="10" t="str">
        <f t="shared" si="0"/>
        <v>32-75</v>
      </c>
      <c r="B76" s="11">
        <v>44998.426030092596</v>
      </c>
      <c r="C76" s="22" t="s">
        <v>628</v>
      </c>
      <c r="D76" s="23">
        <v>32</v>
      </c>
      <c r="E76" s="14" t="s">
        <v>81</v>
      </c>
      <c r="F76" s="14" t="s">
        <v>35</v>
      </c>
      <c r="G76" s="14" t="s">
        <v>180</v>
      </c>
      <c r="H76" s="14" t="s">
        <v>83</v>
      </c>
      <c r="I76" s="14" t="s">
        <v>629</v>
      </c>
      <c r="J76" s="14" t="s">
        <v>630</v>
      </c>
      <c r="K76" s="14" t="s">
        <v>631</v>
      </c>
      <c r="L76" s="14" t="s">
        <v>41</v>
      </c>
      <c r="M76" s="15">
        <v>40210</v>
      </c>
      <c r="N76" s="14">
        <v>1236</v>
      </c>
      <c r="O76" s="14">
        <v>638</v>
      </c>
      <c r="P76" s="28" t="s">
        <v>632</v>
      </c>
      <c r="Q76" s="14" t="s">
        <v>633</v>
      </c>
      <c r="R76" s="14" t="str">
        <f ca="1">IFERROR(__xludf.DUMMYFUNCTION("GOOGLETRANSLATE(Q76)"),"If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76" s="14" t="s">
        <v>44</v>
      </c>
      <c r="T76" s="18" t="s">
        <v>634</v>
      </c>
      <c r="U76" s="14"/>
      <c r="V76" s="14" t="s">
        <v>90</v>
      </c>
      <c r="W76" s="19">
        <v>2</v>
      </c>
      <c r="X76" s="19">
        <v>0</v>
      </c>
      <c r="Y76" s="19">
        <v>0</v>
      </c>
      <c r="Z76" s="19">
        <v>0</v>
      </c>
      <c r="AA76" s="14"/>
      <c r="AB76" s="14" t="s">
        <v>47</v>
      </c>
      <c r="AC76" s="24" t="s">
        <v>635</v>
      </c>
      <c r="AD76" s="14"/>
      <c r="AE76" s="32"/>
      <c r="AF76" s="32"/>
    </row>
    <row r="77" spans="1:32" ht="132" x14ac:dyDescent="0.2">
      <c r="A77" s="10" t="str">
        <f t="shared" si="0"/>
        <v>32-76</v>
      </c>
      <c r="B77" s="11" t="s">
        <v>93</v>
      </c>
      <c r="C77" s="22" t="s">
        <v>636</v>
      </c>
      <c r="D77" s="13">
        <v>32</v>
      </c>
      <c r="E77" s="14" t="s">
        <v>95</v>
      </c>
      <c r="F77" s="14" t="s">
        <v>35</v>
      </c>
      <c r="G77" s="14" t="s">
        <v>82</v>
      </c>
      <c r="H77" s="14" t="s">
        <v>83</v>
      </c>
      <c r="I77" s="14" t="s">
        <v>637</v>
      </c>
      <c r="J77" s="14" t="s">
        <v>638</v>
      </c>
      <c r="K77" s="14" t="s">
        <v>639</v>
      </c>
      <c r="L77" s="14" t="s">
        <v>41</v>
      </c>
      <c r="M77" s="14" t="s">
        <v>640</v>
      </c>
      <c r="N77" s="14">
        <v>236</v>
      </c>
      <c r="O77" s="14">
        <v>27</v>
      </c>
      <c r="P77" s="16" t="s">
        <v>641</v>
      </c>
      <c r="Q77" s="14" t="s">
        <v>642</v>
      </c>
      <c r="R77" s="14" t="str">
        <f ca="1">IFERROR(__xludf.DUMMYFUNCTION("GOOGLETRANSLATE(Q77)"),"@kikopangilinan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77" s="14" t="s">
        <v>44</v>
      </c>
      <c r="T77" s="18" t="s">
        <v>643</v>
      </c>
      <c r="U77" s="14"/>
      <c r="V77" s="14" t="s">
        <v>46</v>
      </c>
      <c r="W77" s="19">
        <v>1</v>
      </c>
      <c r="X77" s="19">
        <v>0</v>
      </c>
      <c r="Y77" s="19">
        <v>0</v>
      </c>
      <c r="Z77" s="19">
        <v>0</v>
      </c>
      <c r="AA77" s="14"/>
      <c r="AB77" s="14" t="s">
        <v>644</v>
      </c>
      <c r="AC77" s="14" t="s">
        <v>645</v>
      </c>
      <c r="AD77" s="14"/>
      <c r="AE77" s="32"/>
      <c r="AF77" s="32"/>
    </row>
    <row r="78" spans="1:32" ht="84" x14ac:dyDescent="0.2">
      <c r="A78" s="10" t="str">
        <f t="shared" si="0"/>
        <v>32-77</v>
      </c>
      <c r="B78" s="11" t="s">
        <v>93</v>
      </c>
      <c r="C78" s="22" t="s">
        <v>646</v>
      </c>
      <c r="D78" s="13">
        <v>32</v>
      </c>
      <c r="E78" s="14" t="s">
        <v>95</v>
      </c>
      <c r="F78" s="14" t="s">
        <v>35</v>
      </c>
      <c r="G78" s="14" t="s">
        <v>82</v>
      </c>
      <c r="H78" s="14" t="s">
        <v>83</v>
      </c>
      <c r="I78" s="14" t="s">
        <v>647</v>
      </c>
      <c r="J78" s="14" t="s">
        <v>648</v>
      </c>
      <c r="K78" s="14" t="s">
        <v>649</v>
      </c>
      <c r="L78" s="14" t="s">
        <v>41</v>
      </c>
      <c r="M78" s="15">
        <v>39915.103692129633</v>
      </c>
      <c r="N78" s="14">
        <v>44</v>
      </c>
      <c r="O78" s="14">
        <v>8</v>
      </c>
      <c r="P78" s="16"/>
      <c r="Q78" s="14" t="s">
        <v>650</v>
      </c>
      <c r="R78" s="14" t="str">
        <f ca="1">IFERROR(__xludf.DUMMYFUNCTION("GOOGLETRANSLATE(Q78)"),"@kikopangilinan so you better have NPA recruitment in UP, jan starts with student body organizations")</f>
        <v>@kikopangilinan so you better have NPA recruitment in UP, jan starts with student body organizations</v>
      </c>
      <c r="S78" s="14" t="s">
        <v>44</v>
      </c>
      <c r="T78" s="18" t="s">
        <v>651</v>
      </c>
      <c r="U78" s="14"/>
      <c r="V78" s="14" t="s">
        <v>46</v>
      </c>
      <c r="W78" s="19">
        <v>0</v>
      </c>
      <c r="X78" s="19">
        <v>0</v>
      </c>
      <c r="Y78" s="19">
        <v>0</v>
      </c>
      <c r="Z78" s="19">
        <v>0</v>
      </c>
      <c r="AA78" s="14"/>
      <c r="AB78" s="14" t="s">
        <v>292</v>
      </c>
      <c r="AC78" s="14" t="s">
        <v>652</v>
      </c>
      <c r="AD78" s="14" t="s">
        <v>92</v>
      </c>
      <c r="AE78" s="32"/>
      <c r="AF78" s="32"/>
    </row>
    <row r="79" spans="1:32" ht="132" x14ac:dyDescent="0.2">
      <c r="A79" s="10" t="str">
        <f t="shared" si="0"/>
        <v>32-78</v>
      </c>
      <c r="B79" s="11" t="s">
        <v>93</v>
      </c>
      <c r="C79" s="22" t="s">
        <v>653</v>
      </c>
      <c r="D79" s="13">
        <v>32</v>
      </c>
      <c r="E79" s="14" t="s">
        <v>95</v>
      </c>
      <c r="F79" s="14" t="s">
        <v>35</v>
      </c>
      <c r="G79" s="14" t="s">
        <v>82</v>
      </c>
      <c r="H79" s="14" t="s">
        <v>83</v>
      </c>
      <c r="I79" s="14" t="s">
        <v>654</v>
      </c>
      <c r="J79" s="14" t="s">
        <v>655</v>
      </c>
      <c r="K79" s="14" t="s">
        <v>656</v>
      </c>
      <c r="L79" s="14" t="s">
        <v>41</v>
      </c>
      <c r="M79" s="15">
        <v>43865.157500000001</v>
      </c>
      <c r="N79" s="14">
        <v>250</v>
      </c>
      <c r="O79" s="14">
        <v>141</v>
      </c>
      <c r="P79" s="16" t="s">
        <v>42</v>
      </c>
      <c r="Q79" s="14" t="s">
        <v>657</v>
      </c>
      <c r="R79" s="14" t="str">
        <f ca="1">IFERROR(__xludf.DUMMYFUNCTION("GOOGLETRANSLATE(Q79)"),"@kikopangilinan is right that you are like you and your activists who make UP a blanket.
The left messed up ""up"" long enough!")</f>
        <v>@kikopangilinan is right that you are like you and your activists who make UP a blanket.
The left messed up "up" long enough!</v>
      </c>
      <c r="S79" s="14" t="s">
        <v>44</v>
      </c>
      <c r="T79" s="18" t="s">
        <v>658</v>
      </c>
      <c r="U79" s="14"/>
      <c r="V79" s="14" t="s">
        <v>46</v>
      </c>
      <c r="W79" s="19">
        <v>4</v>
      </c>
      <c r="X79" s="19">
        <v>0</v>
      </c>
      <c r="Y79" s="19">
        <v>0</v>
      </c>
      <c r="Z79" s="19">
        <v>0</v>
      </c>
      <c r="AA79" s="14"/>
      <c r="AB79" s="14" t="s">
        <v>69</v>
      </c>
      <c r="AC79" s="24" t="s">
        <v>659</v>
      </c>
      <c r="AD79" s="14"/>
      <c r="AE79" s="32"/>
      <c r="AF79" s="32"/>
    </row>
    <row r="80" spans="1:32" ht="156" x14ac:dyDescent="0.2">
      <c r="A80" s="10" t="str">
        <f t="shared" si="0"/>
        <v>32-79</v>
      </c>
      <c r="B80" s="11">
        <v>44998.484407569442</v>
      </c>
      <c r="C80" s="22" t="s">
        <v>660</v>
      </c>
      <c r="D80" s="23">
        <v>32</v>
      </c>
      <c r="E80" s="14" t="s">
        <v>81</v>
      </c>
      <c r="F80" s="14" t="s">
        <v>35</v>
      </c>
      <c r="G80" s="14" t="s">
        <v>180</v>
      </c>
      <c r="H80" s="14" t="s">
        <v>83</v>
      </c>
      <c r="I80" s="14" t="s">
        <v>661</v>
      </c>
      <c r="J80" s="14" t="s">
        <v>662</v>
      </c>
      <c r="K80" s="14" t="s">
        <v>663</v>
      </c>
      <c r="L80" s="14" t="s">
        <v>65</v>
      </c>
      <c r="M80" s="15">
        <v>44013</v>
      </c>
      <c r="N80" s="14">
        <v>95</v>
      </c>
      <c r="O80" s="14">
        <v>5</v>
      </c>
      <c r="P80" s="16"/>
      <c r="Q80" s="14" t="s">
        <v>664</v>
      </c>
      <c r="R80" s="14" t="str">
        <f ca="1">IFERROR(__xludf.DUMMYFUNCTION("GOOGLETRANSLATE(Q80)"),"Hey when the CPP-NPA-NDF terrorists have entered UP, do you have a #Defendup trend? You guys are with Sarat Elangot.")</f>
        <v>Hey when the CPP-NPA-NDF terrorists have entered UP, do you have a #Defendup trend? You guys are with Sarat Elangot.</v>
      </c>
      <c r="S80" s="14" t="s">
        <v>44</v>
      </c>
      <c r="T80" s="18" t="s">
        <v>665</v>
      </c>
      <c r="U80" s="14"/>
      <c r="V80" s="14" t="s">
        <v>46</v>
      </c>
      <c r="W80" s="19">
        <v>7</v>
      </c>
      <c r="X80" s="19">
        <v>0</v>
      </c>
      <c r="Y80" s="19">
        <v>1</v>
      </c>
      <c r="Z80" s="19"/>
      <c r="AA80" s="14"/>
      <c r="AB80" s="14" t="s">
        <v>47</v>
      </c>
      <c r="AC80" s="27" t="s">
        <v>666</v>
      </c>
      <c r="AD80" s="14" t="s">
        <v>92</v>
      </c>
      <c r="AE80" s="32"/>
      <c r="AF80" s="32"/>
    </row>
    <row r="81" spans="1:32" ht="180" x14ac:dyDescent="0.2">
      <c r="A81" s="10" t="str">
        <f t="shared" si="0"/>
        <v>32-80</v>
      </c>
      <c r="B81" s="11">
        <v>44998.456983622687</v>
      </c>
      <c r="C81" s="22" t="s">
        <v>667</v>
      </c>
      <c r="D81" s="23">
        <v>32</v>
      </c>
      <c r="E81" s="14" t="s">
        <v>81</v>
      </c>
      <c r="F81" s="14" t="s">
        <v>35</v>
      </c>
      <c r="G81" s="14" t="s">
        <v>180</v>
      </c>
      <c r="H81" s="14" t="s">
        <v>83</v>
      </c>
      <c r="I81" s="14" t="s">
        <v>668</v>
      </c>
      <c r="J81" s="14" t="s">
        <v>669</v>
      </c>
      <c r="K81" s="14" t="s">
        <v>670</v>
      </c>
      <c r="L81" s="14" t="s">
        <v>41</v>
      </c>
      <c r="M81" s="15">
        <v>41334</v>
      </c>
      <c r="N81" s="14">
        <v>34</v>
      </c>
      <c r="O81" s="14">
        <v>3</v>
      </c>
      <c r="P81" s="16"/>
      <c r="Q81" s="14" t="s">
        <v>671</v>
      </c>
      <c r="R81" s="14" t="str">
        <f ca="1">IFERROR(__xludf.DUMMYFUNCTION("GOOGLETRANSLATE(Q81)"),"Please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81" s="14" t="s">
        <v>44</v>
      </c>
      <c r="T81" s="18" t="s">
        <v>672</v>
      </c>
      <c r="U81" s="14"/>
      <c r="V81" s="14" t="s">
        <v>46</v>
      </c>
      <c r="W81" s="19">
        <v>16</v>
      </c>
      <c r="X81" s="19">
        <v>0</v>
      </c>
      <c r="Y81" s="19">
        <v>0</v>
      </c>
      <c r="Z81" s="19">
        <v>0</v>
      </c>
      <c r="AA81" s="14"/>
      <c r="AB81" s="14" t="s">
        <v>47</v>
      </c>
      <c r="AC81" s="14" t="s">
        <v>673</v>
      </c>
      <c r="AD81" s="14" t="s">
        <v>92</v>
      </c>
      <c r="AE81" s="32"/>
      <c r="AF81" s="32"/>
    </row>
    <row r="82" spans="1:32" ht="168" x14ac:dyDescent="0.2">
      <c r="A82" s="10" t="str">
        <f t="shared" si="0"/>
        <v>32-81</v>
      </c>
      <c r="B82" s="11">
        <v>44998.485512430554</v>
      </c>
      <c r="C82" s="22" t="s">
        <v>674</v>
      </c>
      <c r="D82" s="23">
        <v>32</v>
      </c>
      <c r="E82" s="14" t="s">
        <v>81</v>
      </c>
      <c r="F82" s="14" t="s">
        <v>35</v>
      </c>
      <c r="G82" s="14" t="s">
        <v>180</v>
      </c>
      <c r="H82" s="14" t="s">
        <v>83</v>
      </c>
      <c r="I82" s="14" t="s">
        <v>661</v>
      </c>
      <c r="J82" s="14" t="s">
        <v>662</v>
      </c>
      <c r="K82" s="14" t="s">
        <v>663</v>
      </c>
      <c r="L82" s="14" t="s">
        <v>65</v>
      </c>
      <c r="M82" s="15">
        <v>44013</v>
      </c>
      <c r="N82" s="14">
        <v>95</v>
      </c>
      <c r="O82" s="14">
        <v>5</v>
      </c>
      <c r="P82" s="16"/>
      <c r="Q82" s="14" t="s">
        <v>675</v>
      </c>
      <c r="R82" s="14" t="str">
        <f ca="1">IFERROR(__xludf.DUMMYFUNCTION("GOOGLETRANSLATE(Q82)"),"You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82" s="14" t="s">
        <v>44</v>
      </c>
      <c r="T82" s="18" t="s">
        <v>676</v>
      </c>
      <c r="U82" s="14"/>
      <c r="V82" s="14" t="s">
        <v>46</v>
      </c>
      <c r="W82" s="19">
        <v>2</v>
      </c>
      <c r="X82" s="19">
        <v>0</v>
      </c>
      <c r="Y82" s="19">
        <v>2</v>
      </c>
      <c r="Z82" s="19"/>
      <c r="AA82" s="14"/>
      <c r="AB82" s="14" t="s">
        <v>47</v>
      </c>
      <c r="AC82" s="14" t="s">
        <v>677</v>
      </c>
      <c r="AD82" s="14" t="s">
        <v>92</v>
      </c>
      <c r="AE82" s="32"/>
      <c r="AF82" s="32"/>
    </row>
    <row r="83" spans="1:32" ht="168" x14ac:dyDescent="0.2">
      <c r="A83" s="10" t="str">
        <f t="shared" si="0"/>
        <v>32-82</v>
      </c>
      <c r="B83" s="11">
        <v>44998.486866828709</v>
      </c>
      <c r="C83" s="22" t="s">
        <v>678</v>
      </c>
      <c r="D83" s="23">
        <v>32</v>
      </c>
      <c r="E83" s="14" t="s">
        <v>81</v>
      </c>
      <c r="F83" s="14" t="s">
        <v>35</v>
      </c>
      <c r="G83" s="14" t="s">
        <v>180</v>
      </c>
      <c r="H83" s="14" t="s">
        <v>83</v>
      </c>
      <c r="I83" s="14" t="s">
        <v>679</v>
      </c>
      <c r="J83" s="14" t="s">
        <v>680</v>
      </c>
      <c r="K83" s="14" t="s">
        <v>681</v>
      </c>
      <c r="L83" s="14" t="s">
        <v>41</v>
      </c>
      <c r="M83" s="15">
        <v>44197</v>
      </c>
      <c r="N83" s="14">
        <v>22</v>
      </c>
      <c r="O83" s="14">
        <v>0</v>
      </c>
      <c r="P83" s="16"/>
      <c r="Q83" s="14" t="s">
        <v>682</v>
      </c>
      <c r="R83" s="14" t="str">
        <f ca="1">IFERROR(__xludf.DUMMYFUNCTION("GOOGLETRANSLATE(Q83)"),"You are about to leave the NPA to the government property.
#Dependupsateroristangnpa
#Defundup")</f>
        <v>You are about to leave the NPA to the government property.
#Dependupsateroristangnpa
#Defundup</v>
      </c>
      <c r="S83" s="14" t="s">
        <v>44</v>
      </c>
      <c r="T83" s="36" t="s">
        <v>1472</v>
      </c>
      <c r="U83" s="14"/>
      <c r="V83" s="14" t="s">
        <v>46</v>
      </c>
      <c r="W83" s="19">
        <v>0</v>
      </c>
      <c r="X83" s="19">
        <v>0</v>
      </c>
      <c r="Y83" s="19">
        <v>0</v>
      </c>
      <c r="Z83" s="19">
        <v>0</v>
      </c>
      <c r="AA83" s="14"/>
      <c r="AB83" s="14" t="s">
        <v>47</v>
      </c>
      <c r="AC83" s="14" t="s">
        <v>683</v>
      </c>
      <c r="AD83" s="14" t="s">
        <v>92</v>
      </c>
      <c r="AE83" s="32"/>
      <c r="AF83" s="32"/>
    </row>
    <row r="84" spans="1:32" ht="144" x14ac:dyDescent="0.2">
      <c r="A84" s="10" t="str">
        <f t="shared" si="0"/>
        <v>32-83</v>
      </c>
      <c r="B84" s="11" t="s">
        <v>684</v>
      </c>
      <c r="C84" s="12" t="s">
        <v>685</v>
      </c>
      <c r="D84" s="13">
        <v>32</v>
      </c>
      <c r="E84" s="14" t="s">
        <v>34</v>
      </c>
      <c r="F84" s="14" t="s">
        <v>35</v>
      </c>
      <c r="G84" s="14" t="s">
        <v>36</v>
      </c>
      <c r="H84" s="14" t="s">
        <v>349</v>
      </c>
      <c r="I84" s="14" t="s">
        <v>686</v>
      </c>
      <c r="J84" s="14" t="s">
        <v>687</v>
      </c>
      <c r="K84" s="14"/>
      <c r="L84" s="14" t="s">
        <v>41</v>
      </c>
      <c r="M84" s="15">
        <v>42826</v>
      </c>
      <c r="N84" s="14">
        <v>16</v>
      </c>
      <c r="O84" s="14">
        <v>3</v>
      </c>
      <c r="P84" s="16"/>
      <c r="Q84" s="14" t="s">
        <v>688</v>
      </c>
      <c r="R84" s="14" t="str">
        <f ca="1">IFERROR(__xludf.DUMMYFUNCTION("GOOGLETRANSLATE(Q84)"),"Much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4" s="17" t="s">
        <v>420</v>
      </c>
      <c r="T84" s="18" t="s">
        <v>689</v>
      </c>
      <c r="U84" s="14"/>
      <c r="V84" s="14" t="s">
        <v>90</v>
      </c>
      <c r="W84" s="19">
        <v>0</v>
      </c>
      <c r="X84" s="19">
        <v>0</v>
      </c>
      <c r="Y84" s="19">
        <v>0</v>
      </c>
      <c r="Z84" s="19">
        <v>0</v>
      </c>
      <c r="AA84" s="14"/>
      <c r="AB84" s="14" t="s">
        <v>47</v>
      </c>
      <c r="AC84" s="24" t="s">
        <v>690</v>
      </c>
      <c r="AD84" s="14" t="s">
        <v>221</v>
      </c>
      <c r="AE84" s="32"/>
      <c r="AF84" s="32"/>
    </row>
    <row r="85" spans="1:32" ht="168" x14ac:dyDescent="0.2">
      <c r="A85" s="10" t="str">
        <f t="shared" si="0"/>
        <v>32-84</v>
      </c>
      <c r="B85" s="11" t="s">
        <v>93</v>
      </c>
      <c r="C85" s="22" t="s">
        <v>691</v>
      </c>
      <c r="D85" s="13">
        <v>32</v>
      </c>
      <c r="E85" s="14" t="s">
        <v>95</v>
      </c>
      <c r="F85" s="14" t="s">
        <v>35</v>
      </c>
      <c r="G85" s="14" t="s">
        <v>82</v>
      </c>
      <c r="H85" s="14" t="s">
        <v>83</v>
      </c>
      <c r="I85" s="14" t="s">
        <v>692</v>
      </c>
      <c r="J85" s="14" t="s">
        <v>693</v>
      </c>
      <c r="K85" s="14" t="s">
        <v>694</v>
      </c>
      <c r="L85" s="14" t="s">
        <v>65</v>
      </c>
      <c r="M85" s="15">
        <v>40210</v>
      </c>
      <c r="N85" s="14">
        <v>425</v>
      </c>
      <c r="O85" s="14">
        <v>28138</v>
      </c>
      <c r="P85" s="16" t="s">
        <v>695</v>
      </c>
      <c r="Q85" s="14" t="s">
        <v>696</v>
      </c>
      <c r="R85" s="14" t="str">
        <f ca="1">IFERROR(__xludf.DUMMYFUNCTION("GOOGLETRANSLATE(Q85)"),"If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85" s="14" t="s">
        <v>88</v>
      </c>
      <c r="T85" s="18" t="s">
        <v>697</v>
      </c>
      <c r="U85" s="14"/>
      <c r="V85" s="14" t="s">
        <v>90</v>
      </c>
      <c r="W85" s="19">
        <v>149</v>
      </c>
      <c r="X85" s="19">
        <v>0</v>
      </c>
      <c r="Y85" s="19">
        <v>175</v>
      </c>
      <c r="Z85" s="19">
        <v>0</v>
      </c>
      <c r="AA85" s="14"/>
      <c r="AB85" s="14" t="s">
        <v>47</v>
      </c>
      <c r="AC85" s="24" t="s">
        <v>698</v>
      </c>
      <c r="AD85" s="14"/>
      <c r="AE85" s="32"/>
      <c r="AF85" s="32"/>
    </row>
    <row r="86" spans="1:32" ht="132" x14ac:dyDescent="0.2">
      <c r="A86" s="10" t="str">
        <f t="shared" si="0"/>
        <v>32-85</v>
      </c>
      <c r="B86" s="11" t="s">
        <v>93</v>
      </c>
      <c r="C86" s="22" t="s">
        <v>699</v>
      </c>
      <c r="D86" s="13">
        <v>32</v>
      </c>
      <c r="E86" s="14" t="s">
        <v>95</v>
      </c>
      <c r="F86" s="14" t="s">
        <v>35</v>
      </c>
      <c r="G86" s="14" t="s">
        <v>82</v>
      </c>
      <c r="H86" s="14" t="s">
        <v>83</v>
      </c>
      <c r="I86" s="14" t="s">
        <v>700</v>
      </c>
      <c r="J86" s="14" t="s">
        <v>701</v>
      </c>
      <c r="K86" s="14" t="s">
        <v>702</v>
      </c>
      <c r="L86" s="14" t="s">
        <v>41</v>
      </c>
      <c r="M86" s="15">
        <v>44562</v>
      </c>
      <c r="N86" s="14">
        <v>170</v>
      </c>
      <c r="O86" s="14">
        <v>358</v>
      </c>
      <c r="P86" s="16" t="s">
        <v>203</v>
      </c>
      <c r="Q86" s="14" t="s">
        <v>703</v>
      </c>
      <c r="R86" s="14" t="str">
        <f ca="1">IFERROR(__xludf.DUMMYFUNCTION("GOOGLETRANSLATE(Q86)"),"Is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86" s="14" t="s">
        <v>88</v>
      </c>
      <c r="T86" s="18" t="s">
        <v>704</v>
      </c>
      <c r="U86" s="14"/>
      <c r="V86" s="14" t="s">
        <v>46</v>
      </c>
      <c r="W86" s="19">
        <v>7</v>
      </c>
      <c r="X86" s="19">
        <v>0</v>
      </c>
      <c r="Y86" s="19">
        <v>330</v>
      </c>
      <c r="Z86" s="19">
        <v>0</v>
      </c>
      <c r="AA86" s="14"/>
      <c r="AB86" s="14" t="s">
        <v>292</v>
      </c>
      <c r="AC86" s="14" t="s">
        <v>705</v>
      </c>
      <c r="AD86" s="14"/>
      <c r="AE86" s="32"/>
      <c r="AF86" s="32"/>
    </row>
    <row r="87" spans="1:32" ht="144" x14ac:dyDescent="0.2">
      <c r="A87" s="10" t="str">
        <f t="shared" si="0"/>
        <v>32-86</v>
      </c>
      <c r="B87" s="11">
        <v>45002.420189861106</v>
      </c>
      <c r="C87" s="22" t="s">
        <v>706</v>
      </c>
      <c r="D87" s="23">
        <v>32</v>
      </c>
      <c r="E87" s="14" t="s">
        <v>81</v>
      </c>
      <c r="F87" s="14" t="s">
        <v>35</v>
      </c>
      <c r="G87" s="14" t="s">
        <v>707</v>
      </c>
      <c r="H87" s="14" t="s">
        <v>358</v>
      </c>
      <c r="I87" s="14" t="s">
        <v>708</v>
      </c>
      <c r="J87" s="14" t="s">
        <v>709</v>
      </c>
      <c r="K87" s="14" t="s">
        <v>710</v>
      </c>
      <c r="L87" s="14" t="s">
        <v>41</v>
      </c>
      <c r="M87" s="15">
        <v>43647</v>
      </c>
      <c r="N87" s="14">
        <v>21</v>
      </c>
      <c r="O87" s="14">
        <v>72</v>
      </c>
      <c r="P87" s="16"/>
      <c r="Q87" s="14" t="s">
        <v>711</v>
      </c>
      <c r="R87" s="14" t="str">
        <f ca="1">IFERROR(__xludf.DUMMYFUNCTION("GOOGLETRANSLATE(Q87)"),"That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87" s="14" t="s">
        <v>44</v>
      </c>
      <c r="T87" s="18" t="s">
        <v>712</v>
      </c>
      <c r="U87" s="14"/>
      <c r="V87" s="14" t="s">
        <v>90</v>
      </c>
      <c r="W87" s="19">
        <v>0</v>
      </c>
      <c r="X87" s="19">
        <v>1</v>
      </c>
      <c r="Y87" s="19">
        <v>1</v>
      </c>
      <c r="Z87" s="19">
        <v>1</v>
      </c>
      <c r="AA87" s="14"/>
      <c r="AB87" s="14" t="s">
        <v>47</v>
      </c>
      <c r="AC87" s="14" t="s">
        <v>713</v>
      </c>
      <c r="AD87" s="14" t="s">
        <v>92</v>
      </c>
      <c r="AE87" s="32"/>
      <c r="AF87" s="32"/>
    </row>
    <row r="88" spans="1:32" ht="192" x14ac:dyDescent="0.2">
      <c r="A88" s="10" t="str">
        <f t="shared" si="0"/>
        <v>32-87</v>
      </c>
      <c r="B88" s="11">
        <v>44998.399097222224</v>
      </c>
      <c r="C88" s="22" t="s">
        <v>714</v>
      </c>
      <c r="D88" s="23">
        <v>32</v>
      </c>
      <c r="E88" s="14" t="s">
        <v>81</v>
      </c>
      <c r="F88" s="14" t="s">
        <v>35</v>
      </c>
      <c r="G88" s="14" t="s">
        <v>180</v>
      </c>
      <c r="H88" s="14" t="s">
        <v>83</v>
      </c>
      <c r="I88" s="14" t="s">
        <v>715</v>
      </c>
      <c r="J88" s="14" t="s">
        <v>716</v>
      </c>
      <c r="K88" s="14" t="s">
        <v>717</v>
      </c>
      <c r="L88" s="14" t="s">
        <v>106</v>
      </c>
      <c r="M88" s="15">
        <v>41883</v>
      </c>
      <c r="N88" s="14">
        <v>383</v>
      </c>
      <c r="O88" s="14">
        <v>1863642</v>
      </c>
      <c r="P88" s="28" t="s">
        <v>203</v>
      </c>
      <c r="Q88" s="14" t="s">
        <v>718</v>
      </c>
      <c r="R88" s="14" t="str">
        <f ca="1">IFERROR(__xludf.DUMMYFUNCTION("GOOGLETRANSLATE(Q88)"),"Duterte to UP Students: Fine, stop a lesson. I will stop the funding. There was nothing to do, but to recruit the communists there.")</f>
        <v>Duterte to UP Students: Fine, stop a lesson. I will stop the funding. There was nothing to do, but to recruit the communists there.</v>
      </c>
      <c r="S88" s="14" t="s">
        <v>88</v>
      </c>
      <c r="T88" s="18" t="s">
        <v>719</v>
      </c>
      <c r="U88" s="14"/>
      <c r="V88" s="14" t="s">
        <v>46</v>
      </c>
      <c r="W88" s="19">
        <v>0</v>
      </c>
      <c r="X88" s="19">
        <v>0</v>
      </c>
      <c r="Y88" s="19">
        <v>314</v>
      </c>
      <c r="Z88" s="19">
        <v>19053</v>
      </c>
      <c r="AA88" s="14"/>
      <c r="AB88" s="14" t="s">
        <v>47</v>
      </c>
      <c r="AC88" s="14" t="s">
        <v>720</v>
      </c>
      <c r="AD88" s="14"/>
      <c r="AE88" s="32"/>
      <c r="AF88" s="32"/>
    </row>
    <row r="89" spans="1:32" ht="192" x14ac:dyDescent="0.2">
      <c r="A89" s="10" t="str">
        <f t="shared" si="0"/>
        <v>32-88</v>
      </c>
      <c r="B89" s="11">
        <v>44998.401319444441</v>
      </c>
      <c r="C89" s="22" t="s">
        <v>721</v>
      </c>
      <c r="D89" s="23">
        <v>32</v>
      </c>
      <c r="E89" s="14" t="s">
        <v>81</v>
      </c>
      <c r="F89" s="14" t="s">
        <v>35</v>
      </c>
      <c r="G89" s="14" t="s">
        <v>180</v>
      </c>
      <c r="H89" s="14" t="s">
        <v>83</v>
      </c>
      <c r="I89" s="14" t="s">
        <v>722</v>
      </c>
      <c r="J89" s="14" t="s">
        <v>723</v>
      </c>
      <c r="K89" s="14" t="s">
        <v>724</v>
      </c>
      <c r="L89" s="14" t="s">
        <v>106</v>
      </c>
      <c r="M89" s="15">
        <v>40118</v>
      </c>
      <c r="N89" s="14">
        <v>179</v>
      </c>
      <c r="O89" s="14">
        <v>1514473</v>
      </c>
      <c r="P89" s="28" t="s">
        <v>725</v>
      </c>
      <c r="Q89" s="14" t="s">
        <v>726</v>
      </c>
      <c r="R89" s="14" t="str">
        <f ca="1">IFERROR(__xludf.DUMMYFUNCTION("GOOGLETRANSLATE(Q89)"),"President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89" s="14" t="s">
        <v>88</v>
      </c>
      <c r="T89" s="18" t="s">
        <v>727</v>
      </c>
      <c r="U89" s="14"/>
      <c r="V89" s="14" t="s">
        <v>90</v>
      </c>
      <c r="W89" s="19">
        <v>1966</v>
      </c>
      <c r="X89" s="19">
        <v>0</v>
      </c>
      <c r="Y89" s="19">
        <v>3</v>
      </c>
      <c r="Z89" s="19">
        <v>8</v>
      </c>
      <c r="AA89" s="14"/>
      <c r="AB89" s="14" t="s">
        <v>47</v>
      </c>
      <c r="AC89" s="14" t="s">
        <v>728</v>
      </c>
      <c r="AD89" s="14"/>
      <c r="AE89" s="32"/>
      <c r="AF89" s="32"/>
    </row>
    <row r="90" spans="1:32" ht="192" x14ac:dyDescent="0.2">
      <c r="A90" s="10" t="str">
        <f t="shared" si="0"/>
        <v>32-89</v>
      </c>
      <c r="B90" s="11">
        <v>44998.381053240744</v>
      </c>
      <c r="C90" s="22" t="s">
        <v>729</v>
      </c>
      <c r="D90" s="23">
        <v>32</v>
      </c>
      <c r="E90" s="14" t="s">
        <v>81</v>
      </c>
      <c r="F90" s="14" t="s">
        <v>35</v>
      </c>
      <c r="G90" s="14" t="s">
        <v>82</v>
      </c>
      <c r="H90" s="14" t="s">
        <v>83</v>
      </c>
      <c r="I90" s="14" t="s">
        <v>730</v>
      </c>
      <c r="J90" s="14" t="s">
        <v>731</v>
      </c>
      <c r="K90" s="14" t="s">
        <v>732</v>
      </c>
      <c r="L90" s="14" t="s">
        <v>41</v>
      </c>
      <c r="M90" s="15">
        <v>44136</v>
      </c>
      <c r="N90" s="14">
        <v>61</v>
      </c>
      <c r="O90" s="14">
        <v>25</v>
      </c>
      <c r="P90" s="16"/>
      <c r="Q90" s="14" t="s">
        <v>733</v>
      </c>
      <c r="R90" s="14" t="str">
        <f ca="1">IFERROR(__xludf.DUMMYFUNCTION("GOOGLETRANSLATE(Q90)"),"So what? The many communists who are reunited")</f>
        <v>So what? The many communists who are reunited</v>
      </c>
      <c r="S90" s="14" t="s">
        <v>88</v>
      </c>
      <c r="T90" s="18" t="s">
        <v>734</v>
      </c>
      <c r="U90" s="14"/>
      <c r="V90" s="14" t="s">
        <v>46</v>
      </c>
      <c r="W90" s="19">
        <v>0</v>
      </c>
      <c r="X90" s="19">
        <v>0</v>
      </c>
      <c r="Y90" s="19">
        <v>0</v>
      </c>
      <c r="Z90" s="19">
        <v>0</v>
      </c>
      <c r="AA90" s="14"/>
      <c r="AB90" s="14" t="s">
        <v>47</v>
      </c>
      <c r="AC90" s="14" t="s">
        <v>413</v>
      </c>
      <c r="AD90" s="14" t="s">
        <v>92</v>
      </c>
      <c r="AE90" s="32"/>
      <c r="AF90" s="32"/>
    </row>
    <row r="91" spans="1:32" ht="144" x14ac:dyDescent="0.2">
      <c r="A91" s="10" t="str">
        <f t="shared" si="0"/>
        <v>32-90</v>
      </c>
      <c r="B91" s="11">
        <v>45004.837500000001</v>
      </c>
      <c r="C91" s="22" t="s">
        <v>735</v>
      </c>
      <c r="D91" s="23">
        <v>32</v>
      </c>
      <c r="E91" s="14" t="s">
        <v>34</v>
      </c>
      <c r="F91" s="14" t="s">
        <v>35</v>
      </c>
      <c r="G91" s="14" t="s">
        <v>36</v>
      </c>
      <c r="H91" s="14" t="s">
        <v>223</v>
      </c>
      <c r="I91" s="14" t="s">
        <v>736</v>
      </c>
      <c r="J91" s="14" t="s">
        <v>737</v>
      </c>
      <c r="K91" s="14" t="s">
        <v>738</v>
      </c>
      <c r="L91" s="14" t="s">
        <v>41</v>
      </c>
      <c r="M91" s="15">
        <v>44013</v>
      </c>
      <c r="N91" s="14">
        <v>395</v>
      </c>
      <c r="O91" s="14">
        <v>108</v>
      </c>
      <c r="P91" s="16"/>
      <c r="Q91" s="14" t="s">
        <v>739</v>
      </c>
      <c r="R91" s="14" t="str">
        <f ca="1">IFERROR(__xludf.DUMMYFUNCTION("GOOGLETRANSLATE(Q91)"),"Yes!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91" s="14" t="s">
        <v>44</v>
      </c>
      <c r="T91" s="18" t="s">
        <v>740</v>
      </c>
      <c r="U91" s="14"/>
      <c r="V91" s="14" t="s">
        <v>90</v>
      </c>
      <c r="W91" s="19">
        <v>0</v>
      </c>
      <c r="X91" s="19">
        <v>0</v>
      </c>
      <c r="Y91" s="19">
        <v>0</v>
      </c>
      <c r="Z91" s="19">
        <v>0</v>
      </c>
      <c r="AA91" s="14"/>
      <c r="AB91" s="14" t="s">
        <v>47</v>
      </c>
      <c r="AC91" s="24" t="s">
        <v>741</v>
      </c>
      <c r="AD91" s="14" t="s">
        <v>92</v>
      </c>
      <c r="AE91" s="32"/>
      <c r="AF91" s="32"/>
    </row>
    <row r="92" spans="1:32" ht="132" x14ac:dyDescent="0.2">
      <c r="A92" s="10" t="str">
        <f t="shared" si="0"/>
        <v>32-91</v>
      </c>
      <c r="B92" s="11" t="s">
        <v>93</v>
      </c>
      <c r="C92" s="22" t="s">
        <v>742</v>
      </c>
      <c r="D92" s="13">
        <v>32</v>
      </c>
      <c r="E92" s="14" t="s">
        <v>95</v>
      </c>
      <c r="F92" s="14" t="s">
        <v>35</v>
      </c>
      <c r="G92" s="14" t="s">
        <v>82</v>
      </c>
      <c r="H92" s="14" t="s">
        <v>83</v>
      </c>
      <c r="I92" s="14" t="s">
        <v>743</v>
      </c>
      <c r="J92" s="14" t="s">
        <v>744</v>
      </c>
      <c r="K92" s="14" t="s">
        <v>745</v>
      </c>
      <c r="L92" s="14" t="s">
        <v>41</v>
      </c>
      <c r="M92" s="14" t="s">
        <v>746</v>
      </c>
      <c r="N92" s="14">
        <v>1082</v>
      </c>
      <c r="O92" s="14">
        <v>904</v>
      </c>
      <c r="P92" s="16" t="s">
        <v>747</v>
      </c>
      <c r="Q92" s="14" t="s">
        <v>748</v>
      </c>
      <c r="R92" s="14" t="str">
        <f ca="1">IFERROR(__xludf.DUMMYFUNCTION("GOOGLETRANSLATE(Q92)"),"? If the welfare of the people's scholars depends, will you rely on the Communist Fronts?")</f>
        <v>? If the welfare of the people's scholars depends, will you rely on the Communist Fronts?</v>
      </c>
      <c r="S92" s="14" t="s">
        <v>44</v>
      </c>
      <c r="T92" s="18" t="s">
        <v>749</v>
      </c>
      <c r="U92" s="14"/>
      <c r="V92" s="14" t="s">
        <v>46</v>
      </c>
      <c r="W92" s="19">
        <v>0</v>
      </c>
      <c r="X92" s="19">
        <v>0</v>
      </c>
      <c r="Y92" s="19">
        <v>0</v>
      </c>
      <c r="Z92" s="19">
        <v>0</v>
      </c>
      <c r="AA92" s="14"/>
      <c r="AB92" s="14" t="s">
        <v>292</v>
      </c>
      <c r="AC92" s="24" t="s">
        <v>750</v>
      </c>
      <c r="AD92" s="14"/>
      <c r="AE92" s="32"/>
      <c r="AF92" s="32"/>
    </row>
    <row r="93" spans="1:32" ht="156" x14ac:dyDescent="0.2">
      <c r="A93" s="10" t="str">
        <f t="shared" si="0"/>
        <v>32-92</v>
      </c>
      <c r="B93" s="11" t="s">
        <v>93</v>
      </c>
      <c r="C93" s="22" t="s">
        <v>751</v>
      </c>
      <c r="D93" s="13">
        <v>32</v>
      </c>
      <c r="E93" s="14" t="s">
        <v>95</v>
      </c>
      <c r="F93" s="14" t="s">
        <v>35</v>
      </c>
      <c r="G93" s="14" t="s">
        <v>82</v>
      </c>
      <c r="H93" s="14" t="s">
        <v>83</v>
      </c>
      <c r="I93" s="14" t="s">
        <v>752</v>
      </c>
      <c r="J93" s="14" t="s">
        <v>753</v>
      </c>
      <c r="K93" s="14" t="s">
        <v>754</v>
      </c>
      <c r="L93" s="14" t="s">
        <v>41</v>
      </c>
      <c r="M93" s="15">
        <v>42072.221319444441</v>
      </c>
      <c r="N93" s="14">
        <v>2146</v>
      </c>
      <c r="O93" s="14">
        <v>3121</v>
      </c>
      <c r="P93" s="16"/>
      <c r="Q93" s="14" t="s">
        <v>755</v>
      </c>
      <c r="R93" s="14" t="str">
        <f ca="1">IFERROR(__xludf.DUMMYFUNCTION("GOOGLETRANSLATE(Q93)"),"@kikopangilinan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93" s="14" t="s">
        <v>44</v>
      </c>
      <c r="T93" s="18" t="s">
        <v>756</v>
      </c>
      <c r="U93" s="14"/>
      <c r="V93" s="14" t="s">
        <v>46</v>
      </c>
      <c r="W93" s="19">
        <v>4</v>
      </c>
      <c r="X93" s="19">
        <v>0</v>
      </c>
      <c r="Y93" s="19">
        <v>0</v>
      </c>
      <c r="Z93" s="19">
        <v>0</v>
      </c>
      <c r="AA93" s="14"/>
      <c r="AB93" s="14" t="s">
        <v>69</v>
      </c>
      <c r="AC93" s="24" t="s">
        <v>757</v>
      </c>
      <c r="AD93" s="14" t="s">
        <v>92</v>
      </c>
      <c r="AE93" s="32"/>
      <c r="AF93" s="32"/>
    </row>
    <row r="94" spans="1:32" ht="144" x14ac:dyDescent="0.2">
      <c r="A94" s="10" t="str">
        <f t="shared" si="0"/>
        <v>32-93</v>
      </c>
      <c r="B94" s="11" t="s">
        <v>758</v>
      </c>
      <c r="C94" s="22" t="s">
        <v>759</v>
      </c>
      <c r="D94" s="23">
        <v>32</v>
      </c>
      <c r="E94" s="14" t="s">
        <v>34</v>
      </c>
      <c r="F94" s="14" t="s">
        <v>35</v>
      </c>
      <c r="G94" s="14" t="s">
        <v>36</v>
      </c>
      <c r="H94" s="14" t="s">
        <v>349</v>
      </c>
      <c r="I94" s="14" t="s">
        <v>760</v>
      </c>
      <c r="J94" s="14" t="s">
        <v>761</v>
      </c>
      <c r="K94" s="14" t="s">
        <v>762</v>
      </c>
      <c r="L94" s="14" t="s">
        <v>41</v>
      </c>
      <c r="M94" s="15">
        <v>44016.437337962961</v>
      </c>
      <c r="N94" s="14">
        <v>170</v>
      </c>
      <c r="O94" s="14">
        <v>110</v>
      </c>
      <c r="P94" s="16"/>
      <c r="Q94" s="14" t="s">
        <v>763</v>
      </c>
      <c r="R94" s="14" t="str">
        <f ca="1">IFERROR(__xludf.DUMMYFUNCTION("GOOGLETRANSLATE(Q94)"),"@Hyeungkim2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94" s="14" t="s">
        <v>44</v>
      </c>
      <c r="T94" s="18" t="s">
        <v>764</v>
      </c>
      <c r="U94" s="14"/>
      <c r="V94" s="14" t="s">
        <v>90</v>
      </c>
      <c r="W94" s="19">
        <v>0</v>
      </c>
      <c r="X94" s="19">
        <v>0</v>
      </c>
      <c r="Y94" s="19">
        <v>0</v>
      </c>
      <c r="Z94" s="19">
        <v>0</v>
      </c>
      <c r="AA94" s="14"/>
      <c r="AB94" s="14" t="s">
        <v>47</v>
      </c>
      <c r="AC94" s="27" t="s">
        <v>765</v>
      </c>
      <c r="AD94" s="14" t="s">
        <v>92</v>
      </c>
      <c r="AE94" s="32"/>
      <c r="AF94" s="32"/>
    </row>
    <row r="95" spans="1:32" ht="156" x14ac:dyDescent="0.2">
      <c r="A95" s="10" t="str">
        <f t="shared" si="0"/>
        <v>32-94</v>
      </c>
      <c r="B95" s="11" t="s">
        <v>93</v>
      </c>
      <c r="C95" s="22" t="s">
        <v>766</v>
      </c>
      <c r="D95" s="13">
        <v>32</v>
      </c>
      <c r="E95" s="14" t="s">
        <v>95</v>
      </c>
      <c r="F95" s="14" t="s">
        <v>35</v>
      </c>
      <c r="G95" s="14" t="s">
        <v>82</v>
      </c>
      <c r="H95" s="14" t="s">
        <v>83</v>
      </c>
      <c r="I95" s="14" t="s">
        <v>767</v>
      </c>
      <c r="J95" s="14" t="s">
        <v>768</v>
      </c>
      <c r="K95" s="14"/>
      <c r="L95" s="14" t="s">
        <v>41</v>
      </c>
      <c r="M95" s="14" t="s">
        <v>769</v>
      </c>
      <c r="N95" s="14">
        <v>1453</v>
      </c>
      <c r="O95" s="14">
        <v>850</v>
      </c>
      <c r="P95" s="16"/>
      <c r="Q95" s="14" t="s">
        <v>770</v>
      </c>
      <c r="R95" s="14" t="str">
        <f ca="1">IFERROR(__xludf.DUMMYFUNCTION("GOOGLETRANSLATE(Q95)"),"@KongLasalista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95" s="14" t="s">
        <v>44</v>
      </c>
      <c r="T95" s="18" t="s">
        <v>771</v>
      </c>
      <c r="U95" s="14"/>
      <c r="V95" s="14" t="s">
        <v>46</v>
      </c>
      <c r="W95" s="19">
        <v>0</v>
      </c>
      <c r="X95" s="19">
        <v>0</v>
      </c>
      <c r="Y95" s="19">
        <v>0</v>
      </c>
      <c r="Z95" s="19">
        <v>0</v>
      </c>
      <c r="AA95" s="14"/>
      <c r="AB95" s="14" t="s">
        <v>292</v>
      </c>
      <c r="AC95" s="24" t="s">
        <v>772</v>
      </c>
      <c r="AD95" s="14" t="s">
        <v>221</v>
      </c>
      <c r="AE95" s="32"/>
      <c r="AF95" s="32"/>
    </row>
    <row r="96" spans="1:32" ht="192" x14ac:dyDescent="0.2">
      <c r="A96" s="10" t="str">
        <f t="shared" si="0"/>
        <v>32-95</v>
      </c>
      <c r="B96" s="11" t="s">
        <v>93</v>
      </c>
      <c r="C96" s="22" t="s">
        <v>773</v>
      </c>
      <c r="D96" s="13">
        <v>32</v>
      </c>
      <c r="E96" s="14" t="s">
        <v>95</v>
      </c>
      <c r="F96" s="14" t="s">
        <v>35</v>
      </c>
      <c r="G96" s="14" t="s">
        <v>82</v>
      </c>
      <c r="H96" s="14" t="s">
        <v>83</v>
      </c>
      <c r="I96" s="14" t="s">
        <v>774</v>
      </c>
      <c r="J96" s="14" t="s">
        <v>775</v>
      </c>
      <c r="K96" s="14"/>
      <c r="L96" s="14" t="s">
        <v>41</v>
      </c>
      <c r="M96" s="14" t="s">
        <v>776</v>
      </c>
      <c r="N96" s="14">
        <v>202</v>
      </c>
      <c r="O96" s="14">
        <v>126</v>
      </c>
      <c r="P96" s="16" t="s">
        <v>777</v>
      </c>
      <c r="Q96" s="14" t="s">
        <v>778</v>
      </c>
      <c r="R96" s="14" t="str">
        <f ca="1">IFERROR(__xludf.DUMMYFUNCTION("GOOGLETRANSLATE(Q96)"),"@kikopangilinan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96" s="14" t="s">
        <v>44</v>
      </c>
      <c r="T96" s="18" t="s">
        <v>779</v>
      </c>
      <c r="U96" s="14"/>
      <c r="V96" s="14" t="s">
        <v>46</v>
      </c>
      <c r="W96" s="19">
        <v>2</v>
      </c>
      <c r="X96" s="19">
        <v>0</v>
      </c>
      <c r="Y96" s="19">
        <v>0</v>
      </c>
      <c r="Z96" s="19">
        <v>0</v>
      </c>
      <c r="AA96" s="14"/>
      <c r="AB96" s="14" t="s">
        <v>69</v>
      </c>
      <c r="AC96" s="24" t="s">
        <v>780</v>
      </c>
      <c r="AD96" s="14" t="s">
        <v>221</v>
      </c>
      <c r="AE96" s="32"/>
      <c r="AF96" s="32"/>
    </row>
    <row r="97" spans="1:32" ht="180" x14ac:dyDescent="0.2">
      <c r="A97" s="10" t="str">
        <f t="shared" si="0"/>
        <v>32-96</v>
      </c>
      <c r="B97" s="11" t="s">
        <v>93</v>
      </c>
      <c r="C97" s="22" t="s">
        <v>781</v>
      </c>
      <c r="D97" s="13">
        <v>32</v>
      </c>
      <c r="E97" s="14" t="s">
        <v>95</v>
      </c>
      <c r="F97" s="14" t="s">
        <v>35</v>
      </c>
      <c r="G97" s="14" t="s">
        <v>82</v>
      </c>
      <c r="H97" s="14" t="s">
        <v>83</v>
      </c>
      <c r="I97" s="14" t="s">
        <v>782</v>
      </c>
      <c r="J97" s="14" t="s">
        <v>783</v>
      </c>
      <c r="K97" s="14" t="s">
        <v>784</v>
      </c>
      <c r="L97" s="14" t="s">
        <v>41</v>
      </c>
      <c r="M97" s="14" t="s">
        <v>785</v>
      </c>
      <c r="N97" s="14">
        <v>1319</v>
      </c>
      <c r="O97" s="14">
        <v>999</v>
      </c>
      <c r="P97" s="16" t="s">
        <v>42</v>
      </c>
      <c r="Q97" s="14" t="s">
        <v>786</v>
      </c>
      <c r="R97" s="14" t="str">
        <f ca="1">IFERROR(__xludf.DUMMYFUNCTION("GOOGLETRANSLATE(Q97)"),"Unfortunately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97" s="14" t="s">
        <v>88</v>
      </c>
      <c r="T97" s="18" t="s">
        <v>787</v>
      </c>
      <c r="U97" s="14"/>
      <c r="V97" s="14" t="s">
        <v>90</v>
      </c>
      <c r="W97" s="19">
        <v>3</v>
      </c>
      <c r="X97" s="19">
        <v>0</v>
      </c>
      <c r="Y97" s="19">
        <v>0</v>
      </c>
      <c r="Z97" s="19">
        <v>0</v>
      </c>
      <c r="AA97" s="14"/>
      <c r="AB97" s="14" t="s">
        <v>69</v>
      </c>
      <c r="AC97" s="24" t="s">
        <v>788</v>
      </c>
      <c r="AD97" s="14"/>
      <c r="AE97" s="32"/>
      <c r="AF97" s="32"/>
    </row>
    <row r="98" spans="1:32" ht="144" x14ac:dyDescent="0.2">
      <c r="A98" s="10" t="str">
        <f t="shared" si="0"/>
        <v>32-97</v>
      </c>
      <c r="B98" s="11">
        <v>45004.863888888889</v>
      </c>
      <c r="C98" s="22" t="s">
        <v>789</v>
      </c>
      <c r="D98" s="23">
        <v>32</v>
      </c>
      <c r="E98" s="14" t="s">
        <v>34</v>
      </c>
      <c r="F98" s="14" t="s">
        <v>35</v>
      </c>
      <c r="G98" s="14" t="s">
        <v>36</v>
      </c>
      <c r="H98" s="14" t="s">
        <v>349</v>
      </c>
      <c r="I98" s="14" t="s">
        <v>790</v>
      </c>
      <c r="J98" s="14" t="s">
        <v>791</v>
      </c>
      <c r="K98" s="14" t="s">
        <v>792</v>
      </c>
      <c r="L98" s="14" t="s">
        <v>41</v>
      </c>
      <c r="M98" s="15">
        <v>41883</v>
      </c>
      <c r="N98" s="14">
        <v>811</v>
      </c>
      <c r="O98" s="14">
        <v>682</v>
      </c>
      <c r="P98" s="28" t="s">
        <v>793</v>
      </c>
      <c r="Q98" s="14" t="s">
        <v>794</v>
      </c>
      <c r="R98" s="14" t="str">
        <f ca="1">IFERROR(__xludf.DUMMYFUNCTION("GOOGLETRANSLATE(Q98)"),"CPP-NPA-NDF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98" s="14" t="s">
        <v>44</v>
      </c>
      <c r="T98" s="18" t="s">
        <v>795</v>
      </c>
      <c r="U98" s="14"/>
      <c r="V98" s="14" t="s">
        <v>90</v>
      </c>
      <c r="W98" s="19">
        <v>0</v>
      </c>
      <c r="X98" s="19">
        <v>2</v>
      </c>
      <c r="Y98" s="19">
        <v>0</v>
      </c>
      <c r="Z98" s="19">
        <v>0</v>
      </c>
      <c r="AA98" s="14"/>
      <c r="AB98" s="14" t="s">
        <v>47</v>
      </c>
      <c r="AC98" s="27" t="s">
        <v>796</v>
      </c>
      <c r="AD98" s="14"/>
      <c r="AE98" s="32"/>
      <c r="AF98" s="32"/>
    </row>
    <row r="99" spans="1:32" ht="156" x14ac:dyDescent="0.2">
      <c r="A99" s="10" t="str">
        <f t="shared" si="0"/>
        <v>32-98</v>
      </c>
      <c r="B99" s="11">
        <v>44998.493633171296</v>
      </c>
      <c r="C99" s="22" t="s">
        <v>797</v>
      </c>
      <c r="D99" s="13">
        <v>32</v>
      </c>
      <c r="E99" s="14" t="s">
        <v>81</v>
      </c>
      <c r="F99" s="14" t="s">
        <v>35</v>
      </c>
      <c r="G99" s="14" t="s">
        <v>180</v>
      </c>
      <c r="H99" s="14" t="s">
        <v>83</v>
      </c>
      <c r="I99" s="14" t="s">
        <v>798</v>
      </c>
      <c r="J99" s="14" t="s">
        <v>799</v>
      </c>
      <c r="K99" s="14"/>
      <c r="L99" s="14" t="s">
        <v>41</v>
      </c>
      <c r="M99" s="15">
        <v>43282</v>
      </c>
      <c r="N99" s="14">
        <v>13</v>
      </c>
      <c r="O99" s="14">
        <v>5</v>
      </c>
      <c r="P99" s="16"/>
      <c r="Q99" s="14" t="s">
        <v>800</v>
      </c>
      <c r="R99" s="14" t="str">
        <f ca="1">IFERROR(__xludf.DUMMYFUNCTION("GOOGLETRANSLATE(Q99)"),"Just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99" s="14" t="s">
        <v>44</v>
      </c>
      <c r="T99" s="18" t="s">
        <v>1473</v>
      </c>
      <c r="U99" s="14"/>
      <c r="V99" s="14" t="s">
        <v>46</v>
      </c>
      <c r="W99" s="19">
        <v>0</v>
      </c>
      <c r="X99" s="19">
        <v>0</v>
      </c>
      <c r="Y99" s="26">
        <v>0</v>
      </c>
      <c r="Z99" s="26">
        <v>0</v>
      </c>
      <c r="AA99" s="14"/>
      <c r="AB99" s="14" t="s">
        <v>47</v>
      </c>
      <c r="AC99" s="24" t="s">
        <v>801</v>
      </c>
      <c r="AD99" s="14" t="s">
        <v>221</v>
      </c>
      <c r="AE99" s="32"/>
      <c r="AF99" s="32"/>
    </row>
    <row r="100" spans="1:32" ht="144" x14ac:dyDescent="0.2">
      <c r="A100" s="10" t="str">
        <f t="shared" si="0"/>
        <v>32-99</v>
      </c>
      <c r="B100" s="11">
        <v>44998.454874884264</v>
      </c>
      <c r="C100" s="22" t="s">
        <v>802</v>
      </c>
      <c r="D100" s="13">
        <v>32</v>
      </c>
      <c r="E100" s="14" t="s">
        <v>81</v>
      </c>
      <c r="F100" s="14" t="s">
        <v>35</v>
      </c>
      <c r="G100" s="14" t="s">
        <v>180</v>
      </c>
      <c r="H100" s="14" t="s">
        <v>83</v>
      </c>
      <c r="I100" s="14" t="s">
        <v>803</v>
      </c>
      <c r="J100" s="14" t="s">
        <v>804</v>
      </c>
      <c r="K100" s="14"/>
      <c r="L100" s="14" t="s">
        <v>41</v>
      </c>
      <c r="M100" s="15">
        <v>40330</v>
      </c>
      <c r="N100" s="14">
        <v>424</v>
      </c>
      <c r="O100" s="14">
        <v>17</v>
      </c>
      <c r="P100" s="28" t="s">
        <v>805</v>
      </c>
      <c r="Q100" s="14" t="s">
        <v>806</v>
      </c>
      <c r="R100" s="14" t="str">
        <f ca="1">IFERROR(__xludf.DUMMYFUNCTION("GOOGLETRANSLATE(Q100)"),"Dpt po sir, do not oppose the PNP's invasion of UP but but your gwin will ask my basis to accuse the PNP and AFP that MRN is the NPAs who have been in UP. Ayun dpt yng gwin nyo pong assignment.")</f>
        <v>Dpt po sir, do not oppose the PNP's invasion of UP but but your gwin will ask my basis to accuse the PNP and AFP that MRN is the NPAs who have been in UP. Ayun dpt yng gwin nyo pong assignment.</v>
      </c>
      <c r="S100" s="14" t="s">
        <v>44</v>
      </c>
      <c r="T100" s="18" t="s">
        <v>807</v>
      </c>
      <c r="U100" s="14"/>
      <c r="V100" s="14" t="s">
        <v>46</v>
      </c>
      <c r="W100" s="19">
        <v>0</v>
      </c>
      <c r="X100" s="19">
        <v>0</v>
      </c>
      <c r="Y100" s="19">
        <v>0</v>
      </c>
      <c r="Z100" s="19">
        <v>0</v>
      </c>
      <c r="AA100" s="14"/>
      <c r="AB100" s="14" t="s">
        <v>47</v>
      </c>
      <c r="AC100" s="14" t="s">
        <v>808</v>
      </c>
      <c r="AD100" s="14"/>
      <c r="AE100" s="32"/>
      <c r="AF100" s="32"/>
    </row>
    <row r="101" spans="1:32" ht="192" x14ac:dyDescent="0.2">
      <c r="A101" s="10" t="str">
        <f t="shared" si="0"/>
        <v>32-100</v>
      </c>
      <c r="B101" s="11">
        <v>44998.452168067131</v>
      </c>
      <c r="C101" s="22" t="s">
        <v>809</v>
      </c>
      <c r="D101" s="23">
        <v>32</v>
      </c>
      <c r="E101" s="14" t="s">
        <v>81</v>
      </c>
      <c r="F101" s="14" t="s">
        <v>35</v>
      </c>
      <c r="G101" s="14" t="s">
        <v>180</v>
      </c>
      <c r="H101" s="14" t="s">
        <v>83</v>
      </c>
      <c r="I101" s="14" t="s">
        <v>810</v>
      </c>
      <c r="J101" s="14" t="s">
        <v>811</v>
      </c>
      <c r="K101" s="14" t="s">
        <v>812</v>
      </c>
      <c r="L101" s="14" t="s">
        <v>41</v>
      </c>
      <c r="M101" s="15">
        <v>44105</v>
      </c>
      <c r="N101" s="14">
        <v>3379</v>
      </c>
      <c r="O101" s="14">
        <v>2938</v>
      </c>
      <c r="P101" s="16"/>
      <c r="Q101" s="14" t="s">
        <v>813</v>
      </c>
      <c r="R101" s="14" t="str">
        <f ca="1">IFERROR(__xludf.DUMMYFUNCTION("GOOGLETRANSLATE(Q101)"),"Because it is a breeding ground of NPA?, Kiko, your type is sweet to speak, but it's empty.")</f>
        <v>Because it is a breeding ground of NPA?, Kiko, your type is sweet to speak, but it's empty.</v>
      </c>
      <c r="S101" s="14" t="s">
        <v>44</v>
      </c>
      <c r="T101" s="18" t="s">
        <v>814</v>
      </c>
      <c r="U101" s="14"/>
      <c r="V101" s="14" t="s">
        <v>90</v>
      </c>
      <c r="W101" s="19">
        <v>5</v>
      </c>
      <c r="X101" s="19">
        <v>0</v>
      </c>
      <c r="Y101" s="19">
        <v>1</v>
      </c>
      <c r="Z101" s="19"/>
      <c r="AA101" s="14"/>
      <c r="AB101" s="14" t="s">
        <v>47</v>
      </c>
      <c r="AC101" s="14" t="s">
        <v>815</v>
      </c>
      <c r="AD101" s="14" t="s">
        <v>816</v>
      </c>
      <c r="AE101" s="32"/>
      <c r="AF101" s="32"/>
    </row>
    <row r="102" spans="1:32" ht="192" x14ac:dyDescent="0.2">
      <c r="A102" s="10" t="str">
        <f t="shared" si="0"/>
        <v>32-101</v>
      </c>
      <c r="B102" s="11">
        <v>44998.450804490742</v>
      </c>
      <c r="C102" s="22" t="s">
        <v>817</v>
      </c>
      <c r="D102" s="13">
        <v>32</v>
      </c>
      <c r="E102" s="14" t="s">
        <v>81</v>
      </c>
      <c r="F102" s="14" t="s">
        <v>35</v>
      </c>
      <c r="G102" s="14" t="s">
        <v>180</v>
      </c>
      <c r="H102" s="14" t="s">
        <v>83</v>
      </c>
      <c r="I102" s="14" t="s">
        <v>818</v>
      </c>
      <c r="J102" s="14" t="s">
        <v>819</v>
      </c>
      <c r="K102" s="14"/>
      <c r="L102" s="14" t="s">
        <v>41</v>
      </c>
      <c r="M102" s="15">
        <v>41244</v>
      </c>
      <c r="N102" s="14">
        <v>152</v>
      </c>
      <c r="O102" s="14">
        <v>17</v>
      </c>
      <c r="P102" s="16"/>
      <c r="Q102" s="14" t="s">
        <v>820</v>
      </c>
      <c r="R102" s="14" t="str">
        <f ca="1">IFERROR(__xludf.DUMMYFUNCTION("GOOGLETRANSLATE(Q102)"),"UP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102" s="14" t="s">
        <v>44</v>
      </c>
      <c r="T102" s="18" t="s">
        <v>821</v>
      </c>
      <c r="U102" s="14"/>
      <c r="V102" s="14" t="s">
        <v>90</v>
      </c>
      <c r="W102" s="19">
        <v>11</v>
      </c>
      <c r="X102" s="19">
        <v>0</v>
      </c>
      <c r="Y102" s="19">
        <v>0</v>
      </c>
      <c r="Z102" s="19">
        <v>0</v>
      </c>
      <c r="AA102" s="14"/>
      <c r="AB102" s="14" t="s">
        <v>47</v>
      </c>
      <c r="AC102" s="14" t="s">
        <v>815</v>
      </c>
      <c r="AD102" s="14" t="s">
        <v>221</v>
      </c>
      <c r="AE102" s="32"/>
      <c r="AF102" s="32"/>
    </row>
    <row r="103" spans="1:32" ht="180" x14ac:dyDescent="0.2">
      <c r="A103" s="10" t="str">
        <f t="shared" si="0"/>
        <v>32-102</v>
      </c>
      <c r="B103" s="11">
        <v>0.39656155092234258</v>
      </c>
      <c r="C103" s="22" t="s">
        <v>822</v>
      </c>
      <c r="D103" s="23">
        <v>32</v>
      </c>
      <c r="E103" s="14" t="s">
        <v>81</v>
      </c>
      <c r="F103" s="14" t="s">
        <v>35</v>
      </c>
      <c r="G103" s="14" t="s">
        <v>180</v>
      </c>
      <c r="H103" s="14" t="s">
        <v>823</v>
      </c>
      <c r="I103" s="14" t="s">
        <v>824</v>
      </c>
      <c r="J103" s="14" t="s">
        <v>825</v>
      </c>
      <c r="K103" s="14" t="s">
        <v>826</v>
      </c>
      <c r="L103" s="14" t="s">
        <v>41</v>
      </c>
      <c r="M103" s="15">
        <v>43891</v>
      </c>
      <c r="N103" s="14">
        <v>819</v>
      </c>
      <c r="O103" s="14">
        <v>12969</v>
      </c>
      <c r="P103" s="16"/>
      <c r="Q103" s="14" t="s">
        <v>827</v>
      </c>
      <c r="R103" s="14" t="str">
        <f ca="1">IFERROR(__xludf.DUMMYFUNCTION("GOOGLETRANSLATE(Q103)"),"UP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103" s="14" t="s">
        <v>44</v>
      </c>
      <c r="T103" s="18" t="s">
        <v>828</v>
      </c>
      <c r="U103" s="14"/>
      <c r="V103" s="14" t="s">
        <v>46</v>
      </c>
      <c r="W103" s="19">
        <v>0</v>
      </c>
      <c r="X103" s="19">
        <v>0</v>
      </c>
      <c r="Y103" s="19">
        <v>23</v>
      </c>
      <c r="Z103" s="19">
        <v>1</v>
      </c>
      <c r="AA103" s="14"/>
      <c r="AB103" s="14" t="s">
        <v>47</v>
      </c>
      <c r="AC103" s="24" t="s">
        <v>829</v>
      </c>
      <c r="AD103" s="14" t="s">
        <v>92</v>
      </c>
      <c r="AE103" s="32"/>
      <c r="AF103" s="32"/>
    </row>
    <row r="104" spans="1:32" ht="228" x14ac:dyDescent="0.2">
      <c r="A104" s="10" t="str">
        <f t="shared" si="0"/>
        <v>32-103</v>
      </c>
      <c r="B104" s="11">
        <v>44998.452168067131</v>
      </c>
      <c r="C104" s="22" t="s">
        <v>830</v>
      </c>
      <c r="D104" s="23">
        <v>32</v>
      </c>
      <c r="E104" s="14" t="s">
        <v>81</v>
      </c>
      <c r="F104" s="14" t="s">
        <v>35</v>
      </c>
      <c r="G104" s="14" t="s">
        <v>180</v>
      </c>
      <c r="H104" s="14" t="s">
        <v>83</v>
      </c>
      <c r="I104" s="14" t="s">
        <v>831</v>
      </c>
      <c r="J104" s="14" t="s">
        <v>832</v>
      </c>
      <c r="K104" s="14" t="s">
        <v>833</v>
      </c>
      <c r="L104" s="14" t="s">
        <v>65</v>
      </c>
      <c r="M104" s="15">
        <v>40634</v>
      </c>
      <c r="N104" s="14">
        <v>1819</v>
      </c>
      <c r="O104" s="14">
        <v>1503</v>
      </c>
      <c r="P104" s="28" t="s">
        <v>834</v>
      </c>
      <c r="Q104" s="14" t="s">
        <v>835</v>
      </c>
      <c r="R104" s="14" t="str">
        <f ca="1">IFERROR(__xludf.DUMMYFUNCTION("GOOGLETRANSLATE(Q104)"),"Taxpayers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104" s="14" t="s">
        <v>44</v>
      </c>
      <c r="T104" s="18" t="s">
        <v>836</v>
      </c>
      <c r="U104" s="14"/>
      <c r="V104" s="14" t="s">
        <v>46</v>
      </c>
      <c r="W104" s="19">
        <v>9</v>
      </c>
      <c r="X104" s="19">
        <v>0</v>
      </c>
      <c r="Y104" s="19">
        <v>0</v>
      </c>
      <c r="Z104" s="19">
        <v>0</v>
      </c>
      <c r="AA104" s="14"/>
      <c r="AB104" s="14" t="s">
        <v>47</v>
      </c>
      <c r="AC104" s="14" t="s">
        <v>837</v>
      </c>
      <c r="AD104" s="14"/>
      <c r="AE104" s="32"/>
      <c r="AF104" s="32"/>
    </row>
    <row r="105" spans="1:32" ht="144" x14ac:dyDescent="0.2">
      <c r="A105" s="10" t="str">
        <f t="shared" si="0"/>
        <v>32-104</v>
      </c>
      <c r="B105" s="11">
        <v>44998.49898423611</v>
      </c>
      <c r="C105" s="22" t="s">
        <v>838</v>
      </c>
      <c r="D105" s="23">
        <v>32</v>
      </c>
      <c r="E105" s="14" t="s">
        <v>81</v>
      </c>
      <c r="F105" s="14" t="s">
        <v>35</v>
      </c>
      <c r="G105" s="14" t="s">
        <v>180</v>
      </c>
      <c r="H105" s="14" t="s">
        <v>83</v>
      </c>
      <c r="I105" s="14" t="s">
        <v>839</v>
      </c>
      <c r="J105" s="14" t="s">
        <v>840</v>
      </c>
      <c r="K105" s="14" t="s">
        <v>841</v>
      </c>
      <c r="L105" s="14" t="s">
        <v>65</v>
      </c>
      <c r="M105" s="15">
        <v>42767</v>
      </c>
      <c r="N105" s="14">
        <v>26</v>
      </c>
      <c r="O105" s="14">
        <v>6</v>
      </c>
      <c r="P105" s="16"/>
      <c r="Q105" s="14" t="s">
        <v>842</v>
      </c>
      <c r="R105" s="14" t="str">
        <f ca="1">IFERROR(__xludf.DUMMYFUNCTION("GOOGLETRANSLATE(Q105)"),"UP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105" s="14" t="s">
        <v>44</v>
      </c>
      <c r="T105" s="18" t="s">
        <v>843</v>
      </c>
      <c r="U105" s="14"/>
      <c r="V105" s="14" t="s">
        <v>46</v>
      </c>
      <c r="W105" s="19">
        <v>163</v>
      </c>
      <c r="X105" s="19">
        <v>0</v>
      </c>
      <c r="Y105" s="19">
        <v>0</v>
      </c>
      <c r="Z105" s="19">
        <v>0</v>
      </c>
      <c r="AA105" s="14"/>
      <c r="AB105" s="14" t="s">
        <v>47</v>
      </c>
      <c r="AC105" s="24" t="s">
        <v>844</v>
      </c>
      <c r="AD105" s="14" t="s">
        <v>92</v>
      </c>
      <c r="AE105" s="32"/>
      <c r="AF105" s="32"/>
    </row>
    <row r="106" spans="1:32" ht="180" x14ac:dyDescent="0.2">
      <c r="A106" s="10" t="str">
        <f t="shared" si="0"/>
        <v>32-105</v>
      </c>
      <c r="B106" s="11">
        <v>44998.490419155089</v>
      </c>
      <c r="C106" s="22" t="s">
        <v>845</v>
      </c>
      <c r="D106" s="23">
        <v>32</v>
      </c>
      <c r="E106" s="14" t="s">
        <v>81</v>
      </c>
      <c r="F106" s="14" t="s">
        <v>35</v>
      </c>
      <c r="G106" s="14" t="s">
        <v>180</v>
      </c>
      <c r="H106" s="14" t="s">
        <v>83</v>
      </c>
      <c r="I106" s="14" t="s">
        <v>846</v>
      </c>
      <c r="J106" s="14" t="s">
        <v>847</v>
      </c>
      <c r="K106" s="14" t="s">
        <v>848</v>
      </c>
      <c r="L106" s="14" t="s">
        <v>41</v>
      </c>
      <c r="M106" s="15">
        <v>44136</v>
      </c>
      <c r="N106" s="14">
        <v>5</v>
      </c>
      <c r="O106" s="14">
        <v>0</v>
      </c>
      <c r="P106" s="16"/>
      <c r="Q106" s="14" t="s">
        <v>849</v>
      </c>
      <c r="R106" s="14" t="str">
        <f ca="1">IFERROR(__xludf.DUMMYFUNCTION("GOOGLETRANSLATE(Q106)"),"Uu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106" s="14" t="s">
        <v>44</v>
      </c>
      <c r="T106" s="18" t="s">
        <v>850</v>
      </c>
      <c r="U106" s="14"/>
      <c r="V106" s="14" t="s">
        <v>46</v>
      </c>
      <c r="W106" s="19">
        <v>0</v>
      </c>
      <c r="X106" s="19">
        <v>0</v>
      </c>
      <c r="Y106" s="19">
        <v>0</v>
      </c>
      <c r="Z106" s="19">
        <v>0</v>
      </c>
      <c r="AA106" s="14"/>
      <c r="AB106" s="14" t="s">
        <v>47</v>
      </c>
      <c r="AC106" s="14" t="s">
        <v>851</v>
      </c>
      <c r="AD106" s="14" t="s">
        <v>92</v>
      </c>
      <c r="AE106" s="32"/>
      <c r="AF106" s="32"/>
    </row>
    <row r="107" spans="1:32" ht="144" x14ac:dyDescent="0.2">
      <c r="A107" s="10" t="str">
        <f t="shared" si="0"/>
        <v>32-106</v>
      </c>
      <c r="B107" s="11">
        <v>44998.492101689815</v>
      </c>
      <c r="C107" s="22" t="s">
        <v>852</v>
      </c>
      <c r="D107" s="23">
        <v>32</v>
      </c>
      <c r="E107" s="14" t="s">
        <v>81</v>
      </c>
      <c r="F107" s="14" t="s">
        <v>35</v>
      </c>
      <c r="G107" s="14" t="s">
        <v>180</v>
      </c>
      <c r="H107" s="14" t="s">
        <v>83</v>
      </c>
      <c r="I107" s="14" t="s">
        <v>846</v>
      </c>
      <c r="J107" s="14" t="s">
        <v>847</v>
      </c>
      <c r="K107" s="14" t="s">
        <v>848</v>
      </c>
      <c r="L107" s="14" t="s">
        <v>41</v>
      </c>
      <c r="M107" s="15">
        <v>44136</v>
      </c>
      <c r="N107" s="14">
        <v>5</v>
      </c>
      <c r="O107" s="14">
        <v>0</v>
      </c>
      <c r="P107" s="16"/>
      <c r="Q107" s="14" t="s">
        <v>853</v>
      </c>
      <c r="R107" s="14" t="str">
        <f ca="1">IFERROR(__xludf.DUMMYFUNCTION("GOOGLETRANSLATE(Q107)"),"UP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107" s="14" t="s">
        <v>44</v>
      </c>
      <c r="T107" s="18" t="s">
        <v>854</v>
      </c>
      <c r="U107" s="14"/>
      <c r="V107" s="14" t="s">
        <v>46</v>
      </c>
      <c r="W107" s="19">
        <v>0</v>
      </c>
      <c r="X107" s="19">
        <v>0</v>
      </c>
      <c r="Y107" s="19">
        <v>0</v>
      </c>
      <c r="Z107" s="19">
        <v>0</v>
      </c>
      <c r="AA107" s="14"/>
      <c r="AB107" s="14" t="s">
        <v>47</v>
      </c>
      <c r="AC107" s="24" t="s">
        <v>855</v>
      </c>
      <c r="AD107" s="14" t="s">
        <v>92</v>
      </c>
      <c r="AE107" s="32"/>
      <c r="AF107" s="32"/>
    </row>
    <row r="108" spans="1:32" ht="132" x14ac:dyDescent="0.2">
      <c r="A108" s="10" t="str">
        <f t="shared" si="0"/>
        <v>32-107</v>
      </c>
      <c r="B108" s="11">
        <v>44998.495975821759</v>
      </c>
      <c r="C108" s="22" t="s">
        <v>856</v>
      </c>
      <c r="D108" s="13">
        <v>32</v>
      </c>
      <c r="E108" s="14" t="s">
        <v>81</v>
      </c>
      <c r="F108" s="14" t="s">
        <v>35</v>
      </c>
      <c r="G108" s="14" t="s">
        <v>180</v>
      </c>
      <c r="H108" s="14" t="s">
        <v>83</v>
      </c>
      <c r="I108" s="14" t="s">
        <v>857</v>
      </c>
      <c r="J108" s="14" t="s">
        <v>858</v>
      </c>
      <c r="K108" s="14"/>
      <c r="L108" s="14" t="s">
        <v>41</v>
      </c>
      <c r="M108" s="15">
        <v>44166</v>
      </c>
      <c r="N108" s="14">
        <v>5</v>
      </c>
      <c r="O108" s="14">
        <v>0</v>
      </c>
      <c r="P108" s="16"/>
      <c r="Q108" s="14" t="s">
        <v>859</v>
      </c>
      <c r="R108" s="14" t="str">
        <f ca="1">IFERROR(__xludf.DUMMYFUNCTION("GOOGLETRANSLATE(Q108)"),"You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108" s="14" t="s">
        <v>44</v>
      </c>
      <c r="T108" s="18" t="s">
        <v>860</v>
      </c>
      <c r="U108" s="14"/>
      <c r="V108" s="14" t="s">
        <v>46</v>
      </c>
      <c r="W108" s="19">
        <v>0</v>
      </c>
      <c r="X108" s="19">
        <v>0</v>
      </c>
      <c r="Y108" s="26">
        <v>0</v>
      </c>
      <c r="Z108" s="26">
        <v>0</v>
      </c>
      <c r="AA108" s="14"/>
      <c r="AB108" s="14" t="s">
        <v>47</v>
      </c>
      <c r="AC108" s="24" t="s">
        <v>861</v>
      </c>
      <c r="AD108" s="14" t="s">
        <v>221</v>
      </c>
      <c r="AE108" s="32"/>
      <c r="AF108" s="32"/>
    </row>
    <row r="109" spans="1:32" ht="144" x14ac:dyDescent="0.2">
      <c r="A109" s="10" t="str">
        <f t="shared" si="0"/>
        <v>32-108</v>
      </c>
      <c r="B109" s="11" t="s">
        <v>93</v>
      </c>
      <c r="C109" s="22" t="s">
        <v>862</v>
      </c>
      <c r="D109" s="13">
        <v>32</v>
      </c>
      <c r="E109" s="14" t="s">
        <v>95</v>
      </c>
      <c r="F109" s="14" t="s">
        <v>35</v>
      </c>
      <c r="G109" s="14" t="s">
        <v>82</v>
      </c>
      <c r="H109" s="14" t="s">
        <v>83</v>
      </c>
      <c r="I109" s="14" t="s">
        <v>863</v>
      </c>
      <c r="J109" s="14" t="s">
        <v>864</v>
      </c>
      <c r="K109" s="14" t="s">
        <v>865</v>
      </c>
      <c r="L109" s="14" t="s">
        <v>65</v>
      </c>
      <c r="M109" s="15">
        <v>43009</v>
      </c>
      <c r="N109" s="14">
        <v>271</v>
      </c>
      <c r="O109" s="14">
        <v>31</v>
      </c>
      <c r="P109" s="16" t="s">
        <v>866</v>
      </c>
      <c r="Q109" s="14" t="s">
        <v>867</v>
      </c>
      <c r="R109" s="14" t="str">
        <f ca="1">IFERROR(__xludf.DUMMYFUNCTION("GOOGLETRANSLATE(Q109)"),"Here,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09" s="14" t="s">
        <v>88</v>
      </c>
      <c r="T109" s="18" t="s">
        <v>868</v>
      </c>
      <c r="U109" s="14"/>
      <c r="V109" s="14" t="s">
        <v>869</v>
      </c>
      <c r="W109" s="19">
        <v>2</v>
      </c>
      <c r="X109" s="19">
        <v>0</v>
      </c>
      <c r="Y109" s="19">
        <v>0</v>
      </c>
      <c r="Z109" s="19">
        <v>0</v>
      </c>
      <c r="AA109" s="14"/>
      <c r="AB109" s="14" t="s">
        <v>69</v>
      </c>
      <c r="AC109" s="14" t="s">
        <v>870</v>
      </c>
      <c r="AD109" s="14"/>
      <c r="AE109" s="32"/>
      <c r="AF109" s="32"/>
    </row>
    <row r="110" spans="1:32" ht="132" x14ac:dyDescent="0.2">
      <c r="A110" s="10" t="str">
        <f t="shared" si="0"/>
        <v>32-109</v>
      </c>
      <c r="B110" s="11" t="s">
        <v>93</v>
      </c>
      <c r="C110" s="22" t="s">
        <v>871</v>
      </c>
      <c r="D110" s="13">
        <v>32</v>
      </c>
      <c r="E110" s="14" t="s">
        <v>95</v>
      </c>
      <c r="F110" s="14" t="s">
        <v>35</v>
      </c>
      <c r="G110" s="14" t="s">
        <v>82</v>
      </c>
      <c r="H110" s="14" t="s">
        <v>83</v>
      </c>
      <c r="I110" s="14" t="s">
        <v>872</v>
      </c>
      <c r="J110" s="14" t="s">
        <v>873</v>
      </c>
      <c r="K110" s="14" t="s">
        <v>874</v>
      </c>
      <c r="L110" s="14" t="s">
        <v>41</v>
      </c>
      <c r="M110" s="14" t="s">
        <v>875</v>
      </c>
      <c r="N110" s="14">
        <v>644</v>
      </c>
      <c r="O110" s="14">
        <v>260</v>
      </c>
      <c r="P110" s="16"/>
      <c r="Q110" s="14" t="s">
        <v>876</v>
      </c>
      <c r="R110" s="14" t="str">
        <f ca="1">IFERROR(__xludf.DUMMYFUNCTION("GOOGLETRANSLATE(Q110)"),"@jaicabajar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10" s="14" t="s">
        <v>44</v>
      </c>
      <c r="T110" s="18" t="s">
        <v>877</v>
      </c>
      <c r="U110" s="14"/>
      <c r="V110" s="14" t="s">
        <v>90</v>
      </c>
      <c r="W110" s="19">
        <v>21</v>
      </c>
      <c r="X110" s="19">
        <v>0</v>
      </c>
      <c r="Y110" s="19">
        <v>0</v>
      </c>
      <c r="Z110" s="19">
        <v>0</v>
      </c>
      <c r="AA110" s="14"/>
      <c r="AB110" s="14" t="s">
        <v>69</v>
      </c>
      <c r="AC110" s="24" t="s">
        <v>878</v>
      </c>
      <c r="AD110" s="14" t="s">
        <v>92</v>
      </c>
      <c r="AE110" s="32"/>
      <c r="AF110" s="32"/>
    </row>
    <row r="111" spans="1:32" ht="156" x14ac:dyDescent="0.2">
      <c r="A111" s="10" t="str">
        <f t="shared" si="0"/>
        <v>32-110</v>
      </c>
      <c r="B111" s="11" t="s">
        <v>93</v>
      </c>
      <c r="C111" s="22" t="s">
        <v>879</v>
      </c>
      <c r="D111" s="13">
        <v>32</v>
      </c>
      <c r="E111" s="14" t="s">
        <v>95</v>
      </c>
      <c r="F111" s="14" t="s">
        <v>35</v>
      </c>
      <c r="G111" s="14" t="s">
        <v>82</v>
      </c>
      <c r="H111" s="14" t="s">
        <v>83</v>
      </c>
      <c r="I111" s="14" t="s">
        <v>880</v>
      </c>
      <c r="J111" s="14" t="s">
        <v>881</v>
      </c>
      <c r="K111" s="14"/>
      <c r="L111" s="14" t="s">
        <v>41</v>
      </c>
      <c r="M111" s="15">
        <v>42705</v>
      </c>
      <c r="N111" s="14">
        <v>493</v>
      </c>
      <c r="O111" s="14">
        <v>298</v>
      </c>
      <c r="P111" s="16"/>
      <c r="Q111" s="14" t="s">
        <v>882</v>
      </c>
      <c r="R111" s="14" t="str">
        <f ca="1">IFERROR(__xludf.DUMMYFUNCTION("GOOGLETRANSLATE(Q111)"),"@ilda_talk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11" s="14" t="s">
        <v>44</v>
      </c>
      <c r="T111" s="18" t="s">
        <v>883</v>
      </c>
      <c r="U111" s="14"/>
      <c r="V111" s="14" t="s">
        <v>90</v>
      </c>
      <c r="W111" s="19">
        <v>1</v>
      </c>
      <c r="X111" s="19">
        <v>0</v>
      </c>
      <c r="Y111" s="19">
        <v>2</v>
      </c>
      <c r="Z111" s="19">
        <v>0</v>
      </c>
      <c r="AA111" s="14"/>
      <c r="AB111" s="14" t="s">
        <v>47</v>
      </c>
      <c r="AC111" s="24" t="s">
        <v>884</v>
      </c>
      <c r="AD111" s="14" t="s">
        <v>221</v>
      </c>
      <c r="AE111" s="32"/>
      <c r="AF111" s="32"/>
    </row>
    <row r="112" spans="1:32" ht="96" x14ac:dyDescent="0.2">
      <c r="A112" s="10" t="str">
        <f t="shared" si="0"/>
        <v>32-111</v>
      </c>
      <c r="B112" s="11" t="s">
        <v>93</v>
      </c>
      <c r="C112" s="22" t="s">
        <v>885</v>
      </c>
      <c r="D112" s="13">
        <v>32</v>
      </c>
      <c r="E112" s="14" t="s">
        <v>95</v>
      </c>
      <c r="F112" s="14" t="s">
        <v>35</v>
      </c>
      <c r="G112" s="14" t="s">
        <v>82</v>
      </c>
      <c r="H112" s="14" t="s">
        <v>83</v>
      </c>
      <c r="I112" s="14" t="s">
        <v>886</v>
      </c>
      <c r="J112" s="14" t="s">
        <v>887</v>
      </c>
      <c r="K112" s="14" t="s">
        <v>888</v>
      </c>
      <c r="L112" s="14" t="s">
        <v>41</v>
      </c>
      <c r="M112" s="15">
        <v>44531</v>
      </c>
      <c r="N112" s="14">
        <v>758</v>
      </c>
      <c r="O112" s="14">
        <v>110</v>
      </c>
      <c r="P112" s="16"/>
      <c r="Q112" s="14" t="s">
        <v>889</v>
      </c>
      <c r="R112" s="14" t="str">
        <f ca="1">IFERROR(__xludf.DUMMYFUNCTION("GOOGLETRANSLATE(Q112)"),"@Alfredogenom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12" s="14" t="s">
        <v>44</v>
      </c>
      <c r="T112" s="18" t="s">
        <v>890</v>
      </c>
      <c r="U112" s="14"/>
      <c r="V112" s="14" t="s">
        <v>46</v>
      </c>
      <c r="W112" s="19">
        <v>0</v>
      </c>
      <c r="X112" s="19">
        <v>0</v>
      </c>
      <c r="Y112" s="19">
        <v>1</v>
      </c>
      <c r="Z112" s="19">
        <v>0</v>
      </c>
      <c r="AA112" s="14"/>
      <c r="AB112" s="14" t="s">
        <v>69</v>
      </c>
      <c r="AC112" s="14" t="s">
        <v>891</v>
      </c>
      <c r="AD112" s="14" t="s">
        <v>92</v>
      </c>
      <c r="AE112" s="32"/>
      <c r="AF112" s="32"/>
    </row>
    <row r="113" spans="1:32" ht="120" x14ac:dyDescent="0.2">
      <c r="A113" s="10" t="str">
        <f t="shared" si="0"/>
        <v>32-112</v>
      </c>
      <c r="B113" s="11">
        <v>45002.422737766203</v>
      </c>
      <c r="C113" s="22" t="s">
        <v>892</v>
      </c>
      <c r="D113" s="23">
        <v>32</v>
      </c>
      <c r="E113" s="14" t="s">
        <v>81</v>
      </c>
      <c r="F113" s="14" t="s">
        <v>35</v>
      </c>
      <c r="G113" s="14" t="s">
        <v>707</v>
      </c>
      <c r="H113" s="14" t="s">
        <v>358</v>
      </c>
      <c r="I113" s="14" t="s">
        <v>708</v>
      </c>
      <c r="J113" s="14" t="s">
        <v>709</v>
      </c>
      <c r="K113" s="14" t="s">
        <v>710</v>
      </c>
      <c r="L113" s="14" t="s">
        <v>41</v>
      </c>
      <c r="M113" s="15">
        <v>43647</v>
      </c>
      <c r="N113" s="14">
        <v>21</v>
      </c>
      <c r="O113" s="14">
        <v>72</v>
      </c>
      <c r="P113" s="16"/>
      <c r="Q113" s="14" t="s">
        <v>893</v>
      </c>
      <c r="R113" s="14" t="str">
        <f ca="1">IFERROR(__xludf.DUMMYFUNCTION("GOOGLETRANSLATE(Q113)"),"Of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113" s="14" t="s">
        <v>44</v>
      </c>
      <c r="T113" s="18" t="s">
        <v>894</v>
      </c>
      <c r="U113" s="14"/>
      <c r="V113" s="14" t="s">
        <v>46</v>
      </c>
      <c r="W113" s="19">
        <v>5</v>
      </c>
      <c r="X113" s="19">
        <v>0</v>
      </c>
      <c r="Y113" s="19">
        <v>0</v>
      </c>
      <c r="Z113" s="19">
        <v>0</v>
      </c>
      <c r="AA113" s="14"/>
      <c r="AB113" s="14" t="s">
        <v>47</v>
      </c>
      <c r="AC113" s="14" t="s">
        <v>895</v>
      </c>
      <c r="AD113" s="14" t="s">
        <v>92</v>
      </c>
      <c r="AE113" s="32"/>
      <c r="AF113" s="32"/>
    </row>
    <row r="114" spans="1:32" ht="96" x14ac:dyDescent="0.2">
      <c r="A114" s="10" t="str">
        <f t="shared" si="0"/>
        <v>32-113</v>
      </c>
      <c r="B114" s="11" t="s">
        <v>896</v>
      </c>
      <c r="C114" s="22" t="s">
        <v>897</v>
      </c>
      <c r="D114" s="23">
        <v>32</v>
      </c>
      <c r="E114" s="14" t="s">
        <v>34</v>
      </c>
      <c r="F114" s="14" t="s">
        <v>35</v>
      </c>
      <c r="G114" s="14" t="s">
        <v>36</v>
      </c>
      <c r="H114" s="14" t="s">
        <v>37</v>
      </c>
      <c r="I114" s="14" t="s">
        <v>115</v>
      </c>
      <c r="J114" s="14" t="s">
        <v>116</v>
      </c>
      <c r="K114" s="14" t="s">
        <v>117</v>
      </c>
      <c r="L114" s="14" t="s">
        <v>41</v>
      </c>
      <c r="M114" s="15">
        <v>43678</v>
      </c>
      <c r="N114" s="14">
        <v>428</v>
      </c>
      <c r="O114" s="14">
        <v>273</v>
      </c>
      <c r="P114" s="16" t="s">
        <v>42</v>
      </c>
      <c r="Q114" s="14" t="s">
        <v>898</v>
      </c>
      <c r="R114" s="14" t="str">
        <f ca="1">IFERROR(__xludf.DUMMYFUNCTION("GOOGLETRANSLATE(Q114)"),"@upsystem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14" s="14" t="s">
        <v>44</v>
      </c>
      <c r="T114" s="18" t="s">
        <v>899</v>
      </c>
      <c r="U114" s="14"/>
      <c r="V114" s="14" t="s">
        <v>46</v>
      </c>
      <c r="W114" s="19">
        <v>0</v>
      </c>
      <c r="X114" s="19">
        <v>0</v>
      </c>
      <c r="Y114" s="19">
        <v>1</v>
      </c>
      <c r="Z114" s="19">
        <v>0</v>
      </c>
      <c r="AA114" s="14"/>
      <c r="AB114" s="14" t="s">
        <v>69</v>
      </c>
      <c r="AC114" s="14" t="s">
        <v>900</v>
      </c>
      <c r="AD114" s="14"/>
      <c r="AE114" s="32"/>
      <c r="AF114" s="32"/>
    </row>
    <row r="115" spans="1:32" ht="84" x14ac:dyDescent="0.2">
      <c r="A115" s="10" t="str">
        <f t="shared" si="0"/>
        <v>32-114</v>
      </c>
      <c r="B115" s="11" t="s">
        <v>93</v>
      </c>
      <c r="C115" s="22" t="s">
        <v>901</v>
      </c>
      <c r="D115" s="13">
        <v>32</v>
      </c>
      <c r="E115" s="14" t="s">
        <v>95</v>
      </c>
      <c r="F115" s="14" t="s">
        <v>35</v>
      </c>
      <c r="G115" s="14" t="s">
        <v>82</v>
      </c>
      <c r="H115" s="14" t="s">
        <v>83</v>
      </c>
      <c r="I115" s="14" t="s">
        <v>902</v>
      </c>
      <c r="J115" s="14" t="s">
        <v>903</v>
      </c>
      <c r="K115" s="14"/>
      <c r="L115" s="14" t="s">
        <v>41</v>
      </c>
      <c r="M115" s="15">
        <v>41000</v>
      </c>
      <c r="N115" s="14">
        <v>598</v>
      </c>
      <c r="O115" s="14">
        <v>586</v>
      </c>
      <c r="P115" s="16"/>
      <c r="Q115" s="14" t="s">
        <v>904</v>
      </c>
      <c r="R115" s="14" t="str">
        <f ca="1">IFERROR(__xludf.DUMMYFUNCTION("GOOGLETRANSLATE(Q115)"),"@ella_villa1 @Vagnarok1 Perfect way to recruit NPA using government’s money")</f>
        <v>@ella_villa1 @Vagnarok1 Perfect way to recruit NPA using government’s money</v>
      </c>
      <c r="S115" s="14" t="s">
        <v>44</v>
      </c>
      <c r="T115" s="18" t="s">
        <v>905</v>
      </c>
      <c r="U115" s="14"/>
      <c r="V115" s="14" t="s">
        <v>906</v>
      </c>
      <c r="W115" s="19">
        <v>147</v>
      </c>
      <c r="X115" s="19">
        <v>0</v>
      </c>
      <c r="Y115" s="19">
        <v>3</v>
      </c>
      <c r="Z115" s="19">
        <v>0</v>
      </c>
      <c r="AA115" s="14"/>
      <c r="AB115" s="14" t="s">
        <v>69</v>
      </c>
      <c r="AC115" s="14" t="s">
        <v>907</v>
      </c>
      <c r="AD115" s="14" t="s">
        <v>221</v>
      </c>
      <c r="AE115" s="32"/>
      <c r="AF115" s="32"/>
    </row>
    <row r="116" spans="1:32" ht="156" x14ac:dyDescent="0.2">
      <c r="A116" s="10" t="str">
        <f t="shared" si="0"/>
        <v>32-115</v>
      </c>
      <c r="B116" s="11" t="s">
        <v>908</v>
      </c>
      <c r="C116" s="22" t="s">
        <v>909</v>
      </c>
      <c r="D116" s="23">
        <v>32</v>
      </c>
      <c r="E116" s="14" t="s">
        <v>34</v>
      </c>
      <c r="F116" s="14" t="s">
        <v>35</v>
      </c>
      <c r="G116" s="14" t="s">
        <v>36</v>
      </c>
      <c r="H116" s="14" t="s">
        <v>349</v>
      </c>
      <c r="I116" s="14" t="s">
        <v>910</v>
      </c>
      <c r="J116" s="14" t="s">
        <v>911</v>
      </c>
      <c r="K116" s="14" t="s">
        <v>912</v>
      </c>
      <c r="L116" s="14" t="s">
        <v>65</v>
      </c>
      <c r="M116" s="15">
        <v>42950.279351851852</v>
      </c>
      <c r="N116" s="14">
        <v>410</v>
      </c>
      <c r="O116" s="14">
        <v>233</v>
      </c>
      <c r="P116" s="16" t="s">
        <v>913</v>
      </c>
      <c r="Q116" s="14" t="s">
        <v>914</v>
      </c>
      <c r="R116" s="14" t="str">
        <f ca="1">IFERROR(__xludf.DUMMYFUNCTION("GOOGLETRANSLATE(Q116)"),"@loidasandiego77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116" s="14" t="s">
        <v>44</v>
      </c>
      <c r="T116" s="18" t="s">
        <v>915</v>
      </c>
      <c r="U116" s="14"/>
      <c r="V116" s="14" t="s">
        <v>46</v>
      </c>
      <c r="W116" s="19">
        <v>4</v>
      </c>
      <c r="X116" s="19">
        <v>0</v>
      </c>
      <c r="Y116" s="19">
        <v>0</v>
      </c>
      <c r="Z116" s="19">
        <v>0</v>
      </c>
      <c r="AA116" s="14"/>
      <c r="AB116" s="14" t="s">
        <v>47</v>
      </c>
      <c r="AC116" s="27" t="s">
        <v>916</v>
      </c>
      <c r="AD116" s="14"/>
      <c r="AE116" s="32"/>
      <c r="AF116" s="32"/>
    </row>
    <row r="117" spans="1:32" ht="132" x14ac:dyDescent="0.2">
      <c r="A117" s="10" t="str">
        <f t="shared" si="0"/>
        <v>32-116</v>
      </c>
      <c r="B117" s="11" t="s">
        <v>93</v>
      </c>
      <c r="C117" s="22" t="s">
        <v>917</v>
      </c>
      <c r="D117" s="13">
        <v>32</v>
      </c>
      <c r="E117" s="14" t="s">
        <v>95</v>
      </c>
      <c r="F117" s="14" t="s">
        <v>35</v>
      </c>
      <c r="G117" s="14" t="s">
        <v>82</v>
      </c>
      <c r="H117" s="14" t="s">
        <v>83</v>
      </c>
      <c r="I117" s="14" t="s">
        <v>208</v>
      </c>
      <c r="J117" s="14" t="s">
        <v>209</v>
      </c>
      <c r="K117" s="14"/>
      <c r="L117" s="14" t="s">
        <v>41</v>
      </c>
      <c r="M117" s="14" t="s">
        <v>918</v>
      </c>
      <c r="N117" s="14">
        <v>1799</v>
      </c>
      <c r="O117" s="14">
        <v>1081</v>
      </c>
      <c r="P117" s="16" t="s">
        <v>42</v>
      </c>
      <c r="Q117" s="14" t="s">
        <v>919</v>
      </c>
      <c r="R117" s="14" t="str">
        <f ca="1">IFERROR(__xludf.DUMMYFUNCTION("GOOGLETRANSLATE(Q117)"),"@bernallene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17" s="14" t="s">
        <v>44</v>
      </c>
      <c r="T117" s="18" t="s">
        <v>920</v>
      </c>
      <c r="U117" s="14"/>
      <c r="V117" s="14" t="s">
        <v>90</v>
      </c>
      <c r="W117" s="19">
        <v>261</v>
      </c>
      <c r="X117" s="19">
        <v>0</v>
      </c>
      <c r="Y117" s="19">
        <v>0</v>
      </c>
      <c r="Z117" s="19">
        <v>0</v>
      </c>
      <c r="AA117" s="14"/>
      <c r="AB117" s="14" t="s">
        <v>292</v>
      </c>
      <c r="AC117" s="14" t="s">
        <v>921</v>
      </c>
      <c r="AD117" s="14" t="s">
        <v>221</v>
      </c>
      <c r="AE117" s="32"/>
      <c r="AF117" s="32"/>
    </row>
    <row r="118" spans="1:32" ht="96" x14ac:dyDescent="0.2">
      <c r="A118" s="10" t="str">
        <f t="shared" si="0"/>
        <v>32-117</v>
      </c>
      <c r="B118" s="11" t="s">
        <v>922</v>
      </c>
      <c r="C118" s="22" t="s">
        <v>923</v>
      </c>
      <c r="D118" s="23">
        <v>32</v>
      </c>
      <c r="E118" s="14" t="s">
        <v>34</v>
      </c>
      <c r="F118" s="14" t="s">
        <v>35</v>
      </c>
      <c r="G118" s="14" t="s">
        <v>36</v>
      </c>
      <c r="H118" s="14" t="s">
        <v>311</v>
      </c>
      <c r="I118" s="14" t="s">
        <v>752</v>
      </c>
      <c r="J118" s="14" t="s">
        <v>753</v>
      </c>
      <c r="K118" s="14" t="s">
        <v>754</v>
      </c>
      <c r="L118" s="14" t="s">
        <v>41</v>
      </c>
      <c r="M118" s="15">
        <v>42072.221319444441</v>
      </c>
      <c r="N118" s="14">
        <v>2146</v>
      </c>
      <c r="O118" s="14">
        <v>3121</v>
      </c>
      <c r="P118" s="16"/>
      <c r="Q118" s="14" t="s">
        <v>924</v>
      </c>
      <c r="R118" s="14" t="str">
        <f ca="1">IFERROR(__xludf.DUMMYFUNCTION("GOOGLETRANSLATE(Q118)"),"@booChanco Joma Sison will buy UP and will be NPA University 😂😂😂
Bungers who surrendered and became a cadre. https://t.co/MJZDIKSPIG")</f>
        <v>@booChanco Joma Sison will buy UP and will be NPA University 😂😂😂
Bungers who surrendered and became a cadre. https://t.co/MJZDIKSPIG</v>
      </c>
      <c r="S118" s="14" t="s">
        <v>44</v>
      </c>
      <c r="T118" s="18" t="s">
        <v>925</v>
      </c>
      <c r="U118" s="14"/>
      <c r="V118" s="14" t="s">
        <v>46</v>
      </c>
      <c r="W118" s="19">
        <v>0</v>
      </c>
      <c r="X118" s="19">
        <v>0</v>
      </c>
      <c r="Y118" s="19">
        <v>1</v>
      </c>
      <c r="Z118" s="19">
        <v>0</v>
      </c>
      <c r="AA118" s="14"/>
      <c r="AB118" s="14" t="s">
        <v>492</v>
      </c>
      <c r="AC118" s="14" t="s">
        <v>926</v>
      </c>
      <c r="AD118" s="14" t="s">
        <v>92</v>
      </c>
      <c r="AE118" s="32"/>
      <c r="AF118" s="32"/>
    </row>
    <row r="119" spans="1:32" ht="144" x14ac:dyDescent="0.2">
      <c r="A119" s="10" t="str">
        <f t="shared" si="0"/>
        <v>32-118</v>
      </c>
      <c r="B119" s="11" t="s">
        <v>927</v>
      </c>
      <c r="C119" s="22" t="s">
        <v>928</v>
      </c>
      <c r="D119" s="23">
        <v>32</v>
      </c>
      <c r="E119" s="14" t="s">
        <v>34</v>
      </c>
      <c r="F119" s="14" t="s">
        <v>35</v>
      </c>
      <c r="G119" s="14" t="s">
        <v>36</v>
      </c>
      <c r="H119" s="14" t="s">
        <v>349</v>
      </c>
      <c r="I119" s="14" t="s">
        <v>929</v>
      </c>
      <c r="J119" s="14" t="s">
        <v>930</v>
      </c>
      <c r="K119" s="14" t="s">
        <v>931</v>
      </c>
      <c r="L119" s="14" t="s">
        <v>41</v>
      </c>
      <c r="M119" s="15">
        <v>44044</v>
      </c>
      <c r="N119" s="14">
        <v>3992</v>
      </c>
      <c r="O119" s="14">
        <v>7488</v>
      </c>
      <c r="P119" s="16"/>
      <c r="Q119" s="14" t="s">
        <v>932</v>
      </c>
      <c r="R119" s="14" t="str">
        <f ca="1">IFERROR(__xludf.DUMMYFUNCTION("GOOGLETRANSLATE(Q119)"),"@ANCALERTS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119" s="14" t="s">
        <v>44</v>
      </c>
      <c r="T119" s="33" t="s">
        <v>612</v>
      </c>
      <c r="U119" s="14"/>
      <c r="V119" s="14" t="s">
        <v>869</v>
      </c>
      <c r="W119" s="19">
        <v>0</v>
      </c>
      <c r="X119" s="19">
        <v>0</v>
      </c>
      <c r="Y119" s="19">
        <v>2</v>
      </c>
      <c r="Z119" s="19">
        <v>0</v>
      </c>
      <c r="AA119" s="14"/>
      <c r="AB119" s="14" t="s">
        <v>47</v>
      </c>
      <c r="AC119" s="27" t="s">
        <v>934</v>
      </c>
      <c r="AD119" s="14" t="s">
        <v>92</v>
      </c>
      <c r="AE119" s="32"/>
      <c r="AF119" s="32"/>
    </row>
    <row r="120" spans="1:32" ht="156" x14ac:dyDescent="0.2">
      <c r="A120" s="10" t="str">
        <f t="shared" si="0"/>
        <v>32-119</v>
      </c>
      <c r="B120" s="11" t="s">
        <v>935</v>
      </c>
      <c r="C120" s="22" t="s">
        <v>936</v>
      </c>
      <c r="D120" s="23">
        <v>32</v>
      </c>
      <c r="E120" s="14" t="s">
        <v>34</v>
      </c>
      <c r="F120" s="14" t="s">
        <v>35</v>
      </c>
      <c r="G120" s="14" t="s">
        <v>36</v>
      </c>
      <c r="H120" s="14" t="s">
        <v>37</v>
      </c>
      <c r="I120" s="14" t="s">
        <v>937</v>
      </c>
      <c r="J120" s="14" t="s">
        <v>938</v>
      </c>
      <c r="K120" s="14" t="s">
        <v>939</v>
      </c>
      <c r="L120" s="14" t="s">
        <v>65</v>
      </c>
      <c r="M120" s="15">
        <v>42795</v>
      </c>
      <c r="N120" s="14">
        <v>1349</v>
      </c>
      <c r="O120" s="14">
        <v>1415</v>
      </c>
      <c r="P120" s="16" t="s">
        <v>940</v>
      </c>
      <c r="Q120" s="14" t="s">
        <v>941</v>
      </c>
      <c r="R120" s="14" t="str">
        <f ca="1">IFERROR(__xludf.DUMMYFUNCTION("GOOGLETRANSLATE(Q120)"),"The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120" s="14" t="s">
        <v>16</v>
      </c>
      <c r="T120" s="18" t="s">
        <v>942</v>
      </c>
      <c r="U120" s="14"/>
      <c r="V120" s="14" t="s">
        <v>46</v>
      </c>
      <c r="W120" s="19">
        <v>3</v>
      </c>
      <c r="X120" s="19">
        <v>0</v>
      </c>
      <c r="Y120" s="19">
        <v>2</v>
      </c>
      <c r="Z120" s="19">
        <v>0</v>
      </c>
      <c r="AA120" s="14"/>
      <c r="AB120" s="14" t="s">
        <v>78</v>
      </c>
      <c r="AC120" s="14" t="s">
        <v>943</v>
      </c>
      <c r="AD120" s="14"/>
      <c r="AE120" s="20"/>
      <c r="AF120" s="21"/>
    </row>
    <row r="121" spans="1:32" ht="180" x14ac:dyDescent="0.2">
      <c r="A121" s="10" t="str">
        <f t="shared" si="0"/>
        <v>32-120</v>
      </c>
      <c r="B121" s="11">
        <v>44998.455909745375</v>
      </c>
      <c r="C121" s="22" t="s">
        <v>944</v>
      </c>
      <c r="D121" s="23">
        <v>32</v>
      </c>
      <c r="E121" s="14" t="s">
        <v>81</v>
      </c>
      <c r="F121" s="14" t="s">
        <v>35</v>
      </c>
      <c r="G121" s="14" t="s">
        <v>180</v>
      </c>
      <c r="H121" s="14" t="s">
        <v>83</v>
      </c>
      <c r="I121" s="14" t="s">
        <v>945</v>
      </c>
      <c r="J121" s="14" t="s">
        <v>946</v>
      </c>
      <c r="K121" s="14" t="s">
        <v>947</v>
      </c>
      <c r="L121" s="14" t="s">
        <v>41</v>
      </c>
      <c r="M121" s="15">
        <v>41275</v>
      </c>
      <c r="N121" s="14">
        <v>593</v>
      </c>
      <c r="O121" s="14">
        <v>560</v>
      </c>
      <c r="P121" s="28" t="s">
        <v>948</v>
      </c>
      <c r="Q121" s="14" t="s">
        <v>949</v>
      </c>
      <c r="R121" s="14" t="str">
        <f ca="1">IFERROR(__xludf.DUMMYFUNCTION("GOOGLETRANSLATE(Q121)"),"What is it and will be lost on UP Campus with a military presence? Aren't you happy to lessen the recruitment and enablers of CPP NPA? 🤔🤔")</f>
        <v>What is it and will be lost on UP Campus with a military presence? Aren't you happy to lessen the recruitment and enablers of CPP NPA? 🤔🤔</v>
      </c>
      <c r="S121" s="14" t="s">
        <v>44</v>
      </c>
      <c r="T121" s="18" t="s">
        <v>950</v>
      </c>
      <c r="U121" s="14"/>
      <c r="V121" s="14" t="s">
        <v>46</v>
      </c>
      <c r="W121" s="19">
        <v>14</v>
      </c>
      <c r="X121" s="19">
        <v>0</v>
      </c>
      <c r="Y121" s="19">
        <v>0</v>
      </c>
      <c r="Z121" s="19">
        <v>0</v>
      </c>
      <c r="AA121" s="14"/>
      <c r="AB121" s="14" t="s">
        <v>47</v>
      </c>
      <c r="AC121" s="14" t="s">
        <v>951</v>
      </c>
      <c r="AD121" s="14"/>
      <c r="AE121" s="20"/>
      <c r="AF121" s="21"/>
    </row>
    <row r="122" spans="1:32" ht="156" x14ac:dyDescent="0.2">
      <c r="A122" s="10" t="str">
        <f t="shared" si="0"/>
        <v>32-121</v>
      </c>
      <c r="B122" s="11" t="s">
        <v>952</v>
      </c>
      <c r="C122" s="22" t="s">
        <v>953</v>
      </c>
      <c r="D122" s="13">
        <v>32</v>
      </c>
      <c r="E122" s="14" t="s">
        <v>34</v>
      </c>
      <c r="F122" s="14" t="s">
        <v>35</v>
      </c>
      <c r="G122" s="14" t="s">
        <v>36</v>
      </c>
      <c r="H122" s="14" t="s">
        <v>37</v>
      </c>
      <c r="I122" s="14" t="s">
        <v>954</v>
      </c>
      <c r="J122" s="14" t="s">
        <v>955</v>
      </c>
      <c r="K122" s="14"/>
      <c r="L122" s="14" t="s">
        <v>41</v>
      </c>
      <c r="M122" s="15">
        <v>43079</v>
      </c>
      <c r="N122" s="14">
        <v>685</v>
      </c>
      <c r="O122" s="14">
        <v>383</v>
      </c>
      <c r="P122" s="16"/>
      <c r="Q122" s="14" t="s">
        <v>956</v>
      </c>
      <c r="R122" s="14" t="str">
        <f ca="1">IFERROR(__xludf.DUMMYFUNCTION("GOOGLETRANSLATE(Q122)"),"@Garcipm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122" s="17" t="s">
        <v>44</v>
      </c>
      <c r="T122" s="18" t="s">
        <v>957</v>
      </c>
      <c r="U122" s="14"/>
      <c r="V122" s="14" t="s">
        <v>46</v>
      </c>
      <c r="W122" s="19">
        <v>0</v>
      </c>
      <c r="X122" s="19">
        <v>0</v>
      </c>
      <c r="Y122" s="19">
        <v>1</v>
      </c>
      <c r="Z122" s="19">
        <v>0</v>
      </c>
      <c r="AA122" s="14"/>
      <c r="AB122" s="14" t="s">
        <v>47</v>
      </c>
      <c r="AC122" s="14" t="s">
        <v>958</v>
      </c>
      <c r="AD122" s="14" t="s">
        <v>221</v>
      </c>
      <c r="AE122" s="20"/>
      <c r="AF122" s="21"/>
    </row>
    <row r="123" spans="1:32" ht="72" x14ac:dyDescent="0.2">
      <c r="A123" s="10" t="str">
        <f t="shared" si="0"/>
        <v>32-122</v>
      </c>
      <c r="B123" s="11">
        <v>45004.843055555553</v>
      </c>
      <c r="C123" s="12" t="s">
        <v>959</v>
      </c>
      <c r="D123" s="13">
        <v>32</v>
      </c>
      <c r="E123" s="14" t="s">
        <v>34</v>
      </c>
      <c r="F123" s="14" t="s">
        <v>35</v>
      </c>
      <c r="G123" s="14" t="s">
        <v>36</v>
      </c>
      <c r="H123" s="14" t="s">
        <v>223</v>
      </c>
      <c r="I123" s="14" t="s">
        <v>960</v>
      </c>
      <c r="J123" s="14" t="s">
        <v>961</v>
      </c>
      <c r="K123" s="14"/>
      <c r="L123" s="14" t="s">
        <v>41</v>
      </c>
      <c r="M123" s="15">
        <v>44531</v>
      </c>
      <c r="N123" s="14">
        <v>159</v>
      </c>
      <c r="O123" s="14">
        <v>2</v>
      </c>
      <c r="P123" s="16"/>
      <c r="Q123" s="14" t="s">
        <v>962</v>
      </c>
      <c r="R123" s="14" t="str">
        <f ca="1">IFERROR(__xludf.DUMMYFUNCTION("GOOGLETRANSLATE(Q123)"),"No1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S123" s="14" t="s">
        <v>44</v>
      </c>
      <c r="T123" s="18" t="s">
        <v>963</v>
      </c>
      <c r="U123" s="14"/>
      <c r="V123" s="14" t="s">
        <v>46</v>
      </c>
      <c r="W123" s="19">
        <v>0</v>
      </c>
      <c r="X123" s="19">
        <v>0</v>
      </c>
      <c r="Y123" s="19">
        <v>0</v>
      </c>
      <c r="Z123" s="19">
        <v>0</v>
      </c>
      <c r="AA123" s="14"/>
      <c r="AB123" s="14" t="s">
        <v>47</v>
      </c>
      <c r="AC123" s="14" t="s">
        <v>964</v>
      </c>
      <c r="AD123" s="14" t="s">
        <v>221</v>
      </c>
      <c r="AE123" s="20"/>
      <c r="AF123" s="21"/>
    </row>
    <row r="124" spans="1:32" ht="120" x14ac:dyDescent="0.2">
      <c r="A124" s="10" t="str">
        <f t="shared" si="0"/>
        <v>32-123</v>
      </c>
      <c r="B124" s="11" t="s">
        <v>965</v>
      </c>
      <c r="C124" s="22" t="s">
        <v>966</v>
      </c>
      <c r="D124" s="23">
        <v>32</v>
      </c>
      <c r="E124" s="14" t="s">
        <v>34</v>
      </c>
      <c r="F124" s="14" t="s">
        <v>35</v>
      </c>
      <c r="G124" s="14" t="s">
        <v>36</v>
      </c>
      <c r="H124" s="14" t="s">
        <v>349</v>
      </c>
      <c r="I124" s="14" t="s">
        <v>967</v>
      </c>
      <c r="J124" s="14" t="s">
        <v>968</v>
      </c>
      <c r="K124" s="14" t="s">
        <v>969</v>
      </c>
      <c r="L124" s="14" t="s">
        <v>41</v>
      </c>
      <c r="M124" s="15">
        <v>43831</v>
      </c>
      <c r="N124" s="14">
        <v>416</v>
      </c>
      <c r="O124" s="14">
        <v>534</v>
      </c>
      <c r="P124" s="16"/>
      <c r="Q124" s="14" t="s">
        <v>970</v>
      </c>
      <c r="R124" s="14" t="str">
        <f ca="1">IFERROR(__xludf.DUMMYFUNCTION("GOOGLETRANSLATE(Q124)"),"@bobitiglao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124" s="14" t="s">
        <v>44</v>
      </c>
      <c r="T124" s="18" t="s">
        <v>971</v>
      </c>
      <c r="U124" s="14"/>
      <c r="V124" s="14" t="s">
        <v>90</v>
      </c>
      <c r="W124" s="19">
        <v>18</v>
      </c>
      <c r="X124" s="19">
        <v>0</v>
      </c>
      <c r="Y124" s="19">
        <v>2</v>
      </c>
      <c r="Z124" s="19">
        <v>0</v>
      </c>
      <c r="AA124" s="14"/>
      <c r="AB124" s="14" t="s">
        <v>492</v>
      </c>
      <c r="AC124" s="14" t="s">
        <v>972</v>
      </c>
      <c r="AD124" s="14" t="s">
        <v>92</v>
      </c>
      <c r="AE124" s="20"/>
      <c r="AF124" s="21"/>
    </row>
    <row r="125" spans="1:32" ht="132" x14ac:dyDescent="0.2">
      <c r="A125" s="10" t="str">
        <f t="shared" si="0"/>
        <v>32-124</v>
      </c>
      <c r="B125" s="11" t="s">
        <v>973</v>
      </c>
      <c r="C125" s="22" t="s">
        <v>974</v>
      </c>
      <c r="D125" s="23">
        <v>32</v>
      </c>
      <c r="E125" s="14" t="s">
        <v>34</v>
      </c>
      <c r="F125" s="14" t="s">
        <v>35</v>
      </c>
      <c r="G125" s="14" t="s">
        <v>36</v>
      </c>
      <c r="H125" s="14" t="s">
        <v>349</v>
      </c>
      <c r="I125" s="14" t="s">
        <v>545</v>
      </c>
      <c r="J125" s="14" t="s">
        <v>546</v>
      </c>
      <c r="K125" s="14" t="s">
        <v>547</v>
      </c>
      <c r="L125" s="14" t="s">
        <v>65</v>
      </c>
      <c r="M125" s="15">
        <v>41306</v>
      </c>
      <c r="N125" s="14">
        <v>250</v>
      </c>
      <c r="O125" s="14">
        <v>181</v>
      </c>
      <c r="P125" s="16"/>
      <c r="Q125" s="14" t="s">
        <v>975</v>
      </c>
      <c r="R125" s="14" t="str">
        <f ca="1">IFERROR(__xludf.DUMMYFUNCTION("GOOGLETRANSLATE(Q125)"),"The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125" s="14" t="s">
        <v>16</v>
      </c>
      <c r="T125" s="18" t="s">
        <v>976</v>
      </c>
      <c r="U125" s="14"/>
      <c r="V125" s="14" t="s">
        <v>90</v>
      </c>
      <c r="W125" s="19">
        <v>0</v>
      </c>
      <c r="X125" s="19">
        <v>0</v>
      </c>
      <c r="Y125" s="19">
        <v>0</v>
      </c>
      <c r="Z125" s="19">
        <v>0</v>
      </c>
      <c r="AA125" s="14"/>
      <c r="AB125" s="14" t="s">
        <v>47</v>
      </c>
      <c r="AC125" s="14" t="s">
        <v>977</v>
      </c>
      <c r="AD125" s="14" t="s">
        <v>92</v>
      </c>
      <c r="AE125" s="20"/>
      <c r="AF125" s="21"/>
    </row>
    <row r="126" spans="1:32" ht="144" x14ac:dyDescent="0.2">
      <c r="A126" s="10" t="str">
        <f t="shared" si="0"/>
        <v>32-125</v>
      </c>
      <c r="B126" s="11">
        <v>45004.838888888888</v>
      </c>
      <c r="C126" s="22" t="s">
        <v>978</v>
      </c>
      <c r="D126" s="23">
        <v>32</v>
      </c>
      <c r="E126" s="14" t="s">
        <v>34</v>
      </c>
      <c r="F126" s="14" t="s">
        <v>35</v>
      </c>
      <c r="G126" s="14" t="s">
        <v>36</v>
      </c>
      <c r="H126" s="14" t="s">
        <v>223</v>
      </c>
      <c r="I126" s="14" t="s">
        <v>979</v>
      </c>
      <c r="J126" s="14" t="s">
        <v>980</v>
      </c>
      <c r="K126" s="14" t="s">
        <v>981</v>
      </c>
      <c r="L126" s="14" t="s">
        <v>41</v>
      </c>
      <c r="M126" s="15">
        <v>44197</v>
      </c>
      <c r="N126" s="14">
        <v>7</v>
      </c>
      <c r="O126" s="14">
        <v>0</v>
      </c>
      <c r="P126" s="16"/>
      <c r="Q126" s="14" t="s">
        <v>982</v>
      </c>
      <c r="R126" s="14" t="str">
        <f ca="1">IFERROR(__xludf.DUMMYFUNCTION("GOOGLETRANSLATE(Q126)"),"So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126" s="14" t="s">
        <v>44</v>
      </c>
      <c r="T126" s="18" t="s">
        <v>983</v>
      </c>
      <c r="U126" s="14"/>
      <c r="V126" s="14" t="s">
        <v>90</v>
      </c>
      <c r="W126" s="19">
        <v>0</v>
      </c>
      <c r="X126" s="19">
        <v>0</v>
      </c>
      <c r="Y126" s="19">
        <v>0</v>
      </c>
      <c r="Z126" s="19">
        <v>0</v>
      </c>
      <c r="AA126" s="14"/>
      <c r="AB126" s="14" t="s">
        <v>47</v>
      </c>
      <c r="AC126" s="27" t="s">
        <v>984</v>
      </c>
      <c r="AD126" s="14" t="s">
        <v>92</v>
      </c>
      <c r="AE126" s="20"/>
      <c r="AF126" s="21"/>
    </row>
    <row r="127" spans="1:32" ht="312" x14ac:dyDescent="0.2">
      <c r="A127" s="10" t="str">
        <f t="shared" si="0"/>
        <v>32-126</v>
      </c>
      <c r="B127" s="11">
        <v>44998.398055555554</v>
      </c>
      <c r="C127" s="22" t="s">
        <v>985</v>
      </c>
      <c r="D127" s="23">
        <v>32</v>
      </c>
      <c r="E127" s="14" t="s">
        <v>81</v>
      </c>
      <c r="F127" s="14" t="s">
        <v>35</v>
      </c>
      <c r="G127" s="14" t="s">
        <v>82</v>
      </c>
      <c r="H127" s="14" t="s">
        <v>83</v>
      </c>
      <c r="I127" s="14" t="s">
        <v>831</v>
      </c>
      <c r="J127" s="14" t="s">
        <v>832</v>
      </c>
      <c r="K127" s="14" t="s">
        <v>833</v>
      </c>
      <c r="L127" s="14" t="s">
        <v>65</v>
      </c>
      <c r="M127" s="15">
        <v>40634</v>
      </c>
      <c r="N127" s="14">
        <v>1819</v>
      </c>
      <c r="O127" s="14">
        <v>1503</v>
      </c>
      <c r="P127" s="28" t="s">
        <v>834</v>
      </c>
      <c r="Q127" s="14" t="s">
        <v>986</v>
      </c>
      <c r="R127" s="14" t="str">
        <f ca="1">IFERROR(__xludf.DUMMYFUNCTION("GOOGLETRANSLATE(Q127)"),"Is the communist recruitment to UP and other state universities to make the NPA the youth is an academic freedom?")</f>
        <v>Is the communist recruitment to UP and other state universities to make the NPA the youth is an academic freedom?</v>
      </c>
      <c r="S127" s="14" t="s">
        <v>88</v>
      </c>
      <c r="T127" s="18" t="s">
        <v>987</v>
      </c>
      <c r="U127" s="14"/>
      <c r="V127" s="14" t="s">
        <v>90</v>
      </c>
      <c r="W127" s="19">
        <v>5989</v>
      </c>
      <c r="X127" s="19">
        <v>0</v>
      </c>
      <c r="Y127" s="19">
        <v>1</v>
      </c>
      <c r="Z127" s="19"/>
      <c r="AA127" s="14"/>
      <c r="AB127" s="14" t="s">
        <v>47</v>
      </c>
      <c r="AC127" s="14" t="s">
        <v>988</v>
      </c>
      <c r="AD127" s="14"/>
      <c r="AE127" s="20"/>
      <c r="AF127" s="21"/>
    </row>
    <row r="128" spans="1:32" ht="144" x14ac:dyDescent="0.2">
      <c r="A128" s="10" t="str">
        <f t="shared" si="0"/>
        <v>32-127</v>
      </c>
      <c r="B128" s="11" t="s">
        <v>989</v>
      </c>
      <c r="C128" s="22" t="s">
        <v>990</v>
      </c>
      <c r="D128" s="23">
        <v>32</v>
      </c>
      <c r="E128" s="14" t="s">
        <v>34</v>
      </c>
      <c r="F128" s="14" t="s">
        <v>35</v>
      </c>
      <c r="G128" s="14" t="s">
        <v>36</v>
      </c>
      <c r="H128" s="14" t="s">
        <v>52</v>
      </c>
      <c r="I128" s="14" t="s">
        <v>123</v>
      </c>
      <c r="J128" s="14" t="s">
        <v>124</v>
      </c>
      <c r="K128" s="14" t="s">
        <v>125</v>
      </c>
      <c r="L128" s="14" t="s">
        <v>41</v>
      </c>
      <c r="M128" s="15">
        <v>41334</v>
      </c>
      <c r="N128" s="14">
        <v>173</v>
      </c>
      <c r="O128" s="14">
        <v>11</v>
      </c>
      <c r="P128" s="16" t="s">
        <v>126</v>
      </c>
      <c r="Q128" s="14" t="s">
        <v>991</v>
      </c>
      <c r="R128" s="14" t="str">
        <f ca="1">IFERROR(__xludf.DUMMYFUNCTION("GOOGLETRANSLATE(Q128)"),"@inquirerdotnet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28" s="14" t="s">
        <v>44</v>
      </c>
      <c r="T128" s="18" t="s">
        <v>992</v>
      </c>
      <c r="U128" s="14"/>
      <c r="V128" s="14" t="s">
        <v>46</v>
      </c>
      <c r="W128" s="19">
        <v>4</v>
      </c>
      <c r="X128" s="19">
        <v>0</v>
      </c>
      <c r="Y128" s="19">
        <v>0</v>
      </c>
      <c r="Z128" s="19">
        <v>0</v>
      </c>
      <c r="AA128" s="14"/>
      <c r="AB128" s="14" t="s">
        <v>47</v>
      </c>
      <c r="AC128" s="14" t="s">
        <v>993</v>
      </c>
      <c r="AD128" s="14"/>
      <c r="AE128" s="20"/>
      <c r="AF128" s="21"/>
    </row>
    <row r="129" spans="1:32" ht="132" x14ac:dyDescent="0.2">
      <c r="A129" s="10" t="str">
        <f t="shared" si="0"/>
        <v>32-128</v>
      </c>
      <c r="B129" s="11" t="s">
        <v>93</v>
      </c>
      <c r="C129" s="22" t="s">
        <v>994</v>
      </c>
      <c r="D129" s="13">
        <v>32</v>
      </c>
      <c r="E129" s="14" t="s">
        <v>95</v>
      </c>
      <c r="F129" s="14" t="s">
        <v>35</v>
      </c>
      <c r="G129" s="14" t="s">
        <v>82</v>
      </c>
      <c r="H129" s="14" t="s">
        <v>83</v>
      </c>
      <c r="I129" s="14" t="s">
        <v>995</v>
      </c>
      <c r="J129" s="14" t="s">
        <v>996</v>
      </c>
      <c r="K129" s="14" t="s">
        <v>997</v>
      </c>
      <c r="L129" s="14" t="s">
        <v>41</v>
      </c>
      <c r="M129" s="15">
        <v>42705</v>
      </c>
      <c r="N129" s="14">
        <v>433</v>
      </c>
      <c r="O129" s="14">
        <v>120</v>
      </c>
      <c r="P129" s="16" t="s">
        <v>998</v>
      </c>
      <c r="Q129" s="14" t="s">
        <v>999</v>
      </c>
      <c r="R129" s="14" t="str">
        <f ca="1">IFERROR(__xludf.DUMMYFUNCTION("GOOGLETRANSLATE(Q129)"),"and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29" s="14" t="s">
        <v>88</v>
      </c>
      <c r="T129" s="18" t="s">
        <v>1000</v>
      </c>
      <c r="U129" s="14"/>
      <c r="V129" s="14" t="s">
        <v>46</v>
      </c>
      <c r="W129" s="19">
        <v>1</v>
      </c>
      <c r="X129" s="19">
        <v>0</v>
      </c>
      <c r="Y129" s="19">
        <v>48</v>
      </c>
      <c r="Z129" s="19">
        <v>0</v>
      </c>
      <c r="AA129" s="14"/>
      <c r="AB129" s="14" t="s">
        <v>47</v>
      </c>
      <c r="AC129" s="24" t="s">
        <v>1001</v>
      </c>
      <c r="AD129" s="14"/>
      <c r="AE129" s="20"/>
      <c r="AF129" s="21"/>
    </row>
    <row r="130" spans="1:32" ht="96" x14ac:dyDescent="0.2">
      <c r="A130" s="10" t="str">
        <f t="shared" si="0"/>
        <v>32-129</v>
      </c>
      <c r="B130" s="11" t="s">
        <v>1002</v>
      </c>
      <c r="C130" s="22" t="s">
        <v>1003</v>
      </c>
      <c r="D130" s="13">
        <v>32</v>
      </c>
      <c r="E130" s="14" t="s">
        <v>34</v>
      </c>
      <c r="F130" s="14" t="s">
        <v>35</v>
      </c>
      <c r="G130" s="14" t="s">
        <v>36</v>
      </c>
      <c r="H130" s="14" t="s">
        <v>52</v>
      </c>
      <c r="I130" s="14" t="s">
        <v>1004</v>
      </c>
      <c r="J130" s="14" t="s">
        <v>1005</v>
      </c>
      <c r="K130" s="14"/>
      <c r="L130" s="14" t="s">
        <v>41</v>
      </c>
      <c r="M130" s="15">
        <v>42679</v>
      </c>
      <c r="N130" s="14">
        <v>69</v>
      </c>
      <c r="O130" s="14">
        <v>43</v>
      </c>
      <c r="P130" s="16"/>
      <c r="Q130" s="14" t="s">
        <v>1006</v>
      </c>
      <c r="R130" s="14" t="str">
        <f ca="1">IFERROR(__xludf.DUMMYFUNCTION("GOOGLETRANSLATE(Q130)"),"@TiShaqlung2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30" s="17" t="s">
        <v>44</v>
      </c>
      <c r="T130" s="18" t="s">
        <v>1007</v>
      </c>
      <c r="U130" s="14"/>
      <c r="V130" s="14" t="s">
        <v>46</v>
      </c>
      <c r="W130" s="19">
        <v>5</v>
      </c>
      <c r="X130" s="19">
        <v>0</v>
      </c>
      <c r="Y130" s="19">
        <v>0</v>
      </c>
      <c r="Z130" s="19">
        <v>0</v>
      </c>
      <c r="AA130" s="14"/>
      <c r="AB130" s="14" t="s">
        <v>47</v>
      </c>
      <c r="AC130" s="14" t="s">
        <v>1008</v>
      </c>
      <c r="AD130" s="14" t="s">
        <v>221</v>
      </c>
      <c r="AE130" s="20"/>
      <c r="AF130" s="21"/>
    </row>
    <row r="131" spans="1:32" ht="144" x14ac:dyDescent="0.2">
      <c r="A131" s="10" t="str">
        <f t="shared" si="0"/>
        <v>32-130</v>
      </c>
      <c r="B131" s="11">
        <v>45004.861111111109</v>
      </c>
      <c r="C131" s="12" t="s">
        <v>1009</v>
      </c>
      <c r="D131" s="13">
        <v>32</v>
      </c>
      <c r="E131" s="14" t="s">
        <v>34</v>
      </c>
      <c r="F131" s="14" t="s">
        <v>35</v>
      </c>
      <c r="G131" s="14" t="s">
        <v>36</v>
      </c>
      <c r="H131" s="14" t="s">
        <v>349</v>
      </c>
      <c r="I131" s="14" t="s">
        <v>1010</v>
      </c>
      <c r="J131" s="14" t="s">
        <v>1011</v>
      </c>
      <c r="K131" s="14"/>
      <c r="L131" s="14" t="s">
        <v>41</v>
      </c>
      <c r="M131" s="15">
        <v>41730</v>
      </c>
      <c r="N131" s="14">
        <v>346</v>
      </c>
      <c r="O131" s="14">
        <v>148</v>
      </c>
      <c r="P131" s="28" t="s">
        <v>1012</v>
      </c>
      <c r="Q131" s="14" t="s">
        <v>1013</v>
      </c>
      <c r="R131" s="14" t="str">
        <f ca="1">IFERROR(__xludf.DUMMYFUNCTION("GOOGLETRANSLATE(Q131)"),"Really?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131" s="14" t="s">
        <v>44</v>
      </c>
      <c r="T131" s="18" t="s">
        <v>1014</v>
      </c>
      <c r="U131" s="14"/>
      <c r="V131" s="14" t="s">
        <v>46</v>
      </c>
      <c r="W131" s="19">
        <v>0</v>
      </c>
      <c r="X131" s="19">
        <v>0</v>
      </c>
      <c r="Y131" s="19">
        <v>0</v>
      </c>
      <c r="Z131" s="19">
        <v>0</v>
      </c>
      <c r="AA131" s="14"/>
      <c r="AB131" s="14" t="s">
        <v>47</v>
      </c>
      <c r="AC131" s="24" t="s">
        <v>1015</v>
      </c>
      <c r="AD131" s="14"/>
      <c r="AE131" s="20"/>
      <c r="AF131" s="21"/>
    </row>
    <row r="132" spans="1:32" ht="156" x14ac:dyDescent="0.2">
      <c r="A132" s="10" t="str">
        <f t="shared" si="0"/>
        <v>32-131</v>
      </c>
      <c r="B132" s="11" t="s">
        <v>93</v>
      </c>
      <c r="C132" s="22" t="s">
        <v>1016</v>
      </c>
      <c r="D132" s="13">
        <v>32</v>
      </c>
      <c r="E132" s="14" t="s">
        <v>95</v>
      </c>
      <c r="F132" s="14" t="s">
        <v>35</v>
      </c>
      <c r="G132" s="14" t="s">
        <v>82</v>
      </c>
      <c r="H132" s="14" t="s">
        <v>83</v>
      </c>
      <c r="I132" s="14" t="s">
        <v>1017</v>
      </c>
      <c r="J132" s="14" t="s">
        <v>1018</v>
      </c>
      <c r="K132" s="14" t="s">
        <v>1019</v>
      </c>
      <c r="L132" s="14" t="s">
        <v>41</v>
      </c>
      <c r="M132" s="34">
        <v>40493.755648148152</v>
      </c>
      <c r="N132" s="14">
        <v>2064</v>
      </c>
      <c r="O132" s="14">
        <v>522</v>
      </c>
      <c r="P132" s="16" t="s">
        <v>1020</v>
      </c>
      <c r="Q132" s="14" t="s">
        <v>1021</v>
      </c>
      <c r="R132" s="14" t="str">
        <f ca="1">IFERROR(__xludf.DUMMYFUNCTION("GOOGLETRANSLATE(Q132)"),"@pnagovph to UP students, PUP etbp use your learning talent and do not deceive communist rebels. 👊🇵🇭👊 https://t.co/ryydpt20zs")</f>
        <v>@pnagovph to UP students, PUP etbp use your learning talent and do not deceive communist rebels. 👊🇵🇭👊 https://t.co/ryydpt20zs</v>
      </c>
      <c r="S132" s="14" t="s">
        <v>44</v>
      </c>
      <c r="T132" s="18" t="s">
        <v>1022</v>
      </c>
      <c r="U132" s="14"/>
      <c r="V132" s="14" t="s">
        <v>46</v>
      </c>
      <c r="W132" s="19">
        <v>0</v>
      </c>
      <c r="X132" s="19">
        <v>0</v>
      </c>
      <c r="Y132" s="19">
        <v>12</v>
      </c>
      <c r="Z132" s="19">
        <v>0</v>
      </c>
      <c r="AA132" s="14"/>
      <c r="AB132" s="14" t="s">
        <v>292</v>
      </c>
      <c r="AC132" s="24" t="s">
        <v>1023</v>
      </c>
      <c r="AD132" s="14"/>
      <c r="AE132" s="20"/>
      <c r="AF132" s="21"/>
    </row>
    <row r="133" spans="1:32" ht="180" x14ac:dyDescent="0.2">
      <c r="A133" s="10" t="str">
        <f t="shared" si="0"/>
        <v>32-132</v>
      </c>
      <c r="B133" s="11" t="s">
        <v>1024</v>
      </c>
      <c r="C133" s="22" t="s">
        <v>1025</v>
      </c>
      <c r="D133" s="23">
        <v>32</v>
      </c>
      <c r="E133" s="14" t="s">
        <v>34</v>
      </c>
      <c r="F133" s="14" t="s">
        <v>35</v>
      </c>
      <c r="G133" s="14" t="s">
        <v>36</v>
      </c>
      <c r="H133" s="14" t="s">
        <v>1026</v>
      </c>
      <c r="I133" s="14" t="s">
        <v>1027</v>
      </c>
      <c r="J133" s="14" t="s">
        <v>1028</v>
      </c>
      <c r="K133" s="14" t="s">
        <v>1029</v>
      </c>
      <c r="L133" s="14" t="s">
        <v>41</v>
      </c>
      <c r="M133" s="15">
        <v>44470</v>
      </c>
      <c r="N133" s="14">
        <v>534</v>
      </c>
      <c r="O133" s="14">
        <v>456</v>
      </c>
      <c r="P133" s="16"/>
      <c r="Q133" s="14" t="s">
        <v>1030</v>
      </c>
      <c r="R133" s="14" t="str">
        <f ca="1">IFERROR(__xludf.DUMMYFUNCTION("GOOGLETRANSLATE(Q133)"),"Government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133" s="14" t="s">
        <v>420</v>
      </c>
      <c r="T133" s="18" t="s">
        <v>1031</v>
      </c>
      <c r="U133" s="14"/>
      <c r="V133" s="14" t="s">
        <v>46</v>
      </c>
      <c r="W133" s="19">
        <v>0</v>
      </c>
      <c r="X133" s="19">
        <v>0</v>
      </c>
      <c r="Y133" s="19">
        <v>2</v>
      </c>
      <c r="Z133" s="19">
        <v>0</v>
      </c>
      <c r="AA133" s="14"/>
      <c r="AB133" s="14" t="b">
        <v>0</v>
      </c>
      <c r="AC133" s="14" t="s">
        <v>1032</v>
      </c>
      <c r="AD133" s="14" t="s">
        <v>92</v>
      </c>
      <c r="AE133" s="20"/>
      <c r="AF133" s="21"/>
    </row>
    <row r="134" spans="1:32" ht="168" x14ac:dyDescent="0.2">
      <c r="A134" s="10" t="str">
        <f t="shared" si="0"/>
        <v>32-133</v>
      </c>
      <c r="B134" s="11">
        <v>45002.404626296295</v>
      </c>
      <c r="C134" s="22" t="s">
        <v>1033</v>
      </c>
      <c r="D134" s="23">
        <v>32</v>
      </c>
      <c r="E134" s="14" t="s">
        <v>81</v>
      </c>
      <c r="F134" s="14" t="s">
        <v>35</v>
      </c>
      <c r="G134" s="14" t="s">
        <v>271</v>
      </c>
      <c r="H134" s="14" t="s">
        <v>1034</v>
      </c>
      <c r="I134" s="14" t="s">
        <v>1035</v>
      </c>
      <c r="J134" s="14" t="s">
        <v>1036</v>
      </c>
      <c r="K134" s="14" t="s">
        <v>1037</v>
      </c>
      <c r="L134" s="14" t="s">
        <v>41</v>
      </c>
      <c r="M134" s="15">
        <v>43586</v>
      </c>
      <c r="N134" s="14">
        <v>2507</v>
      </c>
      <c r="O134" s="14">
        <v>1568</v>
      </c>
      <c r="P134" s="16"/>
      <c r="Q134" s="14" t="s">
        <v>1038</v>
      </c>
      <c r="R134" s="14" t="str">
        <f ca="1">IFERROR(__xludf.DUMMYFUNCTION("GOOGLETRANSLATE(Q134)"),"I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134" s="14" t="s">
        <v>44</v>
      </c>
      <c r="T134" s="18" t="s">
        <v>1039</v>
      </c>
      <c r="U134" s="14"/>
      <c r="V134" s="14" t="s">
        <v>46</v>
      </c>
      <c r="W134" s="19">
        <v>0</v>
      </c>
      <c r="X134" s="19">
        <v>0</v>
      </c>
      <c r="Y134" s="19">
        <v>1</v>
      </c>
      <c r="Z134" s="19">
        <v>0</v>
      </c>
      <c r="AA134" s="14"/>
      <c r="AB134" s="14" t="s">
        <v>47</v>
      </c>
      <c r="AC134" s="24" t="s">
        <v>1040</v>
      </c>
      <c r="AD134" s="14" t="s">
        <v>92</v>
      </c>
      <c r="AE134" s="20"/>
      <c r="AF134" s="21"/>
    </row>
    <row r="135" spans="1:32" ht="108" x14ac:dyDescent="0.2">
      <c r="A135" s="10" t="str">
        <f t="shared" si="0"/>
        <v>32-134</v>
      </c>
      <c r="B135" s="11">
        <v>45004.845833333333</v>
      </c>
      <c r="C135" s="22" t="s">
        <v>1041</v>
      </c>
      <c r="D135" s="23">
        <v>32</v>
      </c>
      <c r="E135" s="14" t="s">
        <v>34</v>
      </c>
      <c r="F135" s="14" t="s">
        <v>35</v>
      </c>
      <c r="G135" s="14" t="s">
        <v>36</v>
      </c>
      <c r="H135" s="14" t="s">
        <v>223</v>
      </c>
      <c r="I135" s="14" t="s">
        <v>1042</v>
      </c>
      <c r="J135" s="14" t="s">
        <v>1043</v>
      </c>
      <c r="K135" s="14" t="s">
        <v>1044</v>
      </c>
      <c r="L135" s="14" t="s">
        <v>41</v>
      </c>
      <c r="M135" s="15">
        <v>44166</v>
      </c>
      <c r="N135" s="14">
        <v>906</v>
      </c>
      <c r="O135" s="14">
        <v>1003</v>
      </c>
      <c r="P135" s="28" t="s">
        <v>126</v>
      </c>
      <c r="Q135" s="14" t="s">
        <v>1045</v>
      </c>
      <c r="R135" s="14" t="str">
        <f ca="1">IFERROR(__xludf.DUMMYFUNCTION("GOOGLETRANSLATE(Q135)"),"You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135" s="14" t="s">
        <v>44</v>
      </c>
      <c r="T135" s="18" t="s">
        <v>1046</v>
      </c>
      <c r="U135" s="14"/>
      <c r="V135" s="14" t="s">
        <v>46</v>
      </c>
      <c r="W135" s="19">
        <v>0</v>
      </c>
      <c r="X135" s="19">
        <v>0</v>
      </c>
      <c r="Y135" s="19">
        <v>0</v>
      </c>
      <c r="Z135" s="19">
        <v>0</v>
      </c>
      <c r="AA135" s="14"/>
      <c r="AB135" s="14" t="s">
        <v>69</v>
      </c>
      <c r="AC135" s="14" t="s">
        <v>1047</v>
      </c>
      <c r="AD135" s="14"/>
      <c r="AE135" s="20"/>
      <c r="AF135" s="21"/>
    </row>
    <row r="136" spans="1:32" ht="132" x14ac:dyDescent="0.2">
      <c r="A136" s="10" t="str">
        <f t="shared" si="0"/>
        <v>32-135</v>
      </c>
      <c r="B136" s="11" t="s">
        <v>93</v>
      </c>
      <c r="C136" s="22" t="s">
        <v>1048</v>
      </c>
      <c r="D136" s="13">
        <v>32</v>
      </c>
      <c r="E136" s="14" t="s">
        <v>95</v>
      </c>
      <c r="F136" s="14" t="s">
        <v>35</v>
      </c>
      <c r="G136" s="14" t="s">
        <v>82</v>
      </c>
      <c r="H136" s="14" t="s">
        <v>83</v>
      </c>
      <c r="I136" s="14" t="s">
        <v>1049</v>
      </c>
      <c r="J136" s="14" t="s">
        <v>1050</v>
      </c>
      <c r="K136" s="14"/>
      <c r="L136" s="14" t="s">
        <v>65</v>
      </c>
      <c r="M136" s="15">
        <v>42282.047430555554</v>
      </c>
      <c r="N136" s="14">
        <v>14798</v>
      </c>
      <c r="O136" s="14">
        <v>22371</v>
      </c>
      <c r="P136" s="35" t="s">
        <v>762</v>
      </c>
      <c r="Q136" s="14" t="s">
        <v>1051</v>
      </c>
      <c r="R136" s="14" t="str">
        <f ca="1">IFERROR(__xludf.DUMMYFUNCTION("GOOGLETRANSLATE(Q136)"),"Perhaps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36" s="14" t="s">
        <v>88</v>
      </c>
      <c r="T136" s="18" t="s">
        <v>1052</v>
      </c>
      <c r="U136" s="14"/>
      <c r="V136" s="14" t="s">
        <v>46</v>
      </c>
      <c r="W136" s="19">
        <v>1</v>
      </c>
      <c r="X136" s="19">
        <v>0</v>
      </c>
      <c r="Y136" s="19">
        <v>0</v>
      </c>
      <c r="Z136" s="19">
        <v>0</v>
      </c>
      <c r="AA136" s="14"/>
      <c r="AB136" s="14" t="s">
        <v>69</v>
      </c>
      <c r="AC136" s="24" t="s">
        <v>1053</v>
      </c>
      <c r="AD136" s="14" t="s">
        <v>221</v>
      </c>
      <c r="AE136" s="20"/>
      <c r="AF136" s="21"/>
    </row>
    <row r="137" spans="1:32" ht="192" x14ac:dyDescent="0.2">
      <c r="A137" s="10" t="str">
        <f t="shared" si="0"/>
        <v>32-136</v>
      </c>
      <c r="B137" s="11">
        <v>44998.399699074071</v>
      </c>
      <c r="C137" s="22" t="s">
        <v>1054</v>
      </c>
      <c r="D137" s="23">
        <v>32</v>
      </c>
      <c r="E137" s="14" t="s">
        <v>81</v>
      </c>
      <c r="F137" s="14" t="s">
        <v>35</v>
      </c>
      <c r="G137" s="14" t="s">
        <v>82</v>
      </c>
      <c r="H137" s="14" t="s">
        <v>83</v>
      </c>
      <c r="I137" s="14" t="s">
        <v>1055</v>
      </c>
      <c r="J137" s="14" t="s">
        <v>1056</v>
      </c>
      <c r="K137" s="14" t="s">
        <v>1057</v>
      </c>
      <c r="L137" s="14" t="s">
        <v>41</v>
      </c>
      <c r="M137" s="15">
        <v>43344</v>
      </c>
      <c r="N137" s="14">
        <v>950</v>
      </c>
      <c r="O137" s="14">
        <v>141</v>
      </c>
      <c r="P137" s="28" t="s">
        <v>1058</v>
      </c>
      <c r="Q137" s="14" t="s">
        <v>1059</v>
      </c>
      <c r="R137" s="14" t="str">
        <f ca="1">IFERROR(__xludf.DUMMYFUNCTION("GOOGLETRANSLATE(Q137)"),"Do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37" s="14" t="s">
        <v>44</v>
      </c>
      <c r="T137" s="18" t="s">
        <v>1060</v>
      </c>
      <c r="U137" s="14"/>
      <c r="V137" s="14" t="s">
        <v>46</v>
      </c>
      <c r="W137" s="19">
        <v>26</v>
      </c>
      <c r="X137" s="19">
        <v>0</v>
      </c>
      <c r="Y137" s="19">
        <v>0</v>
      </c>
      <c r="Z137" s="19">
        <v>0</v>
      </c>
      <c r="AA137" s="14"/>
      <c r="AB137" s="14" t="s">
        <v>47</v>
      </c>
      <c r="AC137" s="14" t="s">
        <v>728</v>
      </c>
      <c r="AD137" s="14"/>
      <c r="AE137" s="20"/>
      <c r="AF137" s="21"/>
    </row>
    <row r="138" spans="1:32" ht="168" x14ac:dyDescent="0.2">
      <c r="A138" s="10" t="str">
        <f t="shared" si="0"/>
        <v>32-137</v>
      </c>
      <c r="B138" s="11" t="s">
        <v>93</v>
      </c>
      <c r="C138" s="22" t="s">
        <v>1061</v>
      </c>
      <c r="D138" s="13">
        <v>32</v>
      </c>
      <c r="E138" s="14" t="s">
        <v>95</v>
      </c>
      <c r="F138" s="14" t="s">
        <v>35</v>
      </c>
      <c r="G138" s="14" t="s">
        <v>82</v>
      </c>
      <c r="H138" s="14" t="s">
        <v>83</v>
      </c>
      <c r="I138" s="14" t="s">
        <v>1062</v>
      </c>
      <c r="J138" s="14" t="s">
        <v>1063</v>
      </c>
      <c r="K138" s="14" t="s">
        <v>1064</v>
      </c>
      <c r="L138" s="14" t="s">
        <v>65</v>
      </c>
      <c r="M138" s="15">
        <v>43862</v>
      </c>
      <c r="N138" s="14">
        <v>689</v>
      </c>
      <c r="O138" s="14">
        <v>752</v>
      </c>
      <c r="P138" s="16"/>
      <c r="Q138" s="14" t="s">
        <v>1065</v>
      </c>
      <c r="R138" s="14" t="str">
        <f ca="1">IFERROR(__xludf.DUMMYFUNCTION("GOOGLETRANSLATE(Q138)"),"Spread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38" s="14" t="s">
        <v>88</v>
      </c>
      <c r="T138" s="18" t="s">
        <v>1066</v>
      </c>
      <c r="U138" s="14"/>
      <c r="V138" s="14" t="s">
        <v>46</v>
      </c>
      <c r="W138" s="19">
        <v>12</v>
      </c>
      <c r="X138" s="19">
        <v>0</v>
      </c>
      <c r="Y138" s="19">
        <v>0</v>
      </c>
      <c r="Z138" s="19">
        <v>0</v>
      </c>
      <c r="AA138" s="14"/>
      <c r="AB138" s="14" t="s">
        <v>47</v>
      </c>
      <c r="AC138" s="24" t="s">
        <v>1067</v>
      </c>
      <c r="AD138" s="14" t="s">
        <v>92</v>
      </c>
      <c r="AE138" s="20"/>
      <c r="AF138" s="21"/>
    </row>
    <row r="139" spans="1:32" ht="120" x14ac:dyDescent="0.2">
      <c r="A139" s="10" t="str">
        <f t="shared" si="0"/>
        <v>32-138</v>
      </c>
      <c r="B139" s="11">
        <v>45002.407690798616</v>
      </c>
      <c r="C139" s="22" t="s">
        <v>1068</v>
      </c>
      <c r="D139" s="13">
        <v>32</v>
      </c>
      <c r="E139" s="14" t="s">
        <v>81</v>
      </c>
      <c r="F139" s="14" t="s">
        <v>35</v>
      </c>
      <c r="G139" s="14" t="s">
        <v>180</v>
      </c>
      <c r="H139" s="14" t="s">
        <v>358</v>
      </c>
      <c r="I139" s="14" t="s">
        <v>1069</v>
      </c>
      <c r="J139" s="14" t="s">
        <v>1070</v>
      </c>
      <c r="K139" s="14"/>
      <c r="L139" s="14" t="s">
        <v>41</v>
      </c>
      <c r="M139" s="15">
        <v>44136</v>
      </c>
      <c r="N139" s="14">
        <v>72</v>
      </c>
      <c r="O139" s="14">
        <v>3</v>
      </c>
      <c r="P139" s="16"/>
      <c r="Q139" s="14" t="s">
        <v>1071</v>
      </c>
      <c r="R139" s="14" t="str">
        <f ca="1">IFERROR(__xludf.DUMMYFUNCTION("GOOGLETRANSLATE(Q139)"),"Up breeding ground of the NPA.")</f>
        <v>Up breeding ground of the NPA.</v>
      </c>
      <c r="S139" s="14" t="s">
        <v>44</v>
      </c>
      <c r="T139" s="18" t="s">
        <v>1072</v>
      </c>
      <c r="U139" s="14"/>
      <c r="V139" s="14" t="s">
        <v>90</v>
      </c>
      <c r="W139" s="19">
        <v>0</v>
      </c>
      <c r="X139" s="19">
        <v>0</v>
      </c>
      <c r="Y139" s="19">
        <v>0</v>
      </c>
      <c r="Z139" s="19">
        <v>0</v>
      </c>
      <c r="AA139" s="14"/>
      <c r="AB139" s="14" t="s">
        <v>47</v>
      </c>
      <c r="AC139" s="24" t="s">
        <v>1073</v>
      </c>
      <c r="AD139" s="14" t="s">
        <v>221</v>
      </c>
      <c r="AE139" s="20"/>
      <c r="AF139" s="21"/>
    </row>
    <row r="140" spans="1:32" ht="144" x14ac:dyDescent="0.2">
      <c r="A140" s="10" t="str">
        <f t="shared" si="0"/>
        <v>32-139</v>
      </c>
      <c r="B140" s="11" t="s">
        <v>1074</v>
      </c>
      <c r="C140" s="12" t="s">
        <v>1075</v>
      </c>
      <c r="D140" s="13">
        <v>32</v>
      </c>
      <c r="E140" s="14" t="s">
        <v>34</v>
      </c>
      <c r="F140" s="14" t="s">
        <v>35</v>
      </c>
      <c r="G140" s="14" t="s">
        <v>36</v>
      </c>
      <c r="H140" s="14" t="s">
        <v>349</v>
      </c>
      <c r="I140" s="14" t="s">
        <v>1076</v>
      </c>
      <c r="J140" s="14" t="s">
        <v>1077</v>
      </c>
      <c r="K140" s="14"/>
      <c r="L140" s="14" t="s">
        <v>41</v>
      </c>
      <c r="M140" s="15">
        <v>44075</v>
      </c>
      <c r="N140" s="14">
        <v>109</v>
      </c>
      <c r="O140" s="14">
        <v>35</v>
      </c>
      <c r="P140" s="16" t="s">
        <v>1078</v>
      </c>
      <c r="Q140" s="14" t="s">
        <v>1079</v>
      </c>
      <c r="R140" s="14" t="str">
        <f ca="1">IFERROR(__xludf.DUMMYFUNCTION("GOOGLETRANSLATE(Q140)"),"@deanfortun168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140" s="17" t="s">
        <v>44</v>
      </c>
      <c r="T140" s="18" t="s">
        <v>1080</v>
      </c>
      <c r="U140" s="14"/>
      <c r="V140" s="14" t="s">
        <v>90</v>
      </c>
      <c r="W140" s="19">
        <v>1</v>
      </c>
      <c r="X140" s="19">
        <v>0</v>
      </c>
      <c r="Y140" s="19">
        <v>0</v>
      </c>
      <c r="Z140" s="19">
        <v>0</v>
      </c>
      <c r="AA140" s="14"/>
      <c r="AB140" s="14" t="s">
        <v>47</v>
      </c>
      <c r="AC140" s="24" t="s">
        <v>1081</v>
      </c>
      <c r="AD140" s="14" t="s">
        <v>221</v>
      </c>
      <c r="AE140" s="20"/>
      <c r="AF140" s="21"/>
    </row>
    <row r="141" spans="1:32" ht="168" x14ac:dyDescent="0.2">
      <c r="A141" s="10" t="str">
        <f t="shared" si="0"/>
        <v>32-140</v>
      </c>
      <c r="B141" s="11" t="s">
        <v>93</v>
      </c>
      <c r="C141" s="22" t="s">
        <v>1082</v>
      </c>
      <c r="D141" s="13">
        <v>32</v>
      </c>
      <c r="E141" s="14" t="s">
        <v>95</v>
      </c>
      <c r="F141" s="14" t="s">
        <v>35</v>
      </c>
      <c r="G141" s="14" t="s">
        <v>82</v>
      </c>
      <c r="H141" s="14" t="s">
        <v>83</v>
      </c>
      <c r="I141" s="14" t="s">
        <v>692</v>
      </c>
      <c r="J141" s="14" t="s">
        <v>693</v>
      </c>
      <c r="K141" s="14" t="s">
        <v>694</v>
      </c>
      <c r="L141" s="14" t="s">
        <v>65</v>
      </c>
      <c r="M141" s="15">
        <v>40210</v>
      </c>
      <c r="N141" s="14">
        <v>425</v>
      </c>
      <c r="O141" s="14">
        <v>28138</v>
      </c>
      <c r="P141" s="16" t="s">
        <v>695</v>
      </c>
      <c r="Q141" s="14" t="s">
        <v>1083</v>
      </c>
      <c r="R141" s="14" t="str">
        <f ca="1">IFERROR(__xludf.DUMMYFUNCTION("GOOGLETRANSLATE(Q141)"),"ROTC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41" s="14" t="s">
        <v>88</v>
      </c>
      <c r="T141" s="33" t="s">
        <v>1146</v>
      </c>
      <c r="U141" s="14"/>
      <c r="V141" s="14" t="s">
        <v>90</v>
      </c>
      <c r="W141" s="19">
        <v>1255</v>
      </c>
      <c r="X141" s="19">
        <v>0</v>
      </c>
      <c r="Y141" s="19">
        <v>19</v>
      </c>
      <c r="Z141" s="19">
        <v>0</v>
      </c>
      <c r="AA141" s="14"/>
      <c r="AB141" s="14" t="s">
        <v>69</v>
      </c>
      <c r="AC141" s="24" t="s">
        <v>1085</v>
      </c>
      <c r="AD141" s="14"/>
      <c r="AE141" s="20"/>
      <c r="AF141" s="21"/>
    </row>
    <row r="142" spans="1:32" ht="84" x14ac:dyDescent="0.2">
      <c r="A142" s="10" t="str">
        <f t="shared" si="0"/>
        <v>32-141</v>
      </c>
      <c r="B142" s="11" t="s">
        <v>93</v>
      </c>
      <c r="C142" s="22" t="s">
        <v>1086</v>
      </c>
      <c r="D142" s="13">
        <v>32</v>
      </c>
      <c r="E142" s="14" t="s">
        <v>95</v>
      </c>
      <c r="F142" s="14" t="s">
        <v>35</v>
      </c>
      <c r="G142" s="14" t="s">
        <v>82</v>
      </c>
      <c r="H142" s="14" t="s">
        <v>83</v>
      </c>
      <c r="I142" s="14" t="s">
        <v>1087</v>
      </c>
      <c r="J142" s="14" t="s">
        <v>1088</v>
      </c>
      <c r="K142" s="14"/>
      <c r="L142" s="14" t="s">
        <v>41</v>
      </c>
      <c r="M142" s="29">
        <v>42801.62263888889</v>
      </c>
      <c r="N142" s="14">
        <v>40</v>
      </c>
      <c r="O142" s="14">
        <v>0</v>
      </c>
      <c r="P142" s="16"/>
      <c r="Q142" s="14" t="s">
        <v>1089</v>
      </c>
      <c r="R142" s="14" t="str">
        <f ca="1">IFERROR(__xludf.DUMMYFUNCTION("GOOGLETRANSLATE(Q142)"),"@kikopangilinan are you afraid of being consumed by your fellow terrorists? 😂")</f>
        <v>@kikopangilinan are you afraid of being consumed by your fellow terrorists? 😂</v>
      </c>
      <c r="S142" s="14" t="s">
        <v>44</v>
      </c>
      <c r="T142" s="18" t="s">
        <v>1090</v>
      </c>
      <c r="U142" s="14"/>
      <c r="V142" s="14" t="s">
        <v>46</v>
      </c>
      <c r="W142" s="19">
        <v>0</v>
      </c>
      <c r="X142" s="19">
        <v>0</v>
      </c>
      <c r="Y142" s="19">
        <v>0</v>
      </c>
      <c r="Z142" s="19">
        <v>0</v>
      </c>
      <c r="AA142" s="14"/>
      <c r="AB142" s="14" t="s">
        <v>492</v>
      </c>
      <c r="AC142" s="14" t="s">
        <v>1091</v>
      </c>
      <c r="AD142" s="14" t="s">
        <v>221</v>
      </c>
      <c r="AE142" s="20"/>
      <c r="AF142" s="21"/>
    </row>
    <row r="143" spans="1:32" ht="120" x14ac:dyDescent="0.2">
      <c r="A143" s="10" t="str">
        <f t="shared" si="0"/>
        <v>32-142</v>
      </c>
      <c r="B143" s="11" t="s">
        <v>1092</v>
      </c>
      <c r="C143" s="22" t="s">
        <v>1093</v>
      </c>
      <c r="D143" s="23">
        <v>32</v>
      </c>
      <c r="E143" s="14" t="s">
        <v>34</v>
      </c>
      <c r="F143" s="14" t="s">
        <v>35</v>
      </c>
      <c r="G143" s="14" t="s">
        <v>36</v>
      </c>
      <c r="H143" s="14" t="s">
        <v>37</v>
      </c>
      <c r="I143" s="14" t="s">
        <v>1094</v>
      </c>
      <c r="J143" s="14" t="s">
        <v>1095</v>
      </c>
      <c r="K143" s="14" t="s">
        <v>1096</v>
      </c>
      <c r="L143" s="14" t="s">
        <v>41</v>
      </c>
      <c r="M143" s="15">
        <v>40544</v>
      </c>
      <c r="N143" s="14">
        <v>280</v>
      </c>
      <c r="O143" s="14">
        <v>163</v>
      </c>
      <c r="P143" s="16" t="s">
        <v>1097</v>
      </c>
      <c r="Q143" s="14" t="s">
        <v>1098</v>
      </c>
      <c r="R143" s="14" t="str">
        <f ca="1">IFERROR(__xludf.DUMMYFUNCTION("GOOGLETRANSLATE(Q143)"),"@Gilcersei @ramonbautista @dzmmteleradyo @Rayacapopong NPA has no one to recruit.")</f>
        <v>@Gilcersei @ramonbautista @dzmmteleradyo @Rayacapopong NPA has no one to recruit.</v>
      </c>
      <c r="S143" s="14" t="s">
        <v>44</v>
      </c>
      <c r="T143" s="18" t="s">
        <v>1099</v>
      </c>
      <c r="U143" s="14"/>
      <c r="V143" s="14" t="s">
        <v>46</v>
      </c>
      <c r="W143" s="19">
        <v>22</v>
      </c>
      <c r="X143" s="19">
        <v>0</v>
      </c>
      <c r="Y143" s="19">
        <v>0</v>
      </c>
      <c r="Z143" s="19">
        <v>0</v>
      </c>
      <c r="AA143" s="14"/>
      <c r="AB143" s="14" t="s">
        <v>47</v>
      </c>
      <c r="AC143" s="14" t="s">
        <v>1100</v>
      </c>
      <c r="AD143" s="14"/>
      <c r="AE143" s="20"/>
      <c r="AF143" s="21"/>
    </row>
    <row r="144" spans="1:32" ht="96" x14ac:dyDescent="0.2">
      <c r="A144" s="10" t="str">
        <f t="shared" si="0"/>
        <v>32-143</v>
      </c>
      <c r="B144" s="11" t="s">
        <v>93</v>
      </c>
      <c r="C144" s="22" t="s">
        <v>1101</v>
      </c>
      <c r="D144" s="13">
        <v>32</v>
      </c>
      <c r="E144" s="14" t="s">
        <v>95</v>
      </c>
      <c r="F144" s="14" t="s">
        <v>35</v>
      </c>
      <c r="G144" s="14" t="s">
        <v>82</v>
      </c>
      <c r="H144" s="14" t="s">
        <v>83</v>
      </c>
      <c r="I144" s="14" t="s">
        <v>528</v>
      </c>
      <c r="J144" s="14" t="s">
        <v>529</v>
      </c>
      <c r="K144" s="14" t="s">
        <v>530</v>
      </c>
      <c r="L144" s="14" t="s">
        <v>41</v>
      </c>
      <c r="M144" s="15">
        <v>44019.035162037035</v>
      </c>
      <c r="N144" s="14">
        <v>378</v>
      </c>
      <c r="O144" s="14">
        <v>40</v>
      </c>
      <c r="P144" s="16"/>
      <c r="Q144" s="14" t="s">
        <v>1102</v>
      </c>
      <c r="R144" s="14" t="str">
        <f ca="1">IFERROR(__xludf.DUMMYFUNCTION("GOOGLETRANSLATE(Q144)"),"Why is the CPPNPA NDF terrorist deceiving the government, the communist uses UP UST PUP Ateneo breeding ground https://t.co/DckDD4YUHMS")</f>
        <v>Why is the CPPNPA NDF terrorist deceiving the government, the communist uses UP UST PUP Ateneo breeding ground https://t.co/DckDD4YUHMS</v>
      </c>
      <c r="S144" s="14" t="s">
        <v>88</v>
      </c>
      <c r="T144" s="18" t="s">
        <v>1103</v>
      </c>
      <c r="U144" s="14"/>
      <c r="V144" s="14" t="s">
        <v>90</v>
      </c>
      <c r="W144" s="19">
        <v>0</v>
      </c>
      <c r="X144" s="19">
        <v>0</v>
      </c>
      <c r="Y144" s="19">
        <v>38</v>
      </c>
      <c r="Z144" s="19">
        <v>0</v>
      </c>
      <c r="AA144" s="14"/>
      <c r="AB144" s="14" t="s">
        <v>69</v>
      </c>
      <c r="AC144" s="24" t="s">
        <v>197</v>
      </c>
      <c r="AD144" s="14" t="s">
        <v>92</v>
      </c>
      <c r="AE144" s="20"/>
      <c r="AF144" s="21"/>
    </row>
    <row r="145" spans="1:32" ht="96" x14ac:dyDescent="0.2">
      <c r="A145" s="10" t="str">
        <f t="shared" si="0"/>
        <v>32-144</v>
      </c>
      <c r="B145" s="11" t="s">
        <v>1104</v>
      </c>
      <c r="C145" s="22" t="s">
        <v>1105</v>
      </c>
      <c r="D145" s="13">
        <v>32</v>
      </c>
      <c r="E145" s="14" t="s">
        <v>34</v>
      </c>
      <c r="F145" s="14" t="s">
        <v>35</v>
      </c>
      <c r="G145" s="14" t="s">
        <v>36</v>
      </c>
      <c r="H145" s="14" t="s">
        <v>52</v>
      </c>
      <c r="I145" s="14" t="s">
        <v>1106</v>
      </c>
      <c r="J145" s="14" t="s">
        <v>1107</v>
      </c>
      <c r="K145" s="14"/>
      <c r="L145" s="14" t="s">
        <v>41</v>
      </c>
      <c r="M145" s="15">
        <v>40272</v>
      </c>
      <c r="N145" s="14">
        <v>543</v>
      </c>
      <c r="O145" s="14">
        <v>51</v>
      </c>
      <c r="P145" s="16" t="s">
        <v>1108</v>
      </c>
      <c r="Q145" s="14" t="s">
        <v>1109</v>
      </c>
      <c r="R145" s="14" t="str">
        <f ca="1">IFERROR(__xludf.DUMMYFUNCTION("GOOGLETRANSLATE(Q145)"),"@Kabataanpp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45" s="17" t="s">
        <v>44</v>
      </c>
      <c r="T145" s="18" t="s">
        <v>1110</v>
      </c>
      <c r="U145" s="14"/>
      <c r="V145" s="14" t="s">
        <v>46</v>
      </c>
      <c r="W145" s="19">
        <v>0</v>
      </c>
      <c r="X145" s="19">
        <v>0</v>
      </c>
      <c r="Y145" s="19">
        <v>0</v>
      </c>
      <c r="Z145" s="19">
        <v>0</v>
      </c>
      <c r="AA145" s="14"/>
      <c r="AB145" s="14" t="s">
        <v>69</v>
      </c>
      <c r="AC145" s="14" t="s">
        <v>1111</v>
      </c>
      <c r="AD145" s="14" t="s">
        <v>49</v>
      </c>
      <c r="AE145" s="20"/>
      <c r="AF145" s="21"/>
    </row>
    <row r="146" spans="1:32" ht="156" x14ac:dyDescent="0.2">
      <c r="A146" s="10" t="str">
        <f t="shared" si="0"/>
        <v>32-145</v>
      </c>
      <c r="B146" s="11">
        <v>45002.416363506942</v>
      </c>
      <c r="C146" s="22" t="s">
        <v>1112</v>
      </c>
      <c r="D146" s="23">
        <v>32</v>
      </c>
      <c r="E146" s="14" t="s">
        <v>81</v>
      </c>
      <c r="F146" s="14" t="s">
        <v>35</v>
      </c>
      <c r="G146" s="14" t="s">
        <v>1113</v>
      </c>
      <c r="H146" s="14" t="s">
        <v>358</v>
      </c>
      <c r="I146" s="14" t="s">
        <v>1114</v>
      </c>
      <c r="J146" s="14" t="s">
        <v>1115</v>
      </c>
      <c r="K146" s="14" t="s">
        <v>1116</v>
      </c>
      <c r="L146" s="14" t="s">
        <v>41</v>
      </c>
      <c r="M146" s="15">
        <v>39966</v>
      </c>
      <c r="N146" s="14">
        <v>1263</v>
      </c>
      <c r="O146" s="14">
        <v>1147</v>
      </c>
      <c r="P146" s="28" t="s">
        <v>42</v>
      </c>
      <c r="Q146" s="14" t="s">
        <v>1117</v>
      </c>
      <c r="R146" s="14" t="str">
        <f ca="1">IFERROR(__xludf.DUMMYFUNCTION("GOOGLETRANSLATE(Q146)"),"Three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146" s="14" t="s">
        <v>44</v>
      </c>
      <c r="T146" s="18" t="s">
        <v>1474</v>
      </c>
      <c r="U146" s="14"/>
      <c r="V146" s="14" t="s">
        <v>46</v>
      </c>
      <c r="W146" s="19">
        <v>0</v>
      </c>
      <c r="X146" s="19">
        <v>0</v>
      </c>
      <c r="Y146" s="19">
        <v>0</v>
      </c>
      <c r="Z146" s="19">
        <v>0</v>
      </c>
      <c r="AA146" s="14"/>
      <c r="AB146" s="14" t="s">
        <v>47</v>
      </c>
      <c r="AC146" s="14" t="s">
        <v>1118</v>
      </c>
      <c r="AD146" s="14" t="s">
        <v>1119</v>
      </c>
      <c r="AE146" s="20"/>
      <c r="AF146" s="21"/>
    </row>
    <row r="147" spans="1:32" ht="156" x14ac:dyDescent="0.2">
      <c r="A147" s="10" t="str">
        <f t="shared" si="0"/>
        <v>32-146</v>
      </c>
      <c r="B147" s="11">
        <v>45002.414423310183</v>
      </c>
      <c r="C147" s="22" t="s">
        <v>1120</v>
      </c>
      <c r="D147" s="23">
        <v>32</v>
      </c>
      <c r="E147" s="14" t="s">
        <v>81</v>
      </c>
      <c r="F147" s="14" t="s">
        <v>35</v>
      </c>
      <c r="G147" s="14" t="s">
        <v>1113</v>
      </c>
      <c r="H147" s="14" t="s">
        <v>358</v>
      </c>
      <c r="I147" s="14" t="s">
        <v>1121</v>
      </c>
      <c r="J147" s="14" t="s">
        <v>1122</v>
      </c>
      <c r="K147" s="14" t="s">
        <v>1123</v>
      </c>
      <c r="L147" s="14" t="s">
        <v>41</v>
      </c>
      <c r="M147" s="15">
        <v>39965</v>
      </c>
      <c r="N147" s="14">
        <v>1597</v>
      </c>
      <c r="O147" s="14">
        <v>269</v>
      </c>
      <c r="P147" s="28" t="s">
        <v>866</v>
      </c>
      <c r="Q147" s="14" t="s">
        <v>1124</v>
      </c>
      <c r="R147" s="14" t="str">
        <f ca="1">IFERROR(__xludf.DUMMYFUNCTION("GOOGLETRANSLATE(Q147)"),"You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147" s="14" t="s">
        <v>44</v>
      </c>
      <c r="T147" s="18" t="s">
        <v>1125</v>
      </c>
      <c r="U147" s="14"/>
      <c r="V147" s="14" t="s">
        <v>46</v>
      </c>
      <c r="W147" s="19">
        <v>1</v>
      </c>
      <c r="X147" s="19">
        <v>0</v>
      </c>
      <c r="Y147" s="19">
        <v>0</v>
      </c>
      <c r="Z147" s="19">
        <v>0</v>
      </c>
      <c r="AA147" s="14"/>
      <c r="AB147" s="14" t="s">
        <v>47</v>
      </c>
      <c r="AC147" s="24" t="s">
        <v>1126</v>
      </c>
      <c r="AD147" s="14"/>
      <c r="AE147" s="20"/>
      <c r="AF147" s="21"/>
    </row>
    <row r="148" spans="1:32" ht="192" x14ac:dyDescent="0.2">
      <c r="A148" s="10" t="str">
        <f t="shared" si="0"/>
        <v>32-147</v>
      </c>
      <c r="B148" s="11" t="s">
        <v>93</v>
      </c>
      <c r="C148" s="22" t="s">
        <v>1127</v>
      </c>
      <c r="D148" s="13">
        <v>32</v>
      </c>
      <c r="E148" s="14" t="s">
        <v>95</v>
      </c>
      <c r="F148" s="14" t="s">
        <v>35</v>
      </c>
      <c r="G148" s="14" t="s">
        <v>82</v>
      </c>
      <c r="H148" s="14" t="s">
        <v>83</v>
      </c>
      <c r="I148" s="14" t="s">
        <v>1128</v>
      </c>
      <c r="J148" s="14" t="s">
        <v>1129</v>
      </c>
      <c r="K148" s="14" t="s">
        <v>1130</v>
      </c>
      <c r="L148" s="14" t="s">
        <v>41</v>
      </c>
      <c r="M148" s="15">
        <v>42553.541365740741</v>
      </c>
      <c r="N148" s="14">
        <v>5896</v>
      </c>
      <c r="O148" s="14">
        <v>5579</v>
      </c>
      <c r="P148" s="16"/>
      <c r="Q148" s="14" t="s">
        <v>1131</v>
      </c>
      <c r="R148" s="14" t="str">
        <f ca="1">IFERROR(__xludf.DUMMYFUNCTION("GOOGLETRANSLATE(Q148)"),"Some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48" s="14" t="s">
        <v>44</v>
      </c>
      <c r="T148" s="18" t="s">
        <v>1132</v>
      </c>
      <c r="U148" s="14"/>
      <c r="V148" s="14" t="s">
        <v>90</v>
      </c>
      <c r="W148" s="19">
        <v>0</v>
      </c>
      <c r="X148" s="19">
        <v>0</v>
      </c>
      <c r="Y148" s="19">
        <v>0</v>
      </c>
      <c r="Z148" s="19">
        <v>0</v>
      </c>
      <c r="AA148" s="14"/>
      <c r="AB148" s="14" t="s">
        <v>69</v>
      </c>
      <c r="AC148" s="24" t="s">
        <v>1133</v>
      </c>
      <c r="AD148" s="14" t="s">
        <v>92</v>
      </c>
      <c r="AE148" s="20"/>
      <c r="AF148" s="21"/>
    </row>
    <row r="149" spans="1:32" ht="120" x14ac:dyDescent="0.2">
      <c r="A149" s="10" t="str">
        <f t="shared" si="0"/>
        <v>32-148</v>
      </c>
      <c r="B149" s="11" t="s">
        <v>1134</v>
      </c>
      <c r="C149" s="12" t="s">
        <v>1135</v>
      </c>
      <c r="D149" s="13">
        <v>32</v>
      </c>
      <c r="E149" s="14" t="s">
        <v>34</v>
      </c>
      <c r="F149" s="14" t="s">
        <v>35</v>
      </c>
      <c r="G149" s="14" t="s">
        <v>36</v>
      </c>
      <c r="H149" s="14" t="s">
        <v>311</v>
      </c>
      <c r="I149" s="14" t="s">
        <v>1136</v>
      </c>
      <c r="J149" s="14" t="s">
        <v>1137</v>
      </c>
      <c r="K149" s="14"/>
      <c r="L149" s="14" t="s">
        <v>41</v>
      </c>
      <c r="M149" s="15">
        <v>44136</v>
      </c>
      <c r="N149" s="14">
        <v>25</v>
      </c>
      <c r="O149" s="14">
        <v>6</v>
      </c>
      <c r="P149" s="16"/>
      <c r="Q149" s="14" t="s">
        <v>1138</v>
      </c>
      <c r="R149" s="14" t="str">
        <f ca="1">IFERROR(__xludf.DUMMYFUNCTION("GOOGLETRANSLATE(Q149)"),"@chiarazambrano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149" s="17" t="s">
        <v>44</v>
      </c>
      <c r="T149" s="18" t="s">
        <v>1139</v>
      </c>
      <c r="U149" s="14"/>
      <c r="V149" s="14" t="s">
        <v>46</v>
      </c>
      <c r="W149" s="19">
        <v>0</v>
      </c>
      <c r="X149" s="19">
        <v>0</v>
      </c>
      <c r="Y149" s="19">
        <v>0</v>
      </c>
      <c r="Z149" s="19">
        <v>0</v>
      </c>
      <c r="AA149" s="14"/>
      <c r="AB149" s="14" t="s">
        <v>69</v>
      </c>
      <c r="AC149" s="24" t="s">
        <v>1140</v>
      </c>
      <c r="AD149" s="14" t="s">
        <v>221</v>
      </c>
      <c r="AE149" s="20"/>
      <c r="AF149" s="21"/>
    </row>
    <row r="150" spans="1:32" ht="108" x14ac:dyDescent="0.2">
      <c r="A150" s="10" t="str">
        <f t="shared" si="0"/>
        <v>32-149</v>
      </c>
      <c r="B150" s="11" t="s">
        <v>93</v>
      </c>
      <c r="C150" s="22" t="s">
        <v>1141</v>
      </c>
      <c r="D150" s="13">
        <v>32</v>
      </c>
      <c r="E150" s="14" t="s">
        <v>95</v>
      </c>
      <c r="F150" s="14" t="s">
        <v>35</v>
      </c>
      <c r="G150" s="14" t="s">
        <v>82</v>
      </c>
      <c r="H150" s="14" t="s">
        <v>83</v>
      </c>
      <c r="I150" s="14" t="s">
        <v>1142</v>
      </c>
      <c r="J150" s="14" t="s">
        <v>1143</v>
      </c>
      <c r="K150" s="14" t="s">
        <v>1144</v>
      </c>
      <c r="L150" s="14" t="s">
        <v>65</v>
      </c>
      <c r="M150" s="15">
        <v>44621</v>
      </c>
      <c r="N150" s="14">
        <v>219</v>
      </c>
      <c r="O150" s="14">
        <v>247</v>
      </c>
      <c r="P150" s="16"/>
      <c r="Q150" s="14" t="s">
        <v>1145</v>
      </c>
      <c r="R150" s="14" t="str">
        <f ca="1">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14" t="s">
        <v>88</v>
      </c>
      <c r="T150" s="18" t="s">
        <v>1146</v>
      </c>
      <c r="U150" s="14"/>
      <c r="V150" s="14" t="s">
        <v>46</v>
      </c>
      <c r="W150" s="19">
        <v>105</v>
      </c>
      <c r="X150" s="19">
        <v>0</v>
      </c>
      <c r="Y150" s="19">
        <v>0</v>
      </c>
      <c r="Z150" s="19">
        <v>0</v>
      </c>
      <c r="AA150" s="14"/>
      <c r="AB150" s="14" t="s">
        <v>69</v>
      </c>
      <c r="AC150" s="14" t="s">
        <v>1147</v>
      </c>
      <c r="AD150" s="14" t="s">
        <v>92</v>
      </c>
      <c r="AE150" s="20"/>
      <c r="AF150" s="21"/>
    </row>
    <row r="151" spans="1:32" ht="96" x14ac:dyDescent="0.2">
      <c r="A151" s="10" t="str">
        <f t="shared" si="0"/>
        <v>32-150</v>
      </c>
      <c r="B151" s="11">
        <v>45004.854166666664</v>
      </c>
      <c r="C151" s="22" t="s">
        <v>1148</v>
      </c>
      <c r="D151" s="23">
        <v>32</v>
      </c>
      <c r="E151" s="14" t="s">
        <v>34</v>
      </c>
      <c r="F151" s="14" t="s">
        <v>35</v>
      </c>
      <c r="G151" s="14" t="s">
        <v>36</v>
      </c>
      <c r="H151" s="14" t="s">
        <v>223</v>
      </c>
      <c r="I151" s="14" t="s">
        <v>1149</v>
      </c>
      <c r="J151" s="14" t="s">
        <v>1150</v>
      </c>
      <c r="K151" s="14" t="s">
        <v>1151</v>
      </c>
      <c r="L151" s="14" t="s">
        <v>41</v>
      </c>
      <c r="M151" s="15">
        <v>44440</v>
      </c>
      <c r="N151" s="14">
        <v>94</v>
      </c>
      <c r="O151" s="14">
        <v>106</v>
      </c>
      <c r="P151" s="16"/>
      <c r="Q151" s="14" t="s">
        <v>1152</v>
      </c>
      <c r="R151" s="14" t="str">
        <f ca="1">IFERROR(__xludf.DUMMYFUNCTION("GOOGLETRANSLATE(Q151)"),"How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151" s="14" t="s">
        <v>44</v>
      </c>
      <c r="T151" s="18" t="s">
        <v>1153</v>
      </c>
      <c r="U151" s="14"/>
      <c r="V151" s="14" t="s">
        <v>46</v>
      </c>
      <c r="W151" s="19">
        <v>1</v>
      </c>
      <c r="X151" s="19">
        <v>1</v>
      </c>
      <c r="Y151" s="19">
        <v>1</v>
      </c>
      <c r="Z151" s="19">
        <v>0</v>
      </c>
      <c r="AA151" s="14"/>
      <c r="AB151" s="14" t="s">
        <v>69</v>
      </c>
      <c r="AC151" s="14" t="s">
        <v>1154</v>
      </c>
      <c r="AD151" s="14" t="s">
        <v>92</v>
      </c>
      <c r="AE151" s="20"/>
      <c r="AF151" s="21"/>
    </row>
    <row r="152" spans="1:32" ht="72" x14ac:dyDescent="0.2">
      <c r="A152" s="10" t="str">
        <f t="shared" si="0"/>
        <v>32-151</v>
      </c>
      <c r="B152" s="11" t="s">
        <v>1155</v>
      </c>
      <c r="C152" s="22" t="s">
        <v>1156</v>
      </c>
      <c r="D152" s="23">
        <v>32</v>
      </c>
      <c r="E152" s="14" t="s">
        <v>34</v>
      </c>
      <c r="F152" s="14" t="s">
        <v>35</v>
      </c>
      <c r="G152" s="14" t="s">
        <v>36</v>
      </c>
      <c r="H152" s="14" t="s">
        <v>1157</v>
      </c>
      <c r="I152" s="14" t="s">
        <v>1158</v>
      </c>
      <c r="J152" s="14" t="s">
        <v>1159</v>
      </c>
      <c r="K152" s="14" t="s">
        <v>1160</v>
      </c>
      <c r="L152" s="14" t="s">
        <v>65</v>
      </c>
      <c r="M152" s="15">
        <v>42736</v>
      </c>
      <c r="N152" s="14">
        <v>485</v>
      </c>
      <c r="O152" s="14">
        <v>121</v>
      </c>
      <c r="P152" s="16"/>
      <c r="Q152" s="14" t="s">
        <v>1161</v>
      </c>
      <c r="R152" s="14" t="str">
        <f ca="1">IFERROR(__xludf.DUMMYFUNCTION("GOOGLETRANSLATE(Q152)"),"The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152" s="14" t="s">
        <v>16</v>
      </c>
      <c r="T152" s="18" t="s">
        <v>1162</v>
      </c>
      <c r="U152" s="14"/>
      <c r="V152" s="14" t="s">
        <v>90</v>
      </c>
      <c r="W152" s="19">
        <v>0</v>
      </c>
      <c r="X152" s="19">
        <v>0</v>
      </c>
      <c r="Y152" s="19">
        <v>2</v>
      </c>
      <c r="Z152" s="19">
        <v>0</v>
      </c>
      <c r="AA152" s="14"/>
      <c r="AB152" s="14" t="s">
        <v>47</v>
      </c>
      <c r="AC152" s="14" t="s">
        <v>1163</v>
      </c>
      <c r="AD152" s="14" t="s">
        <v>92</v>
      </c>
      <c r="AE152" s="20"/>
      <c r="AF152" s="21"/>
    </row>
    <row r="153" spans="1:32" ht="168" x14ac:dyDescent="0.2">
      <c r="A153" s="10" t="str">
        <f t="shared" si="0"/>
        <v>32-152</v>
      </c>
      <c r="B153" s="11" t="s">
        <v>1164</v>
      </c>
      <c r="C153" s="12" t="s">
        <v>1165</v>
      </c>
      <c r="D153" s="23">
        <v>32</v>
      </c>
      <c r="E153" s="14" t="s">
        <v>34</v>
      </c>
      <c r="F153" s="14" t="s">
        <v>35</v>
      </c>
      <c r="G153" s="14" t="s">
        <v>36</v>
      </c>
      <c r="H153" s="14" t="s">
        <v>349</v>
      </c>
      <c r="I153" s="14" t="s">
        <v>1166</v>
      </c>
      <c r="J153" s="14" t="s">
        <v>1167</v>
      </c>
      <c r="K153" s="14" t="s">
        <v>1168</v>
      </c>
      <c r="L153" s="14" t="s">
        <v>41</v>
      </c>
      <c r="M153" s="15">
        <v>40697.117303240739</v>
      </c>
      <c r="N153" s="14">
        <v>18364</v>
      </c>
      <c r="O153" s="14">
        <v>18381</v>
      </c>
      <c r="P153" s="16" t="s">
        <v>1169</v>
      </c>
      <c r="Q153" s="14" t="s">
        <v>1170</v>
      </c>
      <c r="R153" s="14" t="str">
        <f ca="1">IFERROR(__xludf.DUMMYFUNCTION("GOOGLETRANSLATE(Q153)"),"UP,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153" s="14" t="s">
        <v>143</v>
      </c>
      <c r="T153" s="18" t="s">
        <v>1171</v>
      </c>
      <c r="U153" s="14"/>
      <c r="V153" s="14" t="s">
        <v>46</v>
      </c>
      <c r="W153" s="19">
        <v>2</v>
      </c>
      <c r="X153" s="19">
        <v>0</v>
      </c>
      <c r="Y153" s="19">
        <v>0</v>
      </c>
      <c r="Z153" s="19">
        <v>0</v>
      </c>
      <c r="AA153" s="14"/>
      <c r="AB153" s="14" t="s">
        <v>47</v>
      </c>
      <c r="AC153" s="14" t="s">
        <v>1172</v>
      </c>
      <c r="AD153" s="14"/>
      <c r="AE153" s="20"/>
      <c r="AF153" s="21"/>
    </row>
    <row r="154" spans="1:32" ht="144" x14ac:dyDescent="0.2">
      <c r="A154" s="10" t="str">
        <f t="shared" si="0"/>
        <v>32-153</v>
      </c>
      <c r="B154" s="11" t="s">
        <v>1173</v>
      </c>
      <c r="C154" s="22" t="s">
        <v>1174</v>
      </c>
      <c r="D154" s="23">
        <v>32</v>
      </c>
      <c r="E154" s="14" t="s">
        <v>34</v>
      </c>
      <c r="F154" s="14" t="s">
        <v>35</v>
      </c>
      <c r="G154" s="14" t="s">
        <v>36</v>
      </c>
      <c r="H154" s="14" t="s">
        <v>311</v>
      </c>
      <c r="I154" s="14" t="s">
        <v>1175</v>
      </c>
      <c r="J154" s="14" t="s">
        <v>1176</v>
      </c>
      <c r="K154" s="14" t="s">
        <v>1177</v>
      </c>
      <c r="L154" s="14" t="s">
        <v>65</v>
      </c>
      <c r="M154" s="15">
        <v>44470</v>
      </c>
      <c r="N154" s="14">
        <v>893</v>
      </c>
      <c r="O154" s="14">
        <v>926</v>
      </c>
      <c r="P154" s="16" t="s">
        <v>1178</v>
      </c>
      <c r="Q154" s="14" t="s">
        <v>1179</v>
      </c>
      <c r="R154" s="14" t="str">
        <f ca="1">IFERROR(__xludf.DUMMYFUNCTION("GOOGLETRANSLATE(Q154)"),"@Lawrenzjuta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154" s="14" t="s">
        <v>44</v>
      </c>
      <c r="T154" s="18" t="s">
        <v>1180</v>
      </c>
      <c r="U154" s="14"/>
      <c r="V154" s="14" t="s">
        <v>90</v>
      </c>
      <c r="W154" s="19">
        <v>2</v>
      </c>
      <c r="X154" s="19">
        <v>0</v>
      </c>
      <c r="Y154" s="19">
        <v>1</v>
      </c>
      <c r="Z154" s="19">
        <v>0</v>
      </c>
      <c r="AA154" s="14"/>
      <c r="AB154" s="14" t="s">
        <v>69</v>
      </c>
      <c r="AC154" s="14" t="s">
        <v>1181</v>
      </c>
      <c r="AD154" s="14"/>
      <c r="AE154" s="20"/>
      <c r="AF154" s="21"/>
    </row>
    <row r="155" spans="1:32" ht="96" x14ac:dyDescent="0.2">
      <c r="A155" s="10" t="str">
        <f t="shared" si="0"/>
        <v>32-154</v>
      </c>
      <c r="B155" s="11" t="s">
        <v>93</v>
      </c>
      <c r="C155" s="22" t="s">
        <v>1182</v>
      </c>
      <c r="D155" s="13">
        <v>32</v>
      </c>
      <c r="E155" s="14" t="s">
        <v>95</v>
      </c>
      <c r="F155" s="14" t="s">
        <v>35</v>
      </c>
      <c r="G155" s="14" t="s">
        <v>82</v>
      </c>
      <c r="H155" s="14" t="s">
        <v>83</v>
      </c>
      <c r="I155" s="14" t="s">
        <v>528</v>
      </c>
      <c r="J155" s="14" t="s">
        <v>529</v>
      </c>
      <c r="K155" s="14" t="s">
        <v>530</v>
      </c>
      <c r="L155" s="14" t="s">
        <v>41</v>
      </c>
      <c r="M155" s="15">
        <v>44019.035162037035</v>
      </c>
      <c r="N155" s="14">
        <v>378</v>
      </c>
      <c r="O155" s="14">
        <v>40</v>
      </c>
      <c r="P155" s="16"/>
      <c r="Q155" s="14" t="s">
        <v>1183</v>
      </c>
      <c r="R155" s="14" t="str">
        <f ca="1">IFERROR(__xludf.DUMMYFUNCTION("GOOGLETRANSLATE(Q155)"),"They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55" s="14" t="s">
        <v>44</v>
      </c>
      <c r="T155" s="18" t="s">
        <v>1184</v>
      </c>
      <c r="U155" s="14"/>
      <c r="V155" s="14" t="s">
        <v>90</v>
      </c>
      <c r="W155" s="19">
        <v>2</v>
      </c>
      <c r="X155" s="19">
        <v>0</v>
      </c>
      <c r="Y155" s="19">
        <v>0</v>
      </c>
      <c r="Z155" s="19">
        <v>0</v>
      </c>
      <c r="AA155" s="14"/>
      <c r="AB155" s="14" t="s">
        <v>69</v>
      </c>
      <c r="AC155" s="27" t="s">
        <v>197</v>
      </c>
      <c r="AD155" s="14" t="s">
        <v>92</v>
      </c>
      <c r="AE155" s="20"/>
      <c r="AF155" s="21"/>
    </row>
    <row r="156" spans="1:32" ht="120" x14ac:dyDescent="0.2">
      <c r="A156" s="10" t="str">
        <f t="shared" si="0"/>
        <v>32-155</v>
      </c>
      <c r="B156" s="11">
        <v>44998.443855717589</v>
      </c>
      <c r="C156" s="22" t="s">
        <v>1185</v>
      </c>
      <c r="D156" s="23">
        <v>32</v>
      </c>
      <c r="E156" s="14" t="s">
        <v>81</v>
      </c>
      <c r="F156" s="14" t="s">
        <v>35</v>
      </c>
      <c r="G156" s="14" t="s">
        <v>580</v>
      </c>
      <c r="H156" s="14" t="s">
        <v>83</v>
      </c>
      <c r="I156" s="14" t="s">
        <v>1186</v>
      </c>
      <c r="J156" s="14" t="s">
        <v>1187</v>
      </c>
      <c r="K156" s="14" t="s">
        <v>1188</v>
      </c>
      <c r="L156" s="14" t="s">
        <v>41</v>
      </c>
      <c r="M156" s="15">
        <v>43952</v>
      </c>
      <c r="N156" s="14">
        <v>143</v>
      </c>
      <c r="O156" s="14">
        <v>182</v>
      </c>
      <c r="P156" s="28" t="s">
        <v>1189</v>
      </c>
      <c r="Q156" s="14" t="s">
        <v>1190</v>
      </c>
      <c r="R156" s="14" t="str">
        <f ca="1">IFERROR(__xludf.DUMMYFUNCTION("GOOGLETRANSLATE(Q156)"),"""In my PUP studying my granddaughter, it's hard"" in the morning
""Communist ata, maybe that is up"" at night")</f>
        <v>"In my PUP studying my granddaughter, it's hard" in the morning
"Communist ata, maybe that is up" at night</v>
      </c>
      <c r="S156" s="14" t="s">
        <v>88</v>
      </c>
      <c r="T156" s="18" t="s">
        <v>1191</v>
      </c>
      <c r="U156" s="14"/>
      <c r="V156" s="14" t="s">
        <v>90</v>
      </c>
      <c r="W156" s="19">
        <v>5</v>
      </c>
      <c r="X156" s="19">
        <v>0</v>
      </c>
      <c r="Y156" s="19">
        <v>0</v>
      </c>
      <c r="Z156" s="19">
        <v>0</v>
      </c>
      <c r="AA156" s="14"/>
      <c r="AB156" s="14" t="s">
        <v>47</v>
      </c>
      <c r="AC156" s="24" t="s">
        <v>1192</v>
      </c>
      <c r="AD156" s="14"/>
      <c r="AE156" s="20"/>
      <c r="AF156" s="21"/>
    </row>
    <row r="157" spans="1:32" ht="156" x14ac:dyDescent="0.2">
      <c r="A157" s="10" t="str">
        <f t="shared" si="0"/>
        <v>32-156</v>
      </c>
      <c r="B157" s="11" t="s">
        <v>93</v>
      </c>
      <c r="C157" s="22" t="s">
        <v>1193</v>
      </c>
      <c r="D157" s="13">
        <v>32</v>
      </c>
      <c r="E157" s="14" t="s">
        <v>95</v>
      </c>
      <c r="F157" s="14" t="s">
        <v>35</v>
      </c>
      <c r="G157" s="14" t="s">
        <v>82</v>
      </c>
      <c r="H157" s="14" t="s">
        <v>83</v>
      </c>
      <c r="I157" s="14" t="s">
        <v>1194</v>
      </c>
      <c r="J157" s="14" t="s">
        <v>1195</v>
      </c>
      <c r="K157" s="14" t="s">
        <v>1196</v>
      </c>
      <c r="L157" s="14" t="s">
        <v>41</v>
      </c>
      <c r="M157" s="14" t="s">
        <v>1197</v>
      </c>
      <c r="N157" s="14">
        <v>406</v>
      </c>
      <c r="O157" s="14">
        <v>635</v>
      </c>
      <c r="P157" s="16" t="s">
        <v>1198</v>
      </c>
      <c r="Q157" s="14" t="s">
        <v>1199</v>
      </c>
      <c r="R157" s="14" t="str">
        <f ca="1">IFERROR(__xludf.DUMMYFUNCTION("GOOGLETRANSLATE(Q157)"),"@AIRASARMIENTO14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57" s="14" t="s">
        <v>44</v>
      </c>
      <c r="T157" s="18" t="s">
        <v>1200</v>
      </c>
      <c r="U157" s="14"/>
      <c r="V157" s="14" t="s">
        <v>90</v>
      </c>
      <c r="W157" s="19">
        <v>7</v>
      </c>
      <c r="X157" s="19">
        <v>0</v>
      </c>
      <c r="Y157" s="19">
        <v>0</v>
      </c>
      <c r="Z157" s="19">
        <v>0</v>
      </c>
      <c r="AA157" s="14"/>
      <c r="AB157" s="14" t="s">
        <v>69</v>
      </c>
      <c r="AC157" s="24" t="s">
        <v>1201</v>
      </c>
      <c r="AD157" s="14"/>
      <c r="AE157" s="20"/>
      <c r="AF157" s="21"/>
    </row>
    <row r="158" spans="1:32" ht="120" x14ac:dyDescent="0.2">
      <c r="A158" s="10" t="str">
        <f t="shared" si="0"/>
        <v>32-157</v>
      </c>
      <c r="B158" s="11" t="s">
        <v>1202</v>
      </c>
      <c r="C158" s="22" t="s">
        <v>1203</v>
      </c>
      <c r="D158" s="23">
        <v>32</v>
      </c>
      <c r="E158" s="14" t="s">
        <v>34</v>
      </c>
      <c r="F158" s="14" t="s">
        <v>35</v>
      </c>
      <c r="G158" s="14" t="s">
        <v>36</v>
      </c>
      <c r="H158" s="14" t="s">
        <v>37</v>
      </c>
      <c r="I158" s="14" t="s">
        <v>1204</v>
      </c>
      <c r="J158" s="14" t="s">
        <v>1205</v>
      </c>
      <c r="K158" s="14" t="s">
        <v>1206</v>
      </c>
      <c r="L158" s="14" t="s">
        <v>65</v>
      </c>
      <c r="M158" s="15">
        <v>42125</v>
      </c>
      <c r="N158" s="14">
        <v>1226</v>
      </c>
      <c r="O158" s="14">
        <v>464</v>
      </c>
      <c r="P158" s="16"/>
      <c r="Q158" s="14" t="s">
        <v>1207</v>
      </c>
      <c r="R158" s="14" t="str">
        <f ca="1">IFERROR(__xludf.DUMMYFUNCTION("GOOGLETRANSLATE(Q158)"),"@cutejet623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158" s="14" t="s">
        <v>44</v>
      </c>
      <c r="T158" s="18" t="s">
        <v>1208</v>
      </c>
      <c r="U158" s="14"/>
      <c r="V158" s="14" t="s">
        <v>46</v>
      </c>
      <c r="W158" s="19">
        <v>2</v>
      </c>
      <c r="X158" s="19">
        <v>0</v>
      </c>
      <c r="Y158" s="19">
        <v>0</v>
      </c>
      <c r="Z158" s="19">
        <v>0</v>
      </c>
      <c r="AA158" s="14"/>
      <c r="AB158" s="14" t="s">
        <v>47</v>
      </c>
      <c r="AC158" s="14" t="s">
        <v>1209</v>
      </c>
      <c r="AD158" s="14" t="s">
        <v>92</v>
      </c>
      <c r="AE158" s="20"/>
      <c r="AF158" s="21"/>
    </row>
    <row r="159" spans="1:32" ht="108" x14ac:dyDescent="0.2">
      <c r="A159" s="10" t="str">
        <f t="shared" si="0"/>
        <v>32-158</v>
      </c>
      <c r="B159" s="11" t="s">
        <v>93</v>
      </c>
      <c r="C159" s="22" t="s">
        <v>1210</v>
      </c>
      <c r="D159" s="13">
        <v>32</v>
      </c>
      <c r="E159" s="14" t="s">
        <v>95</v>
      </c>
      <c r="F159" s="14" t="s">
        <v>35</v>
      </c>
      <c r="G159" s="14" t="s">
        <v>82</v>
      </c>
      <c r="H159" s="14" t="s">
        <v>83</v>
      </c>
      <c r="I159" s="14" t="s">
        <v>1211</v>
      </c>
      <c r="J159" s="14" t="s">
        <v>1212</v>
      </c>
      <c r="K159" s="14" t="s">
        <v>1213</v>
      </c>
      <c r="L159" s="14" t="s">
        <v>41</v>
      </c>
      <c r="M159" s="15">
        <v>42644</v>
      </c>
      <c r="N159" s="14">
        <v>4027</v>
      </c>
      <c r="O159" s="14">
        <v>4032</v>
      </c>
      <c r="P159" s="16" t="s">
        <v>1214</v>
      </c>
      <c r="Q159" s="14" t="s">
        <v>1215</v>
      </c>
      <c r="R159" s="14" t="str">
        <f ca="1">IFERROR(__xludf.DUMMYFUNCTION("GOOGLETRANSLATE(Q159)"),"@elonmusk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9" s="14" t="s">
        <v>44</v>
      </c>
      <c r="T159" s="18" t="s">
        <v>1216</v>
      </c>
      <c r="U159" s="14"/>
      <c r="V159" s="14" t="s">
        <v>869</v>
      </c>
      <c r="W159" s="19">
        <v>2</v>
      </c>
      <c r="X159" s="19">
        <v>0</v>
      </c>
      <c r="Y159" s="19">
        <v>0</v>
      </c>
      <c r="Z159" s="19">
        <v>0</v>
      </c>
      <c r="AA159" s="14"/>
      <c r="AB159" s="14" t="s">
        <v>644</v>
      </c>
      <c r="AC159" s="14" t="s">
        <v>1217</v>
      </c>
      <c r="AD159" s="14"/>
      <c r="AE159" s="20"/>
      <c r="AF159" s="21"/>
    </row>
    <row r="160" spans="1:32" ht="60" x14ac:dyDescent="0.2">
      <c r="A160" s="10" t="str">
        <f t="shared" si="0"/>
        <v>32-159</v>
      </c>
      <c r="B160" s="11" t="s">
        <v>1218</v>
      </c>
      <c r="C160" s="22" t="s">
        <v>1219</v>
      </c>
      <c r="D160" s="23">
        <v>32</v>
      </c>
      <c r="E160" s="14" t="s">
        <v>34</v>
      </c>
      <c r="F160" s="14" t="s">
        <v>35</v>
      </c>
      <c r="G160" s="14" t="s">
        <v>36</v>
      </c>
      <c r="H160" s="14" t="s">
        <v>52</v>
      </c>
      <c r="I160" s="14" t="s">
        <v>1220</v>
      </c>
      <c r="J160" s="14" t="s">
        <v>1221</v>
      </c>
      <c r="K160" s="14" t="s">
        <v>1222</v>
      </c>
      <c r="L160" s="14" t="s">
        <v>65</v>
      </c>
      <c r="M160" s="15">
        <v>43466</v>
      </c>
      <c r="N160" s="14">
        <v>96</v>
      </c>
      <c r="O160" s="14">
        <v>7</v>
      </c>
      <c r="P160" s="16"/>
      <c r="Q160" s="14" t="s">
        <v>1223</v>
      </c>
      <c r="R160" s="14" t="str">
        <f ca="1">IFERROR(__xludf.DUMMYFUNCTION("GOOGLETRANSLATE(Q160)"),"@srsasot cases our taxes are being educated in the NPA. What about un db?")</f>
        <v>@srsasot cases our taxes are being educated in the NPA. What about un db?</v>
      </c>
      <c r="S160" s="14" t="s">
        <v>44</v>
      </c>
      <c r="T160" s="18" t="s">
        <v>1224</v>
      </c>
      <c r="U160" s="14"/>
      <c r="V160" s="14" t="s">
        <v>46</v>
      </c>
      <c r="W160" s="19">
        <v>4</v>
      </c>
      <c r="X160" s="19">
        <v>0</v>
      </c>
      <c r="Y160" s="19">
        <v>0</v>
      </c>
      <c r="Z160" s="19">
        <v>0</v>
      </c>
      <c r="AA160" s="14"/>
      <c r="AB160" s="14" t="s">
        <v>78</v>
      </c>
      <c r="AC160" s="14" t="s">
        <v>1225</v>
      </c>
      <c r="AD160" s="14" t="s">
        <v>92</v>
      </c>
      <c r="AE160" s="20"/>
      <c r="AF160" s="21"/>
    </row>
    <row r="161" spans="1:32" ht="156" x14ac:dyDescent="0.2">
      <c r="A161" s="10" t="str">
        <f t="shared" si="0"/>
        <v>32-160</v>
      </c>
      <c r="B161" s="11">
        <v>45004.865972222222</v>
      </c>
      <c r="C161" s="22" t="s">
        <v>1226</v>
      </c>
      <c r="D161" s="23">
        <v>32</v>
      </c>
      <c r="E161" s="14" t="s">
        <v>34</v>
      </c>
      <c r="F161" s="14" t="s">
        <v>35</v>
      </c>
      <c r="G161" s="14" t="s">
        <v>36</v>
      </c>
      <c r="H161" s="14" t="s">
        <v>349</v>
      </c>
      <c r="I161" s="14" t="s">
        <v>1227</v>
      </c>
      <c r="J161" s="14" t="s">
        <v>1228</v>
      </c>
      <c r="K161" s="14" t="s">
        <v>1229</v>
      </c>
      <c r="L161" s="14" t="s">
        <v>41</v>
      </c>
      <c r="M161" s="15">
        <v>42125</v>
      </c>
      <c r="N161" s="14">
        <v>578</v>
      </c>
      <c r="O161" s="14">
        <v>270</v>
      </c>
      <c r="P161" s="16"/>
      <c r="Q161" s="14" t="s">
        <v>1230</v>
      </c>
      <c r="R161" s="14" t="str">
        <f ca="1">IFERROR(__xludf.DUMMYFUNCTION("GOOGLETRANSLATE(Q161)"),"That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161" s="14" t="s">
        <v>44</v>
      </c>
      <c r="T161" s="18" t="s">
        <v>1231</v>
      </c>
      <c r="U161" s="14"/>
      <c r="V161" s="14" t="s">
        <v>46</v>
      </c>
      <c r="W161" s="19">
        <v>68</v>
      </c>
      <c r="X161" s="19">
        <v>0</v>
      </c>
      <c r="Y161" s="19">
        <v>0</v>
      </c>
      <c r="Z161" s="19">
        <v>0</v>
      </c>
      <c r="AA161" s="14"/>
      <c r="AB161" s="14" t="s">
        <v>47</v>
      </c>
      <c r="AC161" s="27" t="s">
        <v>1232</v>
      </c>
      <c r="AD161" s="14" t="s">
        <v>92</v>
      </c>
      <c r="AE161" s="20"/>
      <c r="AF161" s="21"/>
    </row>
    <row r="162" spans="1:32" ht="120" x14ac:dyDescent="0.2">
      <c r="A162" s="10" t="str">
        <f t="shared" si="0"/>
        <v>32-161</v>
      </c>
      <c r="B162" s="11">
        <v>45002.418252430551</v>
      </c>
      <c r="C162" s="22" t="s">
        <v>1233</v>
      </c>
      <c r="D162" s="23">
        <v>32</v>
      </c>
      <c r="E162" s="14" t="s">
        <v>81</v>
      </c>
      <c r="F162" s="14" t="s">
        <v>35</v>
      </c>
      <c r="G162" s="14" t="s">
        <v>180</v>
      </c>
      <c r="H162" s="14" t="s">
        <v>358</v>
      </c>
      <c r="I162" s="14" t="s">
        <v>1234</v>
      </c>
      <c r="J162" s="14" t="s">
        <v>1235</v>
      </c>
      <c r="K162" s="14" t="s">
        <v>1236</v>
      </c>
      <c r="L162" s="14" t="s">
        <v>65</v>
      </c>
      <c r="M162" s="15">
        <v>42339</v>
      </c>
      <c r="N162" s="14">
        <v>800</v>
      </c>
      <c r="O162" s="14">
        <v>406</v>
      </c>
      <c r="P162" s="28" t="s">
        <v>42</v>
      </c>
      <c r="Q162" s="27" t="s">
        <v>1237</v>
      </c>
      <c r="R162" s="14" t="str">
        <f ca="1">IFERROR(__xludf.DUMMYFUNCTION("GOOGLETRANSLATE(Q162)"),"There is a lot to be in the UP Breeding Ground of the NPA yan https://twitter.com/bazoom_/status/936005155962499072")</f>
        <v>There is a lot to be in the UP Breeding Ground of the NPA yan https://twitter.com/bazoom_/status/936005155962499072</v>
      </c>
      <c r="S162" s="14" t="s">
        <v>44</v>
      </c>
      <c r="T162" s="18" t="s">
        <v>1238</v>
      </c>
      <c r="U162" s="14"/>
      <c r="V162" s="14" t="s">
        <v>46</v>
      </c>
      <c r="W162" s="19">
        <v>0</v>
      </c>
      <c r="X162" s="19">
        <v>0</v>
      </c>
      <c r="Y162" s="19">
        <v>0</v>
      </c>
      <c r="Z162" s="19">
        <v>0</v>
      </c>
      <c r="AA162" s="14"/>
      <c r="AB162" s="14" t="s">
        <v>47</v>
      </c>
      <c r="AC162" s="14" t="s">
        <v>1239</v>
      </c>
      <c r="AD162" s="14"/>
      <c r="AE162" s="20"/>
      <c r="AF162" s="21"/>
    </row>
    <row r="163" spans="1:32" ht="156" x14ac:dyDescent="0.2">
      <c r="A163" s="10" t="str">
        <f t="shared" si="0"/>
        <v>32-162</v>
      </c>
      <c r="B163" s="11" t="s">
        <v>1240</v>
      </c>
      <c r="C163" s="22" t="s">
        <v>1241</v>
      </c>
      <c r="D163" s="23">
        <v>32</v>
      </c>
      <c r="E163" s="14" t="s">
        <v>34</v>
      </c>
      <c r="F163" s="14" t="s">
        <v>35</v>
      </c>
      <c r="G163" s="14" t="s">
        <v>36</v>
      </c>
      <c r="H163" s="14" t="s">
        <v>311</v>
      </c>
      <c r="I163" s="14" t="s">
        <v>84</v>
      </c>
      <c r="J163" s="14" t="s">
        <v>1242</v>
      </c>
      <c r="K163" s="14" t="s">
        <v>1243</v>
      </c>
      <c r="L163" s="14" t="s">
        <v>41</v>
      </c>
      <c r="M163" s="15">
        <v>42248</v>
      </c>
      <c r="N163" s="14">
        <v>309</v>
      </c>
      <c r="O163" s="14">
        <v>224</v>
      </c>
      <c r="P163" s="16" t="s">
        <v>1244</v>
      </c>
      <c r="Q163" s="14" t="s">
        <v>1245</v>
      </c>
      <c r="R163" s="14" t="str">
        <f ca="1">IFERROR(__xludf.DUMMYFUNCTION("GOOGLETRANSLATE(Q163)"),"@ogie_rosa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S163" s="14" t="s">
        <v>44</v>
      </c>
      <c r="T163" s="18" t="s">
        <v>1246</v>
      </c>
      <c r="U163" s="14"/>
      <c r="V163" s="14" t="s">
        <v>90</v>
      </c>
      <c r="W163" s="19">
        <v>0</v>
      </c>
      <c r="X163" s="19">
        <v>0</v>
      </c>
      <c r="Y163" s="19">
        <v>0</v>
      </c>
      <c r="Z163" s="19">
        <v>0</v>
      </c>
      <c r="AA163" s="14"/>
      <c r="AB163" s="14" t="s">
        <v>69</v>
      </c>
      <c r="AC163" s="14" t="s">
        <v>1247</v>
      </c>
      <c r="AD163" s="14"/>
      <c r="AE163" s="20"/>
      <c r="AF163" s="21"/>
    </row>
    <row r="164" spans="1:32" ht="144" x14ac:dyDescent="0.2">
      <c r="A164" s="10" t="str">
        <f t="shared" si="0"/>
        <v>32-163</v>
      </c>
      <c r="B164" s="11">
        <v>45004.852777777778</v>
      </c>
      <c r="C164" s="22" t="s">
        <v>1248</v>
      </c>
      <c r="D164" s="23">
        <v>32</v>
      </c>
      <c r="E164" s="14" t="s">
        <v>34</v>
      </c>
      <c r="F164" s="14" t="s">
        <v>35</v>
      </c>
      <c r="G164" s="14" t="s">
        <v>36</v>
      </c>
      <c r="H164" s="14" t="s">
        <v>223</v>
      </c>
      <c r="I164" s="14" t="s">
        <v>1042</v>
      </c>
      <c r="J164" s="14" t="s">
        <v>1043</v>
      </c>
      <c r="K164" s="14" t="s">
        <v>1044</v>
      </c>
      <c r="L164" s="14" t="s">
        <v>41</v>
      </c>
      <c r="M164" s="15">
        <v>44166</v>
      </c>
      <c r="N164" s="14">
        <v>906</v>
      </c>
      <c r="O164" s="14">
        <v>1003</v>
      </c>
      <c r="P164" s="28" t="s">
        <v>126</v>
      </c>
      <c r="Q164" s="14" t="s">
        <v>1249</v>
      </c>
      <c r="R164" s="14" t="str">
        <f ca="1">IFERROR(__xludf.DUMMYFUNCTION("GOOGLETRANSLATE(Q164)"),"The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164" s="14" t="s">
        <v>44</v>
      </c>
      <c r="T164" s="18" t="s">
        <v>1250</v>
      </c>
      <c r="U164" s="14"/>
      <c r="V164" s="14" t="s">
        <v>46</v>
      </c>
      <c r="W164" s="19">
        <v>2</v>
      </c>
      <c r="X164" s="19">
        <v>0</v>
      </c>
      <c r="Y164" s="19">
        <v>0</v>
      </c>
      <c r="Z164" s="19">
        <v>0</v>
      </c>
      <c r="AA164" s="14"/>
      <c r="AB164" s="14" t="s">
        <v>47</v>
      </c>
      <c r="AC164" s="27" t="s">
        <v>1251</v>
      </c>
      <c r="AD164" s="14"/>
      <c r="AE164" s="20"/>
      <c r="AF164" s="21"/>
    </row>
    <row r="165" spans="1:32" ht="120" x14ac:dyDescent="0.2">
      <c r="A165" s="10" t="str">
        <f t="shared" si="0"/>
        <v>32-164</v>
      </c>
      <c r="B165" s="11" t="s">
        <v>93</v>
      </c>
      <c r="C165" s="22" t="s">
        <v>1252</v>
      </c>
      <c r="D165" s="13">
        <v>32</v>
      </c>
      <c r="E165" s="14" t="s">
        <v>95</v>
      </c>
      <c r="F165" s="14" t="s">
        <v>35</v>
      </c>
      <c r="G165" s="14" t="s">
        <v>82</v>
      </c>
      <c r="H165" s="14" t="s">
        <v>83</v>
      </c>
      <c r="I165" s="14" t="s">
        <v>1253</v>
      </c>
      <c r="J165" s="14" t="s">
        <v>1254</v>
      </c>
      <c r="K165" s="14" t="s">
        <v>1255</v>
      </c>
      <c r="L165" s="14" t="s">
        <v>41</v>
      </c>
      <c r="M165" s="29">
        <v>43198.743796296294</v>
      </c>
      <c r="N165" s="14">
        <v>224</v>
      </c>
      <c r="O165" s="14">
        <v>206</v>
      </c>
      <c r="P165" s="16" t="s">
        <v>1256</v>
      </c>
      <c r="Q165" s="14" t="s">
        <v>1257</v>
      </c>
      <c r="R165" s="14" t="str">
        <f ca="1">IFERROR(__xludf.DUMMYFUNCTION("GOOGLETRANSLATE(Q165)"),"@Tishacm pup shud be made liable. I only studied there for one year and I could not take the communist recruitment.")</f>
        <v>@Tishacm pup shud be made liable. I only studied there for one year and I could not take the communist recruitment.</v>
      </c>
      <c r="S165" s="14" t="s">
        <v>44</v>
      </c>
      <c r="T165" s="18" t="s">
        <v>1258</v>
      </c>
      <c r="U165" s="14"/>
      <c r="V165" s="14" t="s">
        <v>46</v>
      </c>
      <c r="W165" s="19">
        <v>179</v>
      </c>
      <c r="X165" s="19">
        <v>0</v>
      </c>
      <c r="Y165" s="19">
        <v>0</v>
      </c>
      <c r="Z165" s="19">
        <v>0</v>
      </c>
      <c r="AA165" s="14"/>
      <c r="AB165" s="14" t="s">
        <v>69</v>
      </c>
      <c r="AC165" s="24" t="s">
        <v>1259</v>
      </c>
      <c r="AD165" s="14"/>
      <c r="AE165" s="20"/>
      <c r="AF165" s="21"/>
    </row>
    <row r="166" spans="1:32" ht="120" x14ac:dyDescent="0.2">
      <c r="A166" s="10" t="str">
        <f t="shared" si="0"/>
        <v>32-165</v>
      </c>
      <c r="B166" s="11" t="s">
        <v>93</v>
      </c>
      <c r="C166" s="22" t="s">
        <v>1260</v>
      </c>
      <c r="D166" s="13">
        <v>32</v>
      </c>
      <c r="E166" s="14" t="s">
        <v>95</v>
      </c>
      <c r="F166" s="14" t="s">
        <v>35</v>
      </c>
      <c r="G166" s="14" t="s">
        <v>82</v>
      </c>
      <c r="H166" s="14" t="s">
        <v>83</v>
      </c>
      <c r="I166" s="14" t="s">
        <v>1261</v>
      </c>
      <c r="J166" s="14" t="s">
        <v>1262</v>
      </c>
      <c r="K166" s="14" t="s">
        <v>1263</v>
      </c>
      <c r="L166" s="14" t="s">
        <v>41</v>
      </c>
      <c r="M166" s="15">
        <v>44531</v>
      </c>
      <c r="N166" s="14">
        <v>131</v>
      </c>
      <c r="O166" s="14">
        <v>12403</v>
      </c>
      <c r="P166" s="16" t="s">
        <v>1264</v>
      </c>
      <c r="Q166" s="24" t="s">
        <v>1265</v>
      </c>
      <c r="R166" s="14" t="str">
        <f ca="1">IFERROR(__xludf.DUMMYFUNCTION("GOOGLETRANSLATE(Q166)"),"Ay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66" s="14" t="s">
        <v>88</v>
      </c>
      <c r="T166" s="18" t="s">
        <v>1266</v>
      </c>
      <c r="U166" s="14"/>
      <c r="V166" s="14" t="s">
        <v>46</v>
      </c>
      <c r="W166" s="19">
        <v>776</v>
      </c>
      <c r="X166" s="19">
        <v>0</v>
      </c>
      <c r="Y166" s="19">
        <v>3</v>
      </c>
      <c r="Z166" s="19">
        <v>0</v>
      </c>
      <c r="AA166" s="14"/>
      <c r="AB166" s="14" t="s">
        <v>292</v>
      </c>
      <c r="AC166" s="14" t="s">
        <v>1267</v>
      </c>
      <c r="AD166" s="14"/>
      <c r="AE166" s="20"/>
      <c r="AF166" s="21"/>
    </row>
    <row r="167" spans="1:32" ht="120" x14ac:dyDescent="0.2">
      <c r="A167" s="10" t="str">
        <f t="shared" si="0"/>
        <v>32-166</v>
      </c>
      <c r="B167" s="11" t="s">
        <v>1268</v>
      </c>
      <c r="C167" s="22" t="s">
        <v>1269</v>
      </c>
      <c r="D167" s="23">
        <v>32</v>
      </c>
      <c r="E167" s="14" t="s">
        <v>34</v>
      </c>
      <c r="F167" s="14" t="s">
        <v>35</v>
      </c>
      <c r="G167" s="14" t="s">
        <v>36</v>
      </c>
      <c r="H167" s="14" t="s">
        <v>349</v>
      </c>
      <c r="I167" s="14" t="s">
        <v>1270</v>
      </c>
      <c r="J167" s="14" t="s">
        <v>1271</v>
      </c>
      <c r="K167" s="14" t="s">
        <v>1272</v>
      </c>
      <c r="L167" s="14" t="s">
        <v>41</v>
      </c>
      <c r="M167" s="15">
        <v>44409</v>
      </c>
      <c r="N167" s="14">
        <v>749</v>
      </c>
      <c r="O167" s="14">
        <v>1212</v>
      </c>
      <c r="P167" s="28" t="s">
        <v>1273</v>
      </c>
      <c r="Q167" s="14" t="s">
        <v>1274</v>
      </c>
      <c r="R167" s="14" t="str">
        <f ca="1">IFERROR(__xludf.DUMMYFUNCTION("GOOGLETRANSLATE(Q167)"),"@mysocmedlyf25 @paps_caloy so the NPA soldiers are young because recruit from UP. Boom")</f>
        <v>@mysocmedlyf25 @paps_caloy so the NPA soldiers are young because recruit from UP. Boom</v>
      </c>
      <c r="S167" s="14" t="s">
        <v>44</v>
      </c>
      <c r="T167" s="18" t="s">
        <v>1275</v>
      </c>
      <c r="U167" s="14"/>
      <c r="V167" s="14" t="s">
        <v>869</v>
      </c>
      <c r="W167" s="19">
        <v>23</v>
      </c>
      <c r="X167" s="19">
        <v>0</v>
      </c>
      <c r="Y167" s="19">
        <v>1</v>
      </c>
      <c r="Z167" s="19">
        <v>0</v>
      </c>
      <c r="AA167" s="14"/>
      <c r="AB167" s="14" t="s">
        <v>47</v>
      </c>
      <c r="AC167" s="14" t="s">
        <v>1276</v>
      </c>
      <c r="AD167" s="14"/>
      <c r="AE167" s="20"/>
      <c r="AF167" s="21"/>
    </row>
    <row r="168" spans="1:32" ht="168" x14ac:dyDescent="0.2">
      <c r="A168" s="10" t="str">
        <f t="shared" si="0"/>
        <v>32-167</v>
      </c>
      <c r="B168" s="11" t="s">
        <v>1277</v>
      </c>
      <c r="C168" s="22" t="s">
        <v>1278</v>
      </c>
      <c r="D168" s="23">
        <v>32</v>
      </c>
      <c r="E168" s="14" t="s">
        <v>34</v>
      </c>
      <c r="F168" s="14" t="s">
        <v>35</v>
      </c>
      <c r="G168" s="14" t="s">
        <v>36</v>
      </c>
      <c r="H168" s="14" t="s">
        <v>349</v>
      </c>
      <c r="I168" s="14" t="s">
        <v>1062</v>
      </c>
      <c r="J168" s="14" t="s">
        <v>1063</v>
      </c>
      <c r="K168" s="14" t="s">
        <v>1064</v>
      </c>
      <c r="L168" s="14" t="s">
        <v>41</v>
      </c>
      <c r="M168" s="15">
        <v>43862</v>
      </c>
      <c r="N168" s="14">
        <v>689</v>
      </c>
      <c r="O168" s="14">
        <v>752</v>
      </c>
      <c r="P168" s="16"/>
      <c r="Q168" s="14" t="s">
        <v>1279</v>
      </c>
      <c r="R168" s="14" t="str">
        <f ca="1">IFERROR(__xludf.DUMMYFUNCTION("GOOGLETRANSLATE(Q168)"),"@Paps_Caloy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168" s="14" t="s">
        <v>44</v>
      </c>
      <c r="T168" s="18" t="s">
        <v>1475</v>
      </c>
      <c r="U168" s="14"/>
      <c r="V168" s="14" t="s">
        <v>46</v>
      </c>
      <c r="W168" s="19">
        <v>1</v>
      </c>
      <c r="X168" s="19">
        <v>0</v>
      </c>
      <c r="Y168" s="19">
        <v>1</v>
      </c>
      <c r="Z168" s="19">
        <v>0</v>
      </c>
      <c r="AA168" s="14"/>
      <c r="AB168" s="14" t="s">
        <v>47</v>
      </c>
      <c r="AC168" s="14" t="s">
        <v>1281</v>
      </c>
      <c r="AD168" s="14" t="s">
        <v>92</v>
      </c>
      <c r="AE168" s="20"/>
      <c r="AF168" s="21"/>
    </row>
    <row r="169" spans="1:32" ht="192" x14ac:dyDescent="0.2">
      <c r="A169" s="10" t="str">
        <f t="shared" si="0"/>
        <v>32-168</v>
      </c>
      <c r="B169" s="11">
        <v>44998.395972222221</v>
      </c>
      <c r="C169" s="22" t="s">
        <v>1282</v>
      </c>
      <c r="D169" s="23">
        <v>32</v>
      </c>
      <c r="E169" s="14" t="s">
        <v>81</v>
      </c>
      <c r="F169" s="14" t="s">
        <v>35</v>
      </c>
      <c r="G169" s="14" t="s">
        <v>82</v>
      </c>
      <c r="H169" s="14" t="s">
        <v>83</v>
      </c>
      <c r="I169" s="14" t="s">
        <v>1283</v>
      </c>
      <c r="J169" s="14" t="s">
        <v>1284</v>
      </c>
      <c r="K169" s="14" t="s">
        <v>1285</v>
      </c>
      <c r="L169" s="14" t="s">
        <v>41</v>
      </c>
      <c r="M169" s="15">
        <v>41760</v>
      </c>
      <c r="N169" s="14">
        <v>295</v>
      </c>
      <c r="O169" s="14">
        <v>240</v>
      </c>
      <c r="P169" s="16"/>
      <c r="Q169" s="14" t="s">
        <v>1286</v>
      </c>
      <c r="R169" s="14" t="str">
        <f ca="1">IFERROR(__xludf.DUMMYFUNCTION("GOOGLETRANSLATE(Q169)"),"@PAPS_Caloy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69" s="14" t="s">
        <v>44</v>
      </c>
      <c r="T169" s="18" t="s">
        <v>1476</v>
      </c>
      <c r="U169" s="14"/>
      <c r="V169" s="14" t="s">
        <v>90</v>
      </c>
      <c r="W169" s="19">
        <v>1</v>
      </c>
      <c r="X169" s="19">
        <v>0</v>
      </c>
      <c r="Y169" s="19">
        <v>5</v>
      </c>
      <c r="Z169" s="19"/>
      <c r="AA169" s="14"/>
      <c r="AB169" s="14" t="s">
        <v>47</v>
      </c>
      <c r="AC169" s="14" t="s">
        <v>728</v>
      </c>
      <c r="AD169" s="14" t="s">
        <v>92</v>
      </c>
      <c r="AE169" s="20"/>
      <c r="AF169" s="21"/>
    </row>
  </sheetData>
  <autoFilter ref="A1:AF169" xr:uid="{00000000-0009-0000-0000-000000000000}"/>
  <customSheetViews>
    <customSheetView guid="{2E835822-53D0-42E9-B30E-D493F9F16F43}" filter="1" showAutoFilter="1">
      <pageMargins left="0.7" right="0.7" top="0.75" bottom="0.75" header="0.3" footer="0.3"/>
      <autoFilter ref="A1:AF169" xr:uid="{70B429BE-A870-446D-A82D-0F8C16247760}"/>
    </customSheetView>
  </customSheetViews>
  <conditionalFormatting sqref="L1:L169">
    <cfRule type="containsBlanks" dxfId="5" priority="2">
      <formula>LEN(TRIM(L1))=0</formula>
    </cfRule>
  </conditionalFormatting>
  <conditionalFormatting sqref="V1:Y169">
    <cfRule type="containsBlanks" dxfId="4" priority="3">
      <formula>LEN(TRIM(V1))=0</formula>
    </cfRule>
  </conditionalFormatting>
  <conditionalFormatting sqref="AC1:AC169">
    <cfRule type="containsBlanks" dxfId="3" priority="1">
      <formula>LEN(TRIM(AC1))=0</formula>
    </cfRule>
  </conditionalFormatting>
  <hyperlinks>
    <hyperlink ref="C2" r:id="rId1" xr:uid="{00000000-0004-0000-0000-000000000000}"/>
    <hyperlink ref="C3" r:id="rId2" xr:uid="{00000000-0004-0000-0000-000001000000}"/>
    <hyperlink ref="AC3" r:id="rId3" xr:uid="{00000000-0004-0000-0000-000002000000}"/>
    <hyperlink ref="C4" r:id="rId4" xr:uid="{00000000-0004-0000-0000-000003000000}"/>
    <hyperlink ref="C5" r:id="rId5" xr:uid="{00000000-0004-0000-0000-000004000000}"/>
    <hyperlink ref="C6" r:id="rId6" xr:uid="{00000000-0004-0000-0000-000005000000}"/>
    <hyperlink ref="AC6" r:id="rId7" xr:uid="{00000000-0004-0000-0000-000006000000}"/>
    <hyperlink ref="C7" r:id="rId8" xr:uid="{00000000-0004-0000-0000-000007000000}"/>
    <hyperlink ref="AC7" r:id="rId9" xr:uid="{00000000-0004-0000-0000-000008000000}"/>
    <hyperlink ref="C8" r:id="rId10" xr:uid="{00000000-0004-0000-0000-000009000000}"/>
    <hyperlink ref="C9" r:id="rId11" xr:uid="{00000000-0004-0000-0000-00000A000000}"/>
    <hyperlink ref="C10" r:id="rId12" xr:uid="{00000000-0004-0000-0000-00000B000000}"/>
    <hyperlink ref="C11" r:id="rId13" xr:uid="{00000000-0004-0000-0000-00000C000000}"/>
    <hyperlink ref="C12" r:id="rId14" xr:uid="{00000000-0004-0000-0000-00000D000000}"/>
    <hyperlink ref="C13" r:id="rId15" xr:uid="{00000000-0004-0000-0000-00000E000000}"/>
    <hyperlink ref="C14" r:id="rId16" xr:uid="{00000000-0004-0000-0000-00000F000000}"/>
    <hyperlink ref="C15" r:id="rId17" xr:uid="{00000000-0004-0000-0000-000010000000}"/>
    <hyperlink ref="C16" r:id="rId18" xr:uid="{00000000-0004-0000-0000-000011000000}"/>
    <hyperlink ref="C17" r:id="rId19" xr:uid="{00000000-0004-0000-0000-000012000000}"/>
    <hyperlink ref="AC17" r:id="rId20" xr:uid="{00000000-0004-0000-0000-000013000000}"/>
    <hyperlink ref="C18" r:id="rId21" xr:uid="{00000000-0004-0000-0000-000014000000}"/>
    <hyperlink ref="AC18" r:id="rId22" xr:uid="{00000000-0004-0000-0000-000015000000}"/>
    <hyperlink ref="C19" r:id="rId23" xr:uid="{00000000-0004-0000-0000-000016000000}"/>
    <hyperlink ref="AC19" r:id="rId24" xr:uid="{00000000-0004-0000-0000-000017000000}"/>
    <hyperlink ref="C20" r:id="rId25" xr:uid="{00000000-0004-0000-0000-000018000000}"/>
    <hyperlink ref="C21" r:id="rId26" xr:uid="{00000000-0004-0000-0000-000019000000}"/>
    <hyperlink ref="AC21" r:id="rId27" xr:uid="{00000000-0004-0000-0000-00001A000000}"/>
    <hyperlink ref="C22" r:id="rId28" xr:uid="{00000000-0004-0000-0000-00001B000000}"/>
    <hyperlink ref="C23" r:id="rId29" xr:uid="{00000000-0004-0000-0000-00001C000000}"/>
    <hyperlink ref="AC23" r:id="rId30" xr:uid="{00000000-0004-0000-0000-00001D000000}"/>
    <hyperlink ref="C24" r:id="rId31" xr:uid="{00000000-0004-0000-0000-00001E000000}"/>
    <hyperlink ref="AC24" r:id="rId32" xr:uid="{00000000-0004-0000-0000-00001F000000}"/>
    <hyperlink ref="C25" r:id="rId33" xr:uid="{00000000-0004-0000-0000-000020000000}"/>
    <hyperlink ref="AC25" r:id="rId34" xr:uid="{00000000-0004-0000-0000-000021000000}"/>
    <hyperlink ref="C26" r:id="rId35" xr:uid="{00000000-0004-0000-0000-000022000000}"/>
    <hyperlink ref="C27" r:id="rId36" xr:uid="{00000000-0004-0000-0000-000023000000}"/>
    <hyperlink ref="C28" r:id="rId37" xr:uid="{00000000-0004-0000-0000-000024000000}"/>
    <hyperlink ref="C29" r:id="rId38" xr:uid="{00000000-0004-0000-0000-000025000000}"/>
    <hyperlink ref="AC29" r:id="rId39" xr:uid="{00000000-0004-0000-0000-000026000000}"/>
    <hyperlink ref="C30" r:id="rId40" xr:uid="{00000000-0004-0000-0000-000027000000}"/>
    <hyperlink ref="C31" r:id="rId41" xr:uid="{00000000-0004-0000-0000-000028000000}"/>
    <hyperlink ref="Q31" r:id="rId42" xr:uid="{00000000-0004-0000-0000-000029000000}"/>
    <hyperlink ref="C32" r:id="rId43" xr:uid="{00000000-0004-0000-0000-00002A000000}"/>
    <hyperlink ref="AC32" r:id="rId44" xr:uid="{00000000-0004-0000-0000-00002B000000}"/>
    <hyperlink ref="C33" r:id="rId45" xr:uid="{00000000-0004-0000-0000-00002C000000}"/>
    <hyperlink ref="C34" r:id="rId46" xr:uid="{00000000-0004-0000-0000-00002D000000}"/>
    <hyperlink ref="AC34" r:id="rId47" xr:uid="{00000000-0004-0000-0000-00002E000000}"/>
    <hyperlink ref="C35" r:id="rId48" xr:uid="{00000000-0004-0000-0000-00002F000000}"/>
    <hyperlink ref="C36" r:id="rId49" xr:uid="{00000000-0004-0000-0000-000030000000}"/>
    <hyperlink ref="C37" r:id="rId50" xr:uid="{00000000-0004-0000-0000-000031000000}"/>
    <hyperlink ref="C38" r:id="rId51" xr:uid="{00000000-0004-0000-0000-000032000000}"/>
    <hyperlink ref="C39" r:id="rId52" xr:uid="{00000000-0004-0000-0000-000033000000}"/>
    <hyperlink ref="AC39" r:id="rId53" xr:uid="{00000000-0004-0000-0000-000034000000}"/>
    <hyperlink ref="C40" r:id="rId54" xr:uid="{00000000-0004-0000-0000-000035000000}"/>
    <hyperlink ref="AC40" r:id="rId55" xr:uid="{00000000-0004-0000-0000-000036000000}"/>
    <hyperlink ref="C41" r:id="rId56" xr:uid="{00000000-0004-0000-0000-000037000000}"/>
    <hyperlink ref="J41" r:id="rId57" xr:uid="{00000000-0004-0000-0000-000038000000}"/>
    <hyperlink ref="AC41" r:id="rId58" xr:uid="{00000000-0004-0000-0000-000039000000}"/>
    <hyperlink ref="C42" r:id="rId59" xr:uid="{00000000-0004-0000-0000-00003A000000}"/>
    <hyperlink ref="AC42" r:id="rId60" xr:uid="{00000000-0004-0000-0000-00003B000000}"/>
    <hyperlink ref="C43" r:id="rId61" xr:uid="{00000000-0004-0000-0000-00003C000000}"/>
    <hyperlink ref="C44" r:id="rId62" xr:uid="{00000000-0004-0000-0000-00003D000000}"/>
    <hyperlink ref="AC44" r:id="rId63" xr:uid="{00000000-0004-0000-0000-00003E000000}"/>
    <hyperlink ref="C45" r:id="rId64" xr:uid="{00000000-0004-0000-0000-00003F000000}"/>
    <hyperlink ref="C46" r:id="rId65" xr:uid="{00000000-0004-0000-0000-000040000000}"/>
    <hyperlink ref="C47" r:id="rId66" xr:uid="{00000000-0004-0000-0000-000041000000}"/>
    <hyperlink ref="AC47" r:id="rId67" xr:uid="{00000000-0004-0000-0000-000042000000}"/>
    <hyperlink ref="C48" r:id="rId68" xr:uid="{00000000-0004-0000-0000-000043000000}"/>
    <hyperlink ref="C49" r:id="rId69" xr:uid="{00000000-0004-0000-0000-000044000000}"/>
    <hyperlink ref="Q49" r:id="rId70" xr:uid="{00000000-0004-0000-0000-000045000000}"/>
    <hyperlink ref="AC49" r:id="rId71" xr:uid="{00000000-0004-0000-0000-000046000000}"/>
    <hyperlink ref="C50" r:id="rId72" xr:uid="{00000000-0004-0000-0000-000047000000}"/>
    <hyperlink ref="AC50" r:id="rId73" xr:uid="{00000000-0004-0000-0000-000048000000}"/>
    <hyperlink ref="C51" r:id="rId74" xr:uid="{00000000-0004-0000-0000-000049000000}"/>
    <hyperlink ref="C52" r:id="rId75" xr:uid="{00000000-0004-0000-0000-00004A000000}"/>
    <hyperlink ref="C53" r:id="rId76" xr:uid="{00000000-0004-0000-0000-00004B000000}"/>
    <hyperlink ref="AC53" r:id="rId77" xr:uid="{00000000-0004-0000-0000-00004C000000}"/>
    <hyperlink ref="C54" r:id="rId78" xr:uid="{00000000-0004-0000-0000-00004D000000}"/>
    <hyperlink ref="C55" r:id="rId79" xr:uid="{00000000-0004-0000-0000-00004E000000}"/>
    <hyperlink ref="C56" r:id="rId80" xr:uid="{00000000-0004-0000-0000-00004F000000}"/>
    <hyperlink ref="AC56" r:id="rId81" xr:uid="{00000000-0004-0000-0000-000050000000}"/>
    <hyperlink ref="C57" r:id="rId82" xr:uid="{00000000-0004-0000-0000-000051000000}"/>
    <hyperlink ref="C58" r:id="rId83" xr:uid="{00000000-0004-0000-0000-000052000000}"/>
    <hyperlink ref="C59" r:id="rId84" xr:uid="{00000000-0004-0000-0000-000053000000}"/>
    <hyperlink ref="C60" r:id="rId85" xr:uid="{00000000-0004-0000-0000-000054000000}"/>
    <hyperlink ref="AC60" r:id="rId86" xr:uid="{00000000-0004-0000-0000-000055000000}"/>
    <hyperlink ref="C61" r:id="rId87" xr:uid="{00000000-0004-0000-0000-000056000000}"/>
    <hyperlink ref="C62" r:id="rId88" xr:uid="{00000000-0004-0000-0000-000057000000}"/>
    <hyperlink ref="C63" r:id="rId89" xr:uid="{00000000-0004-0000-0000-000058000000}"/>
    <hyperlink ref="C64" r:id="rId90" xr:uid="{00000000-0004-0000-0000-000059000000}"/>
    <hyperlink ref="AC64" r:id="rId91" xr:uid="{00000000-0004-0000-0000-00005A000000}"/>
    <hyperlink ref="C65" r:id="rId92" xr:uid="{00000000-0004-0000-0000-00005B000000}"/>
    <hyperlink ref="C66" r:id="rId93" xr:uid="{00000000-0004-0000-0000-00005C000000}"/>
    <hyperlink ref="AC66" r:id="rId94" xr:uid="{00000000-0004-0000-0000-00005D000000}"/>
    <hyperlink ref="C67" r:id="rId95" xr:uid="{00000000-0004-0000-0000-00005E000000}"/>
    <hyperlink ref="AC67" r:id="rId96" xr:uid="{00000000-0004-0000-0000-00005F000000}"/>
    <hyperlink ref="C68" r:id="rId97" xr:uid="{00000000-0004-0000-0000-000060000000}"/>
    <hyperlink ref="AC68" r:id="rId98" xr:uid="{00000000-0004-0000-0000-000061000000}"/>
    <hyperlink ref="C69" r:id="rId99" xr:uid="{00000000-0004-0000-0000-000062000000}"/>
    <hyperlink ref="C70" r:id="rId100" xr:uid="{00000000-0004-0000-0000-000063000000}"/>
    <hyperlink ref="C71" r:id="rId101" xr:uid="{00000000-0004-0000-0000-000064000000}"/>
    <hyperlink ref="C72" r:id="rId102" xr:uid="{00000000-0004-0000-0000-000065000000}"/>
    <hyperlink ref="C73" r:id="rId103" xr:uid="{00000000-0004-0000-0000-000066000000}"/>
    <hyperlink ref="C74" r:id="rId104" xr:uid="{00000000-0004-0000-0000-000067000000}"/>
    <hyperlink ref="C75" r:id="rId105" xr:uid="{00000000-0004-0000-0000-000068000000}"/>
    <hyperlink ref="AC75" r:id="rId106" xr:uid="{00000000-0004-0000-0000-000069000000}"/>
    <hyperlink ref="C76" r:id="rId107" xr:uid="{00000000-0004-0000-0000-00006A000000}"/>
    <hyperlink ref="AC76" r:id="rId108" xr:uid="{00000000-0004-0000-0000-00006B000000}"/>
    <hyperlink ref="C77" r:id="rId109" xr:uid="{00000000-0004-0000-0000-00006C000000}"/>
    <hyperlink ref="C78" r:id="rId110" xr:uid="{00000000-0004-0000-0000-00006D000000}"/>
    <hyperlink ref="C79" r:id="rId111" xr:uid="{00000000-0004-0000-0000-00006E000000}"/>
    <hyperlink ref="AC79" r:id="rId112" xr:uid="{00000000-0004-0000-0000-00006F000000}"/>
    <hyperlink ref="C80" r:id="rId113" xr:uid="{00000000-0004-0000-0000-000070000000}"/>
    <hyperlink ref="AC80" r:id="rId114" xr:uid="{00000000-0004-0000-0000-000071000000}"/>
    <hyperlink ref="C81" r:id="rId115" xr:uid="{00000000-0004-0000-0000-000072000000}"/>
    <hyperlink ref="C82" r:id="rId116" xr:uid="{00000000-0004-0000-0000-000073000000}"/>
    <hyperlink ref="C83" r:id="rId117" xr:uid="{00000000-0004-0000-0000-000074000000}"/>
    <hyperlink ref="C84" r:id="rId118" xr:uid="{00000000-0004-0000-0000-000075000000}"/>
    <hyperlink ref="AC84" r:id="rId119" xr:uid="{00000000-0004-0000-0000-000076000000}"/>
    <hyperlink ref="C85" r:id="rId120" xr:uid="{00000000-0004-0000-0000-000077000000}"/>
    <hyperlink ref="AC85" r:id="rId121" xr:uid="{00000000-0004-0000-0000-000078000000}"/>
    <hyperlink ref="C86" r:id="rId122" xr:uid="{00000000-0004-0000-0000-000079000000}"/>
    <hyperlink ref="C87" r:id="rId123" xr:uid="{00000000-0004-0000-0000-00007A000000}"/>
    <hyperlink ref="C88" r:id="rId124" xr:uid="{00000000-0004-0000-0000-00007B000000}"/>
    <hyperlink ref="C89" r:id="rId125" xr:uid="{00000000-0004-0000-0000-00007C000000}"/>
    <hyperlink ref="C90" r:id="rId126" xr:uid="{00000000-0004-0000-0000-00007D000000}"/>
    <hyperlink ref="C91" r:id="rId127" xr:uid="{00000000-0004-0000-0000-00007E000000}"/>
    <hyperlink ref="AC91" r:id="rId128" xr:uid="{00000000-0004-0000-0000-00007F000000}"/>
    <hyperlink ref="C92" r:id="rId129" xr:uid="{00000000-0004-0000-0000-000080000000}"/>
    <hyperlink ref="AC92" r:id="rId130" xr:uid="{00000000-0004-0000-0000-000081000000}"/>
    <hyperlink ref="C93" r:id="rId131" xr:uid="{00000000-0004-0000-0000-000082000000}"/>
    <hyperlink ref="AC93" r:id="rId132" xr:uid="{00000000-0004-0000-0000-000083000000}"/>
    <hyperlink ref="C94" r:id="rId133" xr:uid="{00000000-0004-0000-0000-000084000000}"/>
    <hyperlink ref="AC94" r:id="rId134" xr:uid="{00000000-0004-0000-0000-000085000000}"/>
    <hyperlink ref="C95" r:id="rId135" xr:uid="{00000000-0004-0000-0000-000086000000}"/>
    <hyperlink ref="AC95" r:id="rId136" xr:uid="{00000000-0004-0000-0000-000087000000}"/>
    <hyperlink ref="C96" r:id="rId137" xr:uid="{00000000-0004-0000-0000-000088000000}"/>
    <hyperlink ref="AC96" r:id="rId138" xr:uid="{00000000-0004-0000-0000-000089000000}"/>
    <hyperlink ref="C97" r:id="rId139" xr:uid="{00000000-0004-0000-0000-00008A000000}"/>
    <hyperlink ref="AC97" r:id="rId140" xr:uid="{00000000-0004-0000-0000-00008B000000}"/>
    <hyperlink ref="C98" r:id="rId141" xr:uid="{00000000-0004-0000-0000-00008C000000}"/>
    <hyperlink ref="AC98" r:id="rId142" xr:uid="{00000000-0004-0000-0000-00008D000000}"/>
    <hyperlink ref="C99" r:id="rId143" xr:uid="{00000000-0004-0000-0000-00008E000000}"/>
    <hyperlink ref="AC99" r:id="rId144" xr:uid="{00000000-0004-0000-0000-00008F000000}"/>
    <hyperlink ref="C100" r:id="rId145" xr:uid="{00000000-0004-0000-0000-000090000000}"/>
    <hyperlink ref="C101" r:id="rId146" xr:uid="{00000000-0004-0000-0000-000091000000}"/>
    <hyperlink ref="C102" r:id="rId147" xr:uid="{00000000-0004-0000-0000-000092000000}"/>
    <hyperlink ref="C103" r:id="rId148" xr:uid="{00000000-0004-0000-0000-000093000000}"/>
    <hyperlink ref="AC103" r:id="rId149" xr:uid="{00000000-0004-0000-0000-000094000000}"/>
    <hyperlink ref="C104" r:id="rId150" xr:uid="{00000000-0004-0000-0000-000095000000}"/>
    <hyperlink ref="C105" r:id="rId151" xr:uid="{00000000-0004-0000-0000-000096000000}"/>
    <hyperlink ref="AC105" r:id="rId152" xr:uid="{00000000-0004-0000-0000-000097000000}"/>
    <hyperlink ref="C106" r:id="rId153" xr:uid="{00000000-0004-0000-0000-000098000000}"/>
    <hyperlink ref="C107" r:id="rId154" xr:uid="{00000000-0004-0000-0000-000099000000}"/>
    <hyperlink ref="AC107" r:id="rId155" xr:uid="{00000000-0004-0000-0000-00009A000000}"/>
    <hyperlink ref="C108" r:id="rId156" xr:uid="{00000000-0004-0000-0000-00009B000000}"/>
    <hyperlink ref="AC108" r:id="rId157" xr:uid="{00000000-0004-0000-0000-00009C000000}"/>
    <hyperlink ref="C109" r:id="rId158" xr:uid="{00000000-0004-0000-0000-00009D000000}"/>
    <hyperlink ref="C110" r:id="rId159" xr:uid="{00000000-0004-0000-0000-00009E000000}"/>
    <hyperlink ref="AC110" r:id="rId160" xr:uid="{00000000-0004-0000-0000-00009F000000}"/>
    <hyperlink ref="C111" r:id="rId161" xr:uid="{00000000-0004-0000-0000-0000A0000000}"/>
    <hyperlink ref="AC111" r:id="rId162" xr:uid="{00000000-0004-0000-0000-0000A1000000}"/>
    <hyperlink ref="C112" r:id="rId163" xr:uid="{00000000-0004-0000-0000-0000A2000000}"/>
    <hyperlink ref="C113" r:id="rId164" xr:uid="{00000000-0004-0000-0000-0000A3000000}"/>
    <hyperlink ref="C114" r:id="rId165" xr:uid="{00000000-0004-0000-0000-0000A4000000}"/>
    <hyperlink ref="C115" r:id="rId166" xr:uid="{00000000-0004-0000-0000-0000A5000000}"/>
    <hyperlink ref="C116" r:id="rId167" xr:uid="{00000000-0004-0000-0000-0000A6000000}"/>
    <hyperlink ref="AC116" r:id="rId168" xr:uid="{00000000-0004-0000-0000-0000A7000000}"/>
    <hyperlink ref="C117" r:id="rId169" xr:uid="{00000000-0004-0000-0000-0000A8000000}"/>
    <hyperlink ref="C118" r:id="rId170" xr:uid="{00000000-0004-0000-0000-0000A9000000}"/>
    <hyperlink ref="C119" r:id="rId171" xr:uid="{00000000-0004-0000-0000-0000AA000000}"/>
    <hyperlink ref="AC119" r:id="rId172" xr:uid="{00000000-0004-0000-0000-0000AB000000}"/>
    <hyperlink ref="C120" r:id="rId173" xr:uid="{00000000-0004-0000-0000-0000AC000000}"/>
    <hyperlink ref="C121" r:id="rId174" xr:uid="{00000000-0004-0000-0000-0000AD000000}"/>
    <hyperlink ref="C122" r:id="rId175" xr:uid="{00000000-0004-0000-0000-0000AE000000}"/>
    <hyperlink ref="C123" r:id="rId176" xr:uid="{00000000-0004-0000-0000-0000AF000000}"/>
    <hyperlink ref="C124" r:id="rId177" xr:uid="{00000000-0004-0000-0000-0000B0000000}"/>
    <hyperlink ref="C125" r:id="rId178" xr:uid="{00000000-0004-0000-0000-0000B1000000}"/>
    <hyperlink ref="C126" r:id="rId179" xr:uid="{00000000-0004-0000-0000-0000B2000000}"/>
    <hyperlink ref="AC126" r:id="rId180" xr:uid="{00000000-0004-0000-0000-0000B3000000}"/>
    <hyperlink ref="C127" r:id="rId181" xr:uid="{00000000-0004-0000-0000-0000B4000000}"/>
    <hyperlink ref="C128" r:id="rId182" xr:uid="{00000000-0004-0000-0000-0000B5000000}"/>
    <hyperlink ref="C129" r:id="rId183" xr:uid="{00000000-0004-0000-0000-0000B6000000}"/>
    <hyperlink ref="AC129" r:id="rId184" xr:uid="{00000000-0004-0000-0000-0000B7000000}"/>
    <hyperlink ref="C130" r:id="rId185" xr:uid="{00000000-0004-0000-0000-0000B8000000}"/>
    <hyperlink ref="C131" r:id="rId186" xr:uid="{00000000-0004-0000-0000-0000B9000000}"/>
    <hyperlink ref="AC131" r:id="rId187" xr:uid="{00000000-0004-0000-0000-0000BA000000}"/>
    <hyperlink ref="C132" r:id="rId188" xr:uid="{00000000-0004-0000-0000-0000BB000000}"/>
    <hyperlink ref="AC132" r:id="rId189" xr:uid="{00000000-0004-0000-0000-0000BC000000}"/>
    <hyperlink ref="C133" r:id="rId190" xr:uid="{00000000-0004-0000-0000-0000BD000000}"/>
    <hyperlink ref="C134" r:id="rId191" xr:uid="{00000000-0004-0000-0000-0000BE000000}"/>
    <hyperlink ref="AC134" r:id="rId192" xr:uid="{00000000-0004-0000-0000-0000BF000000}"/>
    <hyperlink ref="C135" r:id="rId193" xr:uid="{00000000-0004-0000-0000-0000C0000000}"/>
    <hyperlink ref="C136" r:id="rId194" xr:uid="{00000000-0004-0000-0000-0000C1000000}"/>
    <hyperlink ref="AC136" r:id="rId195" xr:uid="{00000000-0004-0000-0000-0000C2000000}"/>
    <hyperlink ref="C137" r:id="rId196" xr:uid="{00000000-0004-0000-0000-0000C3000000}"/>
    <hyperlink ref="C138" r:id="rId197" xr:uid="{00000000-0004-0000-0000-0000C4000000}"/>
    <hyperlink ref="AC138" r:id="rId198" xr:uid="{00000000-0004-0000-0000-0000C5000000}"/>
    <hyperlink ref="C139" r:id="rId199" xr:uid="{00000000-0004-0000-0000-0000C6000000}"/>
    <hyperlink ref="AC139" r:id="rId200" xr:uid="{00000000-0004-0000-0000-0000C7000000}"/>
    <hyperlink ref="C140" r:id="rId201" xr:uid="{00000000-0004-0000-0000-0000C8000000}"/>
    <hyperlink ref="AC140" r:id="rId202" xr:uid="{00000000-0004-0000-0000-0000C9000000}"/>
    <hyperlink ref="C141" r:id="rId203" xr:uid="{00000000-0004-0000-0000-0000CA000000}"/>
    <hyperlink ref="AC141" r:id="rId204" xr:uid="{00000000-0004-0000-0000-0000CB000000}"/>
    <hyperlink ref="C142" r:id="rId205" xr:uid="{00000000-0004-0000-0000-0000CC000000}"/>
    <hyperlink ref="C143" r:id="rId206" xr:uid="{00000000-0004-0000-0000-0000CD000000}"/>
    <hyperlink ref="C144" r:id="rId207" xr:uid="{00000000-0004-0000-0000-0000CE000000}"/>
    <hyperlink ref="AC144" r:id="rId208" xr:uid="{00000000-0004-0000-0000-0000CF000000}"/>
    <hyperlink ref="C145" r:id="rId209" xr:uid="{00000000-0004-0000-0000-0000D0000000}"/>
    <hyperlink ref="C146" r:id="rId210" xr:uid="{00000000-0004-0000-0000-0000D1000000}"/>
    <hyperlink ref="C147" r:id="rId211" xr:uid="{00000000-0004-0000-0000-0000D2000000}"/>
    <hyperlink ref="AC147" r:id="rId212" xr:uid="{00000000-0004-0000-0000-0000D3000000}"/>
    <hyperlink ref="C148" r:id="rId213" xr:uid="{00000000-0004-0000-0000-0000D4000000}"/>
    <hyperlink ref="AC148" r:id="rId214" xr:uid="{00000000-0004-0000-0000-0000D5000000}"/>
    <hyperlink ref="C149" r:id="rId215" xr:uid="{00000000-0004-0000-0000-0000D6000000}"/>
    <hyperlink ref="AC149" r:id="rId216" xr:uid="{00000000-0004-0000-0000-0000D7000000}"/>
    <hyperlink ref="C150" r:id="rId217" xr:uid="{00000000-0004-0000-0000-0000D8000000}"/>
    <hyperlink ref="C151" r:id="rId218" xr:uid="{00000000-0004-0000-0000-0000D9000000}"/>
    <hyperlink ref="C152" r:id="rId219" xr:uid="{00000000-0004-0000-0000-0000DA000000}"/>
    <hyperlink ref="C153" r:id="rId220" xr:uid="{00000000-0004-0000-0000-0000DB000000}"/>
    <hyperlink ref="C154" r:id="rId221" xr:uid="{00000000-0004-0000-0000-0000DC000000}"/>
    <hyperlink ref="C155" r:id="rId222" xr:uid="{00000000-0004-0000-0000-0000DD000000}"/>
    <hyperlink ref="AC155" r:id="rId223" xr:uid="{00000000-0004-0000-0000-0000DE000000}"/>
    <hyperlink ref="C156" r:id="rId224" xr:uid="{00000000-0004-0000-0000-0000DF000000}"/>
    <hyperlink ref="AC156" r:id="rId225" xr:uid="{00000000-0004-0000-0000-0000E0000000}"/>
    <hyperlink ref="C157" r:id="rId226" xr:uid="{00000000-0004-0000-0000-0000E1000000}"/>
    <hyperlink ref="AC157" r:id="rId227" xr:uid="{00000000-0004-0000-0000-0000E2000000}"/>
    <hyperlink ref="C158" r:id="rId228" xr:uid="{00000000-0004-0000-0000-0000E3000000}"/>
    <hyperlink ref="C159" r:id="rId229" xr:uid="{00000000-0004-0000-0000-0000E4000000}"/>
    <hyperlink ref="C160" r:id="rId230" xr:uid="{00000000-0004-0000-0000-0000E5000000}"/>
    <hyperlink ref="C161" r:id="rId231" xr:uid="{00000000-0004-0000-0000-0000E6000000}"/>
    <hyperlink ref="AC161" r:id="rId232" xr:uid="{00000000-0004-0000-0000-0000E7000000}"/>
    <hyperlink ref="C162" r:id="rId233" xr:uid="{00000000-0004-0000-0000-0000E8000000}"/>
    <hyperlink ref="Q162" r:id="rId234" xr:uid="{00000000-0004-0000-0000-0000E9000000}"/>
    <hyperlink ref="C163" r:id="rId235" xr:uid="{00000000-0004-0000-0000-0000EA000000}"/>
    <hyperlink ref="C164" r:id="rId236" xr:uid="{00000000-0004-0000-0000-0000EB000000}"/>
    <hyperlink ref="AC164" r:id="rId237" xr:uid="{00000000-0004-0000-0000-0000EC000000}"/>
    <hyperlink ref="C165" r:id="rId238" xr:uid="{00000000-0004-0000-0000-0000ED000000}"/>
    <hyperlink ref="AC165" r:id="rId239" xr:uid="{00000000-0004-0000-0000-0000EE000000}"/>
    <hyperlink ref="C166" r:id="rId240" xr:uid="{00000000-0004-0000-0000-0000EF000000}"/>
    <hyperlink ref="Q166" r:id="rId241" xr:uid="{00000000-0004-0000-0000-0000F0000000}"/>
    <hyperlink ref="C167" r:id="rId242" xr:uid="{00000000-0004-0000-0000-0000F1000000}"/>
    <hyperlink ref="C168" r:id="rId243" xr:uid="{00000000-0004-0000-0000-0000F2000000}"/>
    <hyperlink ref="C169" r:id="rId244" xr:uid="{00000000-0004-0000-0000-0000F3000000}"/>
  </hyperlinks>
  <pageMargins left="0.7" right="0.7" top="0.75" bottom="0.75" header="0.3" footer="0.3"/>
  <drawing r:id="rId245"/>
  <legacyDrawing r:id="rId2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6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8" width="5.5703125" customWidth="1"/>
    <col min="19" max="19" width="11" customWidth="1"/>
    <col min="20" max="20" width="7.7109375" customWidth="1"/>
    <col min="21" max="21" width="7.85546875" customWidth="1"/>
    <col min="22" max="23" width="24" customWidth="1"/>
    <col min="24" max="24" width="16.140625" customWidth="1"/>
    <col min="25" max="25" width="15.42578125" customWidth="1"/>
    <col min="26" max="26" width="20.7109375" customWidth="1"/>
    <col min="32" max="32" width="28.42578125" customWidth="1"/>
    <col min="33" max="33" width="17.42578125" customWidth="1"/>
    <col min="35" max="36" width="15.85546875" customWidth="1"/>
  </cols>
  <sheetData>
    <row r="1" spans="1:36" ht="24.75" customHeight="1" x14ac:dyDescent="0.2">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1287</v>
      </c>
      <c r="S1" s="3" t="s">
        <v>1288</v>
      </c>
      <c r="T1" s="3" t="s">
        <v>1289</v>
      </c>
      <c r="U1" s="3" t="s">
        <v>1290</v>
      </c>
      <c r="V1" s="3" t="s">
        <v>17</v>
      </c>
      <c r="W1" s="3" t="s">
        <v>18</v>
      </c>
      <c r="X1" s="7" t="s">
        <v>19</v>
      </c>
      <c r="Y1" s="3" t="s">
        <v>20</v>
      </c>
      <c r="Z1" s="3" t="s">
        <v>21</v>
      </c>
      <c r="AA1" s="8" t="s">
        <v>22</v>
      </c>
      <c r="AB1" s="8" t="s">
        <v>23</v>
      </c>
      <c r="AC1" s="8" t="s">
        <v>24</v>
      </c>
      <c r="AD1" s="8" t="s">
        <v>25</v>
      </c>
      <c r="AE1" s="3" t="s">
        <v>26</v>
      </c>
      <c r="AF1" s="3" t="s">
        <v>27</v>
      </c>
      <c r="AG1" s="3" t="s">
        <v>28</v>
      </c>
      <c r="AH1" s="5" t="s">
        <v>29</v>
      </c>
      <c r="AI1" s="9" t="s">
        <v>30</v>
      </c>
      <c r="AJ1" s="9" t="s">
        <v>31</v>
      </c>
    </row>
    <row r="2" spans="1:36" ht="144" x14ac:dyDescent="0.2">
      <c r="A2" s="10" t="str">
        <f t="shared" ref="A2:A169" si="0">TEXT(D2,"00")&amp;"-"&amp;ROW(D2)-1</f>
        <v>32-1</v>
      </c>
      <c r="B2" s="11" t="s">
        <v>213</v>
      </c>
      <c r="C2" s="22" t="s">
        <v>214</v>
      </c>
      <c r="D2" s="13">
        <v>32</v>
      </c>
      <c r="E2" s="14" t="s">
        <v>81</v>
      </c>
      <c r="F2" s="14" t="s">
        <v>35</v>
      </c>
      <c r="G2" s="14" t="s">
        <v>113</v>
      </c>
      <c r="H2" s="14" t="s">
        <v>215</v>
      </c>
      <c r="I2" s="14" t="s">
        <v>216</v>
      </c>
      <c r="J2" s="14" t="s">
        <v>217</v>
      </c>
      <c r="K2" s="14"/>
      <c r="L2" s="14" t="s">
        <v>41</v>
      </c>
      <c r="M2" s="15">
        <v>44044</v>
      </c>
      <c r="N2" s="14">
        <v>18</v>
      </c>
      <c r="O2" s="14">
        <v>12</v>
      </c>
      <c r="P2" s="16"/>
      <c r="Q2" s="14" t="s">
        <v>218</v>
      </c>
      <c r="R2" s="14"/>
      <c r="S2" s="14"/>
      <c r="T2" s="14">
        <v>1</v>
      </c>
      <c r="U2" s="14"/>
      <c r="V2" s="14" t="str">
        <f ca="1">IFERROR(__xludf.DUMMYFUNCTION("GOOGLETRANSLATE(Q2)"),"Typical NPA UNIVERSITIES   .... Ateneo, UP. PUP . USTI ARE  BECOMING A  BREADING GROUND   FOR CPP NPA NDF")</f>
        <v>Typical NPA UNIVERSITIES   .... Ateneo, UP. PUP . USTI ARE  BECOMING A  BREADING GROUND   FOR CPP NPA NDF</v>
      </c>
      <c r="W2" s="14" t="s">
        <v>88</v>
      </c>
      <c r="X2" s="33">
        <v>44157.49722222222</v>
      </c>
      <c r="Y2" s="14"/>
      <c r="Z2" s="14" t="s">
        <v>90</v>
      </c>
      <c r="AA2" s="19">
        <v>0</v>
      </c>
      <c r="AB2" s="19">
        <v>0</v>
      </c>
      <c r="AC2" s="26">
        <v>0</v>
      </c>
      <c r="AD2" s="26">
        <v>0</v>
      </c>
      <c r="AE2" s="14"/>
      <c r="AF2" s="14" t="s">
        <v>47</v>
      </c>
      <c r="AG2" s="24" t="s">
        <v>1291</v>
      </c>
      <c r="AH2" s="14" t="s">
        <v>221</v>
      </c>
      <c r="AI2" s="20"/>
      <c r="AJ2" s="21"/>
    </row>
    <row r="3" spans="1:36" ht="132" x14ac:dyDescent="0.2">
      <c r="A3" s="10" t="str">
        <f t="shared" si="0"/>
        <v>32-2</v>
      </c>
      <c r="B3" s="11" t="s">
        <v>366</v>
      </c>
      <c r="C3" s="22" t="s">
        <v>367</v>
      </c>
      <c r="D3" s="23">
        <v>32</v>
      </c>
      <c r="E3" s="14" t="s">
        <v>81</v>
      </c>
      <c r="F3" s="14" t="s">
        <v>35</v>
      </c>
      <c r="G3" s="14" t="s">
        <v>249</v>
      </c>
      <c r="H3" s="14" t="s">
        <v>215</v>
      </c>
      <c r="I3" s="14" t="s">
        <v>368</v>
      </c>
      <c r="J3" s="14" t="s">
        <v>369</v>
      </c>
      <c r="K3" s="14" t="s">
        <v>370</v>
      </c>
      <c r="L3" s="14" t="s">
        <v>65</v>
      </c>
      <c r="M3" s="15">
        <v>44562</v>
      </c>
      <c r="N3" s="14">
        <v>137</v>
      </c>
      <c r="O3" s="14">
        <v>110</v>
      </c>
      <c r="P3" s="16"/>
      <c r="Q3" s="14" t="s">
        <v>371</v>
      </c>
      <c r="R3" s="14"/>
      <c r="S3" s="14"/>
      <c r="T3" s="14">
        <v>1</v>
      </c>
      <c r="U3" s="14"/>
      <c r="V3" s="14" t="str">
        <f ca="1">IFERROR(__xludf.DUMMYFUNCTION("GOOGLETRANSLATE(Q3)"),"UP and PUP are NPA’s recruitment hubs.")</f>
        <v>UP and PUP are NPA’s recruitment hubs.</v>
      </c>
      <c r="W3" s="14" t="s">
        <v>88</v>
      </c>
      <c r="X3" s="33">
        <v>44696.692361111112</v>
      </c>
      <c r="Y3" s="14"/>
      <c r="Z3" s="14" t="s">
        <v>90</v>
      </c>
      <c r="AA3" s="19">
        <v>2</v>
      </c>
      <c r="AB3" s="19">
        <v>0</v>
      </c>
      <c r="AC3" s="19">
        <v>0</v>
      </c>
      <c r="AD3" s="19">
        <v>0</v>
      </c>
      <c r="AE3" s="14"/>
      <c r="AF3" s="14" t="s">
        <v>47</v>
      </c>
      <c r="AG3" s="24" t="s">
        <v>1292</v>
      </c>
      <c r="AH3" s="14" t="s">
        <v>92</v>
      </c>
      <c r="AI3" s="20"/>
      <c r="AJ3" s="21"/>
    </row>
    <row r="4" spans="1:36" ht="132" x14ac:dyDescent="0.2">
      <c r="A4" s="10" t="str">
        <f t="shared" si="0"/>
        <v>32-3</v>
      </c>
      <c r="B4" s="11" t="s">
        <v>247</v>
      </c>
      <c r="C4" s="22" t="s">
        <v>248</v>
      </c>
      <c r="D4" s="23">
        <v>32</v>
      </c>
      <c r="E4" s="14" t="s">
        <v>95</v>
      </c>
      <c r="F4" s="14" t="s">
        <v>35</v>
      </c>
      <c r="G4" s="14" t="s">
        <v>249</v>
      </c>
      <c r="H4" s="14" t="s">
        <v>215</v>
      </c>
      <c r="I4" s="14" t="s">
        <v>250</v>
      </c>
      <c r="J4" s="14" t="s">
        <v>251</v>
      </c>
      <c r="K4" s="14" t="s">
        <v>252</v>
      </c>
      <c r="L4" s="14" t="s">
        <v>41</v>
      </c>
      <c r="M4" s="15">
        <v>42248</v>
      </c>
      <c r="N4" s="14">
        <v>60</v>
      </c>
      <c r="O4" s="14">
        <v>10</v>
      </c>
      <c r="P4" s="14" t="s">
        <v>253</v>
      </c>
      <c r="Q4" s="14" t="s">
        <v>254</v>
      </c>
      <c r="R4" s="14"/>
      <c r="S4" s="14"/>
      <c r="T4" s="14">
        <v>1</v>
      </c>
      <c r="U4" s="14"/>
      <c r="V4" s="14" t="str">
        <f ca="1">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W4" s="14" t="s">
        <v>88</v>
      </c>
      <c r="X4" s="33">
        <v>44216.998611111114</v>
      </c>
      <c r="Y4" s="14"/>
      <c r="Z4" s="14" t="s">
        <v>90</v>
      </c>
      <c r="AA4" s="19">
        <v>2</v>
      </c>
      <c r="AB4" s="19">
        <v>0</v>
      </c>
      <c r="AC4" s="19">
        <v>0</v>
      </c>
      <c r="AD4" s="19">
        <v>0</v>
      </c>
      <c r="AE4" s="14"/>
      <c r="AF4" s="14" t="s">
        <v>47</v>
      </c>
      <c r="AG4" s="24" t="s">
        <v>1293</v>
      </c>
      <c r="AH4" s="14"/>
      <c r="AI4" s="20"/>
      <c r="AJ4" s="21"/>
    </row>
    <row r="5" spans="1:36" ht="156" x14ac:dyDescent="0.2">
      <c r="A5" s="10" t="str">
        <f t="shared" si="0"/>
        <v>32-4</v>
      </c>
      <c r="B5" s="11" t="s">
        <v>238</v>
      </c>
      <c r="C5" s="22" t="s">
        <v>239</v>
      </c>
      <c r="D5" s="23">
        <v>32</v>
      </c>
      <c r="E5" s="14" t="s">
        <v>34</v>
      </c>
      <c r="F5" s="14" t="s">
        <v>35</v>
      </c>
      <c r="G5" s="14" t="s">
        <v>36</v>
      </c>
      <c r="H5" s="14" t="s">
        <v>181</v>
      </c>
      <c r="I5" s="14" t="s">
        <v>240</v>
      </c>
      <c r="J5" s="14" t="s">
        <v>241</v>
      </c>
      <c r="K5" s="14" t="s">
        <v>242</v>
      </c>
      <c r="L5" s="14" t="s">
        <v>41</v>
      </c>
      <c r="M5" s="15">
        <v>43586</v>
      </c>
      <c r="N5" s="14">
        <v>427</v>
      </c>
      <c r="O5" s="14">
        <v>497</v>
      </c>
      <c r="P5" s="14" t="s">
        <v>243</v>
      </c>
      <c r="Q5" s="14" t="s">
        <v>244</v>
      </c>
      <c r="R5" s="14"/>
      <c r="S5" s="14"/>
      <c r="T5" s="14"/>
      <c r="U5" s="14">
        <v>1</v>
      </c>
      <c r="V5" s="14" t="str">
        <f ca="1">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W5" s="14" t="s">
        <v>88</v>
      </c>
      <c r="X5" s="33">
        <v>44216.783333333333</v>
      </c>
      <c r="Y5" s="14"/>
      <c r="Z5" s="14" t="s">
        <v>46</v>
      </c>
      <c r="AA5" s="19">
        <v>17</v>
      </c>
      <c r="AB5" s="19">
        <v>0</v>
      </c>
      <c r="AC5" s="19">
        <v>0</v>
      </c>
      <c r="AD5" s="19">
        <v>0</v>
      </c>
      <c r="AE5" s="14"/>
      <c r="AF5" s="14" t="s">
        <v>69</v>
      </c>
      <c r="AG5" s="24" t="s">
        <v>1294</v>
      </c>
      <c r="AH5" s="14"/>
      <c r="AI5" s="20"/>
      <c r="AJ5" s="21"/>
    </row>
    <row r="6" spans="1:36" ht="120" x14ac:dyDescent="0.2">
      <c r="A6" s="10" t="str">
        <f t="shared" si="0"/>
        <v>32-5</v>
      </c>
      <c r="B6" s="11" t="s">
        <v>178</v>
      </c>
      <c r="C6" s="22" t="s">
        <v>179</v>
      </c>
      <c r="D6" s="23">
        <v>32</v>
      </c>
      <c r="E6" s="14" t="s">
        <v>34</v>
      </c>
      <c r="F6" s="14" t="s">
        <v>35</v>
      </c>
      <c r="G6" s="14" t="s">
        <v>180</v>
      </c>
      <c r="H6" s="14" t="s">
        <v>181</v>
      </c>
      <c r="I6" s="14" t="s">
        <v>182</v>
      </c>
      <c r="J6" s="14" t="s">
        <v>183</v>
      </c>
      <c r="K6" s="14" t="s">
        <v>184</v>
      </c>
      <c r="L6" s="14" t="s">
        <v>65</v>
      </c>
      <c r="M6" s="15">
        <v>42767</v>
      </c>
      <c r="N6" s="14">
        <v>2251</v>
      </c>
      <c r="O6" s="14">
        <v>1940</v>
      </c>
      <c r="P6" s="14" t="s">
        <v>185</v>
      </c>
      <c r="Q6" s="14" t="s">
        <v>186</v>
      </c>
      <c r="R6" s="14"/>
      <c r="S6" s="14"/>
      <c r="T6" s="14"/>
      <c r="U6" s="14">
        <v>1</v>
      </c>
      <c r="V6" s="14" t="str">
        <f ca="1">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W6" s="14" t="s">
        <v>88</v>
      </c>
      <c r="X6" s="33">
        <v>44054.805555555555</v>
      </c>
      <c r="Y6" s="14"/>
      <c r="Z6" s="14" t="s">
        <v>46</v>
      </c>
      <c r="AA6" s="19">
        <v>1</v>
      </c>
      <c r="AB6" s="19">
        <v>0</v>
      </c>
      <c r="AC6" s="19">
        <v>0</v>
      </c>
      <c r="AD6" s="19">
        <v>0</v>
      </c>
      <c r="AE6" s="14"/>
      <c r="AF6" s="14" t="s">
        <v>47</v>
      </c>
      <c r="AG6" s="24" t="s">
        <v>1295</v>
      </c>
      <c r="AH6" s="14"/>
      <c r="AI6" s="20"/>
      <c r="AJ6" s="21"/>
    </row>
    <row r="7" spans="1:36" ht="120" x14ac:dyDescent="0.2">
      <c r="A7" s="10" t="str">
        <f t="shared" si="0"/>
        <v>32-6</v>
      </c>
      <c r="B7" s="11" t="s">
        <v>397</v>
      </c>
      <c r="C7" s="22" t="s">
        <v>398</v>
      </c>
      <c r="D7" s="23">
        <v>32</v>
      </c>
      <c r="E7" s="14" t="s">
        <v>34</v>
      </c>
      <c r="F7" s="14" t="s">
        <v>35</v>
      </c>
      <c r="G7" s="14" t="s">
        <v>180</v>
      </c>
      <c r="H7" s="14" t="s">
        <v>181</v>
      </c>
      <c r="I7" s="14" t="s">
        <v>399</v>
      </c>
      <c r="J7" s="14" t="s">
        <v>400</v>
      </c>
      <c r="K7" s="14" t="s">
        <v>401</v>
      </c>
      <c r="L7" s="14" t="s">
        <v>41</v>
      </c>
      <c r="M7" s="15">
        <v>44531</v>
      </c>
      <c r="N7" s="14">
        <v>86</v>
      </c>
      <c r="O7" s="14">
        <v>43</v>
      </c>
      <c r="P7" s="14" t="s">
        <v>402</v>
      </c>
      <c r="Q7" s="14" t="s">
        <v>403</v>
      </c>
      <c r="R7" s="14">
        <v>1</v>
      </c>
      <c r="S7" s="14"/>
      <c r="T7" s="14"/>
      <c r="U7" s="14"/>
      <c r="V7" s="14" t="str">
        <f ca="1">IFERROR(__xludf.DUMMYFUNCTION("GOOGLETRANSLATE(Q7)"),"UP terorista what do we expect")</f>
        <v>UP terorista what do we expect</v>
      </c>
      <c r="W7" s="14" t="s">
        <v>88</v>
      </c>
      <c r="X7" s="33">
        <v>44771.619444444441</v>
      </c>
      <c r="Y7" s="14"/>
      <c r="Z7" s="14" t="s">
        <v>46</v>
      </c>
      <c r="AA7" s="19">
        <v>22</v>
      </c>
      <c r="AB7" s="19">
        <v>0</v>
      </c>
      <c r="AC7" s="19">
        <v>0</v>
      </c>
      <c r="AD7" s="19">
        <v>0</v>
      </c>
      <c r="AE7" s="14"/>
      <c r="AF7" s="14" t="s">
        <v>47</v>
      </c>
      <c r="AG7" s="24" t="s">
        <v>1296</v>
      </c>
      <c r="AH7" s="14"/>
      <c r="AI7" s="20"/>
      <c r="AJ7" s="21"/>
    </row>
    <row r="8" spans="1:36" ht="144" x14ac:dyDescent="0.2">
      <c r="A8" s="10" t="str">
        <f t="shared" si="0"/>
        <v>32-7</v>
      </c>
      <c r="B8" s="11" t="s">
        <v>230</v>
      </c>
      <c r="C8" s="22" t="s">
        <v>231</v>
      </c>
      <c r="D8" s="23">
        <v>32</v>
      </c>
      <c r="E8" s="14" t="s">
        <v>81</v>
      </c>
      <c r="F8" s="14" t="s">
        <v>35</v>
      </c>
      <c r="G8" s="14" t="s">
        <v>82</v>
      </c>
      <c r="H8" s="14" t="s">
        <v>200</v>
      </c>
      <c r="I8" s="14" t="s">
        <v>232</v>
      </c>
      <c r="J8" s="14" t="s">
        <v>233</v>
      </c>
      <c r="K8" s="14" t="s">
        <v>234</v>
      </c>
      <c r="L8" s="14" t="s">
        <v>65</v>
      </c>
      <c r="M8" s="15">
        <v>40817</v>
      </c>
      <c r="N8" s="14">
        <v>997</v>
      </c>
      <c r="O8" s="14">
        <v>3023</v>
      </c>
      <c r="P8" s="16"/>
      <c r="Q8" s="14" t="s">
        <v>235</v>
      </c>
      <c r="R8" s="14">
        <v>1</v>
      </c>
      <c r="S8" s="14"/>
      <c r="T8" s="14"/>
      <c r="U8" s="14"/>
      <c r="V8" s="14" t="str">
        <f ca="1">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W8" s="14" t="s">
        <v>88</v>
      </c>
      <c r="X8" s="33">
        <v>44215.268750000003</v>
      </c>
      <c r="Y8" s="14"/>
      <c r="Z8" s="14" t="s">
        <v>46</v>
      </c>
      <c r="AA8" s="19">
        <v>38</v>
      </c>
      <c r="AB8" s="19">
        <v>0</v>
      </c>
      <c r="AC8" s="19">
        <v>0</v>
      </c>
      <c r="AD8" s="19">
        <v>0</v>
      </c>
      <c r="AE8" s="14"/>
      <c r="AF8" s="14" t="s">
        <v>69</v>
      </c>
      <c r="AG8" s="27" t="s">
        <v>1297</v>
      </c>
      <c r="AH8" s="14" t="s">
        <v>92</v>
      </c>
      <c r="AI8" s="20"/>
      <c r="AJ8" s="21"/>
    </row>
    <row r="9" spans="1:36" ht="144" x14ac:dyDescent="0.2">
      <c r="A9" s="10" t="str">
        <f t="shared" si="0"/>
        <v>32-8</v>
      </c>
      <c r="B9" s="11" t="s">
        <v>198</v>
      </c>
      <c r="C9" s="22" t="s">
        <v>199</v>
      </c>
      <c r="D9" s="13">
        <v>32</v>
      </c>
      <c r="E9" s="14" t="s">
        <v>95</v>
      </c>
      <c r="F9" s="14" t="s">
        <v>35</v>
      </c>
      <c r="G9" s="14" t="s">
        <v>82</v>
      </c>
      <c r="H9" s="14" t="s">
        <v>200</v>
      </c>
      <c r="I9" s="14" t="s">
        <v>201</v>
      </c>
      <c r="J9" s="14" t="s">
        <v>202</v>
      </c>
      <c r="K9" s="14"/>
      <c r="L9" s="14" t="s">
        <v>41</v>
      </c>
      <c r="M9" s="15">
        <v>42217</v>
      </c>
      <c r="N9" s="14">
        <v>943</v>
      </c>
      <c r="O9" s="14">
        <v>921</v>
      </c>
      <c r="P9" s="14" t="s">
        <v>203</v>
      </c>
      <c r="Q9" s="14" t="s">
        <v>204</v>
      </c>
      <c r="R9" s="14"/>
      <c r="S9" s="14"/>
      <c r="T9" s="14"/>
      <c r="U9" s="14">
        <v>1</v>
      </c>
      <c r="V9" s="14" t="str">
        <f ca="1">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W9" s="14" t="s">
        <v>88</v>
      </c>
      <c r="X9" s="33">
        <v>44127</v>
      </c>
      <c r="Y9" s="14"/>
      <c r="Z9" s="14" t="s">
        <v>46</v>
      </c>
      <c r="AA9" s="19">
        <v>2</v>
      </c>
      <c r="AB9" s="19">
        <v>0</v>
      </c>
      <c r="AC9" s="26">
        <v>0</v>
      </c>
      <c r="AD9" s="26">
        <v>0</v>
      </c>
      <c r="AE9" s="14"/>
      <c r="AF9" s="14" t="s">
        <v>47</v>
      </c>
      <c r="AG9" s="24" t="s">
        <v>1298</v>
      </c>
      <c r="AH9" s="14"/>
      <c r="AI9" s="20"/>
      <c r="AJ9" s="21"/>
    </row>
    <row r="10" spans="1:36" ht="192" x14ac:dyDescent="0.2">
      <c r="A10" s="10" t="str">
        <f t="shared" si="0"/>
        <v>32-9</v>
      </c>
      <c r="B10" s="11" t="s">
        <v>406</v>
      </c>
      <c r="C10" s="22" t="s">
        <v>407</v>
      </c>
      <c r="D10" s="23">
        <v>32</v>
      </c>
      <c r="E10" s="14" t="s">
        <v>95</v>
      </c>
      <c r="F10" s="14" t="s">
        <v>35</v>
      </c>
      <c r="G10" s="14" t="s">
        <v>180</v>
      </c>
      <c r="H10" s="14" t="s">
        <v>181</v>
      </c>
      <c r="I10" s="14" t="s">
        <v>408</v>
      </c>
      <c r="J10" s="14" t="s">
        <v>409</v>
      </c>
      <c r="K10" s="14" t="s">
        <v>410</v>
      </c>
      <c r="L10" s="14" t="s">
        <v>41</v>
      </c>
      <c r="M10" s="15">
        <v>42430</v>
      </c>
      <c r="N10" s="14">
        <v>139</v>
      </c>
      <c r="O10" s="14">
        <v>169</v>
      </c>
      <c r="P10" s="16"/>
      <c r="Q10" s="14" t="s">
        <v>411</v>
      </c>
      <c r="R10" s="14">
        <v>1</v>
      </c>
      <c r="S10" s="14"/>
      <c r="T10" s="14"/>
      <c r="U10" s="14"/>
      <c r="V10" s="14" t="str">
        <f ca="1">IFERROR(__xludf.DUMMYFUNCTION("GOOGLETRANSLATE(Q10)"),"Breeding Ground of the Terrorist the Up")</f>
        <v>Breeding Ground of the Terrorist the Up</v>
      </c>
      <c r="W10" s="14" t="s">
        <v>88</v>
      </c>
      <c r="X10" s="33">
        <v>44773.625694444447</v>
      </c>
      <c r="Y10" s="14"/>
      <c r="Z10" s="14" t="s">
        <v>46</v>
      </c>
      <c r="AA10" s="19">
        <v>2</v>
      </c>
      <c r="AB10" s="19">
        <v>0</v>
      </c>
      <c r="AC10" s="19">
        <v>0</v>
      </c>
      <c r="AD10" s="19">
        <v>0</v>
      </c>
      <c r="AE10" s="14"/>
      <c r="AF10" s="14" t="s">
        <v>47</v>
      </c>
      <c r="AG10" s="14" t="s">
        <v>413</v>
      </c>
      <c r="AH10" s="14" t="s">
        <v>92</v>
      </c>
      <c r="AI10" s="20"/>
      <c r="AJ10" s="21"/>
    </row>
    <row r="11" spans="1:36" ht="192" x14ac:dyDescent="0.2">
      <c r="A11" s="10" t="str">
        <f t="shared" si="0"/>
        <v>32-10</v>
      </c>
      <c r="B11" s="11">
        <v>44998.381053240744</v>
      </c>
      <c r="C11" s="22" t="s">
        <v>729</v>
      </c>
      <c r="D11" s="23">
        <v>32</v>
      </c>
      <c r="E11" s="14" t="s">
        <v>81</v>
      </c>
      <c r="F11" s="14" t="s">
        <v>35</v>
      </c>
      <c r="G11" s="14" t="s">
        <v>82</v>
      </c>
      <c r="H11" s="14" t="s">
        <v>83</v>
      </c>
      <c r="I11" s="14" t="s">
        <v>730</v>
      </c>
      <c r="J11" s="14" t="s">
        <v>731</v>
      </c>
      <c r="K11" s="14" t="s">
        <v>732</v>
      </c>
      <c r="L11" s="14" t="s">
        <v>41</v>
      </c>
      <c r="M11" s="15">
        <v>44136</v>
      </c>
      <c r="N11" s="14">
        <v>61</v>
      </c>
      <c r="O11" s="14">
        <v>25</v>
      </c>
      <c r="P11" s="16"/>
      <c r="Q11" s="14" t="s">
        <v>733</v>
      </c>
      <c r="R11" s="14"/>
      <c r="S11" s="14"/>
      <c r="T11" s="14"/>
      <c r="U11" s="14">
        <v>1</v>
      </c>
      <c r="V11" s="14" t="str">
        <f ca="1">IFERROR(__xludf.DUMMYFUNCTION("GOOGLETRANSLATE(Q11)"),"So what? The many communists who are reunited")</f>
        <v>So what? The many communists who are reunited</v>
      </c>
      <c r="W11" s="14" t="s">
        <v>88</v>
      </c>
      <c r="X11" s="33" t="s">
        <v>1299</v>
      </c>
      <c r="Y11" s="14"/>
      <c r="Z11" s="14" t="s">
        <v>46</v>
      </c>
      <c r="AA11" s="19">
        <v>0</v>
      </c>
      <c r="AB11" s="19">
        <v>0</v>
      </c>
      <c r="AC11" s="19">
        <v>0</v>
      </c>
      <c r="AD11" s="19">
        <v>0</v>
      </c>
      <c r="AE11" s="14"/>
      <c r="AF11" s="14" t="s">
        <v>47</v>
      </c>
      <c r="AG11" s="14" t="s">
        <v>413</v>
      </c>
      <c r="AH11" s="14" t="s">
        <v>92</v>
      </c>
      <c r="AI11" s="20"/>
      <c r="AJ11" s="21"/>
    </row>
    <row r="12" spans="1:36" ht="288" x14ac:dyDescent="0.2">
      <c r="A12" s="10" t="str">
        <f t="shared" si="0"/>
        <v>32-11</v>
      </c>
      <c r="B12" s="11">
        <v>44998.382187499999</v>
      </c>
      <c r="C12" s="22" t="s">
        <v>80</v>
      </c>
      <c r="D12" s="23">
        <v>32</v>
      </c>
      <c r="E12" s="14" t="s">
        <v>81</v>
      </c>
      <c r="F12" s="14" t="s">
        <v>35</v>
      </c>
      <c r="G12" s="14" t="s">
        <v>82</v>
      </c>
      <c r="H12" s="14" t="s">
        <v>83</v>
      </c>
      <c r="I12" s="14" t="s">
        <v>84</v>
      </c>
      <c r="J12" s="14" t="s">
        <v>85</v>
      </c>
      <c r="K12" s="14" t="s">
        <v>86</v>
      </c>
      <c r="L12" s="14" t="s">
        <v>41</v>
      </c>
      <c r="M12" s="15">
        <v>42248</v>
      </c>
      <c r="N12" s="14">
        <v>304</v>
      </c>
      <c r="O12" s="14">
        <v>223</v>
      </c>
      <c r="P12" s="16"/>
      <c r="Q12" s="14" t="s">
        <v>87</v>
      </c>
      <c r="R12" s="14"/>
      <c r="S12" s="14"/>
      <c r="T12" s="14"/>
      <c r="U12" s="14">
        <v>1</v>
      </c>
      <c r="V12" s="14" t="str">
        <f ca="1">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W12" s="14" t="s">
        <v>88</v>
      </c>
      <c r="X12" s="33">
        <v>43503.838194444441</v>
      </c>
      <c r="Y12" s="14"/>
      <c r="Z12" s="14" t="s">
        <v>90</v>
      </c>
      <c r="AA12" s="19">
        <v>14</v>
      </c>
      <c r="AB12" s="19">
        <v>0</v>
      </c>
      <c r="AC12" s="19">
        <v>0</v>
      </c>
      <c r="AD12" s="19">
        <v>0</v>
      </c>
      <c r="AE12" s="14"/>
      <c r="AF12" s="14" t="s">
        <v>47</v>
      </c>
      <c r="AG12" s="24" t="s">
        <v>1300</v>
      </c>
      <c r="AH12" s="14" t="s">
        <v>92</v>
      </c>
      <c r="AI12" s="20"/>
      <c r="AJ12" s="21"/>
    </row>
    <row r="13" spans="1:36" ht="192" x14ac:dyDescent="0.2">
      <c r="A13" s="10" t="str">
        <f t="shared" si="0"/>
        <v>32-12</v>
      </c>
      <c r="B13" s="11">
        <v>44998.383888888886</v>
      </c>
      <c r="C13" s="22" t="s">
        <v>520</v>
      </c>
      <c r="D13" s="23">
        <v>32</v>
      </c>
      <c r="E13" s="14" t="s">
        <v>81</v>
      </c>
      <c r="F13" s="14" t="s">
        <v>35</v>
      </c>
      <c r="G13" s="14" t="s">
        <v>82</v>
      </c>
      <c r="H13" s="14" t="s">
        <v>83</v>
      </c>
      <c r="I13" s="14" t="s">
        <v>521</v>
      </c>
      <c r="J13" s="14" t="s">
        <v>522</v>
      </c>
      <c r="K13" s="14" t="s">
        <v>523</v>
      </c>
      <c r="L13" s="14" t="s">
        <v>65</v>
      </c>
      <c r="M13" s="15">
        <v>40179</v>
      </c>
      <c r="N13" s="14">
        <v>2345</v>
      </c>
      <c r="O13" s="14">
        <v>1861</v>
      </c>
      <c r="P13" s="16"/>
      <c r="Q13" s="14" t="s">
        <v>524</v>
      </c>
      <c r="R13" s="14"/>
      <c r="S13" s="14"/>
      <c r="T13" s="14"/>
      <c r="U13" s="14">
        <v>1</v>
      </c>
      <c r="V13" s="14" t="str">
        <f ca="1">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W13" s="14" t="s">
        <v>44</v>
      </c>
      <c r="X13" s="33" t="s">
        <v>1301</v>
      </c>
      <c r="Y13" s="14"/>
      <c r="Z13" s="14" t="s">
        <v>46</v>
      </c>
      <c r="AA13" s="19">
        <v>2</v>
      </c>
      <c r="AB13" s="19">
        <v>0</v>
      </c>
      <c r="AC13" s="19">
        <v>6</v>
      </c>
      <c r="AD13" s="19"/>
      <c r="AE13" s="14"/>
      <c r="AF13" s="14" t="s">
        <v>47</v>
      </c>
      <c r="AG13" s="14" t="s">
        <v>413</v>
      </c>
      <c r="AH13" s="14" t="s">
        <v>92</v>
      </c>
      <c r="AI13" s="20"/>
      <c r="AJ13" s="21"/>
    </row>
    <row r="14" spans="1:36" ht="168" x14ac:dyDescent="0.2">
      <c r="A14" s="10" t="str">
        <f t="shared" si="0"/>
        <v>32-13</v>
      </c>
      <c r="B14" s="11">
        <v>44998.384988425925</v>
      </c>
      <c r="C14" s="22" t="s">
        <v>463</v>
      </c>
      <c r="D14" s="23">
        <v>32</v>
      </c>
      <c r="E14" s="14" t="s">
        <v>81</v>
      </c>
      <c r="F14" s="14" t="s">
        <v>35</v>
      </c>
      <c r="G14" s="14" t="s">
        <v>82</v>
      </c>
      <c r="H14" s="14" t="s">
        <v>83</v>
      </c>
      <c r="I14" s="14" t="s">
        <v>464</v>
      </c>
      <c r="J14" s="14" t="s">
        <v>465</v>
      </c>
      <c r="K14" s="14" t="s">
        <v>466</v>
      </c>
      <c r="L14" s="14" t="s">
        <v>65</v>
      </c>
      <c r="M14" s="15">
        <v>43800</v>
      </c>
      <c r="N14" s="14">
        <v>1</v>
      </c>
      <c r="O14" s="14">
        <v>0</v>
      </c>
      <c r="P14" s="16"/>
      <c r="Q14" s="14" t="s">
        <v>467</v>
      </c>
      <c r="R14" s="14">
        <v>1</v>
      </c>
      <c r="S14" s="14"/>
      <c r="T14" s="14"/>
      <c r="U14" s="14"/>
      <c r="V14" s="14" t="str">
        <f ca="1">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W14" s="14" t="s">
        <v>44</v>
      </c>
      <c r="X14" s="33">
        <v>44870.915972222225</v>
      </c>
      <c r="Y14" s="14"/>
      <c r="Z14" s="14" t="s">
        <v>90</v>
      </c>
      <c r="AA14" s="19">
        <v>12</v>
      </c>
      <c r="AB14" s="19">
        <v>0</v>
      </c>
      <c r="AC14" s="19">
        <v>0</v>
      </c>
      <c r="AD14" s="19">
        <v>0</v>
      </c>
      <c r="AE14" s="14"/>
      <c r="AF14" s="14" t="s">
        <v>47</v>
      </c>
      <c r="AG14" s="24" t="s">
        <v>1302</v>
      </c>
      <c r="AH14" s="14" t="s">
        <v>92</v>
      </c>
      <c r="AI14" s="20"/>
      <c r="AJ14" s="21"/>
    </row>
    <row r="15" spans="1:36" ht="192" x14ac:dyDescent="0.2">
      <c r="A15" s="10" t="str">
        <f t="shared" si="0"/>
        <v>32-14</v>
      </c>
      <c r="B15" s="11">
        <v>44998.395972222221</v>
      </c>
      <c r="C15" s="22" t="s">
        <v>1282</v>
      </c>
      <c r="D15" s="23">
        <v>32</v>
      </c>
      <c r="E15" s="14" t="s">
        <v>81</v>
      </c>
      <c r="F15" s="14" t="s">
        <v>35</v>
      </c>
      <c r="G15" s="14" t="s">
        <v>82</v>
      </c>
      <c r="H15" s="14" t="s">
        <v>83</v>
      </c>
      <c r="I15" s="14" t="s">
        <v>1283</v>
      </c>
      <c r="J15" s="14" t="s">
        <v>1284</v>
      </c>
      <c r="K15" s="14" t="s">
        <v>1285</v>
      </c>
      <c r="L15" s="14" t="s">
        <v>41</v>
      </c>
      <c r="M15" s="15">
        <v>41760</v>
      </c>
      <c r="N15" s="14">
        <v>295</v>
      </c>
      <c r="O15" s="14">
        <v>240</v>
      </c>
      <c r="P15" s="16"/>
      <c r="Q15" s="14" t="s">
        <v>1286</v>
      </c>
      <c r="R15" s="14">
        <v>1</v>
      </c>
      <c r="S15" s="14"/>
      <c r="T15" s="14"/>
      <c r="U15" s="14"/>
      <c r="V15" s="14" t="str">
        <f ca="1">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W15" s="14" t="s">
        <v>44</v>
      </c>
      <c r="X15" s="33" t="s">
        <v>1303</v>
      </c>
      <c r="Y15" s="14"/>
      <c r="Z15" s="14" t="s">
        <v>90</v>
      </c>
      <c r="AA15" s="19">
        <v>1</v>
      </c>
      <c r="AB15" s="19">
        <v>0</v>
      </c>
      <c r="AC15" s="19">
        <v>5</v>
      </c>
      <c r="AD15" s="19"/>
      <c r="AE15" s="14"/>
      <c r="AF15" s="14" t="s">
        <v>47</v>
      </c>
      <c r="AG15" s="14" t="s">
        <v>728</v>
      </c>
      <c r="AH15" s="14" t="s">
        <v>92</v>
      </c>
      <c r="AI15" s="20"/>
      <c r="AJ15" s="21"/>
    </row>
    <row r="16" spans="1:36" ht="192" x14ac:dyDescent="0.2">
      <c r="A16" s="10" t="str">
        <f t="shared" si="0"/>
        <v>32-15</v>
      </c>
      <c r="B16" s="11">
        <v>44998.397835648146</v>
      </c>
      <c r="C16" s="22" t="s">
        <v>207</v>
      </c>
      <c r="D16" s="13">
        <v>32</v>
      </c>
      <c r="E16" s="14" t="s">
        <v>81</v>
      </c>
      <c r="F16" s="14" t="s">
        <v>35</v>
      </c>
      <c r="G16" s="14" t="s">
        <v>82</v>
      </c>
      <c r="H16" s="14" t="s">
        <v>83</v>
      </c>
      <c r="I16" s="14" t="s">
        <v>208</v>
      </c>
      <c r="J16" s="14" t="s">
        <v>209</v>
      </c>
      <c r="K16" s="14"/>
      <c r="L16" s="14" t="s">
        <v>41</v>
      </c>
      <c r="M16" s="15">
        <v>43070</v>
      </c>
      <c r="N16" s="14">
        <v>1800</v>
      </c>
      <c r="O16" s="14">
        <v>1085</v>
      </c>
      <c r="P16" s="14" t="s">
        <v>42</v>
      </c>
      <c r="Q16" s="14" t="s">
        <v>210</v>
      </c>
      <c r="R16" s="14"/>
      <c r="S16" s="14"/>
      <c r="T16" s="14"/>
      <c r="U16" s="14">
        <v>1</v>
      </c>
      <c r="V16" s="14" t="str">
        <f ca="1">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W16" s="14" t="s">
        <v>44</v>
      </c>
      <c r="X16" s="33">
        <v>44146.988888888889</v>
      </c>
      <c r="Y16" s="14"/>
      <c r="Z16" s="14" t="s">
        <v>46</v>
      </c>
      <c r="AA16" s="19">
        <v>19</v>
      </c>
      <c r="AB16" s="19">
        <v>0</v>
      </c>
      <c r="AC16" s="19">
        <v>0</v>
      </c>
      <c r="AD16" s="19">
        <v>0</v>
      </c>
      <c r="AE16" s="14"/>
      <c r="AF16" s="14" t="s">
        <v>47</v>
      </c>
      <c r="AG16" s="14" t="s">
        <v>212</v>
      </c>
      <c r="AH16" s="14"/>
      <c r="AI16" s="20"/>
      <c r="AJ16" s="21"/>
    </row>
    <row r="17" spans="1:36" ht="312" x14ac:dyDescent="0.2">
      <c r="A17" s="10" t="str">
        <f t="shared" si="0"/>
        <v>32-16</v>
      </c>
      <c r="B17" s="11">
        <v>44998.398055555554</v>
      </c>
      <c r="C17" s="22" t="s">
        <v>985</v>
      </c>
      <c r="D17" s="23">
        <v>32</v>
      </c>
      <c r="E17" s="14" t="s">
        <v>81</v>
      </c>
      <c r="F17" s="14" t="s">
        <v>35</v>
      </c>
      <c r="G17" s="14" t="s">
        <v>82</v>
      </c>
      <c r="H17" s="14" t="s">
        <v>83</v>
      </c>
      <c r="I17" s="14" t="s">
        <v>831</v>
      </c>
      <c r="J17" s="14" t="s">
        <v>832</v>
      </c>
      <c r="K17" s="14" t="s">
        <v>833</v>
      </c>
      <c r="L17" s="14" t="s">
        <v>65</v>
      </c>
      <c r="M17" s="15">
        <v>40634</v>
      </c>
      <c r="N17" s="14">
        <v>1819</v>
      </c>
      <c r="O17" s="14">
        <v>1503</v>
      </c>
      <c r="P17" s="14" t="s">
        <v>834</v>
      </c>
      <c r="Q17" s="14" t="s">
        <v>986</v>
      </c>
      <c r="R17" s="14">
        <v>1</v>
      </c>
      <c r="S17" s="14"/>
      <c r="T17" s="14"/>
      <c r="U17" s="14"/>
      <c r="V17" s="14" t="str">
        <f ca="1">IFERROR(__xludf.DUMMYFUNCTION("GOOGLETRANSLATE(Q17)"),"Is the communist recruitment to UP and other state universities to make the NPA the youth is an academic freedom?")</f>
        <v>Is the communist recruitment to UP and other state universities to make the NPA the youth is an academic freedom?</v>
      </c>
      <c r="W17" s="14" t="s">
        <v>88</v>
      </c>
      <c r="X17" s="33" t="s">
        <v>1304</v>
      </c>
      <c r="Y17" s="14"/>
      <c r="Z17" s="14" t="s">
        <v>90</v>
      </c>
      <c r="AA17" s="19">
        <v>5989</v>
      </c>
      <c r="AB17" s="19">
        <v>0</v>
      </c>
      <c r="AC17" s="19">
        <v>1</v>
      </c>
      <c r="AD17" s="19"/>
      <c r="AE17" s="14"/>
      <c r="AF17" s="14" t="s">
        <v>47</v>
      </c>
      <c r="AG17" s="14" t="s">
        <v>988</v>
      </c>
      <c r="AH17" s="14"/>
      <c r="AI17" s="20"/>
      <c r="AJ17" s="21"/>
    </row>
    <row r="18" spans="1:36" ht="192" x14ac:dyDescent="0.2">
      <c r="A18" s="10" t="str">
        <f t="shared" si="0"/>
        <v>32-17</v>
      </c>
      <c r="B18" s="11">
        <v>44998.399097222224</v>
      </c>
      <c r="C18" s="22" t="s">
        <v>714</v>
      </c>
      <c r="D18" s="23">
        <v>32</v>
      </c>
      <c r="E18" s="14" t="s">
        <v>81</v>
      </c>
      <c r="F18" s="14" t="s">
        <v>35</v>
      </c>
      <c r="G18" s="14" t="s">
        <v>180</v>
      </c>
      <c r="H18" s="14" t="s">
        <v>83</v>
      </c>
      <c r="I18" s="14" t="s">
        <v>715</v>
      </c>
      <c r="J18" s="14" t="s">
        <v>716</v>
      </c>
      <c r="K18" s="14" t="s">
        <v>717</v>
      </c>
      <c r="L18" s="14" t="s">
        <v>106</v>
      </c>
      <c r="M18" s="15">
        <v>41883</v>
      </c>
      <c r="N18" s="14">
        <v>383</v>
      </c>
      <c r="O18" s="14">
        <v>1863642</v>
      </c>
      <c r="P18" s="14" t="s">
        <v>203</v>
      </c>
      <c r="Q18" s="14" t="s">
        <v>718</v>
      </c>
      <c r="R18" s="14">
        <v>1</v>
      </c>
      <c r="S18" s="14"/>
      <c r="T18" s="14"/>
      <c r="U18" s="14"/>
      <c r="V18" s="14" t="str">
        <f ca="1">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W18" s="14" t="s">
        <v>88</v>
      </c>
      <c r="X18" s="33" t="s">
        <v>1305</v>
      </c>
      <c r="Y18" s="14"/>
      <c r="Z18" s="14" t="s">
        <v>46</v>
      </c>
      <c r="AA18" s="19">
        <v>0</v>
      </c>
      <c r="AB18" s="19">
        <v>0</v>
      </c>
      <c r="AC18" s="19">
        <v>314</v>
      </c>
      <c r="AD18" s="19">
        <v>19053</v>
      </c>
      <c r="AE18" s="14"/>
      <c r="AF18" s="14" t="s">
        <v>47</v>
      </c>
      <c r="AG18" s="14" t="s">
        <v>720</v>
      </c>
      <c r="AH18" s="14"/>
      <c r="AI18" s="20"/>
      <c r="AJ18" s="21"/>
    </row>
    <row r="19" spans="1:36" ht="192" x14ac:dyDescent="0.2">
      <c r="A19" s="10" t="str">
        <f t="shared" si="0"/>
        <v>32-18</v>
      </c>
      <c r="B19" s="11">
        <v>44998.399699074071</v>
      </c>
      <c r="C19" s="22" t="s">
        <v>1054</v>
      </c>
      <c r="D19" s="23">
        <v>32</v>
      </c>
      <c r="E19" s="14" t="s">
        <v>81</v>
      </c>
      <c r="F19" s="14" t="s">
        <v>35</v>
      </c>
      <c r="G19" s="14" t="s">
        <v>82</v>
      </c>
      <c r="H19" s="14" t="s">
        <v>83</v>
      </c>
      <c r="I19" s="14" t="s">
        <v>1055</v>
      </c>
      <c r="J19" s="14" t="s">
        <v>1056</v>
      </c>
      <c r="K19" s="14" t="s">
        <v>1057</v>
      </c>
      <c r="L19" s="14" t="s">
        <v>41</v>
      </c>
      <c r="M19" s="15">
        <v>43344</v>
      </c>
      <c r="N19" s="14">
        <v>950</v>
      </c>
      <c r="O19" s="14">
        <v>141</v>
      </c>
      <c r="P19" s="14" t="s">
        <v>1058</v>
      </c>
      <c r="Q19" s="14" t="s">
        <v>1059</v>
      </c>
      <c r="R19" s="14"/>
      <c r="S19" s="14"/>
      <c r="T19" s="14"/>
      <c r="U19" s="14">
        <v>1</v>
      </c>
      <c r="V19" s="14" t="str">
        <f ca="1">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W19" s="14" t="s">
        <v>44</v>
      </c>
      <c r="X19" s="33" t="s">
        <v>1306</v>
      </c>
      <c r="Y19" s="14"/>
      <c r="Z19" s="14" t="s">
        <v>46</v>
      </c>
      <c r="AA19" s="19">
        <v>26</v>
      </c>
      <c r="AB19" s="19">
        <v>0</v>
      </c>
      <c r="AC19" s="19">
        <v>0</v>
      </c>
      <c r="AD19" s="19">
        <v>0</v>
      </c>
      <c r="AE19" s="14"/>
      <c r="AF19" s="14" t="s">
        <v>47</v>
      </c>
      <c r="AG19" s="14" t="s">
        <v>728</v>
      </c>
      <c r="AH19" s="14"/>
      <c r="AI19" s="20"/>
      <c r="AJ19" s="21"/>
    </row>
    <row r="20" spans="1:36" ht="192" x14ac:dyDescent="0.2">
      <c r="A20" s="10" t="str">
        <f t="shared" si="0"/>
        <v>32-19</v>
      </c>
      <c r="B20" s="11">
        <v>44998.401319444441</v>
      </c>
      <c r="C20" s="22" t="s">
        <v>721</v>
      </c>
      <c r="D20" s="23">
        <v>32</v>
      </c>
      <c r="E20" s="14" t="s">
        <v>81</v>
      </c>
      <c r="F20" s="14" t="s">
        <v>35</v>
      </c>
      <c r="G20" s="14" t="s">
        <v>180</v>
      </c>
      <c r="H20" s="14" t="s">
        <v>83</v>
      </c>
      <c r="I20" s="14" t="s">
        <v>722</v>
      </c>
      <c r="J20" s="14" t="s">
        <v>723</v>
      </c>
      <c r="K20" s="14" t="s">
        <v>724</v>
      </c>
      <c r="L20" s="14" t="s">
        <v>106</v>
      </c>
      <c r="M20" s="15">
        <v>40118</v>
      </c>
      <c r="N20" s="14">
        <v>179</v>
      </c>
      <c r="O20" s="14">
        <v>1514473</v>
      </c>
      <c r="P20" s="14" t="s">
        <v>725</v>
      </c>
      <c r="Q20" s="14" t="s">
        <v>726</v>
      </c>
      <c r="R20" s="14">
        <v>1</v>
      </c>
      <c r="S20" s="14"/>
      <c r="T20" s="14"/>
      <c r="U20" s="14"/>
      <c r="V20" s="14" t="str">
        <f ca="1">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W20" s="14" t="s">
        <v>88</v>
      </c>
      <c r="X20" s="33" t="s">
        <v>1307</v>
      </c>
      <c r="Y20" s="14"/>
      <c r="Z20" s="14" t="s">
        <v>90</v>
      </c>
      <c r="AA20" s="19">
        <v>1966</v>
      </c>
      <c r="AB20" s="19">
        <v>0</v>
      </c>
      <c r="AC20" s="19">
        <v>3</v>
      </c>
      <c r="AD20" s="19">
        <v>8</v>
      </c>
      <c r="AE20" s="14"/>
      <c r="AF20" s="14" t="s">
        <v>47</v>
      </c>
      <c r="AG20" s="14" t="s">
        <v>728</v>
      </c>
      <c r="AH20" s="14"/>
      <c r="AI20" s="20"/>
      <c r="AJ20" s="21"/>
    </row>
    <row r="21" spans="1:36" ht="180" x14ac:dyDescent="0.2">
      <c r="A21" s="10" t="str">
        <f t="shared" si="0"/>
        <v>32-20</v>
      </c>
      <c r="B21" s="11">
        <v>44998.402928240743</v>
      </c>
      <c r="C21" s="22" t="s">
        <v>564</v>
      </c>
      <c r="D21" s="23">
        <v>32</v>
      </c>
      <c r="E21" s="14" t="s">
        <v>81</v>
      </c>
      <c r="F21" s="14" t="s">
        <v>35</v>
      </c>
      <c r="G21" s="14" t="s">
        <v>82</v>
      </c>
      <c r="H21" s="14" t="s">
        <v>83</v>
      </c>
      <c r="I21" s="14" t="s">
        <v>565</v>
      </c>
      <c r="J21" s="14" t="s">
        <v>566</v>
      </c>
      <c r="K21" s="14" t="s">
        <v>567</v>
      </c>
      <c r="L21" s="14" t="s">
        <v>65</v>
      </c>
      <c r="M21" s="15">
        <v>40269</v>
      </c>
      <c r="N21" s="14">
        <v>149</v>
      </c>
      <c r="O21" s="14">
        <v>598</v>
      </c>
      <c r="P21" s="14" t="s">
        <v>568</v>
      </c>
      <c r="Q21" s="14" t="s">
        <v>569</v>
      </c>
      <c r="R21" s="14"/>
      <c r="S21" s="14"/>
      <c r="T21" s="14"/>
      <c r="U21" s="14">
        <v>1</v>
      </c>
      <c r="V21" s="14" t="str">
        <f ca="1">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W21" s="14" t="s">
        <v>88</v>
      </c>
      <c r="X21" s="33" t="s">
        <v>1308</v>
      </c>
      <c r="Y21" s="14"/>
      <c r="Z21" s="14" t="s">
        <v>90</v>
      </c>
      <c r="AA21" s="19">
        <v>5</v>
      </c>
      <c r="AB21" s="19">
        <v>0</v>
      </c>
      <c r="AC21" s="19">
        <v>97</v>
      </c>
      <c r="AD21" s="19">
        <v>227</v>
      </c>
      <c r="AE21" s="14"/>
      <c r="AF21" s="14" t="s">
        <v>47</v>
      </c>
      <c r="AG21" s="24" t="s">
        <v>1309</v>
      </c>
      <c r="AH21" s="14"/>
      <c r="AI21" s="20"/>
      <c r="AJ21" s="21"/>
    </row>
    <row r="22" spans="1:36" ht="144" x14ac:dyDescent="0.2">
      <c r="A22" s="10" t="str">
        <f t="shared" si="0"/>
        <v>32-21</v>
      </c>
      <c r="B22" s="11">
        <v>44998.426030092596</v>
      </c>
      <c r="C22" s="22" t="s">
        <v>628</v>
      </c>
      <c r="D22" s="23">
        <v>32</v>
      </c>
      <c r="E22" s="14" t="s">
        <v>81</v>
      </c>
      <c r="F22" s="14" t="s">
        <v>35</v>
      </c>
      <c r="G22" s="14" t="s">
        <v>180</v>
      </c>
      <c r="H22" s="14" t="s">
        <v>83</v>
      </c>
      <c r="I22" s="14" t="s">
        <v>629</v>
      </c>
      <c r="J22" s="14" t="s">
        <v>630</v>
      </c>
      <c r="K22" s="14" t="s">
        <v>631</v>
      </c>
      <c r="L22" s="14" t="s">
        <v>41</v>
      </c>
      <c r="M22" s="15">
        <v>40210</v>
      </c>
      <c r="N22" s="14">
        <v>1236</v>
      </c>
      <c r="O22" s="14">
        <v>638</v>
      </c>
      <c r="P22" s="14" t="s">
        <v>632</v>
      </c>
      <c r="Q22" s="14" t="s">
        <v>633</v>
      </c>
      <c r="R22" s="14">
        <v>1</v>
      </c>
      <c r="S22" s="14"/>
      <c r="T22" s="14"/>
      <c r="U22" s="14"/>
      <c r="V22" s="14" t="str">
        <f ca="1">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W22" s="14" t="s">
        <v>44</v>
      </c>
      <c r="X22" s="33" t="s">
        <v>1310</v>
      </c>
      <c r="Y22" s="14"/>
      <c r="Z22" s="14" t="s">
        <v>90</v>
      </c>
      <c r="AA22" s="19">
        <v>2</v>
      </c>
      <c r="AB22" s="19">
        <v>0</v>
      </c>
      <c r="AC22" s="19">
        <v>0</v>
      </c>
      <c r="AD22" s="19">
        <v>0</v>
      </c>
      <c r="AE22" s="14"/>
      <c r="AF22" s="14" t="s">
        <v>47</v>
      </c>
      <c r="AG22" s="24" t="s">
        <v>1311</v>
      </c>
      <c r="AH22" s="14"/>
      <c r="AI22" s="20"/>
      <c r="AJ22" s="21"/>
    </row>
    <row r="23" spans="1:36" ht="120" x14ac:dyDescent="0.2">
      <c r="A23" s="10" t="str">
        <f t="shared" si="0"/>
        <v>32-22</v>
      </c>
      <c r="B23" s="11">
        <v>44998.443855717589</v>
      </c>
      <c r="C23" s="22" t="s">
        <v>1185</v>
      </c>
      <c r="D23" s="23">
        <v>32</v>
      </c>
      <c r="E23" s="14" t="s">
        <v>81</v>
      </c>
      <c r="F23" s="14" t="s">
        <v>35</v>
      </c>
      <c r="G23" s="14" t="s">
        <v>580</v>
      </c>
      <c r="H23" s="14" t="s">
        <v>83</v>
      </c>
      <c r="I23" s="14" t="s">
        <v>1186</v>
      </c>
      <c r="J23" s="14" t="s">
        <v>1187</v>
      </c>
      <c r="K23" s="14" t="s">
        <v>1188</v>
      </c>
      <c r="L23" s="14" t="s">
        <v>41</v>
      </c>
      <c r="M23" s="15">
        <v>43952</v>
      </c>
      <c r="N23" s="14">
        <v>143</v>
      </c>
      <c r="O23" s="14">
        <v>182</v>
      </c>
      <c r="P23" s="14" t="s">
        <v>1189</v>
      </c>
      <c r="Q23" s="14" t="s">
        <v>1190</v>
      </c>
      <c r="R23" s="14"/>
      <c r="S23" s="14">
        <v>1</v>
      </c>
      <c r="T23" s="14"/>
      <c r="U23" s="14"/>
      <c r="V23" s="14" t="str">
        <f ca="1">IFERROR(__xludf.DUMMYFUNCTION("GOOGLETRANSLATE(Q23)"),"""In my PUP studying my granddaughter, it's hard"" in the morning
""Communist ata, maybe that is up"" at night")</f>
        <v>"In my PUP studying my granddaughter, it's hard" in the morning
"Communist ata, maybe that is up" at night</v>
      </c>
      <c r="W23" s="14" t="s">
        <v>88</v>
      </c>
      <c r="X23" s="33" t="s">
        <v>1312</v>
      </c>
      <c r="Y23" s="14"/>
      <c r="Z23" s="14" t="s">
        <v>90</v>
      </c>
      <c r="AA23" s="19">
        <v>5</v>
      </c>
      <c r="AB23" s="19">
        <v>0</v>
      </c>
      <c r="AC23" s="19">
        <v>0</v>
      </c>
      <c r="AD23" s="19">
        <v>0</v>
      </c>
      <c r="AE23" s="14"/>
      <c r="AF23" s="14" t="s">
        <v>47</v>
      </c>
      <c r="AG23" s="24" t="s">
        <v>1313</v>
      </c>
      <c r="AH23" s="14"/>
      <c r="AI23" s="20"/>
      <c r="AJ23" s="21"/>
    </row>
    <row r="24" spans="1:36" ht="180" x14ac:dyDescent="0.2">
      <c r="A24" s="10" t="str">
        <f t="shared" si="0"/>
        <v>32-23</v>
      </c>
      <c r="B24" s="11">
        <v>44998.445150717591</v>
      </c>
      <c r="C24" s="22" t="s">
        <v>579</v>
      </c>
      <c r="D24" s="23">
        <v>32</v>
      </c>
      <c r="E24" s="14" t="s">
        <v>81</v>
      </c>
      <c r="F24" s="14" t="s">
        <v>35</v>
      </c>
      <c r="G24" s="14" t="s">
        <v>580</v>
      </c>
      <c r="H24" s="14" t="s">
        <v>83</v>
      </c>
      <c r="I24" s="14" t="s">
        <v>581</v>
      </c>
      <c r="J24" s="14" t="s">
        <v>582</v>
      </c>
      <c r="K24" s="14" t="s">
        <v>583</v>
      </c>
      <c r="L24" s="14" t="s">
        <v>106</v>
      </c>
      <c r="M24" s="15">
        <v>41244</v>
      </c>
      <c r="N24" s="14">
        <v>76</v>
      </c>
      <c r="O24" s="14">
        <v>4432</v>
      </c>
      <c r="P24" s="14" t="s">
        <v>584</v>
      </c>
      <c r="Q24" s="14" t="s">
        <v>585</v>
      </c>
      <c r="R24" s="14"/>
      <c r="S24" s="14">
        <v>1</v>
      </c>
      <c r="T24" s="14"/>
      <c r="U24" s="14"/>
      <c r="V24" s="14" t="str">
        <f ca="1">IFERROR(__xludf.DUMMYFUNCTION("GOOGLETRANSLATE(Q24)"),"Mariano: You always get rid of (Duterte) young people, teachers because PUP is a communist fort.")</f>
        <v>Mariano: You always get rid of (Duterte) young people, teachers because PUP is a communist fort.</v>
      </c>
      <c r="W24" s="14" t="s">
        <v>88</v>
      </c>
      <c r="X24" s="33" t="s">
        <v>1314</v>
      </c>
      <c r="Y24" s="14"/>
      <c r="Z24" s="14" t="s">
        <v>90</v>
      </c>
      <c r="AA24" s="19">
        <v>0</v>
      </c>
      <c r="AB24" s="19">
        <v>0</v>
      </c>
      <c r="AC24" s="19">
        <v>3</v>
      </c>
      <c r="AD24" s="19">
        <v>0</v>
      </c>
      <c r="AE24" s="14"/>
      <c r="AF24" s="14" t="s">
        <v>47</v>
      </c>
      <c r="AG24" s="14" t="s">
        <v>587</v>
      </c>
      <c r="AH24" s="14"/>
      <c r="AI24" s="20"/>
      <c r="AJ24" s="21"/>
    </row>
    <row r="25" spans="1:36" ht="204" x14ac:dyDescent="0.2">
      <c r="A25" s="10" t="str">
        <f t="shared" si="0"/>
        <v>32-24</v>
      </c>
      <c r="B25" s="11">
        <v>44998.449831874997</v>
      </c>
      <c r="C25" s="22" t="s">
        <v>257</v>
      </c>
      <c r="D25" s="13">
        <v>32</v>
      </c>
      <c r="E25" s="14" t="s">
        <v>81</v>
      </c>
      <c r="F25" s="14" t="s">
        <v>35</v>
      </c>
      <c r="G25" s="14" t="s">
        <v>249</v>
      </c>
      <c r="H25" s="14" t="s">
        <v>83</v>
      </c>
      <c r="I25" s="14" t="s">
        <v>258</v>
      </c>
      <c r="J25" s="14" t="s">
        <v>259</v>
      </c>
      <c r="K25" s="14"/>
      <c r="L25" s="14" t="s">
        <v>41</v>
      </c>
      <c r="M25" s="15">
        <v>40179</v>
      </c>
      <c r="N25" s="14">
        <v>295</v>
      </c>
      <c r="O25" s="14">
        <v>21</v>
      </c>
      <c r="P25" s="14" t="s">
        <v>260</v>
      </c>
      <c r="Q25" s="14" t="s">
        <v>261</v>
      </c>
      <c r="R25" s="14"/>
      <c r="S25" s="14"/>
      <c r="T25" s="14">
        <v>1</v>
      </c>
      <c r="U25" s="14"/>
      <c r="V25" s="14" t="str">
        <f ca="1">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W25" s="14" t="s">
        <v>44</v>
      </c>
      <c r="X25" s="33">
        <v>44217.736805555556</v>
      </c>
      <c r="Y25" s="14"/>
      <c r="Z25" s="14" t="s">
        <v>90</v>
      </c>
      <c r="AA25" s="19">
        <v>19</v>
      </c>
      <c r="AB25" s="19">
        <v>0</v>
      </c>
      <c r="AC25" s="26">
        <v>0</v>
      </c>
      <c r="AD25" s="26">
        <v>0</v>
      </c>
      <c r="AE25" s="14"/>
      <c r="AF25" s="14" t="s">
        <v>47</v>
      </c>
      <c r="AG25" s="14" t="s">
        <v>263</v>
      </c>
      <c r="AH25" s="14"/>
      <c r="AI25" s="20"/>
      <c r="AJ25" s="21"/>
    </row>
    <row r="26" spans="1:36" ht="192" x14ac:dyDescent="0.2">
      <c r="A26" s="10" t="str">
        <f t="shared" si="0"/>
        <v>32-25</v>
      </c>
      <c r="B26" s="11">
        <v>44998.450804490742</v>
      </c>
      <c r="C26" s="22" t="s">
        <v>817</v>
      </c>
      <c r="D26" s="13">
        <v>32</v>
      </c>
      <c r="E26" s="14" t="s">
        <v>81</v>
      </c>
      <c r="F26" s="14" t="s">
        <v>35</v>
      </c>
      <c r="G26" s="14" t="s">
        <v>180</v>
      </c>
      <c r="H26" s="14" t="s">
        <v>83</v>
      </c>
      <c r="I26" s="14" t="s">
        <v>818</v>
      </c>
      <c r="J26" s="14" t="s">
        <v>819</v>
      </c>
      <c r="K26" s="14"/>
      <c r="L26" s="14" t="s">
        <v>41</v>
      </c>
      <c r="M26" s="15">
        <v>41244</v>
      </c>
      <c r="N26" s="14">
        <v>152</v>
      </c>
      <c r="O26" s="14">
        <v>17</v>
      </c>
      <c r="P26" s="16"/>
      <c r="Q26" s="14" t="s">
        <v>820</v>
      </c>
      <c r="R26" s="14">
        <v>1</v>
      </c>
      <c r="S26" s="14"/>
      <c r="T26" s="14"/>
      <c r="U26" s="14"/>
      <c r="V26" s="14" t="str">
        <f ca="1">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W26" s="14" t="s">
        <v>44</v>
      </c>
      <c r="X26" s="33" t="s">
        <v>1315</v>
      </c>
      <c r="Y26" s="14"/>
      <c r="Z26" s="14" t="s">
        <v>90</v>
      </c>
      <c r="AA26" s="19">
        <v>11</v>
      </c>
      <c r="AB26" s="19">
        <v>0</v>
      </c>
      <c r="AC26" s="19">
        <v>0</v>
      </c>
      <c r="AD26" s="19">
        <v>0</v>
      </c>
      <c r="AE26" s="14"/>
      <c r="AF26" s="14" t="s">
        <v>47</v>
      </c>
      <c r="AG26" s="14" t="s">
        <v>815</v>
      </c>
      <c r="AH26" s="14" t="s">
        <v>221</v>
      </c>
      <c r="AI26" s="20"/>
      <c r="AJ26" s="21"/>
    </row>
    <row r="27" spans="1:36" ht="192" x14ac:dyDescent="0.2">
      <c r="A27" s="10" t="str">
        <f t="shared" si="0"/>
        <v>32-26</v>
      </c>
      <c r="B27" s="11">
        <v>44998.452168067131</v>
      </c>
      <c r="C27" s="22" t="s">
        <v>809</v>
      </c>
      <c r="D27" s="23">
        <v>32</v>
      </c>
      <c r="E27" s="14" t="s">
        <v>81</v>
      </c>
      <c r="F27" s="14" t="s">
        <v>35</v>
      </c>
      <c r="G27" s="14" t="s">
        <v>180</v>
      </c>
      <c r="H27" s="14" t="s">
        <v>83</v>
      </c>
      <c r="I27" s="14" t="s">
        <v>810</v>
      </c>
      <c r="J27" s="14" t="s">
        <v>811</v>
      </c>
      <c r="K27" s="14" t="s">
        <v>812</v>
      </c>
      <c r="L27" s="14" t="s">
        <v>41</v>
      </c>
      <c r="M27" s="15">
        <v>44105</v>
      </c>
      <c r="N27" s="14">
        <v>3379</v>
      </c>
      <c r="O27" s="14">
        <v>2938</v>
      </c>
      <c r="P27" s="16"/>
      <c r="Q27" s="14" t="s">
        <v>813</v>
      </c>
      <c r="R27" s="14"/>
      <c r="S27" s="14"/>
      <c r="T27" s="14"/>
      <c r="U27" s="14">
        <v>1</v>
      </c>
      <c r="V27" s="14" t="str">
        <f ca="1">IFERROR(__xludf.DUMMYFUNCTION("GOOGLETRANSLATE(Q27)"),"Because it is a breeding ground of NPA?, Kiko, your type is sweet to speak, but it's empty.")</f>
        <v>Because it is a breeding ground of NPA?, Kiko, your type is sweet to speak, but it's empty.</v>
      </c>
      <c r="W27" s="14" t="s">
        <v>44</v>
      </c>
      <c r="X27" s="33" t="s">
        <v>1316</v>
      </c>
      <c r="Y27" s="14"/>
      <c r="Z27" s="14" t="s">
        <v>90</v>
      </c>
      <c r="AA27" s="19">
        <v>5</v>
      </c>
      <c r="AB27" s="19">
        <v>0</v>
      </c>
      <c r="AC27" s="19">
        <v>1</v>
      </c>
      <c r="AD27" s="19"/>
      <c r="AE27" s="14"/>
      <c r="AF27" s="14" t="s">
        <v>47</v>
      </c>
      <c r="AG27" s="14" t="s">
        <v>815</v>
      </c>
      <c r="AH27" s="14" t="s">
        <v>816</v>
      </c>
      <c r="AI27" s="20"/>
      <c r="AJ27" s="21"/>
    </row>
    <row r="28" spans="1:36" ht="228" x14ac:dyDescent="0.2">
      <c r="A28" s="10" t="str">
        <f t="shared" si="0"/>
        <v>32-27</v>
      </c>
      <c r="B28" s="11">
        <v>44998.452168067131</v>
      </c>
      <c r="C28" s="22" t="s">
        <v>830</v>
      </c>
      <c r="D28" s="23">
        <v>32</v>
      </c>
      <c r="E28" s="14" t="s">
        <v>81</v>
      </c>
      <c r="F28" s="14" t="s">
        <v>35</v>
      </c>
      <c r="G28" s="14" t="s">
        <v>180</v>
      </c>
      <c r="H28" s="14" t="s">
        <v>83</v>
      </c>
      <c r="I28" s="14" t="s">
        <v>831</v>
      </c>
      <c r="J28" s="14" t="s">
        <v>832</v>
      </c>
      <c r="K28" s="14" t="s">
        <v>833</v>
      </c>
      <c r="L28" s="14" t="s">
        <v>65</v>
      </c>
      <c r="M28" s="15">
        <v>40634</v>
      </c>
      <c r="N28" s="14">
        <v>1819</v>
      </c>
      <c r="O28" s="14">
        <v>1503</v>
      </c>
      <c r="P28" s="14" t="s">
        <v>834</v>
      </c>
      <c r="Q28" s="14" t="s">
        <v>835</v>
      </c>
      <c r="R28" s="14">
        <v>1</v>
      </c>
      <c r="S28" s="14"/>
      <c r="T28" s="14"/>
      <c r="U28" s="14"/>
      <c r="V28" s="14" t="str">
        <f ca="1">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W28" s="14" t="s">
        <v>44</v>
      </c>
      <c r="X28" s="33" t="s">
        <v>1317</v>
      </c>
      <c r="Y28" s="14"/>
      <c r="Z28" s="14" t="s">
        <v>46</v>
      </c>
      <c r="AA28" s="19">
        <v>9</v>
      </c>
      <c r="AB28" s="19">
        <v>0</v>
      </c>
      <c r="AC28" s="19">
        <v>0</v>
      </c>
      <c r="AD28" s="19">
        <v>0</v>
      </c>
      <c r="AE28" s="14"/>
      <c r="AF28" s="14" t="s">
        <v>47</v>
      </c>
      <c r="AG28" s="14" t="s">
        <v>837</v>
      </c>
      <c r="AH28" s="14"/>
      <c r="AI28" s="20"/>
      <c r="AJ28" s="21"/>
    </row>
    <row r="29" spans="1:36" ht="144" x14ac:dyDescent="0.2">
      <c r="A29" s="10" t="str">
        <f t="shared" si="0"/>
        <v>32-28</v>
      </c>
      <c r="B29" s="11">
        <v>44998.454874884264</v>
      </c>
      <c r="C29" s="22" t="s">
        <v>802</v>
      </c>
      <c r="D29" s="13">
        <v>32</v>
      </c>
      <c r="E29" s="14" t="s">
        <v>81</v>
      </c>
      <c r="F29" s="14" t="s">
        <v>35</v>
      </c>
      <c r="G29" s="14" t="s">
        <v>180</v>
      </c>
      <c r="H29" s="14" t="s">
        <v>83</v>
      </c>
      <c r="I29" s="14" t="s">
        <v>803</v>
      </c>
      <c r="J29" s="14" t="s">
        <v>804</v>
      </c>
      <c r="K29" s="14"/>
      <c r="L29" s="14" t="s">
        <v>41</v>
      </c>
      <c r="M29" s="15">
        <v>40330</v>
      </c>
      <c r="N29" s="14">
        <v>424</v>
      </c>
      <c r="O29" s="14">
        <v>17</v>
      </c>
      <c r="P29" s="14" t="s">
        <v>805</v>
      </c>
      <c r="Q29" s="14" t="s">
        <v>806</v>
      </c>
      <c r="R29" s="14">
        <v>1</v>
      </c>
      <c r="S29" s="14"/>
      <c r="T29" s="14"/>
      <c r="U29" s="14"/>
      <c r="V29" s="14" t="str">
        <f ca="1">IFERROR(__xludf.DUMMYFUNCTION("GOOGLETRANSLATE(Q29)"),"Dpt po sir, do not oppose the PNP's invasion of UP but but your gwin will ask my basis to accuse the PNP and AFP that MRN is the NPAs who have been in UP. Ayun dpt yng gwin nyo pong assignment.")</f>
        <v>Dpt po sir, do not oppose the PNP's invasion of UP but but your gwin will ask my basis to accuse the PNP and AFP that MRN is the NPAs who have been in UP. Ayun dpt yng gwin nyo pong assignment.</v>
      </c>
      <c r="W29" s="14" t="s">
        <v>44</v>
      </c>
      <c r="X29" s="33" t="s">
        <v>1318</v>
      </c>
      <c r="Y29" s="14"/>
      <c r="Z29" s="14" t="s">
        <v>46</v>
      </c>
      <c r="AA29" s="19">
        <v>0</v>
      </c>
      <c r="AB29" s="19">
        <v>0</v>
      </c>
      <c r="AC29" s="19">
        <v>0</v>
      </c>
      <c r="AD29" s="19">
        <v>0</v>
      </c>
      <c r="AE29" s="14"/>
      <c r="AF29" s="14" t="s">
        <v>47</v>
      </c>
      <c r="AG29" s="14" t="s">
        <v>808</v>
      </c>
      <c r="AH29" s="14"/>
      <c r="AI29" s="20"/>
      <c r="AJ29" s="21"/>
    </row>
    <row r="30" spans="1:36" ht="180" x14ac:dyDescent="0.2">
      <c r="A30" s="10" t="str">
        <f t="shared" si="0"/>
        <v>32-29</v>
      </c>
      <c r="B30" s="11">
        <v>44998.455909745375</v>
      </c>
      <c r="C30" s="22" t="s">
        <v>944</v>
      </c>
      <c r="D30" s="23">
        <v>32</v>
      </c>
      <c r="E30" s="14" t="s">
        <v>81</v>
      </c>
      <c r="F30" s="14" t="s">
        <v>35</v>
      </c>
      <c r="G30" s="14" t="s">
        <v>180</v>
      </c>
      <c r="H30" s="14" t="s">
        <v>83</v>
      </c>
      <c r="I30" s="14" t="s">
        <v>945</v>
      </c>
      <c r="J30" s="14" t="s">
        <v>946</v>
      </c>
      <c r="K30" s="14" t="s">
        <v>947</v>
      </c>
      <c r="L30" s="14" t="s">
        <v>41</v>
      </c>
      <c r="M30" s="15">
        <v>41275</v>
      </c>
      <c r="N30" s="14">
        <v>593</v>
      </c>
      <c r="O30" s="14">
        <v>560</v>
      </c>
      <c r="P30" s="14" t="s">
        <v>948</v>
      </c>
      <c r="Q30" s="14" t="s">
        <v>949</v>
      </c>
      <c r="R30" s="14">
        <v>1</v>
      </c>
      <c r="S30" s="14"/>
      <c r="T30" s="14"/>
      <c r="U30" s="14"/>
      <c r="V30" s="14" t="str">
        <f ca="1">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W30" s="14" t="s">
        <v>44</v>
      </c>
      <c r="X30" s="33" t="s">
        <v>1319</v>
      </c>
      <c r="Y30" s="14"/>
      <c r="Z30" s="14" t="s">
        <v>46</v>
      </c>
      <c r="AA30" s="19">
        <v>14</v>
      </c>
      <c r="AB30" s="19">
        <v>0</v>
      </c>
      <c r="AC30" s="19">
        <v>0</v>
      </c>
      <c r="AD30" s="19">
        <v>0</v>
      </c>
      <c r="AE30" s="14"/>
      <c r="AF30" s="14" t="s">
        <v>47</v>
      </c>
      <c r="AG30" s="14" t="s">
        <v>951</v>
      </c>
      <c r="AH30" s="14"/>
      <c r="AI30" s="20"/>
      <c r="AJ30" s="21"/>
    </row>
    <row r="31" spans="1:36" ht="180" x14ac:dyDescent="0.2">
      <c r="A31" s="10" t="str">
        <f t="shared" si="0"/>
        <v>32-30</v>
      </c>
      <c r="B31" s="11">
        <v>44998.456983622687</v>
      </c>
      <c r="C31" s="22" t="s">
        <v>667</v>
      </c>
      <c r="D31" s="23">
        <v>32</v>
      </c>
      <c r="E31" s="14" t="s">
        <v>81</v>
      </c>
      <c r="F31" s="14" t="s">
        <v>35</v>
      </c>
      <c r="G31" s="14" t="s">
        <v>180</v>
      </c>
      <c r="H31" s="14" t="s">
        <v>83</v>
      </c>
      <c r="I31" s="14" t="s">
        <v>668</v>
      </c>
      <c r="J31" s="14" t="s">
        <v>669</v>
      </c>
      <c r="K31" s="14" t="s">
        <v>670</v>
      </c>
      <c r="L31" s="14" t="s">
        <v>41</v>
      </c>
      <c r="M31" s="15">
        <v>41334</v>
      </c>
      <c r="N31" s="14">
        <v>34</v>
      </c>
      <c r="O31" s="14">
        <v>3</v>
      </c>
      <c r="P31" s="16"/>
      <c r="Q31" s="14" t="s">
        <v>671</v>
      </c>
      <c r="R31" s="14">
        <v>1</v>
      </c>
      <c r="S31" s="14"/>
      <c r="T31" s="14"/>
      <c r="U31" s="14"/>
      <c r="V31" s="14" t="str">
        <f ca="1">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W31" s="14" t="s">
        <v>44</v>
      </c>
      <c r="X31" s="33" t="s">
        <v>1320</v>
      </c>
      <c r="Y31" s="14"/>
      <c r="Z31" s="14" t="s">
        <v>46</v>
      </c>
      <c r="AA31" s="19">
        <v>16</v>
      </c>
      <c r="AB31" s="19">
        <v>0</v>
      </c>
      <c r="AC31" s="19">
        <v>0</v>
      </c>
      <c r="AD31" s="19">
        <v>0</v>
      </c>
      <c r="AE31" s="14"/>
      <c r="AF31" s="14" t="s">
        <v>47</v>
      </c>
      <c r="AG31" s="14" t="s">
        <v>673</v>
      </c>
      <c r="AH31" s="14" t="s">
        <v>92</v>
      </c>
      <c r="AI31" s="20"/>
      <c r="AJ31" s="21"/>
    </row>
    <row r="32" spans="1:36" ht="156" x14ac:dyDescent="0.2">
      <c r="A32" s="10" t="str">
        <f t="shared" si="0"/>
        <v>32-31</v>
      </c>
      <c r="B32" s="11">
        <v>44998.484407569442</v>
      </c>
      <c r="C32" s="22" t="s">
        <v>660</v>
      </c>
      <c r="D32" s="23">
        <v>32</v>
      </c>
      <c r="E32" s="14" t="s">
        <v>81</v>
      </c>
      <c r="F32" s="14" t="s">
        <v>35</v>
      </c>
      <c r="G32" s="14" t="s">
        <v>180</v>
      </c>
      <c r="H32" s="14" t="s">
        <v>83</v>
      </c>
      <c r="I32" s="14" t="s">
        <v>661</v>
      </c>
      <c r="J32" s="14" t="s">
        <v>662</v>
      </c>
      <c r="K32" s="14" t="s">
        <v>663</v>
      </c>
      <c r="L32" s="14" t="s">
        <v>65</v>
      </c>
      <c r="M32" s="15">
        <v>44013</v>
      </c>
      <c r="N32" s="14">
        <v>95</v>
      </c>
      <c r="O32" s="14">
        <v>5</v>
      </c>
      <c r="P32" s="16"/>
      <c r="Q32" s="14" t="s">
        <v>664</v>
      </c>
      <c r="R32" s="14">
        <v>1</v>
      </c>
      <c r="S32" s="14"/>
      <c r="T32" s="14"/>
      <c r="U32" s="14"/>
      <c r="V32" s="14" t="str">
        <f ca="1">IFERROR(__xludf.DUMMYFUNCTION("GOOGLETRANSLATE(Q32)"),"Hey when the CPP-NPA-NDF terrorists have entered UP, do you have a #Defendup trend? You guys are with Sarat Elangot.")</f>
        <v>Hey when the CPP-NPA-NDF terrorists have entered UP, do you have a #Defendup trend? You guys are with Sarat Elangot.</v>
      </c>
      <c r="W32" s="14" t="s">
        <v>44</v>
      </c>
      <c r="X32" s="33" t="s">
        <v>1321</v>
      </c>
      <c r="Y32" s="14"/>
      <c r="Z32" s="14" t="s">
        <v>46</v>
      </c>
      <c r="AA32" s="19">
        <v>7</v>
      </c>
      <c r="AB32" s="19">
        <v>0</v>
      </c>
      <c r="AC32" s="19">
        <v>1</v>
      </c>
      <c r="AD32" s="19"/>
      <c r="AE32" s="14"/>
      <c r="AF32" s="14" t="s">
        <v>47</v>
      </c>
      <c r="AG32" s="27" t="s">
        <v>1322</v>
      </c>
      <c r="AH32" s="14" t="s">
        <v>92</v>
      </c>
      <c r="AI32" s="20"/>
      <c r="AJ32" s="21"/>
    </row>
    <row r="33" spans="1:36" ht="168" x14ac:dyDescent="0.2">
      <c r="A33" s="10" t="str">
        <f t="shared" si="0"/>
        <v>32-32</v>
      </c>
      <c r="B33" s="11">
        <v>44998.485512430554</v>
      </c>
      <c r="C33" s="22" t="s">
        <v>674</v>
      </c>
      <c r="D33" s="23">
        <v>32</v>
      </c>
      <c r="E33" s="14" t="s">
        <v>81</v>
      </c>
      <c r="F33" s="14" t="s">
        <v>35</v>
      </c>
      <c r="G33" s="14" t="s">
        <v>180</v>
      </c>
      <c r="H33" s="14" t="s">
        <v>83</v>
      </c>
      <c r="I33" s="14" t="s">
        <v>661</v>
      </c>
      <c r="J33" s="14" t="s">
        <v>662</v>
      </c>
      <c r="K33" s="14" t="s">
        <v>663</v>
      </c>
      <c r="L33" s="14" t="s">
        <v>65</v>
      </c>
      <c r="M33" s="15">
        <v>44013</v>
      </c>
      <c r="N33" s="14">
        <v>95</v>
      </c>
      <c r="O33" s="14">
        <v>5</v>
      </c>
      <c r="P33" s="16"/>
      <c r="Q33" s="14" t="s">
        <v>675</v>
      </c>
      <c r="R33" s="14">
        <v>1</v>
      </c>
      <c r="S33" s="14"/>
      <c r="T33" s="14"/>
      <c r="U33" s="14"/>
      <c r="V33" s="14" t="str">
        <f ca="1">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W33" s="14" t="s">
        <v>44</v>
      </c>
      <c r="X33" s="33" t="s">
        <v>1323</v>
      </c>
      <c r="Y33" s="14"/>
      <c r="Z33" s="14" t="s">
        <v>46</v>
      </c>
      <c r="AA33" s="19">
        <v>2</v>
      </c>
      <c r="AB33" s="19">
        <v>0</v>
      </c>
      <c r="AC33" s="19">
        <v>2</v>
      </c>
      <c r="AD33" s="19"/>
      <c r="AE33" s="14"/>
      <c r="AF33" s="14" t="s">
        <v>47</v>
      </c>
      <c r="AG33" s="14" t="s">
        <v>677</v>
      </c>
      <c r="AH33" s="14" t="s">
        <v>92</v>
      </c>
      <c r="AI33" s="20"/>
      <c r="AJ33" s="21"/>
    </row>
    <row r="34" spans="1:36" ht="168" x14ac:dyDescent="0.2">
      <c r="A34" s="10" t="str">
        <f t="shared" si="0"/>
        <v>32-33</v>
      </c>
      <c r="B34" s="11">
        <v>44998.486866828709</v>
      </c>
      <c r="C34" s="22" t="s">
        <v>678</v>
      </c>
      <c r="D34" s="23">
        <v>32</v>
      </c>
      <c r="E34" s="14" t="s">
        <v>81</v>
      </c>
      <c r="F34" s="14" t="s">
        <v>35</v>
      </c>
      <c r="G34" s="14" t="s">
        <v>180</v>
      </c>
      <c r="H34" s="14" t="s">
        <v>83</v>
      </c>
      <c r="I34" s="14" t="s">
        <v>679</v>
      </c>
      <c r="J34" s="14" t="s">
        <v>680</v>
      </c>
      <c r="K34" s="14" t="s">
        <v>681</v>
      </c>
      <c r="L34" s="14" t="s">
        <v>41</v>
      </c>
      <c r="M34" s="15">
        <v>44197</v>
      </c>
      <c r="N34" s="14">
        <v>22</v>
      </c>
      <c r="O34" s="14">
        <v>0</v>
      </c>
      <c r="P34" s="16"/>
      <c r="Q34" s="14" t="s">
        <v>682</v>
      </c>
      <c r="R34" s="14">
        <v>1</v>
      </c>
      <c r="S34" s="14"/>
      <c r="T34" s="14"/>
      <c r="U34" s="14"/>
      <c r="V34" s="14" t="str">
        <f ca="1">IFERROR(__xludf.DUMMYFUNCTION("GOOGLETRANSLATE(Q34)"),"You are about to leave the NPA to the government property.
#Dependupsateroristangnpa
#Defundup")</f>
        <v>You are about to leave the NPA to the government property.
#Dependupsateroristangnpa
#Defundup</v>
      </c>
      <c r="W34" s="14" t="s">
        <v>44</v>
      </c>
      <c r="X34" s="33" t="s">
        <v>1324</v>
      </c>
      <c r="Y34" s="14"/>
      <c r="Z34" s="14" t="s">
        <v>46</v>
      </c>
      <c r="AA34" s="19">
        <v>0</v>
      </c>
      <c r="AB34" s="19">
        <v>0</v>
      </c>
      <c r="AC34" s="19">
        <v>0</v>
      </c>
      <c r="AD34" s="19">
        <v>0</v>
      </c>
      <c r="AE34" s="14"/>
      <c r="AF34" s="14" t="s">
        <v>47</v>
      </c>
      <c r="AG34" s="14" t="s">
        <v>683</v>
      </c>
      <c r="AH34" s="14" t="s">
        <v>92</v>
      </c>
      <c r="AI34" s="20"/>
      <c r="AJ34" s="21"/>
    </row>
    <row r="35" spans="1:36" ht="180" x14ac:dyDescent="0.2">
      <c r="A35" s="10" t="str">
        <f t="shared" si="0"/>
        <v>32-34</v>
      </c>
      <c r="B35" s="11">
        <v>44998.490419155089</v>
      </c>
      <c r="C35" s="22" t="s">
        <v>845</v>
      </c>
      <c r="D35" s="23">
        <v>32</v>
      </c>
      <c r="E35" s="14" t="s">
        <v>81</v>
      </c>
      <c r="F35" s="14" t="s">
        <v>35</v>
      </c>
      <c r="G35" s="14" t="s">
        <v>180</v>
      </c>
      <c r="H35" s="14" t="s">
        <v>83</v>
      </c>
      <c r="I35" s="14" t="s">
        <v>846</v>
      </c>
      <c r="J35" s="14" t="s">
        <v>847</v>
      </c>
      <c r="K35" s="14" t="s">
        <v>848</v>
      </c>
      <c r="L35" s="14" t="s">
        <v>41</v>
      </c>
      <c r="M35" s="15">
        <v>44136</v>
      </c>
      <c r="N35" s="14">
        <v>5</v>
      </c>
      <c r="O35" s="14">
        <v>0</v>
      </c>
      <c r="P35" s="16"/>
      <c r="Q35" s="14" t="s">
        <v>849</v>
      </c>
      <c r="R35" s="14">
        <v>1</v>
      </c>
      <c r="S35" s="14"/>
      <c r="T35" s="14"/>
      <c r="U35" s="14"/>
      <c r="V35" s="14" t="str">
        <f ca="1">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W35" s="14" t="s">
        <v>44</v>
      </c>
      <c r="X35" s="33" t="s">
        <v>1325</v>
      </c>
      <c r="Y35" s="14"/>
      <c r="Z35" s="14" t="s">
        <v>46</v>
      </c>
      <c r="AA35" s="19">
        <v>0</v>
      </c>
      <c r="AB35" s="19">
        <v>0</v>
      </c>
      <c r="AC35" s="19">
        <v>0</v>
      </c>
      <c r="AD35" s="19">
        <v>0</v>
      </c>
      <c r="AE35" s="14"/>
      <c r="AF35" s="14" t="s">
        <v>47</v>
      </c>
      <c r="AG35" s="14" t="s">
        <v>851</v>
      </c>
      <c r="AH35" s="14" t="s">
        <v>92</v>
      </c>
      <c r="AI35" s="20"/>
      <c r="AJ35" s="21"/>
    </row>
    <row r="36" spans="1:36" ht="144" x14ac:dyDescent="0.2">
      <c r="A36" s="10" t="str">
        <f t="shared" si="0"/>
        <v>32-35</v>
      </c>
      <c r="B36" s="11">
        <v>44998.492101689815</v>
      </c>
      <c r="C36" s="22" t="s">
        <v>852</v>
      </c>
      <c r="D36" s="23">
        <v>32</v>
      </c>
      <c r="E36" s="14" t="s">
        <v>81</v>
      </c>
      <c r="F36" s="14" t="s">
        <v>35</v>
      </c>
      <c r="G36" s="14" t="s">
        <v>180</v>
      </c>
      <c r="H36" s="14" t="s">
        <v>83</v>
      </c>
      <c r="I36" s="14" t="s">
        <v>846</v>
      </c>
      <c r="J36" s="14" t="s">
        <v>847</v>
      </c>
      <c r="K36" s="14" t="s">
        <v>848</v>
      </c>
      <c r="L36" s="14" t="s">
        <v>41</v>
      </c>
      <c r="M36" s="15">
        <v>44136</v>
      </c>
      <c r="N36" s="14">
        <v>5</v>
      </c>
      <c r="O36" s="14">
        <v>0</v>
      </c>
      <c r="P36" s="16"/>
      <c r="Q36" s="14" t="s">
        <v>853</v>
      </c>
      <c r="R36" s="14">
        <v>1</v>
      </c>
      <c r="S36" s="14"/>
      <c r="T36" s="14"/>
      <c r="U36" s="14"/>
      <c r="V36" s="14" t="str">
        <f ca="1">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W36" s="14" t="s">
        <v>44</v>
      </c>
      <c r="X36" s="33" t="s">
        <v>1326</v>
      </c>
      <c r="Y36" s="14"/>
      <c r="Z36" s="14" t="s">
        <v>46</v>
      </c>
      <c r="AA36" s="19">
        <v>0</v>
      </c>
      <c r="AB36" s="19">
        <v>0</v>
      </c>
      <c r="AC36" s="19">
        <v>0</v>
      </c>
      <c r="AD36" s="19">
        <v>0</v>
      </c>
      <c r="AE36" s="14"/>
      <c r="AF36" s="14" t="s">
        <v>47</v>
      </c>
      <c r="AG36" s="24" t="s">
        <v>1327</v>
      </c>
      <c r="AH36" s="14" t="s">
        <v>92</v>
      </c>
      <c r="AI36" s="20"/>
      <c r="AJ36" s="21"/>
    </row>
    <row r="37" spans="1:36" ht="156" x14ac:dyDescent="0.2">
      <c r="A37" s="10" t="str">
        <f t="shared" si="0"/>
        <v>32-36</v>
      </c>
      <c r="B37" s="11">
        <v>44998.493633171296</v>
      </c>
      <c r="C37" s="22" t="s">
        <v>797</v>
      </c>
      <c r="D37" s="13">
        <v>32</v>
      </c>
      <c r="E37" s="14" t="s">
        <v>81</v>
      </c>
      <c r="F37" s="14" t="s">
        <v>35</v>
      </c>
      <c r="G37" s="14" t="s">
        <v>180</v>
      </c>
      <c r="H37" s="14" t="s">
        <v>83</v>
      </c>
      <c r="I37" s="14" t="s">
        <v>798</v>
      </c>
      <c r="J37" s="14" t="s">
        <v>799</v>
      </c>
      <c r="K37" s="14"/>
      <c r="L37" s="14" t="s">
        <v>41</v>
      </c>
      <c r="M37" s="15">
        <v>43282</v>
      </c>
      <c r="N37" s="14">
        <v>13</v>
      </c>
      <c r="O37" s="14">
        <v>5</v>
      </c>
      <c r="P37" s="16"/>
      <c r="Q37" s="14" t="s">
        <v>800</v>
      </c>
      <c r="R37" s="14">
        <v>1</v>
      </c>
      <c r="S37" s="14"/>
      <c r="T37" s="14"/>
      <c r="U37" s="14"/>
      <c r="V37" s="14" t="str">
        <f ca="1">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W37" s="14" t="s">
        <v>44</v>
      </c>
      <c r="X37" s="33" t="s">
        <v>1328</v>
      </c>
      <c r="Y37" s="14"/>
      <c r="Z37" s="14" t="s">
        <v>46</v>
      </c>
      <c r="AA37" s="19">
        <v>0</v>
      </c>
      <c r="AB37" s="19">
        <v>0</v>
      </c>
      <c r="AC37" s="26">
        <v>0</v>
      </c>
      <c r="AD37" s="26">
        <v>0</v>
      </c>
      <c r="AE37" s="14"/>
      <c r="AF37" s="14" t="s">
        <v>47</v>
      </c>
      <c r="AG37" s="24" t="s">
        <v>1329</v>
      </c>
      <c r="AH37" s="14" t="s">
        <v>221</v>
      </c>
      <c r="AI37" s="20"/>
      <c r="AJ37" s="21"/>
    </row>
    <row r="38" spans="1:36" ht="132" x14ac:dyDescent="0.2">
      <c r="A38" s="10" t="str">
        <f t="shared" si="0"/>
        <v>32-37</v>
      </c>
      <c r="B38" s="11">
        <v>44998.495975821759</v>
      </c>
      <c r="C38" s="22" t="s">
        <v>856</v>
      </c>
      <c r="D38" s="13">
        <v>32</v>
      </c>
      <c r="E38" s="14" t="s">
        <v>81</v>
      </c>
      <c r="F38" s="14" t="s">
        <v>35</v>
      </c>
      <c r="G38" s="14" t="s">
        <v>180</v>
      </c>
      <c r="H38" s="14" t="s">
        <v>83</v>
      </c>
      <c r="I38" s="14" t="s">
        <v>857</v>
      </c>
      <c r="J38" s="14" t="s">
        <v>858</v>
      </c>
      <c r="K38" s="14"/>
      <c r="L38" s="14" t="s">
        <v>41</v>
      </c>
      <c r="M38" s="15">
        <v>44166</v>
      </c>
      <c r="N38" s="14">
        <v>5</v>
      </c>
      <c r="O38" s="14">
        <v>0</v>
      </c>
      <c r="P38" s="16"/>
      <c r="Q38" s="14" t="s">
        <v>859</v>
      </c>
      <c r="R38" s="14">
        <v>1</v>
      </c>
      <c r="S38" s="14"/>
      <c r="T38" s="14"/>
      <c r="U38" s="14"/>
      <c r="V38" s="14" t="str">
        <f ca="1">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W38" s="14" t="s">
        <v>44</v>
      </c>
      <c r="X38" s="33" t="s">
        <v>1330</v>
      </c>
      <c r="Y38" s="14"/>
      <c r="Z38" s="14" t="s">
        <v>46</v>
      </c>
      <c r="AA38" s="19">
        <v>0</v>
      </c>
      <c r="AB38" s="19">
        <v>0</v>
      </c>
      <c r="AC38" s="26">
        <v>0</v>
      </c>
      <c r="AD38" s="26">
        <v>0</v>
      </c>
      <c r="AE38" s="14"/>
      <c r="AF38" s="14" t="s">
        <v>47</v>
      </c>
      <c r="AG38" s="24" t="s">
        <v>1331</v>
      </c>
      <c r="AH38" s="14" t="s">
        <v>221</v>
      </c>
      <c r="AI38" s="20"/>
      <c r="AJ38" s="21"/>
    </row>
    <row r="39" spans="1:36" ht="144" x14ac:dyDescent="0.2">
      <c r="A39" s="10" t="str">
        <f t="shared" si="0"/>
        <v>32-38</v>
      </c>
      <c r="B39" s="11">
        <v>44998.49898423611</v>
      </c>
      <c r="C39" s="22" t="s">
        <v>838</v>
      </c>
      <c r="D39" s="23">
        <v>32</v>
      </c>
      <c r="E39" s="14" t="s">
        <v>81</v>
      </c>
      <c r="F39" s="14" t="s">
        <v>35</v>
      </c>
      <c r="G39" s="14" t="s">
        <v>180</v>
      </c>
      <c r="H39" s="14" t="s">
        <v>83</v>
      </c>
      <c r="I39" s="14" t="s">
        <v>839</v>
      </c>
      <c r="J39" s="14" t="s">
        <v>840</v>
      </c>
      <c r="K39" s="14" t="s">
        <v>841</v>
      </c>
      <c r="L39" s="14" t="s">
        <v>65</v>
      </c>
      <c r="M39" s="15">
        <v>42767</v>
      </c>
      <c r="N39" s="14">
        <v>26</v>
      </c>
      <c r="O39" s="14">
        <v>6</v>
      </c>
      <c r="P39" s="16"/>
      <c r="Q39" s="14" t="s">
        <v>842</v>
      </c>
      <c r="R39" s="14">
        <v>1</v>
      </c>
      <c r="S39" s="14"/>
      <c r="T39" s="14"/>
      <c r="U39" s="14"/>
      <c r="V39" s="14" t="str">
        <f ca="1">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W39" s="14" t="s">
        <v>44</v>
      </c>
      <c r="X39" s="33" t="s">
        <v>1332</v>
      </c>
      <c r="Y39" s="14"/>
      <c r="Z39" s="14" t="s">
        <v>46</v>
      </c>
      <c r="AA39" s="19">
        <v>163</v>
      </c>
      <c r="AB39" s="19">
        <v>0</v>
      </c>
      <c r="AC39" s="19">
        <v>0</v>
      </c>
      <c r="AD39" s="19">
        <v>0</v>
      </c>
      <c r="AE39" s="14"/>
      <c r="AF39" s="14" t="s">
        <v>47</v>
      </c>
      <c r="AG39" s="24" t="s">
        <v>1333</v>
      </c>
      <c r="AH39" s="14" t="s">
        <v>92</v>
      </c>
      <c r="AI39" s="20"/>
      <c r="AJ39" s="21"/>
    </row>
    <row r="40" spans="1:36" ht="120" x14ac:dyDescent="0.2">
      <c r="A40" s="10" t="str">
        <f t="shared" si="0"/>
        <v>32-39</v>
      </c>
      <c r="B40" s="11">
        <v>45002.386769629629</v>
      </c>
      <c r="C40" s="22" t="s">
        <v>374</v>
      </c>
      <c r="D40" s="23">
        <v>32</v>
      </c>
      <c r="E40" s="14" t="s">
        <v>81</v>
      </c>
      <c r="F40" s="14" t="s">
        <v>35</v>
      </c>
      <c r="G40" s="14" t="s">
        <v>375</v>
      </c>
      <c r="H40" s="14" t="s">
        <v>114</v>
      </c>
      <c r="I40" s="14" t="s">
        <v>376</v>
      </c>
      <c r="J40" s="27" t="s">
        <v>377</v>
      </c>
      <c r="K40" s="14" t="s">
        <v>378</v>
      </c>
      <c r="L40" s="14" t="s">
        <v>41</v>
      </c>
      <c r="M40" s="15">
        <v>42826</v>
      </c>
      <c r="N40" s="14">
        <v>825</v>
      </c>
      <c r="O40" s="14">
        <v>191</v>
      </c>
      <c r="P40" s="16"/>
      <c r="Q40" s="14" t="s">
        <v>379</v>
      </c>
      <c r="R40" s="14">
        <v>1</v>
      </c>
      <c r="S40" s="14"/>
      <c r="T40" s="14"/>
      <c r="U40" s="14"/>
      <c r="V40" s="14" t="str">
        <f ca="1">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W40" s="14" t="s">
        <v>380</v>
      </c>
      <c r="X40" s="33">
        <v>44701.197916666664</v>
      </c>
      <c r="Y40" s="14"/>
      <c r="Z40" s="14" t="s">
        <v>90</v>
      </c>
      <c r="AA40" s="19">
        <v>1</v>
      </c>
      <c r="AB40" s="19">
        <v>1</v>
      </c>
      <c r="AC40" s="19">
        <v>80</v>
      </c>
      <c r="AD40" s="19">
        <v>1</v>
      </c>
      <c r="AE40" s="14"/>
      <c r="AF40" s="14" t="s">
        <v>69</v>
      </c>
      <c r="AG40" s="24" t="s">
        <v>1334</v>
      </c>
      <c r="AH40" s="14" t="s">
        <v>92</v>
      </c>
      <c r="AI40" s="20"/>
      <c r="AJ40" s="21"/>
    </row>
    <row r="41" spans="1:36" ht="192" x14ac:dyDescent="0.2">
      <c r="A41" s="10" t="str">
        <f t="shared" si="0"/>
        <v>32-40</v>
      </c>
      <c r="B41" s="11">
        <v>45002.390355902782</v>
      </c>
      <c r="C41" s="22" t="s">
        <v>112</v>
      </c>
      <c r="D41" s="23">
        <v>32</v>
      </c>
      <c r="E41" s="14" t="s">
        <v>81</v>
      </c>
      <c r="F41" s="14" t="s">
        <v>35</v>
      </c>
      <c r="G41" s="14" t="s">
        <v>113</v>
      </c>
      <c r="H41" s="14" t="s">
        <v>114</v>
      </c>
      <c r="I41" s="14" t="s">
        <v>115</v>
      </c>
      <c r="J41" s="14" t="s">
        <v>116</v>
      </c>
      <c r="K41" s="14" t="s">
        <v>117</v>
      </c>
      <c r="L41" s="14" t="s">
        <v>41</v>
      </c>
      <c r="M41" s="15">
        <v>43709</v>
      </c>
      <c r="N41" s="14">
        <v>425</v>
      </c>
      <c r="O41" s="14">
        <v>271</v>
      </c>
      <c r="P41" s="16"/>
      <c r="Q41" s="14" t="s">
        <v>118</v>
      </c>
      <c r="R41" s="14"/>
      <c r="S41" s="14"/>
      <c r="T41" s="14"/>
      <c r="U41" s="14">
        <v>1</v>
      </c>
      <c r="V41" s="14" t="str">
        <f ca="1">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W41" s="14" t="s">
        <v>44</v>
      </c>
      <c r="X41" s="33">
        <v>43748.611805555556</v>
      </c>
      <c r="Y41" s="14"/>
      <c r="Z41" s="14" t="s">
        <v>46</v>
      </c>
      <c r="AA41" s="19">
        <v>80</v>
      </c>
      <c r="AB41" s="19">
        <v>0</v>
      </c>
      <c r="AC41" s="19">
        <v>0</v>
      </c>
      <c r="AD41" s="19">
        <v>0</v>
      </c>
      <c r="AE41" s="14"/>
      <c r="AF41" s="14" t="s">
        <v>47</v>
      </c>
      <c r="AG41" s="14" t="s">
        <v>120</v>
      </c>
      <c r="AH41" s="14" t="s">
        <v>92</v>
      </c>
      <c r="AI41" s="20"/>
      <c r="AJ41" s="21"/>
    </row>
    <row r="42" spans="1:36" ht="180" x14ac:dyDescent="0.2">
      <c r="A42" s="10" t="str">
        <f t="shared" si="0"/>
        <v>32-41</v>
      </c>
      <c r="B42" s="11">
        <v>0.39656155092234258</v>
      </c>
      <c r="C42" s="22" t="s">
        <v>822</v>
      </c>
      <c r="D42" s="23">
        <v>32</v>
      </c>
      <c r="E42" s="14" t="s">
        <v>81</v>
      </c>
      <c r="F42" s="14" t="s">
        <v>35</v>
      </c>
      <c r="G42" s="14" t="s">
        <v>180</v>
      </c>
      <c r="H42" s="14" t="s">
        <v>823</v>
      </c>
      <c r="I42" s="14" t="s">
        <v>824</v>
      </c>
      <c r="J42" s="14" t="s">
        <v>825</v>
      </c>
      <c r="K42" s="14" t="s">
        <v>826</v>
      </c>
      <c r="L42" s="14" t="s">
        <v>41</v>
      </c>
      <c r="M42" s="15">
        <v>43891</v>
      </c>
      <c r="N42" s="14">
        <v>819</v>
      </c>
      <c r="O42" s="14">
        <v>12969</v>
      </c>
      <c r="P42" s="16"/>
      <c r="Q42" s="14" t="s">
        <v>827</v>
      </c>
      <c r="R42" s="14">
        <v>1</v>
      </c>
      <c r="S42" s="14"/>
      <c r="T42" s="14"/>
      <c r="U42" s="14"/>
      <c r="V42" s="14" t="str">
        <f ca="1">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W42" s="14" t="s">
        <v>44</v>
      </c>
      <c r="X42" s="33" t="s">
        <v>1335</v>
      </c>
      <c r="Y42" s="14"/>
      <c r="Z42" s="14" t="s">
        <v>46</v>
      </c>
      <c r="AA42" s="19">
        <v>0</v>
      </c>
      <c r="AB42" s="19">
        <v>0</v>
      </c>
      <c r="AC42" s="19">
        <v>23</v>
      </c>
      <c r="AD42" s="19">
        <v>1</v>
      </c>
      <c r="AE42" s="14"/>
      <c r="AF42" s="14" t="s">
        <v>47</v>
      </c>
      <c r="AG42" s="24" t="s">
        <v>1336</v>
      </c>
      <c r="AH42" s="14" t="s">
        <v>92</v>
      </c>
      <c r="AI42" s="20"/>
      <c r="AJ42" s="21"/>
    </row>
    <row r="43" spans="1:36" ht="180" x14ac:dyDescent="0.2">
      <c r="A43" s="10" t="str">
        <f t="shared" si="0"/>
        <v>32-42</v>
      </c>
      <c r="B43" s="11">
        <v>45002.399039386575</v>
      </c>
      <c r="C43" s="22" t="s">
        <v>270</v>
      </c>
      <c r="D43" s="23">
        <v>32</v>
      </c>
      <c r="E43" s="14" t="s">
        <v>81</v>
      </c>
      <c r="F43" s="14" t="s">
        <v>35</v>
      </c>
      <c r="G43" s="14" t="s">
        <v>271</v>
      </c>
      <c r="H43" s="14" t="s">
        <v>272</v>
      </c>
      <c r="I43" s="14" t="s">
        <v>273</v>
      </c>
      <c r="J43" s="14" t="s">
        <v>274</v>
      </c>
      <c r="K43" s="14" t="s">
        <v>275</v>
      </c>
      <c r="L43" s="14" t="s">
        <v>41</v>
      </c>
      <c r="M43" s="15">
        <v>43252</v>
      </c>
      <c r="N43" s="14">
        <v>6</v>
      </c>
      <c r="O43" s="14">
        <v>0</v>
      </c>
      <c r="P43" s="16"/>
      <c r="Q43" s="14" t="s">
        <v>276</v>
      </c>
      <c r="R43" s="14"/>
      <c r="S43" s="14"/>
      <c r="T43" s="14"/>
      <c r="U43" s="14">
        <v>1</v>
      </c>
      <c r="V43" s="14" t="str">
        <f ca="1">IFERROR(__xludf.DUMMYFUNCTION("GOOGLETRANSLATE(Q43)"),"MQA College of your Communist, Make NPA stay on the mountain, my victim is pity")</f>
        <v>MQA College of your Communist, Make NPA stay on the mountain, my victim is pity</v>
      </c>
      <c r="W43" s="14" t="s">
        <v>44</v>
      </c>
      <c r="X43" s="33">
        <v>44233.464583333334</v>
      </c>
      <c r="Y43" s="14"/>
      <c r="Z43" s="14" t="s">
        <v>46</v>
      </c>
      <c r="AA43" s="19">
        <v>0</v>
      </c>
      <c r="AB43" s="19">
        <v>0</v>
      </c>
      <c r="AC43" s="19">
        <v>0</v>
      </c>
      <c r="AD43" s="19">
        <v>0</v>
      </c>
      <c r="AE43" s="14"/>
      <c r="AF43" s="14" t="s">
        <v>47</v>
      </c>
      <c r="AG43" s="14" t="s">
        <v>278</v>
      </c>
      <c r="AH43" s="14" t="s">
        <v>92</v>
      </c>
      <c r="AI43" s="20"/>
      <c r="AJ43" s="21"/>
    </row>
    <row r="44" spans="1:36" ht="120" x14ac:dyDescent="0.2">
      <c r="A44" s="10" t="str">
        <f t="shared" si="0"/>
        <v>32-43</v>
      </c>
      <c r="B44" s="11">
        <v>45002.402746516207</v>
      </c>
      <c r="C44" s="22" t="s">
        <v>391</v>
      </c>
      <c r="D44" s="13">
        <v>32</v>
      </c>
      <c r="E44" s="14" t="s">
        <v>81</v>
      </c>
      <c r="F44" s="14" t="s">
        <v>35</v>
      </c>
      <c r="G44" s="14" t="s">
        <v>271</v>
      </c>
      <c r="H44" s="14" t="s">
        <v>272</v>
      </c>
      <c r="I44" s="14" t="s">
        <v>392</v>
      </c>
      <c r="J44" s="14" t="s">
        <v>393</v>
      </c>
      <c r="K44" s="14"/>
      <c r="L44" s="14" t="s">
        <v>41</v>
      </c>
      <c r="M44" s="15">
        <v>42278</v>
      </c>
      <c r="N44" s="14">
        <v>121</v>
      </c>
      <c r="O44" s="14">
        <v>118</v>
      </c>
      <c r="P44" s="16"/>
      <c r="Q44" s="14" t="s">
        <v>394</v>
      </c>
      <c r="R44" s="14"/>
      <c r="S44" s="14">
        <v>1</v>
      </c>
      <c r="T44" s="14"/>
      <c r="U44" s="14"/>
      <c r="V44" s="14" t="str">
        <f ca="1">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W44" s="14" t="s">
        <v>44</v>
      </c>
      <c r="X44" s="33">
        <v>44724.976388888892</v>
      </c>
      <c r="Y44" s="14"/>
      <c r="Z44" s="14" t="s">
        <v>46</v>
      </c>
      <c r="AA44" s="19">
        <v>2</v>
      </c>
      <c r="AB44" s="19">
        <v>0</v>
      </c>
      <c r="AC44" s="19">
        <v>0</v>
      </c>
      <c r="AD44" s="19">
        <v>0</v>
      </c>
      <c r="AE44" s="14"/>
      <c r="AF44" s="14" t="s">
        <v>47</v>
      </c>
      <c r="AG44" s="14" t="s">
        <v>396</v>
      </c>
      <c r="AH44" s="14" t="s">
        <v>221</v>
      </c>
      <c r="AI44" s="20"/>
      <c r="AJ44" s="21"/>
    </row>
    <row r="45" spans="1:36" ht="168" x14ac:dyDescent="0.2">
      <c r="A45" s="10" t="str">
        <f t="shared" si="0"/>
        <v>32-44</v>
      </c>
      <c r="B45" s="11">
        <v>45002.404626296295</v>
      </c>
      <c r="C45" s="22" t="s">
        <v>1033</v>
      </c>
      <c r="D45" s="23">
        <v>32</v>
      </c>
      <c r="E45" s="14" t="s">
        <v>81</v>
      </c>
      <c r="F45" s="14" t="s">
        <v>35</v>
      </c>
      <c r="G45" s="14" t="s">
        <v>271</v>
      </c>
      <c r="H45" s="14" t="s">
        <v>1034</v>
      </c>
      <c r="I45" s="14" t="s">
        <v>1035</v>
      </c>
      <c r="J45" s="14" t="s">
        <v>1036</v>
      </c>
      <c r="K45" s="14" t="s">
        <v>1037</v>
      </c>
      <c r="L45" s="14" t="s">
        <v>41</v>
      </c>
      <c r="M45" s="15">
        <v>43586</v>
      </c>
      <c r="N45" s="14">
        <v>2507</v>
      </c>
      <c r="O45" s="14">
        <v>1568</v>
      </c>
      <c r="P45" s="16"/>
      <c r="Q45" s="14" t="s">
        <v>1038</v>
      </c>
      <c r="R45" s="14">
        <v>1</v>
      </c>
      <c r="S45" s="14"/>
      <c r="T45" s="14"/>
      <c r="U45" s="14"/>
      <c r="V45" s="14" t="str">
        <f ca="1">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W45" s="14" t="s">
        <v>44</v>
      </c>
      <c r="X45" s="33" t="s">
        <v>1337</v>
      </c>
      <c r="Y45" s="14"/>
      <c r="Z45" s="14" t="s">
        <v>46</v>
      </c>
      <c r="AA45" s="19">
        <v>0</v>
      </c>
      <c r="AB45" s="19">
        <v>0</v>
      </c>
      <c r="AC45" s="19">
        <v>1</v>
      </c>
      <c r="AD45" s="19">
        <v>0</v>
      </c>
      <c r="AE45" s="14"/>
      <c r="AF45" s="14" t="s">
        <v>47</v>
      </c>
      <c r="AG45" s="24" t="s">
        <v>1338</v>
      </c>
      <c r="AH45" s="14" t="s">
        <v>92</v>
      </c>
      <c r="AI45" s="20"/>
      <c r="AJ45" s="21"/>
    </row>
    <row r="46" spans="1:36" ht="120" x14ac:dyDescent="0.2">
      <c r="A46" s="10" t="str">
        <f t="shared" si="0"/>
        <v>32-45</v>
      </c>
      <c r="B46" s="11">
        <v>45002.407690798616</v>
      </c>
      <c r="C46" s="22" t="s">
        <v>1068</v>
      </c>
      <c r="D46" s="13">
        <v>32</v>
      </c>
      <c r="E46" s="14" t="s">
        <v>81</v>
      </c>
      <c r="F46" s="14" t="s">
        <v>35</v>
      </c>
      <c r="G46" s="14" t="s">
        <v>180</v>
      </c>
      <c r="H46" s="14" t="s">
        <v>358</v>
      </c>
      <c r="I46" s="14" t="s">
        <v>1069</v>
      </c>
      <c r="J46" s="14" t="s">
        <v>1070</v>
      </c>
      <c r="K46" s="14"/>
      <c r="L46" s="14" t="s">
        <v>41</v>
      </c>
      <c r="M46" s="15">
        <v>44136</v>
      </c>
      <c r="N46" s="14">
        <v>72</v>
      </c>
      <c r="O46" s="14">
        <v>3</v>
      </c>
      <c r="P46" s="16"/>
      <c r="Q46" s="14" t="s">
        <v>1071</v>
      </c>
      <c r="R46" s="14">
        <v>1</v>
      </c>
      <c r="S46" s="14"/>
      <c r="T46" s="14"/>
      <c r="U46" s="14"/>
      <c r="V46" s="14" t="str">
        <f ca="1">IFERROR(__xludf.DUMMYFUNCTION("GOOGLETRANSLATE(Q46)"),"Up breeding ground of the NPA.")</f>
        <v>Up breeding ground of the NPA.</v>
      </c>
      <c r="W46" s="14" t="s">
        <v>44</v>
      </c>
      <c r="X46" s="33" t="s">
        <v>1339</v>
      </c>
      <c r="Y46" s="14"/>
      <c r="Z46" s="14" t="s">
        <v>90</v>
      </c>
      <c r="AA46" s="19">
        <v>0</v>
      </c>
      <c r="AB46" s="19">
        <v>0</v>
      </c>
      <c r="AC46" s="19">
        <v>0</v>
      </c>
      <c r="AD46" s="19">
        <v>0</v>
      </c>
      <c r="AE46" s="14"/>
      <c r="AF46" s="14" t="s">
        <v>47</v>
      </c>
      <c r="AG46" s="24" t="s">
        <v>1340</v>
      </c>
      <c r="AH46" s="14" t="s">
        <v>221</v>
      </c>
      <c r="AI46" s="20"/>
      <c r="AJ46" s="21"/>
    </row>
    <row r="47" spans="1:36" ht="120" x14ac:dyDescent="0.2">
      <c r="A47" s="10" t="str">
        <f t="shared" si="0"/>
        <v>32-46</v>
      </c>
      <c r="B47" s="11">
        <v>45002.40961962963</v>
      </c>
      <c r="C47" s="22" t="s">
        <v>558</v>
      </c>
      <c r="D47" s="13">
        <v>32</v>
      </c>
      <c r="E47" s="14" t="s">
        <v>81</v>
      </c>
      <c r="F47" s="14" t="s">
        <v>35</v>
      </c>
      <c r="G47" s="14" t="s">
        <v>180</v>
      </c>
      <c r="H47" s="14" t="s">
        <v>358</v>
      </c>
      <c r="I47" s="14" t="s">
        <v>559</v>
      </c>
      <c r="J47" s="14" t="s">
        <v>560</v>
      </c>
      <c r="K47" s="14"/>
      <c r="L47" s="14" t="s">
        <v>41</v>
      </c>
      <c r="M47" s="15">
        <v>42491</v>
      </c>
      <c r="N47" s="14">
        <v>50</v>
      </c>
      <c r="O47" s="14">
        <v>2</v>
      </c>
      <c r="P47" s="16"/>
      <c r="Q47" s="14" t="s">
        <v>561</v>
      </c>
      <c r="R47" s="14">
        <v>1</v>
      </c>
      <c r="S47" s="14"/>
      <c r="T47" s="14"/>
      <c r="U47" s="14"/>
      <c r="V47" s="14" t="str">
        <f ca="1">IFERROR(__xludf.DUMMYFUNCTION("GOOGLETRANSLATE(Q47)"),"Breeding ground of NPA yan yupi! Even teachers are communist !!!")</f>
        <v>Breeding ground of NPA yan yupi! Even teachers are communist !!!</v>
      </c>
      <c r="W47" s="14" t="s">
        <v>44</v>
      </c>
      <c r="X47" s="33" t="s">
        <v>1341</v>
      </c>
      <c r="Y47" s="14"/>
      <c r="Z47" s="14" t="s">
        <v>46</v>
      </c>
      <c r="AA47" s="19">
        <v>0</v>
      </c>
      <c r="AB47" s="19">
        <v>0</v>
      </c>
      <c r="AC47" s="19">
        <v>0</v>
      </c>
      <c r="AD47" s="19">
        <v>0</v>
      </c>
      <c r="AE47" s="14"/>
      <c r="AF47" s="14" t="s">
        <v>47</v>
      </c>
      <c r="AG47" s="24" t="s">
        <v>1342</v>
      </c>
      <c r="AH47" s="14" t="s">
        <v>221</v>
      </c>
      <c r="AI47" s="20"/>
      <c r="AJ47" s="21"/>
    </row>
    <row r="48" spans="1:36" ht="120" x14ac:dyDescent="0.2">
      <c r="A48" s="10" t="str">
        <f t="shared" si="0"/>
        <v>32-47</v>
      </c>
      <c r="B48" s="11">
        <v>45002.411077118057</v>
      </c>
      <c r="C48" s="22" t="s">
        <v>357</v>
      </c>
      <c r="D48" s="23">
        <v>32</v>
      </c>
      <c r="E48" s="14" t="s">
        <v>81</v>
      </c>
      <c r="F48" s="14" t="s">
        <v>35</v>
      </c>
      <c r="G48" s="14" t="s">
        <v>180</v>
      </c>
      <c r="H48" s="14" t="s">
        <v>358</v>
      </c>
      <c r="I48" s="14" t="s">
        <v>359</v>
      </c>
      <c r="J48" s="14" t="s">
        <v>360</v>
      </c>
      <c r="K48" s="14" t="s">
        <v>361</v>
      </c>
      <c r="L48" s="14" t="s">
        <v>41</v>
      </c>
      <c r="M48" s="15">
        <v>44470</v>
      </c>
      <c r="N48" s="14">
        <v>286</v>
      </c>
      <c r="O48" s="14">
        <v>3</v>
      </c>
      <c r="P48" s="16"/>
      <c r="Q48" s="14" t="s">
        <v>362</v>
      </c>
      <c r="R48" s="14">
        <v>1</v>
      </c>
      <c r="S48" s="14"/>
      <c r="T48" s="14"/>
      <c r="U48" s="14"/>
      <c r="V48" s="14" t="str">
        <f ca="1">IFERROR(__xludf.DUMMYFUNCTION("GOOGLETRANSLATE(Q48)"),"Up breeding ground of NPA")</f>
        <v>Up breeding ground of NPA</v>
      </c>
      <c r="W48" s="14" t="s">
        <v>44</v>
      </c>
      <c r="X48" s="33">
        <v>44689.117361111108</v>
      </c>
      <c r="Y48" s="14"/>
      <c r="Z48" s="14" t="s">
        <v>90</v>
      </c>
      <c r="AA48" s="19">
        <v>18</v>
      </c>
      <c r="AB48" s="19">
        <v>0</v>
      </c>
      <c r="AC48" s="19">
        <v>0</v>
      </c>
      <c r="AD48" s="19">
        <v>0</v>
      </c>
      <c r="AE48" s="14"/>
      <c r="AF48" s="14" t="s">
        <v>47</v>
      </c>
      <c r="AG48" s="24" t="s">
        <v>1343</v>
      </c>
      <c r="AH48" s="14" t="s">
        <v>365</v>
      </c>
      <c r="AI48" s="20"/>
      <c r="AJ48" s="21"/>
    </row>
    <row r="49" spans="1:36" ht="120" x14ac:dyDescent="0.2">
      <c r="A49" s="10" t="str">
        <f t="shared" si="0"/>
        <v>32-48</v>
      </c>
      <c r="B49" s="11">
        <v>45002.412357210647</v>
      </c>
      <c r="C49" s="22" t="s">
        <v>441</v>
      </c>
      <c r="D49" s="23">
        <v>32</v>
      </c>
      <c r="E49" s="14" t="s">
        <v>81</v>
      </c>
      <c r="F49" s="14" t="s">
        <v>35</v>
      </c>
      <c r="G49" s="14" t="s">
        <v>180</v>
      </c>
      <c r="H49" s="14" t="s">
        <v>358</v>
      </c>
      <c r="I49" s="14" t="s">
        <v>442</v>
      </c>
      <c r="J49" s="14" t="s">
        <v>443</v>
      </c>
      <c r="K49" s="14" t="s">
        <v>444</v>
      </c>
      <c r="L49" s="14" t="s">
        <v>41</v>
      </c>
      <c r="M49" s="15">
        <v>42856</v>
      </c>
      <c r="N49" s="14">
        <v>234</v>
      </c>
      <c r="O49" s="14">
        <v>58</v>
      </c>
      <c r="P49" s="14" t="s">
        <v>42</v>
      </c>
      <c r="Q49" s="14" t="s">
        <v>445</v>
      </c>
      <c r="R49" s="14"/>
      <c r="S49" s="14"/>
      <c r="T49" s="14"/>
      <c r="U49" s="14">
        <v>1</v>
      </c>
      <c r="V49" s="14" t="str">
        <f ca="1">IFERROR(__xludf.DUMMYFUNCTION("GOOGLETRANSLATE(Q49)"),"Remove scholarships. SOBRA NG ABUSADO !!! What a waste of government money to breeding ground of NPAs !!! 😈")</f>
        <v>Remove scholarships. SOBRA NG ABUSADO !!! What a waste of government money to breeding ground of NPAs !!! 😈</v>
      </c>
      <c r="W49" s="14" t="s">
        <v>44</v>
      </c>
      <c r="X49" s="33">
        <v>44809.986805555556</v>
      </c>
      <c r="Y49" s="14"/>
      <c r="Z49" s="14" t="s">
        <v>46</v>
      </c>
      <c r="AA49" s="19">
        <v>1</v>
      </c>
      <c r="AB49" s="19">
        <v>0</v>
      </c>
      <c r="AC49" s="19">
        <v>8</v>
      </c>
      <c r="AD49" s="19">
        <v>0</v>
      </c>
      <c r="AE49" s="14"/>
      <c r="AF49" s="14" t="s">
        <v>47</v>
      </c>
      <c r="AG49" s="24" t="s">
        <v>1344</v>
      </c>
      <c r="AH49" s="14"/>
      <c r="AI49" s="20"/>
      <c r="AJ49" s="21"/>
    </row>
    <row r="50" spans="1:36" ht="156" x14ac:dyDescent="0.2">
      <c r="A50" s="10" t="str">
        <f t="shared" si="0"/>
        <v>32-49</v>
      </c>
      <c r="B50" s="11">
        <v>45002.414423310183</v>
      </c>
      <c r="C50" s="22" t="s">
        <v>1120</v>
      </c>
      <c r="D50" s="23">
        <v>32</v>
      </c>
      <c r="E50" s="14" t="s">
        <v>81</v>
      </c>
      <c r="F50" s="14" t="s">
        <v>35</v>
      </c>
      <c r="G50" s="14" t="s">
        <v>1113</v>
      </c>
      <c r="H50" s="14" t="s">
        <v>358</v>
      </c>
      <c r="I50" s="14" t="s">
        <v>1121</v>
      </c>
      <c r="J50" s="14" t="s">
        <v>1122</v>
      </c>
      <c r="K50" s="14" t="s">
        <v>1123</v>
      </c>
      <c r="L50" s="14" t="s">
        <v>41</v>
      </c>
      <c r="M50" s="15">
        <v>39965</v>
      </c>
      <c r="N50" s="14">
        <v>1597</v>
      </c>
      <c r="O50" s="14">
        <v>269</v>
      </c>
      <c r="P50" s="14" t="s">
        <v>866</v>
      </c>
      <c r="Q50" s="14" t="s">
        <v>1124</v>
      </c>
      <c r="R50" s="14">
        <v>1</v>
      </c>
      <c r="S50" s="14"/>
      <c r="T50" s="14"/>
      <c r="U50" s="14"/>
      <c r="V50" s="14" t="str">
        <f ca="1">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W50" s="14" t="s">
        <v>44</v>
      </c>
      <c r="X50" s="33" t="s">
        <v>1345</v>
      </c>
      <c r="Y50" s="14"/>
      <c r="Z50" s="14" t="s">
        <v>46</v>
      </c>
      <c r="AA50" s="19">
        <v>1</v>
      </c>
      <c r="AB50" s="19">
        <v>0</v>
      </c>
      <c r="AC50" s="19">
        <v>0</v>
      </c>
      <c r="AD50" s="19">
        <v>0</v>
      </c>
      <c r="AE50" s="14"/>
      <c r="AF50" s="14" t="s">
        <v>47</v>
      </c>
      <c r="AG50" s="24" t="s">
        <v>1346</v>
      </c>
      <c r="AH50" s="14"/>
      <c r="AI50" s="20"/>
      <c r="AJ50" s="21"/>
    </row>
    <row r="51" spans="1:36" ht="156" x14ac:dyDescent="0.2">
      <c r="A51" s="10" t="str">
        <f t="shared" si="0"/>
        <v>32-50</v>
      </c>
      <c r="B51" s="11">
        <v>45002.416363506942</v>
      </c>
      <c r="C51" s="22" t="s">
        <v>1112</v>
      </c>
      <c r="D51" s="23">
        <v>32</v>
      </c>
      <c r="E51" s="14" t="s">
        <v>81</v>
      </c>
      <c r="F51" s="14" t="s">
        <v>35</v>
      </c>
      <c r="G51" s="14" t="s">
        <v>1113</v>
      </c>
      <c r="H51" s="14" t="s">
        <v>358</v>
      </c>
      <c r="I51" s="14" t="s">
        <v>1114</v>
      </c>
      <c r="J51" s="14" t="s">
        <v>1115</v>
      </c>
      <c r="K51" s="14" t="s">
        <v>1116</v>
      </c>
      <c r="L51" s="14" t="s">
        <v>41</v>
      </c>
      <c r="M51" s="15">
        <v>39966</v>
      </c>
      <c r="N51" s="14">
        <v>1263</v>
      </c>
      <c r="O51" s="14">
        <v>1147</v>
      </c>
      <c r="P51" s="14" t="s">
        <v>42</v>
      </c>
      <c r="Q51" s="14" t="s">
        <v>1117</v>
      </c>
      <c r="R51" s="14"/>
      <c r="S51" s="14"/>
      <c r="T51" s="14"/>
      <c r="U51" s="14">
        <v>1</v>
      </c>
      <c r="V51" s="14" t="str">
        <f ca="1">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W51" s="14" t="s">
        <v>44</v>
      </c>
      <c r="X51" s="33" t="s">
        <v>1347</v>
      </c>
      <c r="Y51" s="14"/>
      <c r="Z51" s="14" t="s">
        <v>46</v>
      </c>
      <c r="AA51" s="19">
        <v>0</v>
      </c>
      <c r="AB51" s="19">
        <v>0</v>
      </c>
      <c r="AC51" s="19">
        <v>0</v>
      </c>
      <c r="AD51" s="19">
        <v>0</v>
      </c>
      <c r="AE51" s="14"/>
      <c r="AF51" s="14" t="s">
        <v>47</v>
      </c>
      <c r="AG51" s="14" t="s">
        <v>1118</v>
      </c>
      <c r="AH51" s="14" t="s">
        <v>1119</v>
      </c>
      <c r="AI51" s="20"/>
      <c r="AJ51" s="21"/>
    </row>
    <row r="52" spans="1:36" ht="120" x14ac:dyDescent="0.2">
      <c r="A52" s="10" t="str">
        <f t="shared" si="0"/>
        <v>32-51</v>
      </c>
      <c r="B52" s="11">
        <v>45002.418252430551</v>
      </c>
      <c r="C52" s="22" t="s">
        <v>1233</v>
      </c>
      <c r="D52" s="23">
        <v>32</v>
      </c>
      <c r="E52" s="14" t="s">
        <v>81</v>
      </c>
      <c r="F52" s="14" t="s">
        <v>35</v>
      </c>
      <c r="G52" s="14" t="s">
        <v>180</v>
      </c>
      <c r="H52" s="14" t="s">
        <v>358</v>
      </c>
      <c r="I52" s="14" t="s">
        <v>1234</v>
      </c>
      <c r="J52" s="14" t="s">
        <v>1235</v>
      </c>
      <c r="K52" s="14" t="s">
        <v>1236</v>
      </c>
      <c r="L52" s="14" t="s">
        <v>65</v>
      </c>
      <c r="M52" s="15">
        <v>42339</v>
      </c>
      <c r="N52" s="14">
        <v>800</v>
      </c>
      <c r="O52" s="14">
        <v>406</v>
      </c>
      <c r="P52" s="14" t="s">
        <v>42</v>
      </c>
      <c r="Q52" s="27" t="s">
        <v>1348</v>
      </c>
      <c r="R52" s="14">
        <v>1</v>
      </c>
      <c r="S52" s="14"/>
      <c r="T52" s="14"/>
      <c r="U52" s="14"/>
      <c r="V52" s="14" t="str">
        <f ca="1">IFERROR(__xludf.DUMMYFUNCTION("GOOGLETRANSLATE(Q52)"),"There is a lot to be in the UP Breeding Ground of the NPA yan https://twitter.com/bazoom_/status/936005155962499072")</f>
        <v>There is a lot to be in the UP Breeding Ground of the NPA yan https://twitter.com/bazoom_/status/936005155962499072</v>
      </c>
      <c r="W52" s="14" t="s">
        <v>44</v>
      </c>
      <c r="X52" s="33" t="s">
        <v>1349</v>
      </c>
      <c r="Y52" s="14"/>
      <c r="Z52" s="14" t="s">
        <v>46</v>
      </c>
      <c r="AA52" s="19">
        <v>0</v>
      </c>
      <c r="AB52" s="19">
        <v>0</v>
      </c>
      <c r="AC52" s="19">
        <v>0</v>
      </c>
      <c r="AD52" s="19">
        <v>0</v>
      </c>
      <c r="AE52" s="14"/>
      <c r="AF52" s="14" t="s">
        <v>47</v>
      </c>
      <c r="AG52" s="14" t="s">
        <v>1239</v>
      </c>
      <c r="AH52" s="14"/>
      <c r="AI52" s="20"/>
      <c r="AJ52" s="21"/>
    </row>
    <row r="53" spans="1:36" ht="144" x14ac:dyDescent="0.2">
      <c r="A53" s="10" t="str">
        <f t="shared" si="0"/>
        <v>32-52</v>
      </c>
      <c r="B53" s="11">
        <v>45002.420189861106</v>
      </c>
      <c r="C53" s="22" t="s">
        <v>706</v>
      </c>
      <c r="D53" s="23">
        <v>32</v>
      </c>
      <c r="E53" s="14" t="s">
        <v>81</v>
      </c>
      <c r="F53" s="14" t="s">
        <v>35</v>
      </c>
      <c r="G53" s="14" t="s">
        <v>707</v>
      </c>
      <c r="H53" s="14" t="s">
        <v>358</v>
      </c>
      <c r="I53" s="14" t="s">
        <v>708</v>
      </c>
      <c r="J53" s="14" t="s">
        <v>709</v>
      </c>
      <c r="K53" s="14" t="s">
        <v>710</v>
      </c>
      <c r="L53" s="14" t="s">
        <v>41</v>
      </c>
      <c r="M53" s="15">
        <v>43647</v>
      </c>
      <c r="N53" s="14">
        <v>21</v>
      </c>
      <c r="O53" s="14">
        <v>72</v>
      </c>
      <c r="P53" s="16"/>
      <c r="Q53" s="14" t="s">
        <v>711</v>
      </c>
      <c r="R53" s="14"/>
      <c r="S53" s="14"/>
      <c r="T53" s="14"/>
      <c r="U53" s="14">
        <v>1</v>
      </c>
      <c r="V53" s="14" t="str">
        <f ca="1">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W53" s="14" t="s">
        <v>44</v>
      </c>
      <c r="X53" s="33" t="s">
        <v>1350</v>
      </c>
      <c r="Y53" s="14"/>
      <c r="Z53" s="14" t="s">
        <v>90</v>
      </c>
      <c r="AA53" s="19">
        <v>0</v>
      </c>
      <c r="AB53" s="19">
        <v>1</v>
      </c>
      <c r="AC53" s="19">
        <v>1</v>
      </c>
      <c r="AD53" s="19">
        <v>1</v>
      </c>
      <c r="AE53" s="14"/>
      <c r="AF53" s="14" t="s">
        <v>47</v>
      </c>
      <c r="AG53" s="14" t="s">
        <v>713</v>
      </c>
      <c r="AH53" s="14" t="s">
        <v>92</v>
      </c>
      <c r="AI53" s="20"/>
      <c r="AJ53" s="21"/>
    </row>
    <row r="54" spans="1:36" ht="120" x14ac:dyDescent="0.2">
      <c r="A54" s="10" t="str">
        <f t="shared" si="0"/>
        <v>32-53</v>
      </c>
      <c r="B54" s="11">
        <v>45002.422737766203</v>
      </c>
      <c r="C54" s="22" t="s">
        <v>892</v>
      </c>
      <c r="D54" s="23">
        <v>32</v>
      </c>
      <c r="E54" s="14" t="s">
        <v>81</v>
      </c>
      <c r="F54" s="14" t="s">
        <v>35</v>
      </c>
      <c r="G54" s="14" t="s">
        <v>707</v>
      </c>
      <c r="H54" s="14" t="s">
        <v>358</v>
      </c>
      <c r="I54" s="14" t="s">
        <v>708</v>
      </c>
      <c r="J54" s="14" t="s">
        <v>709</v>
      </c>
      <c r="K54" s="14" t="s">
        <v>710</v>
      </c>
      <c r="L54" s="14" t="s">
        <v>41</v>
      </c>
      <c r="M54" s="15">
        <v>43647</v>
      </c>
      <c r="N54" s="14">
        <v>21</v>
      </c>
      <c r="O54" s="14">
        <v>72</v>
      </c>
      <c r="P54" s="16"/>
      <c r="Q54" s="14" t="s">
        <v>893</v>
      </c>
      <c r="R54" s="14">
        <v>1</v>
      </c>
      <c r="S54" s="14"/>
      <c r="T54" s="14"/>
      <c r="U54" s="14"/>
      <c r="V54" s="14" t="str">
        <f ca="1">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W54" s="14" t="s">
        <v>44</v>
      </c>
      <c r="X54" s="33" t="s">
        <v>1351</v>
      </c>
      <c r="Y54" s="14"/>
      <c r="Z54" s="14" t="s">
        <v>46</v>
      </c>
      <c r="AA54" s="19">
        <v>5</v>
      </c>
      <c r="AB54" s="19">
        <v>0</v>
      </c>
      <c r="AC54" s="19">
        <v>0</v>
      </c>
      <c r="AD54" s="19">
        <v>0</v>
      </c>
      <c r="AE54" s="14"/>
      <c r="AF54" s="14" t="s">
        <v>47</v>
      </c>
      <c r="AG54" s="14" t="s">
        <v>895</v>
      </c>
      <c r="AH54" s="14" t="s">
        <v>92</v>
      </c>
      <c r="AI54" s="20"/>
      <c r="AJ54" s="21"/>
    </row>
    <row r="55" spans="1:36" ht="168" x14ac:dyDescent="0.2">
      <c r="A55" s="10" t="str">
        <f t="shared" si="0"/>
        <v>32-54</v>
      </c>
      <c r="B55" s="11">
        <v>45004.823530092595</v>
      </c>
      <c r="C55" s="22" t="s">
        <v>414</v>
      </c>
      <c r="D55" s="23">
        <v>32</v>
      </c>
      <c r="E55" s="14" t="s">
        <v>34</v>
      </c>
      <c r="F55" s="14" t="s">
        <v>35</v>
      </c>
      <c r="G55" s="14" t="s">
        <v>36</v>
      </c>
      <c r="H55" s="14" t="s">
        <v>223</v>
      </c>
      <c r="I55" s="14" t="s">
        <v>415</v>
      </c>
      <c r="J55" s="14" t="s">
        <v>416</v>
      </c>
      <c r="K55" s="14" t="s">
        <v>417</v>
      </c>
      <c r="L55" s="14" t="s">
        <v>41</v>
      </c>
      <c r="M55" s="15">
        <v>44256</v>
      </c>
      <c r="N55" s="14">
        <v>487</v>
      </c>
      <c r="O55" s="14">
        <v>405</v>
      </c>
      <c r="P55" s="14" t="s">
        <v>418</v>
      </c>
      <c r="Q55" s="14" t="s">
        <v>419</v>
      </c>
      <c r="R55" s="14">
        <v>1</v>
      </c>
      <c r="S55" s="14"/>
      <c r="T55" s="14"/>
      <c r="U55" s="14"/>
      <c r="V55" s="14" t="str">
        <f ca="1">IFERROR(__xludf.DUMMYFUNCTION("GOOGLETRANSLATE(Q55)"),"Nothing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W55" s="14" t="s">
        <v>420</v>
      </c>
      <c r="X55" s="33">
        <v>44780.194571759261</v>
      </c>
      <c r="Y55" s="14"/>
      <c r="Z55" s="14" t="s">
        <v>46</v>
      </c>
      <c r="AA55" s="19">
        <v>0</v>
      </c>
      <c r="AB55" s="19">
        <v>1</v>
      </c>
      <c r="AC55" s="19">
        <v>1</v>
      </c>
      <c r="AD55" s="19">
        <v>0</v>
      </c>
      <c r="AE55" s="14"/>
      <c r="AF55" s="14" t="s">
        <v>47</v>
      </c>
      <c r="AG55" s="14" t="s">
        <v>422</v>
      </c>
      <c r="AH55" s="14"/>
      <c r="AI55" s="32"/>
      <c r="AJ55" s="32"/>
    </row>
    <row r="56" spans="1:36" ht="96" x14ac:dyDescent="0.2">
      <c r="A56" s="10" t="str">
        <f t="shared" si="0"/>
        <v>32-55</v>
      </c>
      <c r="B56" s="11">
        <v>45004.831400462965</v>
      </c>
      <c r="C56" s="22" t="s">
        <v>551</v>
      </c>
      <c r="D56" s="23">
        <v>32</v>
      </c>
      <c r="E56" s="14" t="s">
        <v>34</v>
      </c>
      <c r="F56" s="14" t="s">
        <v>35</v>
      </c>
      <c r="G56" s="14" t="s">
        <v>36</v>
      </c>
      <c r="H56" s="14" t="s">
        <v>223</v>
      </c>
      <c r="I56" s="14" t="s">
        <v>552</v>
      </c>
      <c r="J56" s="14" t="s">
        <v>553</v>
      </c>
      <c r="K56" s="14" t="s">
        <v>554</v>
      </c>
      <c r="L56" s="14" t="s">
        <v>65</v>
      </c>
      <c r="M56" s="15">
        <v>42370</v>
      </c>
      <c r="N56" s="14">
        <v>1097</v>
      </c>
      <c r="O56" s="14">
        <v>1132</v>
      </c>
      <c r="P56" s="16"/>
      <c r="Q56" s="14" t="s">
        <v>555</v>
      </c>
      <c r="R56" s="14">
        <v>1</v>
      </c>
      <c r="S56" s="14"/>
      <c r="T56" s="14"/>
      <c r="U56" s="14"/>
      <c r="V56" s="14" t="str">
        <f ca="1">IFERROR(__xludf.DUMMYFUNCTION("GOOGLETRANSLATE(Q56)"),"@BabyFace78119 Most of the activists and rebels that Marcos arrested were from UP.
#Abscbndecline")</f>
        <v>@BabyFace78119 Most of the activists and rebels that Marcos arrested were from UP.
#Abscbndecline</v>
      </c>
      <c r="W56" s="14" t="s">
        <v>16</v>
      </c>
      <c r="X56" s="33" t="s">
        <v>1352</v>
      </c>
      <c r="Y56" s="14"/>
      <c r="Z56" s="14" t="s">
        <v>90</v>
      </c>
      <c r="AA56" s="19">
        <v>1</v>
      </c>
      <c r="AB56" s="19">
        <v>0</v>
      </c>
      <c r="AC56" s="19">
        <v>0</v>
      </c>
      <c r="AD56" s="19">
        <v>0</v>
      </c>
      <c r="AE56" s="14"/>
      <c r="AF56" s="14" t="s">
        <v>47</v>
      </c>
      <c r="AG56" s="14" t="s">
        <v>557</v>
      </c>
      <c r="AH56" s="14" t="s">
        <v>92</v>
      </c>
      <c r="AI56" s="32"/>
      <c r="AJ56" s="32"/>
    </row>
    <row r="57" spans="1:36" ht="120" x14ac:dyDescent="0.2">
      <c r="A57" s="10" t="str">
        <f t="shared" si="0"/>
        <v>32-56</v>
      </c>
      <c r="B57" s="11">
        <v>45004.836342592593</v>
      </c>
      <c r="C57" s="22" t="s">
        <v>599</v>
      </c>
      <c r="D57" s="23">
        <v>32</v>
      </c>
      <c r="E57" s="14" t="s">
        <v>34</v>
      </c>
      <c r="F57" s="14" t="s">
        <v>35</v>
      </c>
      <c r="G57" s="14" t="s">
        <v>36</v>
      </c>
      <c r="H57" s="14" t="s">
        <v>223</v>
      </c>
      <c r="I57" s="14" t="s">
        <v>600</v>
      </c>
      <c r="J57" s="14" t="s">
        <v>601</v>
      </c>
      <c r="K57" s="14" t="s">
        <v>602</v>
      </c>
      <c r="L57" s="14" t="s">
        <v>41</v>
      </c>
      <c r="M57" s="15">
        <v>43983</v>
      </c>
      <c r="N57" s="14">
        <v>667</v>
      </c>
      <c r="O57" s="14">
        <v>341</v>
      </c>
      <c r="P57" s="14" t="s">
        <v>603</v>
      </c>
      <c r="Q57" s="14" t="s">
        <v>604</v>
      </c>
      <c r="R57" s="14">
        <v>1</v>
      </c>
      <c r="S57" s="14"/>
      <c r="T57" s="14"/>
      <c r="U57" s="14"/>
      <c r="V57" s="14" t="str">
        <f ca="1">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W57" s="14" t="s">
        <v>44</v>
      </c>
      <c r="X57" s="33" t="s">
        <v>1353</v>
      </c>
      <c r="Y57" s="14"/>
      <c r="Z57" s="14" t="s">
        <v>90</v>
      </c>
      <c r="AA57" s="19">
        <v>1</v>
      </c>
      <c r="AB57" s="19">
        <v>0</v>
      </c>
      <c r="AC57" s="19">
        <v>0</v>
      </c>
      <c r="AD57" s="19">
        <v>0</v>
      </c>
      <c r="AE57" s="14"/>
      <c r="AF57" s="14" t="s">
        <v>69</v>
      </c>
      <c r="AG57" s="14" t="s">
        <v>606</v>
      </c>
      <c r="AH57" s="14"/>
      <c r="AI57" s="32"/>
      <c r="AJ57" s="32"/>
    </row>
    <row r="58" spans="1:36" ht="144" x14ac:dyDescent="0.2">
      <c r="A58" s="10" t="str">
        <f t="shared" si="0"/>
        <v>32-57</v>
      </c>
      <c r="B58" s="11">
        <v>45004.837500000001</v>
      </c>
      <c r="C58" s="22" t="s">
        <v>735</v>
      </c>
      <c r="D58" s="23">
        <v>32</v>
      </c>
      <c r="E58" s="14" t="s">
        <v>34</v>
      </c>
      <c r="F58" s="14" t="s">
        <v>35</v>
      </c>
      <c r="G58" s="14" t="s">
        <v>36</v>
      </c>
      <c r="H58" s="14" t="s">
        <v>223</v>
      </c>
      <c r="I58" s="14" t="s">
        <v>736</v>
      </c>
      <c r="J58" s="14" t="s">
        <v>737</v>
      </c>
      <c r="K58" s="14" t="s">
        <v>738</v>
      </c>
      <c r="L58" s="14" t="s">
        <v>41</v>
      </c>
      <c r="M58" s="15">
        <v>44013</v>
      </c>
      <c r="N58" s="14">
        <v>395</v>
      </c>
      <c r="O58" s="14">
        <v>108</v>
      </c>
      <c r="P58" s="16"/>
      <c r="Q58" s="14" t="s">
        <v>739</v>
      </c>
      <c r="R58" s="14">
        <v>1</v>
      </c>
      <c r="S58" s="14"/>
      <c r="T58" s="14"/>
      <c r="U58" s="14"/>
      <c r="V58" s="14" t="str">
        <f ca="1">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W58" s="14" t="s">
        <v>44</v>
      </c>
      <c r="X58" s="33" t="s">
        <v>1354</v>
      </c>
      <c r="Y58" s="14"/>
      <c r="Z58" s="14" t="s">
        <v>90</v>
      </c>
      <c r="AA58" s="19">
        <v>0</v>
      </c>
      <c r="AB58" s="19">
        <v>0</v>
      </c>
      <c r="AC58" s="19">
        <v>0</v>
      </c>
      <c r="AD58" s="19">
        <v>0</v>
      </c>
      <c r="AE58" s="14"/>
      <c r="AF58" s="14" t="s">
        <v>47</v>
      </c>
      <c r="AG58" s="24" t="s">
        <v>1355</v>
      </c>
      <c r="AH58" s="14" t="s">
        <v>92</v>
      </c>
      <c r="AI58" s="32"/>
      <c r="AJ58" s="32"/>
    </row>
    <row r="59" spans="1:36" ht="144" x14ac:dyDescent="0.2">
      <c r="A59" s="10" t="str">
        <f t="shared" si="0"/>
        <v>32-58</v>
      </c>
      <c r="B59" s="11">
        <v>45004.838888888888</v>
      </c>
      <c r="C59" s="22" t="s">
        <v>978</v>
      </c>
      <c r="D59" s="23">
        <v>32</v>
      </c>
      <c r="E59" s="14" t="s">
        <v>34</v>
      </c>
      <c r="F59" s="14" t="s">
        <v>35</v>
      </c>
      <c r="G59" s="14" t="s">
        <v>36</v>
      </c>
      <c r="H59" s="14" t="s">
        <v>223</v>
      </c>
      <c r="I59" s="14" t="s">
        <v>979</v>
      </c>
      <c r="J59" s="14" t="s">
        <v>980</v>
      </c>
      <c r="K59" s="14" t="s">
        <v>981</v>
      </c>
      <c r="L59" s="14" t="s">
        <v>41</v>
      </c>
      <c r="M59" s="15">
        <v>44197</v>
      </c>
      <c r="N59" s="14">
        <v>7</v>
      </c>
      <c r="O59" s="14">
        <v>0</v>
      </c>
      <c r="P59" s="16"/>
      <c r="Q59" s="14" t="s">
        <v>982</v>
      </c>
      <c r="R59" s="14">
        <v>1</v>
      </c>
      <c r="S59" s="14"/>
      <c r="T59" s="14"/>
      <c r="U59" s="14"/>
      <c r="V59" s="14" t="str">
        <f ca="1">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W59" s="14" t="s">
        <v>44</v>
      </c>
      <c r="X59" s="33" t="s">
        <v>1356</v>
      </c>
      <c r="Y59" s="14"/>
      <c r="Z59" s="14" t="s">
        <v>90</v>
      </c>
      <c r="AA59" s="19">
        <v>0</v>
      </c>
      <c r="AB59" s="19">
        <v>0</v>
      </c>
      <c r="AC59" s="19">
        <v>0</v>
      </c>
      <c r="AD59" s="19">
        <v>0</v>
      </c>
      <c r="AE59" s="14"/>
      <c r="AF59" s="14" t="s">
        <v>47</v>
      </c>
      <c r="AG59" s="27" t="s">
        <v>1357</v>
      </c>
      <c r="AH59" s="14" t="s">
        <v>92</v>
      </c>
      <c r="AI59" s="32"/>
      <c r="AJ59" s="32"/>
    </row>
    <row r="60" spans="1:36" ht="72" x14ac:dyDescent="0.2">
      <c r="A60" s="10" t="str">
        <f t="shared" si="0"/>
        <v>32-59</v>
      </c>
      <c r="B60" s="11">
        <v>45004.843055555553</v>
      </c>
      <c r="C60" s="12" t="s">
        <v>959</v>
      </c>
      <c r="D60" s="13">
        <v>32</v>
      </c>
      <c r="E60" s="14" t="s">
        <v>34</v>
      </c>
      <c r="F60" s="14" t="s">
        <v>35</v>
      </c>
      <c r="G60" s="14" t="s">
        <v>36</v>
      </c>
      <c r="H60" s="14" t="s">
        <v>223</v>
      </c>
      <c r="I60" s="14" t="s">
        <v>960</v>
      </c>
      <c r="J60" s="14" t="s">
        <v>961</v>
      </c>
      <c r="K60" s="14"/>
      <c r="L60" s="14" t="s">
        <v>41</v>
      </c>
      <c r="M60" s="15">
        <v>44531</v>
      </c>
      <c r="N60" s="14">
        <v>159</v>
      </c>
      <c r="O60" s="14">
        <v>2</v>
      </c>
      <c r="P60" s="16"/>
      <c r="Q60" s="14" t="s">
        <v>962</v>
      </c>
      <c r="R60" s="14">
        <v>1</v>
      </c>
      <c r="S60" s="14"/>
      <c r="T60" s="14"/>
      <c r="U60" s="14"/>
      <c r="V60" s="14" t="str">
        <f ca="1">IFERROR(__xludf.DUMMYFUNCTION("GOOGLETRANSLATE(Q60)"),"No1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W60" s="14" t="s">
        <v>44</v>
      </c>
      <c r="X60" s="33" t="s">
        <v>1358</v>
      </c>
      <c r="Y60" s="14"/>
      <c r="Z60" s="14" t="s">
        <v>46</v>
      </c>
      <c r="AA60" s="19">
        <v>0</v>
      </c>
      <c r="AB60" s="19">
        <v>0</v>
      </c>
      <c r="AC60" s="19">
        <v>0</v>
      </c>
      <c r="AD60" s="19">
        <v>0</v>
      </c>
      <c r="AE60" s="14"/>
      <c r="AF60" s="14" t="s">
        <v>47</v>
      </c>
      <c r="AG60" s="14" t="s">
        <v>964</v>
      </c>
      <c r="AH60" s="14" t="s">
        <v>221</v>
      </c>
      <c r="AI60" s="32"/>
      <c r="AJ60" s="32"/>
    </row>
    <row r="61" spans="1:36" ht="108" x14ac:dyDescent="0.2">
      <c r="A61" s="10" t="str">
        <f t="shared" si="0"/>
        <v>32-60</v>
      </c>
      <c r="B61" s="11">
        <v>45004.845833333333</v>
      </c>
      <c r="C61" s="22" t="s">
        <v>1041</v>
      </c>
      <c r="D61" s="23">
        <v>32</v>
      </c>
      <c r="E61" s="14" t="s">
        <v>34</v>
      </c>
      <c r="F61" s="14" t="s">
        <v>35</v>
      </c>
      <c r="G61" s="14" t="s">
        <v>36</v>
      </c>
      <c r="H61" s="14" t="s">
        <v>223</v>
      </c>
      <c r="I61" s="14" t="s">
        <v>1042</v>
      </c>
      <c r="J61" s="14" t="s">
        <v>1043</v>
      </c>
      <c r="K61" s="14" t="s">
        <v>1044</v>
      </c>
      <c r="L61" s="14" t="s">
        <v>41</v>
      </c>
      <c r="M61" s="15">
        <v>44166</v>
      </c>
      <c r="N61" s="14">
        <v>906</v>
      </c>
      <c r="O61" s="14">
        <v>1003</v>
      </c>
      <c r="P61" s="14" t="s">
        <v>126</v>
      </c>
      <c r="Q61" s="14" t="s">
        <v>1045</v>
      </c>
      <c r="R61" s="14"/>
      <c r="S61" s="14"/>
      <c r="T61" s="14">
        <v>1</v>
      </c>
      <c r="U61" s="14"/>
      <c r="V61" s="14" t="str">
        <f ca="1">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W61" s="14" t="s">
        <v>44</v>
      </c>
      <c r="X61" s="33" t="s">
        <v>1359</v>
      </c>
      <c r="Y61" s="14"/>
      <c r="Z61" s="14" t="s">
        <v>46</v>
      </c>
      <c r="AA61" s="19">
        <v>0</v>
      </c>
      <c r="AB61" s="19">
        <v>0</v>
      </c>
      <c r="AC61" s="19">
        <v>0</v>
      </c>
      <c r="AD61" s="19">
        <v>0</v>
      </c>
      <c r="AE61" s="14"/>
      <c r="AF61" s="14" t="s">
        <v>69</v>
      </c>
      <c r="AG61" s="14" t="s">
        <v>1047</v>
      </c>
      <c r="AH61" s="14"/>
      <c r="AI61" s="32"/>
      <c r="AJ61" s="32"/>
    </row>
    <row r="62" spans="1:36" ht="120" x14ac:dyDescent="0.2">
      <c r="A62" s="10" t="str">
        <f t="shared" si="0"/>
        <v>32-61</v>
      </c>
      <c r="B62" s="11">
        <v>45004.847222222219</v>
      </c>
      <c r="C62" s="12" t="s">
        <v>470</v>
      </c>
      <c r="D62" s="13">
        <v>32</v>
      </c>
      <c r="E62" s="14" t="s">
        <v>34</v>
      </c>
      <c r="F62" s="14" t="s">
        <v>35</v>
      </c>
      <c r="G62" s="14" t="s">
        <v>36</v>
      </c>
      <c r="H62" s="14" t="s">
        <v>223</v>
      </c>
      <c r="I62" s="14" t="s">
        <v>471</v>
      </c>
      <c r="J62" s="14" t="s">
        <v>472</v>
      </c>
      <c r="K62" s="14"/>
      <c r="L62" s="14" t="s">
        <v>41</v>
      </c>
      <c r="M62" s="15">
        <v>40299</v>
      </c>
      <c r="N62" s="14">
        <v>67</v>
      </c>
      <c r="O62" s="14">
        <v>23</v>
      </c>
      <c r="P62" s="14" t="s">
        <v>473</v>
      </c>
      <c r="Q62" s="14" t="s">
        <v>474</v>
      </c>
      <c r="R62" s="14">
        <v>1</v>
      </c>
      <c r="S62" s="14"/>
      <c r="T62" s="14"/>
      <c r="U62" s="14"/>
      <c r="V62" s="14" t="str">
        <f ca="1">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W62" s="14" t="s">
        <v>44</v>
      </c>
      <c r="X62" s="33">
        <v>44870.952777777777</v>
      </c>
      <c r="Y62" s="14"/>
      <c r="Z62" s="14" t="s">
        <v>46</v>
      </c>
      <c r="AA62" s="19">
        <v>2</v>
      </c>
      <c r="AB62" s="19">
        <v>0</v>
      </c>
      <c r="AC62" s="19">
        <v>0</v>
      </c>
      <c r="AD62" s="19">
        <v>0</v>
      </c>
      <c r="AE62" s="14"/>
      <c r="AF62" s="14" t="s">
        <v>69</v>
      </c>
      <c r="AG62" s="14" t="s">
        <v>476</v>
      </c>
      <c r="AH62" s="14"/>
      <c r="AI62" s="32"/>
      <c r="AJ62" s="32"/>
    </row>
    <row r="63" spans="1:36" ht="108" x14ac:dyDescent="0.2">
      <c r="A63" s="10" t="str">
        <f t="shared" si="0"/>
        <v>32-62</v>
      </c>
      <c r="B63" s="11">
        <v>45004.848611111112</v>
      </c>
      <c r="C63" s="22" t="s">
        <v>588</v>
      </c>
      <c r="D63" s="23">
        <v>32</v>
      </c>
      <c r="E63" s="14" t="s">
        <v>34</v>
      </c>
      <c r="F63" s="14" t="s">
        <v>35</v>
      </c>
      <c r="G63" s="14" t="s">
        <v>36</v>
      </c>
      <c r="H63" s="14" t="s">
        <v>223</v>
      </c>
      <c r="I63" s="14" t="s">
        <v>589</v>
      </c>
      <c r="J63" s="14" t="s">
        <v>590</v>
      </c>
      <c r="K63" s="14" t="s">
        <v>591</v>
      </c>
      <c r="L63" s="14" t="s">
        <v>65</v>
      </c>
      <c r="M63" s="15">
        <v>42736</v>
      </c>
      <c r="N63" s="14">
        <v>161</v>
      </c>
      <c r="O63" s="14">
        <v>239</v>
      </c>
      <c r="P63" s="14" t="s">
        <v>592</v>
      </c>
      <c r="Q63" s="14" t="s">
        <v>593</v>
      </c>
      <c r="R63" s="14"/>
      <c r="S63" s="14"/>
      <c r="T63" s="14">
        <v>1</v>
      </c>
      <c r="U63" s="14"/>
      <c r="V63" s="14" t="str">
        <f ca="1">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W63" s="14" t="s">
        <v>44</v>
      </c>
      <c r="X63" s="33" t="s">
        <v>1360</v>
      </c>
      <c r="Y63" s="14"/>
      <c r="Z63" s="14" t="s">
        <v>46</v>
      </c>
      <c r="AA63" s="19">
        <v>0</v>
      </c>
      <c r="AB63" s="19">
        <v>0</v>
      </c>
      <c r="AC63" s="19">
        <v>0</v>
      </c>
      <c r="AD63" s="19">
        <v>0</v>
      </c>
      <c r="AE63" s="14"/>
      <c r="AF63" s="14" t="s">
        <v>78</v>
      </c>
      <c r="AG63" s="14" t="s">
        <v>595</v>
      </c>
      <c r="AH63" s="14"/>
      <c r="AI63" s="32"/>
      <c r="AJ63" s="32"/>
    </row>
    <row r="64" spans="1:36" ht="120" x14ac:dyDescent="0.2">
      <c r="A64" s="10" t="str">
        <f t="shared" si="0"/>
        <v>32-63</v>
      </c>
      <c r="B64" s="11">
        <v>45004.850694444445</v>
      </c>
      <c r="C64" s="22" t="s">
        <v>222</v>
      </c>
      <c r="D64" s="23">
        <v>32</v>
      </c>
      <c r="E64" s="14" t="s">
        <v>34</v>
      </c>
      <c r="F64" s="14" t="s">
        <v>35</v>
      </c>
      <c r="G64" s="14" t="s">
        <v>36</v>
      </c>
      <c r="H64" s="14" t="s">
        <v>223</v>
      </c>
      <c r="I64" s="14" t="s">
        <v>224</v>
      </c>
      <c r="J64" s="14" t="s">
        <v>225</v>
      </c>
      <c r="K64" s="14" t="s">
        <v>226</v>
      </c>
      <c r="L64" s="14" t="s">
        <v>41</v>
      </c>
      <c r="M64" s="15">
        <v>44044</v>
      </c>
      <c r="N64" s="14">
        <v>5</v>
      </c>
      <c r="O64" s="14">
        <v>1</v>
      </c>
      <c r="P64" s="16"/>
      <c r="Q64" s="14" t="s">
        <v>227</v>
      </c>
      <c r="R64" s="14">
        <v>1</v>
      </c>
      <c r="S64" s="14"/>
      <c r="T64" s="14"/>
      <c r="U64" s="14"/>
      <c r="V64" s="14" t="str">
        <f ca="1">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W64" s="14" t="s">
        <v>44</v>
      </c>
      <c r="X64" s="33">
        <v>44198.454861111109</v>
      </c>
      <c r="Y64" s="14"/>
      <c r="Z64" s="14" t="s">
        <v>46</v>
      </c>
      <c r="AA64" s="19">
        <v>0</v>
      </c>
      <c r="AB64" s="19">
        <v>0</v>
      </c>
      <c r="AC64" s="19">
        <v>0</v>
      </c>
      <c r="AD64" s="19">
        <v>0</v>
      </c>
      <c r="AE64" s="14"/>
      <c r="AF64" s="14" t="s">
        <v>47</v>
      </c>
      <c r="AG64" s="14" t="s">
        <v>229</v>
      </c>
      <c r="AH64" s="14" t="s">
        <v>92</v>
      </c>
      <c r="AI64" s="32"/>
      <c r="AJ64" s="32"/>
    </row>
    <row r="65" spans="1:36" ht="144" x14ac:dyDescent="0.2">
      <c r="A65" s="10" t="str">
        <f t="shared" si="0"/>
        <v>32-64</v>
      </c>
      <c r="B65" s="11">
        <v>45004.852777777778</v>
      </c>
      <c r="C65" s="22" t="s">
        <v>1248</v>
      </c>
      <c r="D65" s="23">
        <v>32</v>
      </c>
      <c r="E65" s="14" t="s">
        <v>34</v>
      </c>
      <c r="F65" s="14" t="s">
        <v>35</v>
      </c>
      <c r="G65" s="14" t="s">
        <v>36</v>
      </c>
      <c r="H65" s="14" t="s">
        <v>223</v>
      </c>
      <c r="I65" s="14" t="s">
        <v>1042</v>
      </c>
      <c r="J65" s="14" t="s">
        <v>1043</v>
      </c>
      <c r="K65" s="14" t="s">
        <v>1044</v>
      </c>
      <c r="L65" s="14" t="s">
        <v>41</v>
      </c>
      <c r="M65" s="15">
        <v>44166</v>
      </c>
      <c r="N65" s="14">
        <v>906</v>
      </c>
      <c r="O65" s="14">
        <v>1003</v>
      </c>
      <c r="P65" s="14" t="s">
        <v>126</v>
      </c>
      <c r="Q65" s="14" t="s">
        <v>1249</v>
      </c>
      <c r="R65" s="14">
        <v>1</v>
      </c>
      <c r="S65" s="14"/>
      <c r="T65" s="14"/>
      <c r="U65" s="14"/>
      <c r="V65" s="14" t="str">
        <f ca="1">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W65" s="14" t="s">
        <v>44</v>
      </c>
      <c r="X65" s="33" t="s">
        <v>1361</v>
      </c>
      <c r="Y65" s="14"/>
      <c r="Z65" s="14" t="s">
        <v>46</v>
      </c>
      <c r="AA65" s="19">
        <v>2</v>
      </c>
      <c r="AB65" s="19">
        <v>0</v>
      </c>
      <c r="AC65" s="19">
        <v>0</v>
      </c>
      <c r="AD65" s="19">
        <v>0</v>
      </c>
      <c r="AE65" s="14"/>
      <c r="AF65" s="14" t="s">
        <v>47</v>
      </c>
      <c r="AG65" s="27" t="s">
        <v>1362</v>
      </c>
      <c r="AH65" s="14"/>
      <c r="AI65" s="32"/>
      <c r="AJ65" s="32"/>
    </row>
    <row r="66" spans="1:36" ht="96" x14ac:dyDescent="0.2">
      <c r="A66" s="10" t="str">
        <f t="shared" si="0"/>
        <v>32-65</v>
      </c>
      <c r="B66" s="11">
        <v>45004.854166666664</v>
      </c>
      <c r="C66" s="22" t="s">
        <v>1148</v>
      </c>
      <c r="D66" s="23">
        <v>32</v>
      </c>
      <c r="E66" s="14" t="s">
        <v>34</v>
      </c>
      <c r="F66" s="14" t="s">
        <v>35</v>
      </c>
      <c r="G66" s="14" t="s">
        <v>36</v>
      </c>
      <c r="H66" s="14" t="s">
        <v>223</v>
      </c>
      <c r="I66" s="14" t="s">
        <v>1149</v>
      </c>
      <c r="J66" s="14" t="s">
        <v>1150</v>
      </c>
      <c r="K66" s="14" t="s">
        <v>1151</v>
      </c>
      <c r="L66" s="14" t="s">
        <v>41</v>
      </c>
      <c r="M66" s="15">
        <v>44440</v>
      </c>
      <c r="N66" s="14">
        <v>94</v>
      </c>
      <c r="O66" s="14">
        <v>106</v>
      </c>
      <c r="P66" s="16"/>
      <c r="Q66" s="14" t="s">
        <v>1152</v>
      </c>
      <c r="R66" s="14">
        <v>1</v>
      </c>
      <c r="S66" s="14"/>
      <c r="T66" s="14"/>
      <c r="U66" s="14"/>
      <c r="V66" s="14" t="str">
        <f ca="1">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W66" s="14" t="s">
        <v>44</v>
      </c>
      <c r="X66" s="33" t="s">
        <v>1363</v>
      </c>
      <c r="Y66" s="14"/>
      <c r="Z66" s="14" t="s">
        <v>46</v>
      </c>
      <c r="AA66" s="19">
        <v>1</v>
      </c>
      <c r="AB66" s="19">
        <v>1</v>
      </c>
      <c r="AC66" s="19">
        <v>1</v>
      </c>
      <c r="AD66" s="19">
        <v>0</v>
      </c>
      <c r="AE66" s="14"/>
      <c r="AF66" s="14" t="s">
        <v>69</v>
      </c>
      <c r="AG66" s="14" t="s">
        <v>1154</v>
      </c>
      <c r="AH66" s="14" t="s">
        <v>92</v>
      </c>
      <c r="AI66" s="32"/>
      <c r="AJ66" s="32"/>
    </row>
    <row r="67" spans="1:36" ht="144" x14ac:dyDescent="0.2">
      <c r="A67" s="10" t="str">
        <f t="shared" si="0"/>
        <v>32-66</v>
      </c>
      <c r="B67" s="11">
        <v>45004.859027777777</v>
      </c>
      <c r="C67" s="22" t="s">
        <v>348</v>
      </c>
      <c r="D67" s="23">
        <v>32</v>
      </c>
      <c r="E67" s="14" t="s">
        <v>34</v>
      </c>
      <c r="F67" s="14" t="s">
        <v>35</v>
      </c>
      <c r="G67" s="14" t="s">
        <v>36</v>
      </c>
      <c r="H67" s="14" t="s">
        <v>349</v>
      </c>
      <c r="I67" s="14" t="s">
        <v>350</v>
      </c>
      <c r="J67" s="14" t="s">
        <v>351</v>
      </c>
      <c r="K67" s="14" t="s">
        <v>352</v>
      </c>
      <c r="L67" s="14" t="s">
        <v>65</v>
      </c>
      <c r="M67" s="15">
        <v>42186</v>
      </c>
      <c r="N67" s="14">
        <v>43</v>
      </c>
      <c r="O67" s="14">
        <v>48</v>
      </c>
      <c r="P67" s="14" t="s">
        <v>353</v>
      </c>
      <c r="Q67" s="14" t="s">
        <v>354</v>
      </c>
      <c r="R67" s="14">
        <v>1</v>
      </c>
      <c r="S67" s="14"/>
      <c r="T67" s="14"/>
      <c r="U67" s="14"/>
      <c r="V67" s="14" t="str">
        <f ca="1">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W67" s="14" t="s">
        <v>44</v>
      </c>
      <c r="X67" s="33">
        <v>44686.504166666666</v>
      </c>
      <c r="Y67" s="14"/>
      <c r="Z67" s="14" t="s">
        <v>90</v>
      </c>
      <c r="AA67" s="19">
        <v>0</v>
      </c>
      <c r="AB67" s="19">
        <v>0</v>
      </c>
      <c r="AC67" s="19">
        <v>0</v>
      </c>
      <c r="AD67" s="19">
        <v>0</v>
      </c>
      <c r="AE67" s="14"/>
      <c r="AF67" s="14" t="s">
        <v>78</v>
      </c>
      <c r="AG67" s="14" t="s">
        <v>356</v>
      </c>
      <c r="AH67" s="14"/>
      <c r="AI67" s="32"/>
      <c r="AJ67" s="32"/>
    </row>
    <row r="68" spans="1:36" ht="144" x14ac:dyDescent="0.2">
      <c r="A68" s="10" t="str">
        <f t="shared" si="0"/>
        <v>32-67</v>
      </c>
      <c r="B68" s="11">
        <v>45004.861111111109</v>
      </c>
      <c r="C68" s="12" t="s">
        <v>1009</v>
      </c>
      <c r="D68" s="13">
        <v>32</v>
      </c>
      <c r="E68" s="14" t="s">
        <v>34</v>
      </c>
      <c r="F68" s="14" t="s">
        <v>35</v>
      </c>
      <c r="G68" s="14" t="s">
        <v>36</v>
      </c>
      <c r="H68" s="14" t="s">
        <v>349</v>
      </c>
      <c r="I68" s="14" t="s">
        <v>1010</v>
      </c>
      <c r="J68" s="14" t="s">
        <v>1011</v>
      </c>
      <c r="K68" s="14"/>
      <c r="L68" s="14" t="s">
        <v>41</v>
      </c>
      <c r="M68" s="15">
        <v>41730</v>
      </c>
      <c r="N68" s="14">
        <v>346</v>
      </c>
      <c r="O68" s="14">
        <v>148</v>
      </c>
      <c r="P68" s="14" t="s">
        <v>1012</v>
      </c>
      <c r="Q68" s="14" t="s">
        <v>1013</v>
      </c>
      <c r="R68" s="14">
        <v>1</v>
      </c>
      <c r="S68" s="14"/>
      <c r="T68" s="14"/>
      <c r="U68" s="14"/>
      <c r="V68" s="14" t="str">
        <f ca="1">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W68" s="14" t="s">
        <v>44</v>
      </c>
      <c r="X68" s="33" t="s">
        <v>1364</v>
      </c>
      <c r="Y68" s="14"/>
      <c r="Z68" s="14" t="s">
        <v>46</v>
      </c>
      <c r="AA68" s="19">
        <v>0</v>
      </c>
      <c r="AB68" s="19">
        <v>0</v>
      </c>
      <c r="AC68" s="19">
        <v>0</v>
      </c>
      <c r="AD68" s="19">
        <v>0</v>
      </c>
      <c r="AE68" s="14"/>
      <c r="AF68" s="14" t="s">
        <v>47</v>
      </c>
      <c r="AG68" s="24" t="s">
        <v>1365</v>
      </c>
      <c r="AH68" s="14"/>
      <c r="AI68" s="32"/>
      <c r="AJ68" s="32"/>
    </row>
    <row r="69" spans="1:36" ht="144" x14ac:dyDescent="0.2">
      <c r="A69" s="10" t="str">
        <f t="shared" si="0"/>
        <v>32-68</v>
      </c>
      <c r="B69" s="11">
        <v>45004.863888888889</v>
      </c>
      <c r="C69" s="22" t="s">
        <v>789</v>
      </c>
      <c r="D69" s="23">
        <v>32</v>
      </c>
      <c r="E69" s="14" t="s">
        <v>34</v>
      </c>
      <c r="F69" s="14" t="s">
        <v>35</v>
      </c>
      <c r="G69" s="14" t="s">
        <v>36</v>
      </c>
      <c r="H69" s="14" t="s">
        <v>349</v>
      </c>
      <c r="I69" s="14" t="s">
        <v>790</v>
      </c>
      <c r="J69" s="14" t="s">
        <v>791</v>
      </c>
      <c r="K69" s="14" t="s">
        <v>792</v>
      </c>
      <c r="L69" s="14" t="s">
        <v>41</v>
      </c>
      <c r="M69" s="15">
        <v>41883</v>
      </c>
      <c r="N69" s="14">
        <v>811</v>
      </c>
      <c r="O69" s="14">
        <v>682</v>
      </c>
      <c r="P69" s="14" t="s">
        <v>793</v>
      </c>
      <c r="Q69" s="14" t="s">
        <v>794</v>
      </c>
      <c r="R69" s="14">
        <v>1</v>
      </c>
      <c r="S69" s="14"/>
      <c r="T69" s="14"/>
      <c r="U69" s="14"/>
      <c r="V69" s="14" t="str">
        <f ca="1">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W69" s="14" t="s">
        <v>44</v>
      </c>
      <c r="X69" s="33" t="s">
        <v>1366</v>
      </c>
      <c r="Y69" s="14"/>
      <c r="Z69" s="14" t="s">
        <v>90</v>
      </c>
      <c r="AA69" s="19">
        <v>0</v>
      </c>
      <c r="AB69" s="19">
        <v>2</v>
      </c>
      <c r="AC69" s="19">
        <v>0</v>
      </c>
      <c r="AD69" s="19">
        <v>0</v>
      </c>
      <c r="AE69" s="14"/>
      <c r="AF69" s="14" t="s">
        <v>47</v>
      </c>
      <c r="AG69" s="27" t="s">
        <v>1367</v>
      </c>
      <c r="AH69" s="14"/>
      <c r="AI69" s="32"/>
      <c r="AJ69" s="32"/>
    </row>
    <row r="70" spans="1:36" ht="156" x14ac:dyDescent="0.2">
      <c r="A70" s="10" t="str">
        <f t="shared" si="0"/>
        <v>32-69</v>
      </c>
      <c r="B70" s="11">
        <v>45004.865972222222</v>
      </c>
      <c r="C70" s="22" t="s">
        <v>1226</v>
      </c>
      <c r="D70" s="23">
        <v>32</v>
      </c>
      <c r="E70" s="14" t="s">
        <v>34</v>
      </c>
      <c r="F70" s="14" t="s">
        <v>35</v>
      </c>
      <c r="G70" s="14" t="s">
        <v>36</v>
      </c>
      <c r="H70" s="14" t="s">
        <v>349</v>
      </c>
      <c r="I70" s="14" t="s">
        <v>1227</v>
      </c>
      <c r="J70" s="14" t="s">
        <v>1228</v>
      </c>
      <c r="K70" s="14" t="s">
        <v>1229</v>
      </c>
      <c r="L70" s="14" t="s">
        <v>41</v>
      </c>
      <c r="M70" s="15">
        <v>42125</v>
      </c>
      <c r="N70" s="14">
        <v>578</v>
      </c>
      <c r="O70" s="14">
        <v>270</v>
      </c>
      <c r="P70" s="16"/>
      <c r="Q70" s="14" t="s">
        <v>1230</v>
      </c>
      <c r="R70" s="14">
        <v>1</v>
      </c>
      <c r="S70" s="14"/>
      <c r="T70" s="14"/>
      <c r="U70" s="14"/>
      <c r="V70" s="14" t="str">
        <f ca="1">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W70" s="14" t="s">
        <v>44</v>
      </c>
      <c r="X70" s="33" t="s">
        <v>1368</v>
      </c>
      <c r="Y70" s="14"/>
      <c r="Z70" s="14" t="s">
        <v>46</v>
      </c>
      <c r="AA70" s="19">
        <v>68</v>
      </c>
      <c r="AB70" s="19">
        <v>0</v>
      </c>
      <c r="AC70" s="19">
        <v>0</v>
      </c>
      <c r="AD70" s="19">
        <v>0</v>
      </c>
      <c r="AE70" s="14"/>
      <c r="AF70" s="14" t="s">
        <v>47</v>
      </c>
      <c r="AG70" s="27" t="s">
        <v>1369</v>
      </c>
      <c r="AH70" s="14" t="s">
        <v>92</v>
      </c>
      <c r="AI70" s="32"/>
      <c r="AJ70" s="32"/>
    </row>
    <row r="71" spans="1:36" ht="204" x14ac:dyDescent="0.2">
      <c r="A71" s="10" t="str">
        <f t="shared" si="0"/>
        <v>32-70</v>
      </c>
      <c r="B71" s="11">
        <v>45004.868750000001</v>
      </c>
      <c r="C71" s="22" t="s">
        <v>448</v>
      </c>
      <c r="D71" s="23">
        <v>32</v>
      </c>
      <c r="E71" s="14" t="s">
        <v>34</v>
      </c>
      <c r="F71" s="14" t="s">
        <v>35</v>
      </c>
      <c r="G71" s="14" t="s">
        <v>36</v>
      </c>
      <c r="H71" s="14" t="s">
        <v>349</v>
      </c>
      <c r="I71" s="14" t="s">
        <v>449</v>
      </c>
      <c r="J71" s="14" t="s">
        <v>450</v>
      </c>
      <c r="K71" s="14" t="s">
        <v>451</v>
      </c>
      <c r="L71" s="14" t="s">
        <v>41</v>
      </c>
      <c r="M71" s="15">
        <v>44440</v>
      </c>
      <c r="N71" s="14">
        <v>2050</v>
      </c>
      <c r="O71" s="14">
        <v>1721</v>
      </c>
      <c r="P71" s="14" t="s">
        <v>174</v>
      </c>
      <c r="Q71" s="14" t="s">
        <v>452</v>
      </c>
      <c r="R71" s="14">
        <v>1</v>
      </c>
      <c r="S71" s="14"/>
      <c r="T71" s="14"/>
      <c r="U71" s="14"/>
      <c r="V71" s="14" t="str">
        <f ca="1">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W71" s="14" t="s">
        <v>16</v>
      </c>
      <c r="X71" s="33">
        <v>44839.308333333334</v>
      </c>
      <c r="Y71" s="14"/>
      <c r="Z71" s="14" t="s">
        <v>46</v>
      </c>
      <c r="AA71" s="19">
        <v>1</v>
      </c>
      <c r="AB71" s="19">
        <v>1</v>
      </c>
      <c r="AC71" s="19">
        <v>23</v>
      </c>
      <c r="AD71" s="19">
        <v>1</v>
      </c>
      <c r="AE71" s="14"/>
      <c r="AF71" s="14" t="s">
        <v>69</v>
      </c>
      <c r="AG71" s="14" t="s">
        <v>454</v>
      </c>
      <c r="AH71" s="14"/>
      <c r="AI71" s="32"/>
      <c r="AJ71" s="32"/>
    </row>
    <row r="72" spans="1:36" ht="120" x14ac:dyDescent="0.2">
      <c r="A72" s="10" t="str">
        <f t="shared" si="0"/>
        <v>32-71</v>
      </c>
      <c r="B72" s="11" t="s">
        <v>1268</v>
      </c>
      <c r="C72" s="22" t="s">
        <v>1269</v>
      </c>
      <c r="D72" s="23">
        <v>32</v>
      </c>
      <c r="E72" s="14" t="s">
        <v>34</v>
      </c>
      <c r="F72" s="14" t="s">
        <v>35</v>
      </c>
      <c r="G72" s="14" t="s">
        <v>36</v>
      </c>
      <c r="H72" s="14" t="s">
        <v>349</v>
      </c>
      <c r="I72" s="14" t="s">
        <v>1270</v>
      </c>
      <c r="J72" s="14" t="s">
        <v>1271</v>
      </c>
      <c r="K72" s="14" t="s">
        <v>1272</v>
      </c>
      <c r="L72" s="14" t="s">
        <v>41</v>
      </c>
      <c r="M72" s="15">
        <v>44409</v>
      </c>
      <c r="N72" s="14">
        <v>749</v>
      </c>
      <c r="O72" s="14">
        <v>1212</v>
      </c>
      <c r="P72" s="14" t="s">
        <v>1273</v>
      </c>
      <c r="Q72" s="14" t="s">
        <v>1274</v>
      </c>
      <c r="R72" s="14">
        <v>1</v>
      </c>
      <c r="S72" s="14"/>
      <c r="T72" s="14"/>
      <c r="U72" s="14"/>
      <c r="V72" s="14" t="str">
        <f ca="1">IFERROR(__xludf.DUMMYFUNCTION("GOOGLETRANSLATE(Q72)"),"@mysocmedlyf25 @paps_caloy so the NPA soldiers are young because recruit from UP. Boom")</f>
        <v>@mysocmedlyf25 @paps_caloy so the NPA soldiers are young because recruit from UP. Boom</v>
      </c>
      <c r="W72" s="14" t="s">
        <v>44</v>
      </c>
      <c r="X72" s="33" t="s">
        <v>1370</v>
      </c>
      <c r="Y72" s="14"/>
      <c r="Z72" s="14" t="s">
        <v>869</v>
      </c>
      <c r="AA72" s="19">
        <v>23</v>
      </c>
      <c r="AB72" s="19">
        <v>0</v>
      </c>
      <c r="AC72" s="19">
        <v>1</v>
      </c>
      <c r="AD72" s="19">
        <v>0</v>
      </c>
      <c r="AE72" s="14"/>
      <c r="AF72" s="14" t="s">
        <v>47</v>
      </c>
      <c r="AG72" s="14" t="s">
        <v>1276</v>
      </c>
      <c r="AH72" s="14"/>
      <c r="AI72" s="32"/>
      <c r="AJ72" s="32"/>
    </row>
    <row r="73" spans="1:36" ht="120" x14ac:dyDescent="0.2">
      <c r="A73" s="10" t="str">
        <f t="shared" si="0"/>
        <v>32-72</v>
      </c>
      <c r="B73" s="11" t="s">
        <v>965</v>
      </c>
      <c r="C73" s="22" t="s">
        <v>966</v>
      </c>
      <c r="D73" s="23">
        <v>32</v>
      </c>
      <c r="E73" s="14" t="s">
        <v>34</v>
      </c>
      <c r="F73" s="14" t="s">
        <v>35</v>
      </c>
      <c r="G73" s="14" t="s">
        <v>36</v>
      </c>
      <c r="H73" s="14" t="s">
        <v>349</v>
      </c>
      <c r="I73" s="14" t="s">
        <v>967</v>
      </c>
      <c r="J73" s="14" t="s">
        <v>968</v>
      </c>
      <c r="K73" s="14" t="s">
        <v>969</v>
      </c>
      <c r="L73" s="14" t="s">
        <v>41</v>
      </c>
      <c r="M73" s="15">
        <v>43831</v>
      </c>
      <c r="N73" s="14">
        <v>416</v>
      </c>
      <c r="O73" s="14">
        <v>534</v>
      </c>
      <c r="P73" s="16"/>
      <c r="Q73" s="14" t="s">
        <v>970</v>
      </c>
      <c r="R73" s="14">
        <v>1</v>
      </c>
      <c r="S73" s="14"/>
      <c r="T73" s="14"/>
      <c r="U73" s="14"/>
      <c r="V73" s="14" t="str">
        <f ca="1">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W73" s="14" t="s">
        <v>44</v>
      </c>
      <c r="X73" s="33" t="s">
        <v>1371</v>
      </c>
      <c r="Y73" s="14"/>
      <c r="Z73" s="14" t="s">
        <v>90</v>
      </c>
      <c r="AA73" s="19">
        <v>18</v>
      </c>
      <c r="AB73" s="19">
        <v>0</v>
      </c>
      <c r="AC73" s="19">
        <v>2</v>
      </c>
      <c r="AD73" s="19">
        <v>0</v>
      </c>
      <c r="AE73" s="14"/>
      <c r="AF73" s="14" t="s">
        <v>492</v>
      </c>
      <c r="AG73" s="14" t="s">
        <v>972</v>
      </c>
      <c r="AH73" s="14" t="s">
        <v>92</v>
      </c>
      <c r="AI73" s="32"/>
      <c r="AJ73" s="32"/>
    </row>
    <row r="74" spans="1:36" ht="144" x14ac:dyDescent="0.2">
      <c r="A74" s="10" t="str">
        <f t="shared" si="0"/>
        <v>32-73</v>
      </c>
      <c r="B74" s="11" t="s">
        <v>927</v>
      </c>
      <c r="C74" s="22" t="s">
        <v>928</v>
      </c>
      <c r="D74" s="23">
        <v>32</v>
      </c>
      <c r="E74" s="14" t="s">
        <v>34</v>
      </c>
      <c r="F74" s="14" t="s">
        <v>35</v>
      </c>
      <c r="G74" s="14" t="s">
        <v>36</v>
      </c>
      <c r="H74" s="14" t="s">
        <v>349</v>
      </c>
      <c r="I74" s="14" t="s">
        <v>929</v>
      </c>
      <c r="J74" s="14" t="s">
        <v>930</v>
      </c>
      <c r="K74" s="14" t="s">
        <v>931</v>
      </c>
      <c r="L74" s="14" t="s">
        <v>41</v>
      </c>
      <c r="M74" s="15">
        <v>44044</v>
      </c>
      <c r="N74" s="14">
        <v>3992</v>
      </c>
      <c r="O74" s="14">
        <v>7488</v>
      </c>
      <c r="P74" s="16"/>
      <c r="Q74" s="14" t="s">
        <v>932</v>
      </c>
      <c r="R74" s="14">
        <v>1</v>
      </c>
      <c r="S74" s="14"/>
      <c r="T74" s="14"/>
      <c r="U74" s="14"/>
      <c r="V74" s="14" t="str">
        <f ca="1">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W74" s="14" t="s">
        <v>44</v>
      </c>
      <c r="X74" s="33" t="s">
        <v>933</v>
      </c>
      <c r="Y74" s="14"/>
      <c r="Z74" s="14" t="s">
        <v>869</v>
      </c>
      <c r="AA74" s="19">
        <v>0</v>
      </c>
      <c r="AB74" s="19">
        <v>0</v>
      </c>
      <c r="AC74" s="19">
        <v>2</v>
      </c>
      <c r="AD74" s="19">
        <v>0</v>
      </c>
      <c r="AE74" s="14"/>
      <c r="AF74" s="14" t="s">
        <v>47</v>
      </c>
      <c r="AG74" s="27" t="s">
        <v>1372</v>
      </c>
      <c r="AH74" s="14" t="s">
        <v>92</v>
      </c>
      <c r="AI74" s="32"/>
      <c r="AJ74" s="32"/>
    </row>
    <row r="75" spans="1:36" ht="168" x14ac:dyDescent="0.2">
      <c r="A75" s="10" t="str">
        <f t="shared" si="0"/>
        <v>32-74</v>
      </c>
      <c r="B75" s="11" t="s">
        <v>477</v>
      </c>
      <c r="C75" s="12" t="s">
        <v>478</v>
      </c>
      <c r="D75" s="13">
        <v>32</v>
      </c>
      <c r="E75" s="14" t="s">
        <v>34</v>
      </c>
      <c r="F75" s="14" t="s">
        <v>35</v>
      </c>
      <c r="G75" s="14" t="s">
        <v>36</v>
      </c>
      <c r="H75" s="14" t="s">
        <v>349</v>
      </c>
      <c r="I75" s="14" t="s">
        <v>479</v>
      </c>
      <c r="J75" s="14" t="s">
        <v>480</v>
      </c>
      <c r="K75" s="14"/>
      <c r="L75" s="14" t="s">
        <v>41</v>
      </c>
      <c r="M75" s="15">
        <v>44655.31821759259</v>
      </c>
      <c r="N75" s="14">
        <v>11</v>
      </c>
      <c r="O75" s="14">
        <v>0</v>
      </c>
      <c r="P75" s="16"/>
      <c r="Q75" s="14" t="s">
        <v>481</v>
      </c>
      <c r="R75" s="14">
        <v>1</v>
      </c>
      <c r="S75" s="14"/>
      <c r="T75" s="14"/>
      <c r="U75" s="14"/>
      <c r="V75" s="14" t="str">
        <f ca="1">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W75" s="17" t="s">
        <v>44</v>
      </c>
      <c r="X75" s="33">
        <v>44900.29792824074</v>
      </c>
      <c r="Y75" s="14"/>
      <c r="Z75" s="14" t="s">
        <v>90</v>
      </c>
      <c r="AA75" s="19">
        <v>2</v>
      </c>
      <c r="AB75" s="19">
        <v>0</v>
      </c>
      <c r="AC75" s="19">
        <v>0</v>
      </c>
      <c r="AD75" s="19">
        <v>0</v>
      </c>
      <c r="AE75" s="14"/>
      <c r="AF75" s="14" t="s">
        <v>78</v>
      </c>
      <c r="AG75" s="14" t="s">
        <v>483</v>
      </c>
      <c r="AH75" s="14" t="s">
        <v>221</v>
      </c>
      <c r="AI75" s="32"/>
      <c r="AJ75" s="32"/>
    </row>
    <row r="76" spans="1:36" ht="168" x14ac:dyDescent="0.2">
      <c r="A76" s="10" t="str">
        <f t="shared" si="0"/>
        <v>32-75</v>
      </c>
      <c r="B76" s="11" t="s">
        <v>1277</v>
      </c>
      <c r="C76" s="22" t="s">
        <v>1278</v>
      </c>
      <c r="D76" s="23">
        <v>32</v>
      </c>
      <c r="E76" s="14" t="s">
        <v>34</v>
      </c>
      <c r="F76" s="14" t="s">
        <v>35</v>
      </c>
      <c r="G76" s="14" t="s">
        <v>36</v>
      </c>
      <c r="H76" s="14" t="s">
        <v>349</v>
      </c>
      <c r="I76" s="14" t="s">
        <v>1062</v>
      </c>
      <c r="J76" s="14" t="s">
        <v>1063</v>
      </c>
      <c r="K76" s="14" t="s">
        <v>1064</v>
      </c>
      <c r="L76" s="14" t="s">
        <v>41</v>
      </c>
      <c r="M76" s="15">
        <v>43862</v>
      </c>
      <c r="N76" s="14">
        <v>689</v>
      </c>
      <c r="O76" s="14">
        <v>752</v>
      </c>
      <c r="P76" s="16"/>
      <c r="Q76" s="14" t="s">
        <v>1279</v>
      </c>
      <c r="R76" s="14">
        <v>1</v>
      </c>
      <c r="S76" s="14"/>
      <c r="T76" s="14"/>
      <c r="U76" s="14"/>
      <c r="V76" s="14" t="str">
        <f ca="1">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W76" s="14" t="s">
        <v>44</v>
      </c>
      <c r="X76" s="33" t="s">
        <v>1280</v>
      </c>
      <c r="Y76" s="14"/>
      <c r="Z76" s="14" t="s">
        <v>46</v>
      </c>
      <c r="AA76" s="19">
        <v>1</v>
      </c>
      <c r="AB76" s="19">
        <v>0</v>
      </c>
      <c r="AC76" s="19">
        <v>1</v>
      </c>
      <c r="AD76" s="19">
        <v>0</v>
      </c>
      <c r="AE76" s="14"/>
      <c r="AF76" s="14" t="s">
        <v>47</v>
      </c>
      <c r="AG76" s="14" t="s">
        <v>1281</v>
      </c>
      <c r="AH76" s="14" t="s">
        <v>92</v>
      </c>
      <c r="AI76" s="32"/>
      <c r="AJ76" s="32"/>
    </row>
    <row r="77" spans="1:36" ht="132" x14ac:dyDescent="0.2">
      <c r="A77" s="10" t="str">
        <f t="shared" si="0"/>
        <v>32-76</v>
      </c>
      <c r="B77" s="11" t="s">
        <v>973</v>
      </c>
      <c r="C77" s="22" t="s">
        <v>974</v>
      </c>
      <c r="D77" s="23">
        <v>32</v>
      </c>
      <c r="E77" s="14" t="s">
        <v>34</v>
      </c>
      <c r="F77" s="14" t="s">
        <v>35</v>
      </c>
      <c r="G77" s="14" t="s">
        <v>36</v>
      </c>
      <c r="H77" s="14" t="s">
        <v>349</v>
      </c>
      <c r="I77" s="14" t="s">
        <v>545</v>
      </c>
      <c r="J77" s="14" t="s">
        <v>546</v>
      </c>
      <c r="K77" s="14" t="s">
        <v>547</v>
      </c>
      <c r="L77" s="14" t="s">
        <v>65</v>
      </c>
      <c r="M77" s="15">
        <v>41306</v>
      </c>
      <c r="N77" s="14">
        <v>250</v>
      </c>
      <c r="O77" s="14">
        <v>181</v>
      </c>
      <c r="P77" s="16"/>
      <c r="Q77" s="14" t="s">
        <v>975</v>
      </c>
      <c r="R77" s="14">
        <v>1</v>
      </c>
      <c r="S77" s="14"/>
      <c r="T77" s="14"/>
      <c r="U77" s="14"/>
      <c r="V77" s="14" t="str">
        <f ca="1">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W77" s="14" t="s">
        <v>16</v>
      </c>
      <c r="X77" s="33" t="s">
        <v>1373</v>
      </c>
      <c r="Y77" s="14"/>
      <c r="Z77" s="14" t="s">
        <v>90</v>
      </c>
      <c r="AA77" s="19">
        <v>0</v>
      </c>
      <c r="AB77" s="19">
        <v>0</v>
      </c>
      <c r="AC77" s="19">
        <v>0</v>
      </c>
      <c r="AD77" s="19">
        <v>0</v>
      </c>
      <c r="AE77" s="14"/>
      <c r="AF77" s="14" t="s">
        <v>47</v>
      </c>
      <c r="AG77" s="14" t="s">
        <v>977</v>
      </c>
      <c r="AH77" s="14" t="s">
        <v>92</v>
      </c>
      <c r="AI77" s="32"/>
      <c r="AJ77" s="32"/>
    </row>
    <row r="78" spans="1:36" ht="144" x14ac:dyDescent="0.2">
      <c r="A78" s="10" t="str">
        <f t="shared" si="0"/>
        <v>32-77</v>
      </c>
      <c r="B78" s="11" t="s">
        <v>1074</v>
      </c>
      <c r="C78" s="12" t="s">
        <v>1075</v>
      </c>
      <c r="D78" s="13">
        <v>32</v>
      </c>
      <c r="E78" s="14" t="s">
        <v>34</v>
      </c>
      <c r="F78" s="14" t="s">
        <v>35</v>
      </c>
      <c r="G78" s="14" t="s">
        <v>36</v>
      </c>
      <c r="H78" s="14" t="s">
        <v>349</v>
      </c>
      <c r="I78" s="14" t="s">
        <v>1076</v>
      </c>
      <c r="J78" s="14" t="s">
        <v>1077</v>
      </c>
      <c r="K78" s="14"/>
      <c r="L78" s="14" t="s">
        <v>41</v>
      </c>
      <c r="M78" s="15">
        <v>44075</v>
      </c>
      <c r="N78" s="14">
        <v>109</v>
      </c>
      <c r="O78" s="14">
        <v>35</v>
      </c>
      <c r="P78" s="16" t="s">
        <v>1078</v>
      </c>
      <c r="Q78" s="14" t="s">
        <v>1079</v>
      </c>
      <c r="R78" s="14">
        <v>1</v>
      </c>
      <c r="S78" s="14"/>
      <c r="T78" s="14"/>
      <c r="U78" s="14"/>
      <c r="V78" s="14" t="str">
        <f ca="1">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W78" s="17" t="s">
        <v>44</v>
      </c>
      <c r="X78" s="33" t="s">
        <v>1374</v>
      </c>
      <c r="Y78" s="14"/>
      <c r="Z78" s="14" t="s">
        <v>90</v>
      </c>
      <c r="AA78" s="19">
        <v>1</v>
      </c>
      <c r="AB78" s="19">
        <v>0</v>
      </c>
      <c r="AC78" s="19">
        <v>0</v>
      </c>
      <c r="AD78" s="19">
        <v>0</v>
      </c>
      <c r="AE78" s="14"/>
      <c r="AF78" s="14" t="s">
        <v>47</v>
      </c>
      <c r="AG78" s="24" t="s">
        <v>1375</v>
      </c>
      <c r="AH78" s="14" t="s">
        <v>221</v>
      </c>
      <c r="AI78" s="32"/>
      <c r="AJ78" s="32"/>
    </row>
    <row r="79" spans="1:36" ht="144" x14ac:dyDescent="0.2">
      <c r="A79" s="10" t="str">
        <f t="shared" si="0"/>
        <v>32-78</v>
      </c>
      <c r="B79" s="11" t="s">
        <v>758</v>
      </c>
      <c r="C79" s="22" t="s">
        <v>759</v>
      </c>
      <c r="D79" s="23">
        <v>32</v>
      </c>
      <c r="E79" s="14" t="s">
        <v>34</v>
      </c>
      <c r="F79" s="14" t="s">
        <v>35</v>
      </c>
      <c r="G79" s="14" t="s">
        <v>36</v>
      </c>
      <c r="H79" s="14" t="s">
        <v>349</v>
      </c>
      <c r="I79" s="14" t="s">
        <v>760</v>
      </c>
      <c r="J79" s="14" t="s">
        <v>761</v>
      </c>
      <c r="K79" s="14" t="s">
        <v>762</v>
      </c>
      <c r="L79" s="14" t="s">
        <v>41</v>
      </c>
      <c r="M79" s="15">
        <v>44016.437337962961</v>
      </c>
      <c r="N79" s="14">
        <v>170</v>
      </c>
      <c r="O79" s="14">
        <v>110</v>
      </c>
      <c r="P79" s="16"/>
      <c r="Q79" s="14" t="s">
        <v>763</v>
      </c>
      <c r="R79" s="14">
        <v>1</v>
      </c>
      <c r="S79" s="14"/>
      <c r="T79" s="14"/>
      <c r="U79" s="14"/>
      <c r="V79" s="14" t="str">
        <f ca="1">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W79" s="14" t="s">
        <v>44</v>
      </c>
      <c r="X79" s="33" t="s">
        <v>1376</v>
      </c>
      <c r="Y79" s="14"/>
      <c r="Z79" s="14" t="s">
        <v>90</v>
      </c>
      <c r="AA79" s="19">
        <v>0</v>
      </c>
      <c r="AB79" s="19">
        <v>0</v>
      </c>
      <c r="AC79" s="19">
        <v>0</v>
      </c>
      <c r="AD79" s="19">
        <v>0</v>
      </c>
      <c r="AE79" s="14"/>
      <c r="AF79" s="14" t="s">
        <v>47</v>
      </c>
      <c r="AG79" s="27" t="s">
        <v>1377</v>
      </c>
      <c r="AH79" s="14" t="s">
        <v>92</v>
      </c>
      <c r="AI79" s="32"/>
      <c r="AJ79" s="32"/>
    </row>
    <row r="80" spans="1:36" ht="144" x14ac:dyDescent="0.2">
      <c r="A80" s="10" t="str">
        <f t="shared" si="0"/>
        <v>32-79</v>
      </c>
      <c r="B80" s="11" t="s">
        <v>684</v>
      </c>
      <c r="C80" s="12" t="s">
        <v>685</v>
      </c>
      <c r="D80" s="13">
        <v>32</v>
      </c>
      <c r="E80" s="14" t="s">
        <v>34</v>
      </c>
      <c r="F80" s="14" t="s">
        <v>35</v>
      </c>
      <c r="G80" s="14" t="s">
        <v>36</v>
      </c>
      <c r="H80" s="14" t="s">
        <v>349</v>
      </c>
      <c r="I80" s="14" t="s">
        <v>686</v>
      </c>
      <c r="J80" s="14" t="s">
        <v>687</v>
      </c>
      <c r="K80" s="14"/>
      <c r="L80" s="14" t="s">
        <v>41</v>
      </c>
      <c r="M80" s="15">
        <v>42826</v>
      </c>
      <c r="N80" s="14">
        <v>16</v>
      </c>
      <c r="O80" s="14">
        <v>3</v>
      </c>
      <c r="P80" s="16"/>
      <c r="Q80" s="14" t="s">
        <v>688</v>
      </c>
      <c r="R80" s="14">
        <v>1</v>
      </c>
      <c r="S80" s="14"/>
      <c r="T80" s="14"/>
      <c r="U80" s="14"/>
      <c r="V80" s="14" t="str">
        <f ca="1">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W80" s="17" t="s">
        <v>420</v>
      </c>
      <c r="X80" s="33" t="s">
        <v>1378</v>
      </c>
      <c r="Y80" s="14"/>
      <c r="Z80" s="14" t="s">
        <v>90</v>
      </c>
      <c r="AA80" s="19">
        <v>0</v>
      </c>
      <c r="AB80" s="19">
        <v>0</v>
      </c>
      <c r="AC80" s="19">
        <v>0</v>
      </c>
      <c r="AD80" s="19">
        <v>0</v>
      </c>
      <c r="AE80" s="14"/>
      <c r="AF80" s="14" t="s">
        <v>47</v>
      </c>
      <c r="AG80" s="24" t="s">
        <v>1379</v>
      </c>
      <c r="AH80" s="14" t="s">
        <v>221</v>
      </c>
      <c r="AI80" s="32"/>
      <c r="AJ80" s="32"/>
    </row>
    <row r="81" spans="1:36" ht="168" x14ac:dyDescent="0.2">
      <c r="A81" s="10" t="str">
        <f t="shared" si="0"/>
        <v>32-80</v>
      </c>
      <c r="B81" s="11" t="s">
        <v>1164</v>
      </c>
      <c r="C81" s="22" t="s">
        <v>1165</v>
      </c>
      <c r="D81" s="23">
        <v>32</v>
      </c>
      <c r="E81" s="14" t="s">
        <v>34</v>
      </c>
      <c r="F81" s="14" t="s">
        <v>35</v>
      </c>
      <c r="G81" s="14" t="s">
        <v>36</v>
      </c>
      <c r="H81" s="14" t="s">
        <v>349</v>
      </c>
      <c r="I81" s="14" t="s">
        <v>1166</v>
      </c>
      <c r="J81" s="14" t="s">
        <v>1167</v>
      </c>
      <c r="K81" s="14" t="s">
        <v>1168</v>
      </c>
      <c r="L81" s="14" t="s">
        <v>41</v>
      </c>
      <c r="M81" s="15">
        <v>40697.117303240739</v>
      </c>
      <c r="N81" s="14">
        <v>18364</v>
      </c>
      <c r="O81" s="14">
        <v>18381</v>
      </c>
      <c r="P81" s="16" t="s">
        <v>1169</v>
      </c>
      <c r="Q81" s="14" t="s">
        <v>1170</v>
      </c>
      <c r="R81" s="14">
        <v>1</v>
      </c>
      <c r="S81" s="14"/>
      <c r="T81" s="14"/>
      <c r="U81" s="14"/>
      <c r="V81" s="14" t="str">
        <f ca="1">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W81" s="14" t="s">
        <v>143</v>
      </c>
      <c r="X81" s="33" t="s">
        <v>1380</v>
      </c>
      <c r="Y81" s="14"/>
      <c r="Z81" s="14" t="s">
        <v>46</v>
      </c>
      <c r="AA81" s="19">
        <v>2</v>
      </c>
      <c r="AB81" s="19">
        <v>0</v>
      </c>
      <c r="AC81" s="19">
        <v>0</v>
      </c>
      <c r="AD81" s="19">
        <v>0</v>
      </c>
      <c r="AE81" s="14"/>
      <c r="AF81" s="14" t="s">
        <v>47</v>
      </c>
      <c r="AG81" s="14" t="s">
        <v>1172</v>
      </c>
      <c r="AH81" s="14"/>
      <c r="AI81" s="32"/>
      <c r="AJ81" s="32"/>
    </row>
    <row r="82" spans="1:36" ht="156" x14ac:dyDescent="0.2">
      <c r="A82" s="10" t="str">
        <f t="shared" si="0"/>
        <v>32-81</v>
      </c>
      <c r="B82" s="11" t="s">
        <v>908</v>
      </c>
      <c r="C82" s="22" t="s">
        <v>909</v>
      </c>
      <c r="D82" s="23">
        <v>32</v>
      </c>
      <c r="E82" s="14" t="s">
        <v>34</v>
      </c>
      <c r="F82" s="14" t="s">
        <v>35</v>
      </c>
      <c r="G82" s="14" t="s">
        <v>36</v>
      </c>
      <c r="H82" s="14" t="s">
        <v>349</v>
      </c>
      <c r="I82" s="14" t="s">
        <v>910</v>
      </c>
      <c r="J82" s="14" t="s">
        <v>911</v>
      </c>
      <c r="K82" s="14" t="s">
        <v>912</v>
      </c>
      <c r="L82" s="14" t="s">
        <v>65</v>
      </c>
      <c r="M82" s="15">
        <v>42950.279351851852</v>
      </c>
      <c r="N82" s="14">
        <v>410</v>
      </c>
      <c r="O82" s="14">
        <v>233</v>
      </c>
      <c r="P82" s="16" t="s">
        <v>913</v>
      </c>
      <c r="Q82" s="14" t="s">
        <v>914</v>
      </c>
      <c r="R82" s="14">
        <v>1</v>
      </c>
      <c r="S82" s="14"/>
      <c r="T82" s="14"/>
      <c r="U82" s="14"/>
      <c r="V82" s="14" t="str">
        <f ca="1">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W82" s="14" t="s">
        <v>44</v>
      </c>
      <c r="X82" s="33" t="s">
        <v>1381</v>
      </c>
      <c r="Y82" s="14"/>
      <c r="Z82" s="14" t="s">
        <v>46</v>
      </c>
      <c r="AA82" s="19">
        <v>4</v>
      </c>
      <c r="AB82" s="19">
        <v>0</v>
      </c>
      <c r="AC82" s="19">
        <v>0</v>
      </c>
      <c r="AD82" s="19">
        <v>0</v>
      </c>
      <c r="AE82" s="14"/>
      <c r="AF82" s="14" t="s">
        <v>47</v>
      </c>
      <c r="AG82" s="27" t="s">
        <v>1382</v>
      </c>
      <c r="AH82" s="14"/>
      <c r="AI82" s="32"/>
      <c r="AJ82" s="32"/>
    </row>
    <row r="83" spans="1:36" ht="180" x14ac:dyDescent="0.2">
      <c r="A83" s="10" t="str">
        <f t="shared" si="0"/>
        <v>32-82</v>
      </c>
      <c r="B83" s="11" t="s">
        <v>1024</v>
      </c>
      <c r="C83" s="22" t="s">
        <v>1025</v>
      </c>
      <c r="D83" s="23">
        <v>32</v>
      </c>
      <c r="E83" s="14" t="s">
        <v>34</v>
      </c>
      <c r="F83" s="14" t="s">
        <v>35</v>
      </c>
      <c r="G83" s="14" t="s">
        <v>36</v>
      </c>
      <c r="H83" s="14" t="s">
        <v>1026</v>
      </c>
      <c r="I83" s="14" t="s">
        <v>1027</v>
      </c>
      <c r="J83" s="14" t="s">
        <v>1028</v>
      </c>
      <c r="K83" s="14" t="s">
        <v>1029</v>
      </c>
      <c r="L83" s="14" t="s">
        <v>41</v>
      </c>
      <c r="M83" s="15">
        <v>44470</v>
      </c>
      <c r="N83" s="14">
        <v>534</v>
      </c>
      <c r="O83" s="14">
        <v>456</v>
      </c>
      <c r="P83" s="16"/>
      <c r="Q83" s="14" t="s">
        <v>1030</v>
      </c>
      <c r="R83" s="14"/>
      <c r="S83" s="14"/>
      <c r="T83" s="14"/>
      <c r="U83" s="14">
        <v>1</v>
      </c>
      <c r="V83" s="14" t="str">
        <f ca="1">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W83" s="14" t="s">
        <v>420</v>
      </c>
      <c r="X83" s="33" t="s">
        <v>1383</v>
      </c>
      <c r="Y83" s="14"/>
      <c r="Z83" s="14" t="s">
        <v>46</v>
      </c>
      <c r="AA83" s="19">
        <v>0</v>
      </c>
      <c r="AB83" s="19">
        <v>0</v>
      </c>
      <c r="AC83" s="19">
        <v>2</v>
      </c>
      <c r="AD83" s="19">
        <v>0</v>
      </c>
      <c r="AE83" s="14"/>
      <c r="AF83" s="14" t="b">
        <v>0</v>
      </c>
      <c r="AG83" s="14" t="s">
        <v>1032</v>
      </c>
      <c r="AH83" s="14" t="s">
        <v>92</v>
      </c>
      <c r="AI83" s="32"/>
      <c r="AJ83" s="32"/>
    </row>
    <row r="84" spans="1:36" ht="72" x14ac:dyDescent="0.2">
      <c r="A84" s="10" t="str">
        <f t="shared" si="0"/>
        <v>32-83</v>
      </c>
      <c r="B84" s="11" t="s">
        <v>1155</v>
      </c>
      <c r="C84" s="22" t="s">
        <v>1156</v>
      </c>
      <c r="D84" s="23">
        <v>32</v>
      </c>
      <c r="E84" s="14" t="s">
        <v>34</v>
      </c>
      <c r="F84" s="14" t="s">
        <v>35</v>
      </c>
      <c r="G84" s="14" t="s">
        <v>36</v>
      </c>
      <c r="H84" s="14" t="s">
        <v>1157</v>
      </c>
      <c r="I84" s="14" t="s">
        <v>1158</v>
      </c>
      <c r="J84" s="14" t="s">
        <v>1159</v>
      </c>
      <c r="K84" s="14" t="s">
        <v>1160</v>
      </c>
      <c r="L84" s="14" t="s">
        <v>65</v>
      </c>
      <c r="M84" s="15">
        <v>42736</v>
      </c>
      <c r="N84" s="14">
        <v>485</v>
      </c>
      <c r="O84" s="14">
        <v>121</v>
      </c>
      <c r="P84" s="16"/>
      <c r="Q84" s="14" t="s">
        <v>1161</v>
      </c>
      <c r="R84" s="14"/>
      <c r="S84" s="14"/>
      <c r="T84" s="14"/>
      <c r="U84" s="14">
        <v>1</v>
      </c>
      <c r="V84" s="14" t="str">
        <f ca="1">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W84" s="14" t="s">
        <v>16</v>
      </c>
      <c r="X84" s="33" t="s">
        <v>1384</v>
      </c>
      <c r="Y84" s="14"/>
      <c r="Z84" s="14" t="s">
        <v>90</v>
      </c>
      <c r="AA84" s="19">
        <v>0</v>
      </c>
      <c r="AB84" s="19">
        <v>0</v>
      </c>
      <c r="AC84" s="19">
        <v>2</v>
      </c>
      <c r="AD84" s="19">
        <v>0</v>
      </c>
      <c r="AE84" s="14"/>
      <c r="AF84" s="14" t="s">
        <v>47</v>
      </c>
      <c r="AG84" s="14" t="s">
        <v>1163</v>
      </c>
      <c r="AH84" s="14" t="s">
        <v>92</v>
      </c>
      <c r="AI84" s="32"/>
      <c r="AJ84" s="32"/>
    </row>
    <row r="85" spans="1:36" ht="108" x14ac:dyDescent="0.2">
      <c r="A85" s="10" t="str">
        <f t="shared" si="0"/>
        <v>32-84</v>
      </c>
      <c r="B85" s="11" t="s">
        <v>526</v>
      </c>
      <c r="C85" s="22" t="s">
        <v>527</v>
      </c>
      <c r="D85" s="23">
        <v>32</v>
      </c>
      <c r="E85" s="14" t="s">
        <v>34</v>
      </c>
      <c r="F85" s="14" t="s">
        <v>35</v>
      </c>
      <c r="G85" s="14" t="s">
        <v>36</v>
      </c>
      <c r="H85" s="14" t="s">
        <v>311</v>
      </c>
      <c r="I85" s="14" t="s">
        <v>528</v>
      </c>
      <c r="J85" s="14" t="s">
        <v>529</v>
      </c>
      <c r="K85" s="14" t="s">
        <v>530</v>
      </c>
      <c r="L85" s="14" t="s">
        <v>41</v>
      </c>
      <c r="M85" s="15">
        <v>44019.035162037035</v>
      </c>
      <c r="N85" s="14">
        <v>378</v>
      </c>
      <c r="O85" s="14">
        <v>40</v>
      </c>
      <c r="P85" s="16"/>
      <c r="Q85" s="14" t="s">
        <v>531</v>
      </c>
      <c r="R85" s="14">
        <v>1</v>
      </c>
      <c r="S85" s="14"/>
      <c r="T85" s="14"/>
      <c r="U85" s="14"/>
      <c r="V85" s="14" t="str">
        <f ca="1">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W85" s="14" t="s">
        <v>420</v>
      </c>
      <c r="X85" s="33" t="s">
        <v>1385</v>
      </c>
      <c r="Y85" s="14"/>
      <c r="Z85" s="14" t="s">
        <v>46</v>
      </c>
      <c r="AA85" s="19">
        <v>2</v>
      </c>
      <c r="AB85" s="19">
        <v>0</v>
      </c>
      <c r="AC85" s="19">
        <v>0</v>
      </c>
      <c r="AD85" s="19">
        <v>0</v>
      </c>
      <c r="AE85" s="14"/>
      <c r="AF85" s="14" t="s">
        <v>47</v>
      </c>
      <c r="AG85" s="14" t="s">
        <v>533</v>
      </c>
      <c r="AH85" s="14" t="s">
        <v>92</v>
      </c>
      <c r="AI85" s="32"/>
      <c r="AJ85" s="32"/>
    </row>
    <row r="86" spans="1:36" ht="132" x14ac:dyDescent="0.2">
      <c r="A86" s="10" t="str">
        <f t="shared" si="0"/>
        <v>32-85</v>
      </c>
      <c r="B86" s="11" t="s">
        <v>534</v>
      </c>
      <c r="C86" s="22" t="s">
        <v>535</v>
      </c>
      <c r="D86" s="23">
        <v>32</v>
      </c>
      <c r="E86" s="14" t="s">
        <v>34</v>
      </c>
      <c r="F86" s="14" t="s">
        <v>35</v>
      </c>
      <c r="G86" s="14" t="s">
        <v>36</v>
      </c>
      <c r="H86" s="14" t="s">
        <v>311</v>
      </c>
      <c r="I86" s="14" t="s">
        <v>536</v>
      </c>
      <c r="J86" s="14" t="s">
        <v>537</v>
      </c>
      <c r="K86" s="14" t="s">
        <v>538</v>
      </c>
      <c r="L86" s="14" t="s">
        <v>41</v>
      </c>
      <c r="M86" s="15">
        <v>42795</v>
      </c>
      <c r="N86" s="14">
        <v>188</v>
      </c>
      <c r="O86" s="14">
        <v>340</v>
      </c>
      <c r="P86" s="16" t="s">
        <v>539</v>
      </c>
      <c r="Q86" s="14" t="s">
        <v>540</v>
      </c>
      <c r="R86" s="14">
        <v>1</v>
      </c>
      <c r="S86" s="14"/>
      <c r="T86" s="14"/>
      <c r="U86" s="14"/>
      <c r="V86" s="14" t="str">
        <f ca="1">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W86" s="14" t="s">
        <v>44</v>
      </c>
      <c r="X86" s="33" t="s">
        <v>1386</v>
      </c>
      <c r="Y86" s="14"/>
      <c r="Z86" s="14" t="s">
        <v>46</v>
      </c>
      <c r="AA86" s="19">
        <v>0</v>
      </c>
      <c r="AB86" s="19">
        <v>0</v>
      </c>
      <c r="AC86" s="19">
        <v>0</v>
      </c>
      <c r="AD86" s="19">
        <v>0</v>
      </c>
      <c r="AE86" s="14"/>
      <c r="AF86" s="14" t="s">
        <v>69</v>
      </c>
      <c r="AG86" s="14" t="s">
        <v>542</v>
      </c>
      <c r="AH86" s="14"/>
      <c r="AI86" s="32"/>
      <c r="AJ86" s="32"/>
    </row>
    <row r="87" spans="1:36" ht="144" x14ac:dyDescent="0.2">
      <c r="A87" s="10" t="str">
        <f t="shared" si="0"/>
        <v>32-86</v>
      </c>
      <c r="B87" s="11" t="s">
        <v>494</v>
      </c>
      <c r="C87" s="12" t="s">
        <v>495</v>
      </c>
      <c r="D87" s="13">
        <v>32</v>
      </c>
      <c r="E87" s="14" t="s">
        <v>34</v>
      </c>
      <c r="F87" s="14" t="s">
        <v>35</v>
      </c>
      <c r="G87" s="14" t="s">
        <v>36</v>
      </c>
      <c r="H87" s="14" t="s">
        <v>311</v>
      </c>
      <c r="I87" s="14" t="s">
        <v>496</v>
      </c>
      <c r="J87" s="14" t="s">
        <v>497</v>
      </c>
      <c r="K87" s="14"/>
      <c r="L87" s="14" t="s">
        <v>41</v>
      </c>
      <c r="M87" s="15">
        <v>44256</v>
      </c>
      <c r="N87" s="14">
        <v>22</v>
      </c>
      <c r="O87" s="14">
        <v>9</v>
      </c>
      <c r="P87" s="16"/>
      <c r="Q87" s="14" t="s">
        <v>498</v>
      </c>
      <c r="R87" s="14"/>
      <c r="S87" s="14"/>
      <c r="T87" s="14"/>
      <c r="U87" s="14">
        <v>1</v>
      </c>
      <c r="V87" s="14" t="str">
        <f ca="1">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W87" s="17" t="s">
        <v>44</v>
      </c>
      <c r="X87" s="33" t="s">
        <v>1387</v>
      </c>
      <c r="Y87" s="14"/>
      <c r="Z87" s="14" t="s">
        <v>90</v>
      </c>
      <c r="AA87" s="19">
        <v>0</v>
      </c>
      <c r="AB87" s="19">
        <v>0</v>
      </c>
      <c r="AC87" s="19">
        <v>0</v>
      </c>
      <c r="AD87" s="19">
        <v>0</v>
      </c>
      <c r="AE87" s="14"/>
      <c r="AF87" s="14" t="s">
        <v>47</v>
      </c>
      <c r="AG87" s="14" t="s">
        <v>500</v>
      </c>
      <c r="AH87" s="14" t="s">
        <v>221</v>
      </c>
      <c r="AI87" s="32"/>
      <c r="AJ87" s="32"/>
    </row>
    <row r="88" spans="1:36" ht="144" x14ac:dyDescent="0.2">
      <c r="A88" s="10" t="str">
        <f t="shared" si="0"/>
        <v>32-87</v>
      </c>
      <c r="B88" s="11" t="s">
        <v>1173</v>
      </c>
      <c r="C88" s="22" t="s">
        <v>1174</v>
      </c>
      <c r="D88" s="23">
        <v>32</v>
      </c>
      <c r="E88" s="14" t="s">
        <v>34</v>
      </c>
      <c r="F88" s="14" t="s">
        <v>35</v>
      </c>
      <c r="G88" s="14" t="s">
        <v>36</v>
      </c>
      <c r="H88" s="14" t="s">
        <v>311</v>
      </c>
      <c r="I88" s="14" t="s">
        <v>1175</v>
      </c>
      <c r="J88" s="14" t="s">
        <v>1176</v>
      </c>
      <c r="K88" s="14" t="s">
        <v>1177</v>
      </c>
      <c r="L88" s="14" t="s">
        <v>65</v>
      </c>
      <c r="M88" s="15">
        <v>44470</v>
      </c>
      <c r="N88" s="14">
        <v>893</v>
      </c>
      <c r="O88" s="14">
        <v>926</v>
      </c>
      <c r="P88" s="16" t="s">
        <v>1178</v>
      </c>
      <c r="Q88" s="14" t="s">
        <v>1179</v>
      </c>
      <c r="R88" s="14"/>
      <c r="S88" s="14"/>
      <c r="T88" s="14"/>
      <c r="U88" s="14">
        <v>1</v>
      </c>
      <c r="V88" s="14" t="str">
        <f ca="1">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W88" s="14" t="s">
        <v>44</v>
      </c>
      <c r="X88" s="33" t="s">
        <v>1388</v>
      </c>
      <c r="Y88" s="14"/>
      <c r="Z88" s="14" t="s">
        <v>90</v>
      </c>
      <c r="AA88" s="19">
        <v>2</v>
      </c>
      <c r="AB88" s="19">
        <v>0</v>
      </c>
      <c r="AC88" s="19">
        <v>1</v>
      </c>
      <c r="AD88" s="19">
        <v>0</v>
      </c>
      <c r="AE88" s="14"/>
      <c r="AF88" s="14" t="s">
        <v>69</v>
      </c>
      <c r="AG88" s="14" t="s">
        <v>1181</v>
      </c>
      <c r="AH88" s="14"/>
      <c r="AI88" s="32"/>
      <c r="AJ88" s="32"/>
    </row>
    <row r="89" spans="1:36" ht="96" x14ac:dyDescent="0.2">
      <c r="A89" s="10" t="str">
        <f t="shared" si="0"/>
        <v>32-88</v>
      </c>
      <c r="B89" s="11" t="s">
        <v>922</v>
      </c>
      <c r="C89" s="22" t="s">
        <v>923</v>
      </c>
      <c r="D89" s="23">
        <v>32</v>
      </c>
      <c r="E89" s="14" t="s">
        <v>34</v>
      </c>
      <c r="F89" s="14" t="s">
        <v>35</v>
      </c>
      <c r="G89" s="14" t="s">
        <v>36</v>
      </c>
      <c r="H89" s="14" t="s">
        <v>311</v>
      </c>
      <c r="I89" s="14" t="s">
        <v>752</v>
      </c>
      <c r="J89" s="14" t="s">
        <v>753</v>
      </c>
      <c r="K89" s="14" t="s">
        <v>754</v>
      </c>
      <c r="L89" s="14" t="s">
        <v>41</v>
      </c>
      <c r="M89" s="15">
        <v>42072.221319444441</v>
      </c>
      <c r="N89" s="14">
        <v>2146</v>
      </c>
      <c r="O89" s="14">
        <v>3121</v>
      </c>
      <c r="P89" s="16"/>
      <c r="Q89" s="14" t="s">
        <v>924</v>
      </c>
      <c r="R89" s="14">
        <v>1</v>
      </c>
      <c r="S89" s="14"/>
      <c r="T89" s="14"/>
      <c r="U89" s="14"/>
      <c r="V89" s="14" t="str">
        <f ca="1">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W89" s="14" t="s">
        <v>44</v>
      </c>
      <c r="X89" s="33" t="s">
        <v>1389</v>
      </c>
      <c r="Y89" s="14"/>
      <c r="Z89" s="14" t="s">
        <v>46</v>
      </c>
      <c r="AA89" s="19">
        <v>0</v>
      </c>
      <c r="AB89" s="19">
        <v>0</v>
      </c>
      <c r="AC89" s="19">
        <v>1</v>
      </c>
      <c r="AD89" s="19">
        <v>0</v>
      </c>
      <c r="AE89" s="14"/>
      <c r="AF89" s="14" t="s">
        <v>492</v>
      </c>
      <c r="AG89" s="14" t="s">
        <v>926</v>
      </c>
      <c r="AH89" s="14" t="s">
        <v>92</v>
      </c>
      <c r="AI89" s="32"/>
      <c r="AJ89" s="32"/>
    </row>
    <row r="90" spans="1:36" ht="120" x14ac:dyDescent="0.2">
      <c r="A90" s="10" t="str">
        <f t="shared" si="0"/>
        <v>32-89</v>
      </c>
      <c r="B90" s="11" t="s">
        <v>1134</v>
      </c>
      <c r="C90" s="12" t="s">
        <v>1135</v>
      </c>
      <c r="D90" s="13">
        <v>32</v>
      </c>
      <c r="E90" s="14" t="s">
        <v>34</v>
      </c>
      <c r="F90" s="14" t="s">
        <v>35</v>
      </c>
      <c r="G90" s="14" t="s">
        <v>36</v>
      </c>
      <c r="H90" s="14" t="s">
        <v>311</v>
      </c>
      <c r="I90" s="14" t="s">
        <v>1136</v>
      </c>
      <c r="J90" s="14" t="s">
        <v>1137</v>
      </c>
      <c r="K90" s="14"/>
      <c r="L90" s="14" t="s">
        <v>41</v>
      </c>
      <c r="M90" s="15">
        <v>44136</v>
      </c>
      <c r="N90" s="14">
        <v>25</v>
      </c>
      <c r="O90" s="14">
        <v>6</v>
      </c>
      <c r="P90" s="16"/>
      <c r="Q90" s="14" t="s">
        <v>1138</v>
      </c>
      <c r="R90" s="14">
        <v>1</v>
      </c>
      <c r="S90" s="14"/>
      <c r="T90" s="14"/>
      <c r="U90" s="14"/>
      <c r="V90" s="14" t="str">
        <f ca="1">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W90" s="17" t="s">
        <v>44</v>
      </c>
      <c r="X90" s="33" t="s">
        <v>1390</v>
      </c>
      <c r="Y90" s="14"/>
      <c r="Z90" s="14" t="s">
        <v>46</v>
      </c>
      <c r="AA90" s="19">
        <v>0</v>
      </c>
      <c r="AB90" s="19">
        <v>0</v>
      </c>
      <c r="AC90" s="19">
        <v>0</v>
      </c>
      <c r="AD90" s="19">
        <v>0</v>
      </c>
      <c r="AE90" s="14"/>
      <c r="AF90" s="14" t="s">
        <v>69</v>
      </c>
      <c r="AG90" s="24" t="s">
        <v>1391</v>
      </c>
      <c r="AH90" s="14" t="s">
        <v>221</v>
      </c>
      <c r="AI90" s="32"/>
      <c r="AJ90" s="32"/>
    </row>
    <row r="91" spans="1:36" ht="132" x14ac:dyDescent="0.2">
      <c r="A91" s="10" t="str">
        <f t="shared" si="0"/>
        <v>32-90</v>
      </c>
      <c r="B91" s="11" t="s">
        <v>309</v>
      </c>
      <c r="C91" s="22" t="s">
        <v>310</v>
      </c>
      <c r="D91" s="23">
        <v>32</v>
      </c>
      <c r="E91" s="14" t="s">
        <v>34</v>
      </c>
      <c r="F91" s="14" t="s">
        <v>35</v>
      </c>
      <c r="G91" s="14" t="s">
        <v>36</v>
      </c>
      <c r="H91" s="14" t="s">
        <v>311</v>
      </c>
      <c r="I91" s="14" t="s">
        <v>312</v>
      </c>
      <c r="J91" s="14" t="s">
        <v>313</v>
      </c>
      <c r="K91" s="14" t="s">
        <v>314</v>
      </c>
      <c r="L91" s="14" t="s">
        <v>41</v>
      </c>
      <c r="M91" s="15">
        <v>44378</v>
      </c>
      <c r="N91" s="14">
        <v>138</v>
      </c>
      <c r="O91" s="14">
        <v>25</v>
      </c>
      <c r="P91" s="16"/>
      <c r="Q91" s="14" t="s">
        <v>315</v>
      </c>
      <c r="R91" s="14">
        <v>1</v>
      </c>
      <c r="S91" s="14"/>
      <c r="T91" s="14"/>
      <c r="U91" s="14"/>
      <c r="V91" s="14" t="str">
        <f ca="1">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W91" s="14" t="s">
        <v>44</v>
      </c>
      <c r="X91" s="33">
        <v>44481.156493055554</v>
      </c>
      <c r="Y91" s="14"/>
      <c r="Z91" s="14" t="s">
        <v>46</v>
      </c>
      <c r="AA91" s="19">
        <v>2</v>
      </c>
      <c r="AB91" s="19">
        <v>0</v>
      </c>
      <c r="AC91" s="19">
        <v>1</v>
      </c>
      <c r="AD91" s="19">
        <v>0</v>
      </c>
      <c r="AE91" s="14"/>
      <c r="AF91" s="14" t="s">
        <v>47</v>
      </c>
      <c r="AG91" s="14" t="s">
        <v>317</v>
      </c>
      <c r="AH91" s="14" t="s">
        <v>92</v>
      </c>
      <c r="AI91" s="32"/>
      <c r="AJ91" s="32"/>
    </row>
    <row r="92" spans="1:36" ht="132" x14ac:dyDescent="0.2">
      <c r="A92" s="10" t="str">
        <f t="shared" si="0"/>
        <v>32-91</v>
      </c>
      <c r="B92" s="11" t="s">
        <v>501</v>
      </c>
      <c r="C92" s="22" t="s">
        <v>502</v>
      </c>
      <c r="D92" s="13">
        <v>32</v>
      </c>
      <c r="E92" s="14" t="s">
        <v>34</v>
      </c>
      <c r="F92" s="14" t="s">
        <v>35</v>
      </c>
      <c r="G92" s="14" t="s">
        <v>36</v>
      </c>
      <c r="H92" s="14" t="s">
        <v>311</v>
      </c>
      <c r="I92" s="14" t="s">
        <v>208</v>
      </c>
      <c r="J92" s="14" t="s">
        <v>209</v>
      </c>
      <c r="K92" s="14"/>
      <c r="L92" s="14" t="s">
        <v>41</v>
      </c>
      <c r="M92" s="15">
        <v>43070</v>
      </c>
      <c r="N92" s="14">
        <v>1799</v>
      </c>
      <c r="O92" s="14">
        <v>1081</v>
      </c>
      <c r="P92" s="16" t="s">
        <v>42</v>
      </c>
      <c r="Q92" s="14" t="s">
        <v>503</v>
      </c>
      <c r="R92" s="14"/>
      <c r="S92" s="14"/>
      <c r="T92" s="14"/>
      <c r="U92" s="14">
        <v>1</v>
      </c>
      <c r="V92" s="14" t="str">
        <f ca="1">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W92" s="17" t="s">
        <v>44</v>
      </c>
      <c r="X92" s="33" t="s">
        <v>1392</v>
      </c>
      <c r="Y92" s="14"/>
      <c r="Z92" s="14" t="s">
        <v>46</v>
      </c>
      <c r="AA92" s="19">
        <v>3</v>
      </c>
      <c r="AB92" s="19">
        <v>0</v>
      </c>
      <c r="AC92" s="19">
        <v>0</v>
      </c>
      <c r="AD92" s="19">
        <v>0</v>
      </c>
      <c r="AE92" s="14"/>
      <c r="AF92" s="14" t="s">
        <v>47</v>
      </c>
      <c r="AG92" s="14" t="s">
        <v>505</v>
      </c>
      <c r="AH92" s="14" t="s">
        <v>221</v>
      </c>
      <c r="AI92" s="32"/>
      <c r="AJ92" s="32"/>
    </row>
    <row r="93" spans="1:36" ht="120" x14ac:dyDescent="0.2">
      <c r="A93" s="10" t="str">
        <f t="shared" si="0"/>
        <v>32-92</v>
      </c>
      <c r="B93" s="11" t="s">
        <v>607</v>
      </c>
      <c r="C93" s="22" t="s">
        <v>608</v>
      </c>
      <c r="D93" s="13">
        <v>32</v>
      </c>
      <c r="E93" s="14" t="s">
        <v>34</v>
      </c>
      <c r="F93" s="14" t="s">
        <v>35</v>
      </c>
      <c r="G93" s="14" t="s">
        <v>36</v>
      </c>
      <c r="H93" s="14" t="s">
        <v>311</v>
      </c>
      <c r="I93" s="14" t="s">
        <v>609</v>
      </c>
      <c r="J93" s="14" t="s">
        <v>610</v>
      </c>
      <c r="K93" s="14"/>
      <c r="L93" s="14" t="s">
        <v>41</v>
      </c>
      <c r="M93" s="15">
        <v>40330</v>
      </c>
      <c r="N93" s="14">
        <v>73</v>
      </c>
      <c r="O93" s="14">
        <v>17</v>
      </c>
      <c r="P93" s="16"/>
      <c r="Q93" s="14" t="s">
        <v>611</v>
      </c>
      <c r="R93" s="14"/>
      <c r="S93" s="14"/>
      <c r="T93" s="14"/>
      <c r="U93" s="14">
        <v>1</v>
      </c>
      <c r="V93" s="14" t="str">
        <f ca="1">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W93" s="17" t="s">
        <v>44</v>
      </c>
      <c r="X93" s="33" t="s">
        <v>1393</v>
      </c>
      <c r="Y93" s="14"/>
      <c r="Z93" s="14" t="s">
        <v>90</v>
      </c>
      <c r="AA93" s="19">
        <v>8</v>
      </c>
      <c r="AB93" s="19">
        <v>0</v>
      </c>
      <c r="AC93" s="19">
        <v>0</v>
      </c>
      <c r="AD93" s="19">
        <v>0</v>
      </c>
      <c r="AE93" s="14"/>
      <c r="AF93" s="14" t="s">
        <v>47</v>
      </c>
      <c r="AG93" s="14" t="s">
        <v>613</v>
      </c>
      <c r="AH93" s="14" t="s">
        <v>221</v>
      </c>
      <c r="AI93" s="32"/>
      <c r="AJ93" s="32"/>
    </row>
    <row r="94" spans="1:36" ht="156" x14ac:dyDescent="0.2">
      <c r="A94" s="10" t="str">
        <f t="shared" si="0"/>
        <v>32-93</v>
      </c>
      <c r="B94" s="11" t="s">
        <v>1240</v>
      </c>
      <c r="C94" s="22" t="s">
        <v>1241</v>
      </c>
      <c r="D94" s="23">
        <v>32</v>
      </c>
      <c r="E94" s="14" t="s">
        <v>34</v>
      </c>
      <c r="F94" s="14" t="s">
        <v>35</v>
      </c>
      <c r="G94" s="14" t="s">
        <v>36</v>
      </c>
      <c r="H94" s="14" t="s">
        <v>311</v>
      </c>
      <c r="I94" s="14" t="s">
        <v>84</v>
      </c>
      <c r="J94" s="14" t="s">
        <v>1242</v>
      </c>
      <c r="K94" s="14" t="s">
        <v>1243</v>
      </c>
      <c r="L94" s="14" t="s">
        <v>41</v>
      </c>
      <c r="M94" s="15">
        <v>42248</v>
      </c>
      <c r="N94" s="14">
        <v>309</v>
      </c>
      <c r="O94" s="14">
        <v>224</v>
      </c>
      <c r="P94" s="16" t="s">
        <v>1244</v>
      </c>
      <c r="Q94" s="14" t="s">
        <v>1245</v>
      </c>
      <c r="R94" s="14">
        <v>1</v>
      </c>
      <c r="S94" s="14"/>
      <c r="T94" s="14"/>
      <c r="U94" s="14"/>
      <c r="V94" s="14" t="str">
        <f ca="1">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W94" s="14" t="s">
        <v>44</v>
      </c>
      <c r="X94" s="33" t="s">
        <v>1394</v>
      </c>
      <c r="Y94" s="14"/>
      <c r="Z94" s="14" t="s">
        <v>90</v>
      </c>
      <c r="AA94" s="19">
        <v>0</v>
      </c>
      <c r="AB94" s="19">
        <v>0</v>
      </c>
      <c r="AC94" s="19">
        <v>0</v>
      </c>
      <c r="AD94" s="19">
        <v>0</v>
      </c>
      <c r="AE94" s="14"/>
      <c r="AF94" s="14" t="s">
        <v>69</v>
      </c>
      <c r="AG94" s="14" t="s">
        <v>1247</v>
      </c>
      <c r="AH94" s="14"/>
      <c r="AI94" s="32"/>
      <c r="AJ94" s="32"/>
    </row>
    <row r="95" spans="1:36" ht="144" x14ac:dyDescent="0.2">
      <c r="A95" s="10" t="str">
        <f t="shared" si="0"/>
        <v>32-94</v>
      </c>
      <c r="B95" s="11" t="s">
        <v>543</v>
      </c>
      <c r="C95" s="22" t="s">
        <v>544</v>
      </c>
      <c r="D95" s="23">
        <v>32</v>
      </c>
      <c r="E95" s="14" t="s">
        <v>34</v>
      </c>
      <c r="F95" s="14" t="s">
        <v>35</v>
      </c>
      <c r="G95" s="14" t="s">
        <v>36</v>
      </c>
      <c r="H95" s="14" t="s">
        <v>37</v>
      </c>
      <c r="I95" s="14" t="s">
        <v>545</v>
      </c>
      <c r="J95" s="14" t="s">
        <v>546</v>
      </c>
      <c r="K95" s="14" t="s">
        <v>547</v>
      </c>
      <c r="L95" s="14" t="s">
        <v>65</v>
      </c>
      <c r="M95" s="15">
        <v>41306</v>
      </c>
      <c r="N95" s="14">
        <v>250</v>
      </c>
      <c r="O95" s="14">
        <v>181</v>
      </c>
      <c r="P95" s="16"/>
      <c r="Q95" s="14" t="s">
        <v>548</v>
      </c>
      <c r="R95" s="14">
        <v>1</v>
      </c>
      <c r="S95" s="14"/>
      <c r="T95" s="14"/>
      <c r="U95" s="14"/>
      <c r="V95" s="14" t="str">
        <f ca="1">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W95" s="14" t="s">
        <v>44</v>
      </c>
      <c r="X95" s="33" t="s">
        <v>1395</v>
      </c>
      <c r="Y95" s="14"/>
      <c r="Z95" s="14" t="s">
        <v>90</v>
      </c>
      <c r="AA95" s="19">
        <v>1</v>
      </c>
      <c r="AB95" s="19">
        <v>0</v>
      </c>
      <c r="AC95" s="19">
        <v>0</v>
      </c>
      <c r="AD95" s="19">
        <v>0</v>
      </c>
      <c r="AE95" s="14"/>
      <c r="AF95" s="14" t="s">
        <v>47</v>
      </c>
      <c r="AG95" s="27" t="s">
        <v>1396</v>
      </c>
      <c r="AH95" s="14" t="s">
        <v>92</v>
      </c>
      <c r="AI95" s="32"/>
      <c r="AJ95" s="32"/>
    </row>
    <row r="96" spans="1:36" ht="120" x14ac:dyDescent="0.2">
      <c r="A96" s="10" t="str">
        <f t="shared" si="0"/>
        <v>32-95</v>
      </c>
      <c r="B96" s="11" t="s">
        <v>1202</v>
      </c>
      <c r="C96" s="22" t="s">
        <v>1203</v>
      </c>
      <c r="D96" s="23">
        <v>32</v>
      </c>
      <c r="E96" s="14" t="s">
        <v>34</v>
      </c>
      <c r="F96" s="14" t="s">
        <v>35</v>
      </c>
      <c r="G96" s="14" t="s">
        <v>36</v>
      </c>
      <c r="H96" s="14" t="s">
        <v>37</v>
      </c>
      <c r="I96" s="14" t="s">
        <v>1204</v>
      </c>
      <c r="J96" s="14" t="s">
        <v>1205</v>
      </c>
      <c r="K96" s="14" t="s">
        <v>1206</v>
      </c>
      <c r="L96" s="14" t="s">
        <v>65</v>
      </c>
      <c r="M96" s="15">
        <v>42125</v>
      </c>
      <c r="N96" s="14">
        <v>1226</v>
      </c>
      <c r="O96" s="14">
        <v>464</v>
      </c>
      <c r="P96" s="16"/>
      <c r="Q96" s="14" t="s">
        <v>1207</v>
      </c>
      <c r="R96" s="14"/>
      <c r="S96" s="14"/>
      <c r="T96" s="14"/>
      <c r="U96" s="14">
        <v>1</v>
      </c>
      <c r="V96" s="14" t="str">
        <f ca="1">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W96" s="14" t="s">
        <v>44</v>
      </c>
      <c r="X96" s="33" t="s">
        <v>1397</v>
      </c>
      <c r="Y96" s="14"/>
      <c r="Z96" s="14" t="s">
        <v>46</v>
      </c>
      <c r="AA96" s="19">
        <v>2</v>
      </c>
      <c r="AB96" s="19">
        <v>0</v>
      </c>
      <c r="AC96" s="19">
        <v>0</v>
      </c>
      <c r="AD96" s="19">
        <v>0</v>
      </c>
      <c r="AE96" s="14"/>
      <c r="AF96" s="14" t="s">
        <v>47</v>
      </c>
      <c r="AG96" s="14" t="s">
        <v>1209</v>
      </c>
      <c r="AH96" s="14" t="s">
        <v>92</v>
      </c>
      <c r="AI96" s="32"/>
      <c r="AJ96" s="32"/>
    </row>
    <row r="97" spans="1:36" ht="120" x14ac:dyDescent="0.2">
      <c r="A97" s="10" t="str">
        <f t="shared" si="0"/>
        <v>32-96</v>
      </c>
      <c r="B97" s="11" t="s">
        <v>1092</v>
      </c>
      <c r="C97" s="22" t="s">
        <v>1093</v>
      </c>
      <c r="D97" s="23">
        <v>32</v>
      </c>
      <c r="E97" s="14" t="s">
        <v>34</v>
      </c>
      <c r="F97" s="14" t="s">
        <v>35</v>
      </c>
      <c r="G97" s="14" t="s">
        <v>36</v>
      </c>
      <c r="H97" s="14" t="s">
        <v>37</v>
      </c>
      <c r="I97" s="14" t="s">
        <v>1094</v>
      </c>
      <c r="J97" s="14" t="s">
        <v>1095</v>
      </c>
      <c r="K97" s="14" t="s">
        <v>1096</v>
      </c>
      <c r="L97" s="14" t="s">
        <v>41</v>
      </c>
      <c r="M97" s="15">
        <v>40544</v>
      </c>
      <c r="N97" s="14">
        <v>280</v>
      </c>
      <c r="O97" s="14">
        <v>163</v>
      </c>
      <c r="P97" s="16" t="s">
        <v>1097</v>
      </c>
      <c r="Q97" s="14" t="s">
        <v>1098</v>
      </c>
      <c r="R97" s="14">
        <v>1</v>
      </c>
      <c r="S97" s="14"/>
      <c r="T97" s="14"/>
      <c r="U97" s="14"/>
      <c r="V97" s="14" t="str">
        <f ca="1">IFERROR(__xludf.DUMMYFUNCTION("GOOGLETRANSLATE(Q97)"),"@Gilcersei @ramonbautista @dzmmteleradyo @Rayacapopong NPA has no one to recruit.")</f>
        <v>@Gilcersei @ramonbautista @dzmmteleradyo @Rayacapopong NPA has no one to recruit.</v>
      </c>
      <c r="W97" s="14" t="s">
        <v>44</v>
      </c>
      <c r="X97" s="33" t="s">
        <v>1398</v>
      </c>
      <c r="Y97" s="14"/>
      <c r="Z97" s="14" t="s">
        <v>46</v>
      </c>
      <c r="AA97" s="19">
        <v>22</v>
      </c>
      <c r="AB97" s="19">
        <v>0</v>
      </c>
      <c r="AC97" s="19">
        <v>0</v>
      </c>
      <c r="AD97" s="19">
        <v>0</v>
      </c>
      <c r="AE97" s="14"/>
      <c r="AF97" s="14" t="s">
        <v>47</v>
      </c>
      <c r="AG97" s="14" t="s">
        <v>1100</v>
      </c>
      <c r="AH97" s="14"/>
      <c r="AI97" s="32"/>
      <c r="AJ97" s="32"/>
    </row>
    <row r="98" spans="1:36" ht="156" x14ac:dyDescent="0.2">
      <c r="A98" s="10" t="str">
        <f t="shared" si="0"/>
        <v>32-97</v>
      </c>
      <c r="B98" s="11" t="s">
        <v>935</v>
      </c>
      <c r="C98" s="22" t="s">
        <v>936</v>
      </c>
      <c r="D98" s="23">
        <v>32</v>
      </c>
      <c r="E98" s="14" t="s">
        <v>34</v>
      </c>
      <c r="F98" s="14" t="s">
        <v>35</v>
      </c>
      <c r="G98" s="14" t="s">
        <v>36</v>
      </c>
      <c r="H98" s="14" t="s">
        <v>37</v>
      </c>
      <c r="I98" s="14" t="s">
        <v>937</v>
      </c>
      <c r="J98" s="14" t="s">
        <v>938</v>
      </c>
      <c r="K98" s="14" t="s">
        <v>939</v>
      </c>
      <c r="L98" s="14" t="s">
        <v>65</v>
      </c>
      <c r="M98" s="15">
        <v>42795</v>
      </c>
      <c r="N98" s="14">
        <v>1349</v>
      </c>
      <c r="O98" s="14">
        <v>1415</v>
      </c>
      <c r="P98" s="16" t="s">
        <v>940</v>
      </c>
      <c r="Q98" s="14" t="s">
        <v>941</v>
      </c>
      <c r="R98" s="14"/>
      <c r="S98" s="14"/>
      <c r="T98" s="14"/>
      <c r="U98" s="14">
        <v>1</v>
      </c>
      <c r="V98" s="14" t="str">
        <f ca="1">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W98" s="14" t="s">
        <v>16</v>
      </c>
      <c r="X98" s="33" t="s">
        <v>1399</v>
      </c>
      <c r="Y98" s="14"/>
      <c r="Z98" s="14" t="s">
        <v>46</v>
      </c>
      <c r="AA98" s="19">
        <v>3</v>
      </c>
      <c r="AB98" s="19">
        <v>0</v>
      </c>
      <c r="AC98" s="19">
        <v>2</v>
      </c>
      <c r="AD98" s="19">
        <v>0</v>
      </c>
      <c r="AE98" s="14"/>
      <c r="AF98" s="14" t="s">
        <v>78</v>
      </c>
      <c r="AG98" s="14" t="s">
        <v>943</v>
      </c>
      <c r="AH98" s="14"/>
      <c r="AI98" s="32"/>
      <c r="AJ98" s="32"/>
    </row>
    <row r="99" spans="1:36" ht="156" x14ac:dyDescent="0.2">
      <c r="A99" s="10" t="str">
        <f t="shared" si="0"/>
        <v>32-98</v>
      </c>
      <c r="B99" s="11" t="s">
        <v>952</v>
      </c>
      <c r="C99" s="22" t="s">
        <v>953</v>
      </c>
      <c r="D99" s="13">
        <v>32</v>
      </c>
      <c r="E99" s="14" t="s">
        <v>34</v>
      </c>
      <c r="F99" s="14" t="s">
        <v>35</v>
      </c>
      <c r="G99" s="14" t="s">
        <v>36</v>
      </c>
      <c r="H99" s="14" t="s">
        <v>37</v>
      </c>
      <c r="I99" s="14" t="s">
        <v>954</v>
      </c>
      <c r="J99" s="14" t="s">
        <v>955</v>
      </c>
      <c r="K99" s="14"/>
      <c r="L99" s="14" t="s">
        <v>41</v>
      </c>
      <c r="M99" s="15">
        <v>43079</v>
      </c>
      <c r="N99" s="14">
        <v>685</v>
      </c>
      <c r="O99" s="14">
        <v>383</v>
      </c>
      <c r="P99" s="16"/>
      <c r="Q99" s="14" t="s">
        <v>956</v>
      </c>
      <c r="R99" s="14"/>
      <c r="S99" s="14"/>
      <c r="T99" s="14"/>
      <c r="U99" s="14">
        <v>1</v>
      </c>
      <c r="V99" s="14" t="str">
        <f ca="1">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W99" s="17" t="s">
        <v>44</v>
      </c>
      <c r="X99" s="33" t="s">
        <v>1400</v>
      </c>
      <c r="Y99" s="14"/>
      <c r="Z99" s="14" t="s">
        <v>46</v>
      </c>
      <c r="AA99" s="19">
        <v>0</v>
      </c>
      <c r="AB99" s="19">
        <v>0</v>
      </c>
      <c r="AC99" s="19">
        <v>1</v>
      </c>
      <c r="AD99" s="19">
        <v>0</v>
      </c>
      <c r="AE99" s="14"/>
      <c r="AF99" s="14" t="s">
        <v>47</v>
      </c>
      <c r="AG99" s="14" t="s">
        <v>958</v>
      </c>
      <c r="AH99" s="14" t="s">
        <v>221</v>
      </c>
      <c r="AI99" s="32"/>
      <c r="AJ99" s="32"/>
    </row>
    <row r="100" spans="1:36" ht="168" x14ac:dyDescent="0.2">
      <c r="A100" s="10" t="str">
        <f t="shared" si="0"/>
        <v>32-99</v>
      </c>
      <c r="B100" s="11" t="s">
        <v>484</v>
      </c>
      <c r="C100" s="22" t="s">
        <v>485</v>
      </c>
      <c r="D100" s="23">
        <v>32</v>
      </c>
      <c r="E100" s="14" t="s">
        <v>34</v>
      </c>
      <c r="F100" s="14" t="s">
        <v>35</v>
      </c>
      <c r="G100" s="14" t="s">
        <v>36</v>
      </c>
      <c r="H100" s="14" t="s">
        <v>37</v>
      </c>
      <c r="I100" s="14" t="s">
        <v>486</v>
      </c>
      <c r="J100" s="14" t="s">
        <v>487</v>
      </c>
      <c r="K100" s="14" t="s">
        <v>488</v>
      </c>
      <c r="L100" s="14" t="s">
        <v>41</v>
      </c>
      <c r="M100" s="15">
        <v>44197</v>
      </c>
      <c r="N100" s="14">
        <v>170</v>
      </c>
      <c r="O100" s="14">
        <v>49</v>
      </c>
      <c r="P100" s="16" t="s">
        <v>42</v>
      </c>
      <c r="Q100" s="14" t="s">
        <v>489</v>
      </c>
      <c r="R100" s="14">
        <v>1</v>
      </c>
      <c r="S100" s="14"/>
      <c r="T100" s="14"/>
      <c r="U100" s="14"/>
      <c r="V100" s="14" t="str">
        <f ca="1">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W100" s="14" t="s">
        <v>490</v>
      </c>
      <c r="X100" s="33">
        <v>44903.521851851852</v>
      </c>
      <c r="Y100" s="14"/>
      <c r="Z100" s="14" t="s">
        <v>46</v>
      </c>
      <c r="AA100" s="19">
        <v>3</v>
      </c>
      <c r="AB100" s="19">
        <v>0</v>
      </c>
      <c r="AC100" s="19">
        <v>0</v>
      </c>
      <c r="AD100" s="19">
        <v>0</v>
      </c>
      <c r="AE100" s="14"/>
      <c r="AF100" s="14" t="s">
        <v>492</v>
      </c>
      <c r="AG100" s="27" t="s">
        <v>1401</v>
      </c>
      <c r="AH100" s="14"/>
      <c r="AI100" s="32"/>
      <c r="AJ100" s="32"/>
    </row>
    <row r="101" spans="1:36" ht="204" x14ac:dyDescent="0.2">
      <c r="A101" s="10" t="str">
        <f t="shared" si="0"/>
        <v>32-100</v>
      </c>
      <c r="B101" s="11" t="s">
        <v>32</v>
      </c>
      <c r="C101" s="12" t="s">
        <v>33</v>
      </c>
      <c r="D101" s="13">
        <v>32</v>
      </c>
      <c r="E101" s="14" t="s">
        <v>34</v>
      </c>
      <c r="F101" s="14" t="s">
        <v>35</v>
      </c>
      <c r="G101" s="14" t="s">
        <v>36</v>
      </c>
      <c r="H101" s="14" t="s">
        <v>37</v>
      </c>
      <c r="I101" s="14" t="s">
        <v>38</v>
      </c>
      <c r="J101" s="14" t="s">
        <v>39</v>
      </c>
      <c r="K101" s="14" t="s">
        <v>40</v>
      </c>
      <c r="L101" s="14" t="s">
        <v>41</v>
      </c>
      <c r="M101" s="15">
        <v>41730</v>
      </c>
      <c r="N101" s="14">
        <v>80</v>
      </c>
      <c r="O101" s="14">
        <v>38</v>
      </c>
      <c r="P101" s="16" t="s">
        <v>42</v>
      </c>
      <c r="Q101" s="14" t="s">
        <v>43</v>
      </c>
      <c r="R101" s="14"/>
      <c r="S101" s="14"/>
      <c r="T101" s="14">
        <v>1</v>
      </c>
      <c r="U101" s="14"/>
      <c r="V101" s="14" t="str">
        <f ca="1">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W101" s="17" t="s">
        <v>44</v>
      </c>
      <c r="X101" s="33">
        <v>42747.520833333336</v>
      </c>
      <c r="Y101" s="14"/>
      <c r="Z101" s="14" t="s">
        <v>46</v>
      </c>
      <c r="AA101" s="19">
        <v>0</v>
      </c>
      <c r="AB101" s="19">
        <v>0</v>
      </c>
      <c r="AC101" s="19">
        <v>0</v>
      </c>
      <c r="AD101" s="19">
        <v>0</v>
      </c>
      <c r="AE101" s="14"/>
      <c r="AF101" s="14" t="s">
        <v>47</v>
      </c>
      <c r="AG101" s="14" t="s">
        <v>48</v>
      </c>
      <c r="AH101" s="14" t="s">
        <v>49</v>
      </c>
      <c r="AI101" s="32"/>
      <c r="AJ101" s="32"/>
    </row>
    <row r="102" spans="1:36" ht="144" x14ac:dyDescent="0.2">
      <c r="A102" s="10" t="str">
        <f t="shared" si="0"/>
        <v>32-101</v>
      </c>
      <c r="B102" s="11" t="s">
        <v>614</v>
      </c>
      <c r="C102" s="22" t="s">
        <v>615</v>
      </c>
      <c r="D102" s="13">
        <v>32</v>
      </c>
      <c r="E102" s="14" t="s">
        <v>34</v>
      </c>
      <c r="F102" s="14" t="s">
        <v>35</v>
      </c>
      <c r="G102" s="14" t="s">
        <v>36</v>
      </c>
      <c r="H102" s="14" t="s">
        <v>37</v>
      </c>
      <c r="I102" s="14" t="s">
        <v>616</v>
      </c>
      <c r="J102" s="14" t="s">
        <v>617</v>
      </c>
      <c r="K102" s="14"/>
      <c r="L102" s="14" t="s">
        <v>41</v>
      </c>
      <c r="M102" s="15">
        <v>41643.085949074077</v>
      </c>
      <c r="N102" s="14">
        <v>428</v>
      </c>
      <c r="O102" s="14">
        <v>244</v>
      </c>
      <c r="P102" s="16" t="s">
        <v>618</v>
      </c>
      <c r="Q102" s="14" t="s">
        <v>619</v>
      </c>
      <c r="R102" s="14"/>
      <c r="S102" s="14">
        <v>1</v>
      </c>
      <c r="T102" s="14"/>
      <c r="U102" s="14"/>
      <c r="V102" s="14" t="str">
        <f ca="1">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W102" s="17" t="s">
        <v>16</v>
      </c>
      <c r="X102" s="33" t="s">
        <v>1402</v>
      </c>
      <c r="Y102" s="14"/>
      <c r="Z102" s="14" t="s">
        <v>90</v>
      </c>
      <c r="AA102" s="19">
        <v>2</v>
      </c>
      <c r="AB102" s="19">
        <v>0</v>
      </c>
      <c r="AC102" s="19">
        <v>0</v>
      </c>
      <c r="AD102" s="19">
        <v>0</v>
      </c>
      <c r="AE102" s="14"/>
      <c r="AF102" s="14" t="s">
        <v>47</v>
      </c>
      <c r="AG102" s="14" t="s">
        <v>621</v>
      </c>
      <c r="AH102" s="14" t="s">
        <v>49</v>
      </c>
      <c r="AI102" s="32"/>
      <c r="AJ102" s="32"/>
    </row>
    <row r="103" spans="1:36" ht="96" x14ac:dyDescent="0.2">
      <c r="A103" s="10" t="str">
        <f t="shared" si="0"/>
        <v>32-102</v>
      </c>
      <c r="B103" s="11" t="s">
        <v>896</v>
      </c>
      <c r="C103" s="22" t="s">
        <v>897</v>
      </c>
      <c r="D103" s="23">
        <v>32</v>
      </c>
      <c r="E103" s="14" t="s">
        <v>34</v>
      </c>
      <c r="F103" s="14" t="s">
        <v>35</v>
      </c>
      <c r="G103" s="14" t="s">
        <v>36</v>
      </c>
      <c r="H103" s="14" t="s">
        <v>37</v>
      </c>
      <c r="I103" s="14" t="s">
        <v>115</v>
      </c>
      <c r="J103" s="14" t="s">
        <v>116</v>
      </c>
      <c r="K103" s="14" t="s">
        <v>117</v>
      </c>
      <c r="L103" s="14" t="s">
        <v>41</v>
      </c>
      <c r="M103" s="15">
        <v>43678</v>
      </c>
      <c r="N103" s="14">
        <v>428</v>
      </c>
      <c r="O103" s="14">
        <v>273</v>
      </c>
      <c r="P103" s="16" t="s">
        <v>42</v>
      </c>
      <c r="Q103" s="14" t="s">
        <v>898</v>
      </c>
      <c r="R103" s="14">
        <v>1</v>
      </c>
      <c r="S103" s="14"/>
      <c r="T103" s="14"/>
      <c r="U103" s="14"/>
      <c r="V103" s="14" t="str">
        <f ca="1">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W103" s="14" t="s">
        <v>44</v>
      </c>
      <c r="X103" s="33" t="s">
        <v>1403</v>
      </c>
      <c r="Y103" s="14"/>
      <c r="Z103" s="14" t="s">
        <v>46</v>
      </c>
      <c r="AA103" s="19">
        <v>0</v>
      </c>
      <c r="AB103" s="19">
        <v>0</v>
      </c>
      <c r="AC103" s="19">
        <v>1</v>
      </c>
      <c r="AD103" s="19">
        <v>0</v>
      </c>
      <c r="AE103" s="14"/>
      <c r="AF103" s="14" t="s">
        <v>69</v>
      </c>
      <c r="AG103" s="14" t="s">
        <v>900</v>
      </c>
      <c r="AH103" s="14"/>
      <c r="AI103" s="32"/>
      <c r="AJ103" s="32"/>
    </row>
    <row r="104" spans="1:36" ht="96" x14ac:dyDescent="0.2">
      <c r="A104" s="10" t="str">
        <f t="shared" si="0"/>
        <v>32-103</v>
      </c>
      <c r="B104" s="11" t="s">
        <v>161</v>
      </c>
      <c r="C104" s="22" t="s">
        <v>162</v>
      </c>
      <c r="D104" s="23">
        <v>32</v>
      </c>
      <c r="E104" s="14" t="s">
        <v>34</v>
      </c>
      <c r="F104" s="14" t="s">
        <v>35</v>
      </c>
      <c r="G104" s="14" t="s">
        <v>36</v>
      </c>
      <c r="H104" s="14" t="s">
        <v>52</v>
      </c>
      <c r="I104" s="14" t="s">
        <v>163</v>
      </c>
      <c r="J104" s="14" t="s">
        <v>164</v>
      </c>
      <c r="K104" s="14" t="s">
        <v>165</v>
      </c>
      <c r="L104" s="14" t="s">
        <v>41</v>
      </c>
      <c r="M104" s="15">
        <v>43983</v>
      </c>
      <c r="N104" s="14">
        <v>353</v>
      </c>
      <c r="O104" s="14">
        <v>219</v>
      </c>
      <c r="P104" s="16"/>
      <c r="Q104" s="14" t="s">
        <v>166</v>
      </c>
      <c r="R104" s="14"/>
      <c r="S104" s="14"/>
      <c r="T104" s="14"/>
      <c r="U104" s="14">
        <v>1</v>
      </c>
      <c r="V104" s="14" t="str">
        <f ca="1">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W104" s="14" t="s">
        <v>44</v>
      </c>
      <c r="X104" s="33">
        <v>43928.374432870369</v>
      </c>
      <c r="Y104" s="14"/>
      <c r="Z104" s="14" t="s">
        <v>46</v>
      </c>
      <c r="AA104" s="19">
        <v>0</v>
      </c>
      <c r="AB104" s="19">
        <v>0</v>
      </c>
      <c r="AC104" s="19">
        <v>0</v>
      </c>
      <c r="AD104" s="19">
        <v>0</v>
      </c>
      <c r="AE104" s="14"/>
      <c r="AF104" s="14" t="s">
        <v>47</v>
      </c>
      <c r="AG104" s="14" t="s">
        <v>168</v>
      </c>
      <c r="AH104" s="14" t="s">
        <v>92</v>
      </c>
      <c r="AI104" s="32"/>
      <c r="AJ104" s="32"/>
    </row>
    <row r="105" spans="1:36" ht="180" x14ac:dyDescent="0.2">
      <c r="A105" s="10" t="str">
        <f t="shared" si="0"/>
        <v>32-104</v>
      </c>
      <c r="B105" s="11" t="s">
        <v>572</v>
      </c>
      <c r="C105" s="12" t="s">
        <v>573</v>
      </c>
      <c r="D105" s="13">
        <v>32</v>
      </c>
      <c r="E105" s="14" t="s">
        <v>34</v>
      </c>
      <c r="F105" s="14" t="s">
        <v>35</v>
      </c>
      <c r="G105" s="14" t="s">
        <v>36</v>
      </c>
      <c r="H105" s="14" t="s">
        <v>52</v>
      </c>
      <c r="I105" s="14" t="s">
        <v>574</v>
      </c>
      <c r="J105" s="14" t="s">
        <v>575</v>
      </c>
      <c r="K105" s="14"/>
      <c r="L105" s="14" t="s">
        <v>41</v>
      </c>
      <c r="M105" s="15">
        <v>44205.358113425929</v>
      </c>
      <c r="N105" s="14">
        <v>283</v>
      </c>
      <c r="O105" s="14">
        <v>246</v>
      </c>
      <c r="P105" s="16"/>
      <c r="Q105" s="14" t="s">
        <v>576</v>
      </c>
      <c r="R105" s="14">
        <v>1</v>
      </c>
      <c r="S105" s="14"/>
      <c r="T105" s="14"/>
      <c r="U105" s="14"/>
      <c r="V105" s="14" t="str">
        <f ca="1">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W105" s="17" t="s">
        <v>44</v>
      </c>
      <c r="X105" s="33" t="s">
        <v>1404</v>
      </c>
      <c r="Y105" s="14"/>
      <c r="Z105" s="14" t="s">
        <v>46</v>
      </c>
      <c r="AA105" s="19">
        <v>0</v>
      </c>
      <c r="AB105" s="19">
        <v>0</v>
      </c>
      <c r="AC105" s="19">
        <v>0</v>
      </c>
      <c r="AD105" s="19">
        <v>0</v>
      </c>
      <c r="AE105" s="14"/>
      <c r="AF105" s="14" t="s">
        <v>69</v>
      </c>
      <c r="AG105" s="24" t="s">
        <v>1405</v>
      </c>
      <c r="AH105" s="14" t="s">
        <v>221</v>
      </c>
      <c r="AI105" s="32"/>
      <c r="AJ105" s="32"/>
    </row>
    <row r="106" spans="1:36" ht="96" x14ac:dyDescent="0.2">
      <c r="A106" s="10" t="str">
        <f t="shared" si="0"/>
        <v>32-105</v>
      </c>
      <c r="B106" s="11" t="s">
        <v>1104</v>
      </c>
      <c r="C106" s="22" t="s">
        <v>1105</v>
      </c>
      <c r="D106" s="13">
        <v>32</v>
      </c>
      <c r="E106" s="14" t="s">
        <v>34</v>
      </c>
      <c r="F106" s="14" t="s">
        <v>35</v>
      </c>
      <c r="G106" s="14" t="s">
        <v>36</v>
      </c>
      <c r="H106" s="14" t="s">
        <v>52</v>
      </c>
      <c r="I106" s="14" t="s">
        <v>1106</v>
      </c>
      <c r="J106" s="14" t="s">
        <v>1107</v>
      </c>
      <c r="K106" s="14"/>
      <c r="L106" s="14" t="s">
        <v>41</v>
      </c>
      <c r="M106" s="15">
        <v>40272</v>
      </c>
      <c r="N106" s="14">
        <v>543</v>
      </c>
      <c r="O106" s="14">
        <v>51</v>
      </c>
      <c r="P106" s="16" t="s">
        <v>1108</v>
      </c>
      <c r="Q106" s="14" t="s">
        <v>1109</v>
      </c>
      <c r="R106" s="14"/>
      <c r="S106" s="14"/>
      <c r="T106" s="14"/>
      <c r="U106" s="14">
        <v>1</v>
      </c>
      <c r="V106" s="14" t="str">
        <f ca="1">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W106" s="17" t="s">
        <v>44</v>
      </c>
      <c r="X106" s="33" t="s">
        <v>1406</v>
      </c>
      <c r="Y106" s="14"/>
      <c r="Z106" s="14" t="s">
        <v>46</v>
      </c>
      <c r="AA106" s="19">
        <v>0</v>
      </c>
      <c r="AB106" s="19">
        <v>0</v>
      </c>
      <c r="AC106" s="19">
        <v>0</v>
      </c>
      <c r="AD106" s="19">
        <v>0</v>
      </c>
      <c r="AE106" s="14"/>
      <c r="AF106" s="14" t="s">
        <v>69</v>
      </c>
      <c r="AG106" s="14" t="s">
        <v>1111</v>
      </c>
      <c r="AH106" s="14" t="s">
        <v>49</v>
      </c>
      <c r="AI106" s="32"/>
      <c r="AJ106" s="32"/>
    </row>
    <row r="107" spans="1:36" ht="144" x14ac:dyDescent="0.2">
      <c r="A107" s="10" t="str">
        <f t="shared" si="0"/>
        <v>32-106</v>
      </c>
      <c r="B107" s="11" t="s">
        <v>169</v>
      </c>
      <c r="C107" s="22" t="s">
        <v>170</v>
      </c>
      <c r="D107" s="23">
        <v>32</v>
      </c>
      <c r="E107" s="14" t="s">
        <v>34</v>
      </c>
      <c r="F107" s="14" t="s">
        <v>35</v>
      </c>
      <c r="G107" s="14" t="s">
        <v>36</v>
      </c>
      <c r="H107" s="14" t="s">
        <v>52</v>
      </c>
      <c r="I107" s="14" t="s">
        <v>171</v>
      </c>
      <c r="J107" s="14" t="s">
        <v>172</v>
      </c>
      <c r="K107" s="14" t="s">
        <v>173</v>
      </c>
      <c r="L107" s="14" t="s">
        <v>41</v>
      </c>
      <c r="M107" s="15">
        <v>43865.203530092593</v>
      </c>
      <c r="N107" s="14">
        <v>26</v>
      </c>
      <c r="O107" s="14">
        <v>1</v>
      </c>
      <c r="P107" s="16" t="s">
        <v>174</v>
      </c>
      <c r="Q107" s="14" t="s">
        <v>175</v>
      </c>
      <c r="R107" s="14">
        <v>1</v>
      </c>
      <c r="S107" s="14"/>
      <c r="T107" s="14"/>
      <c r="U107" s="14"/>
      <c r="V107" s="14" t="str">
        <f ca="1">IFERROR(__xludf.DUMMYFUNCTION("GOOGLETRANSLATE(Q107)"),"@patrickjosefdc @annecurtissmith @njytolentino Most UP students are educated by the NPA where the NPA is taking fund well")</f>
        <v>@patrickjosefdc @annecurtissmith @njytolentino Most UP students are educated by the NPA where the NPA is taking fund well</v>
      </c>
      <c r="W107" s="14" t="s">
        <v>44</v>
      </c>
      <c r="X107" s="33">
        <v>43988.081585648149</v>
      </c>
      <c r="Y107" s="14"/>
      <c r="Z107" s="14" t="s">
        <v>46</v>
      </c>
      <c r="AA107" s="19">
        <v>0</v>
      </c>
      <c r="AB107" s="19">
        <v>0</v>
      </c>
      <c r="AC107" s="19">
        <v>0</v>
      </c>
      <c r="AD107" s="19">
        <v>0</v>
      </c>
      <c r="AE107" s="14"/>
      <c r="AF107" s="14" t="s">
        <v>47</v>
      </c>
      <c r="AG107" s="14" t="s">
        <v>177</v>
      </c>
      <c r="AH107" s="14"/>
      <c r="AI107" s="32"/>
      <c r="AJ107" s="32"/>
    </row>
    <row r="108" spans="1:36" ht="144" x14ac:dyDescent="0.2">
      <c r="A108" s="10" t="str">
        <f t="shared" si="0"/>
        <v>32-107</v>
      </c>
      <c r="B108" s="11" t="s">
        <v>60</v>
      </c>
      <c r="C108" s="22" t="s">
        <v>61</v>
      </c>
      <c r="D108" s="23">
        <v>32</v>
      </c>
      <c r="E108" s="14" t="s">
        <v>34</v>
      </c>
      <c r="F108" s="14" t="s">
        <v>35</v>
      </c>
      <c r="G108" s="14" t="s">
        <v>36</v>
      </c>
      <c r="H108" s="14" t="s">
        <v>52</v>
      </c>
      <c r="I108" s="14" t="s">
        <v>62</v>
      </c>
      <c r="J108" s="14" t="s">
        <v>63</v>
      </c>
      <c r="K108" s="14" t="s">
        <v>64</v>
      </c>
      <c r="L108" s="14" t="s">
        <v>65</v>
      </c>
      <c r="M108" s="15">
        <v>43313</v>
      </c>
      <c r="N108" s="14">
        <v>351</v>
      </c>
      <c r="O108" s="14">
        <v>249</v>
      </c>
      <c r="P108" s="16" t="s">
        <v>66</v>
      </c>
      <c r="Q108" s="14" t="s">
        <v>67</v>
      </c>
      <c r="R108" s="14"/>
      <c r="S108" s="14"/>
      <c r="T108" s="14"/>
      <c r="U108" s="14">
        <v>1</v>
      </c>
      <c r="V108" s="14" t="str">
        <f ca="1">IFERROR(__xludf.DUMMYFUNCTION("GOOGLETRANSLATE(Q108)"),"@bethangsioco @pinoyakoblog the thickening of the government is being educated by the government and then the NPA really")</f>
        <v>@bethangsioco @pinoyakoblog the thickening of the government is being educated by the government and then the NPA really</v>
      </c>
      <c r="W108" s="14" t="s">
        <v>44</v>
      </c>
      <c r="X108" s="33">
        <v>43230.301261574074</v>
      </c>
      <c r="Y108" s="14"/>
      <c r="Z108" s="14" t="s">
        <v>46</v>
      </c>
      <c r="AA108" s="19">
        <v>0</v>
      </c>
      <c r="AB108" s="19">
        <v>0</v>
      </c>
      <c r="AC108" s="19">
        <v>0</v>
      </c>
      <c r="AD108" s="19">
        <v>0</v>
      </c>
      <c r="AE108" s="14"/>
      <c r="AF108" s="14" t="s">
        <v>69</v>
      </c>
      <c r="AG108" s="14" t="s">
        <v>70</v>
      </c>
      <c r="AH108" s="14"/>
      <c r="AI108" s="32"/>
      <c r="AJ108" s="32"/>
    </row>
    <row r="109" spans="1:36" ht="72" x14ac:dyDescent="0.2">
      <c r="A109" s="10" t="str">
        <f t="shared" si="0"/>
        <v>32-108</v>
      </c>
      <c r="B109" s="11" t="s">
        <v>326</v>
      </c>
      <c r="C109" s="22" t="s">
        <v>327</v>
      </c>
      <c r="D109" s="23">
        <v>32</v>
      </c>
      <c r="E109" s="14" t="s">
        <v>34</v>
      </c>
      <c r="F109" s="14" t="s">
        <v>35</v>
      </c>
      <c r="G109" s="14" t="s">
        <v>36</v>
      </c>
      <c r="H109" s="14" t="s">
        <v>52</v>
      </c>
      <c r="I109" s="14" t="s">
        <v>328</v>
      </c>
      <c r="J109" s="14" t="s">
        <v>329</v>
      </c>
      <c r="K109" s="14" t="s">
        <v>330</v>
      </c>
      <c r="L109" s="14" t="s">
        <v>41</v>
      </c>
      <c r="M109" s="15">
        <v>42644.499849537038</v>
      </c>
      <c r="N109" s="14">
        <v>265</v>
      </c>
      <c r="O109" s="14">
        <v>128</v>
      </c>
      <c r="P109" s="16"/>
      <c r="Q109" s="14" t="s">
        <v>331</v>
      </c>
      <c r="R109" s="14">
        <v>1</v>
      </c>
      <c r="S109" s="14"/>
      <c r="T109" s="14"/>
      <c r="U109" s="14"/>
      <c r="V109" s="14" t="str">
        <f ca="1">IFERROR(__xludf.DUMMYFUNCTION("GOOGLETRANSLATE(Q109)"),"NPA pala jga from UP why moko educated here !!")</f>
        <v>NPA pala jga from UP why moko educated here !!</v>
      </c>
      <c r="W109" s="14" t="s">
        <v>16</v>
      </c>
      <c r="X109" s="33">
        <v>44656.16269675926</v>
      </c>
      <c r="Y109" s="14"/>
      <c r="Z109" s="14" t="s">
        <v>46</v>
      </c>
      <c r="AA109" s="19">
        <v>3</v>
      </c>
      <c r="AB109" s="19">
        <v>0</v>
      </c>
      <c r="AC109" s="19">
        <v>0</v>
      </c>
      <c r="AD109" s="19">
        <v>0</v>
      </c>
      <c r="AE109" s="14"/>
      <c r="AF109" s="14" t="s">
        <v>78</v>
      </c>
      <c r="AG109" s="14" t="s">
        <v>333</v>
      </c>
      <c r="AH109" s="14" t="s">
        <v>92</v>
      </c>
      <c r="AI109" s="32"/>
      <c r="AJ109" s="32"/>
    </row>
    <row r="110" spans="1:36" ht="60" x14ac:dyDescent="0.2">
      <c r="A110" s="10" t="str">
        <f t="shared" si="0"/>
        <v>32-109</v>
      </c>
      <c r="B110" s="11" t="s">
        <v>137</v>
      </c>
      <c r="C110" s="22" t="s">
        <v>138</v>
      </c>
      <c r="D110" s="23">
        <v>32</v>
      </c>
      <c r="E110" s="14" t="s">
        <v>34</v>
      </c>
      <c r="F110" s="14" t="s">
        <v>35</v>
      </c>
      <c r="G110" s="14" t="s">
        <v>36</v>
      </c>
      <c r="H110" s="14" t="s">
        <v>52</v>
      </c>
      <c r="I110" s="14" t="s">
        <v>139</v>
      </c>
      <c r="J110" s="14" t="s">
        <v>140</v>
      </c>
      <c r="K110" s="14" t="s">
        <v>141</v>
      </c>
      <c r="L110" s="14" t="s">
        <v>41</v>
      </c>
      <c r="M110" s="15">
        <v>45209</v>
      </c>
      <c r="N110" s="14">
        <v>1056</v>
      </c>
      <c r="O110" s="14">
        <v>973</v>
      </c>
      <c r="P110" s="16" t="s">
        <v>42</v>
      </c>
      <c r="Q110" s="14" t="s">
        <v>142</v>
      </c>
      <c r="R110" s="14">
        <v>1</v>
      </c>
      <c r="S110" s="14"/>
      <c r="T110" s="14"/>
      <c r="U110" s="14"/>
      <c r="V110" s="14" t="str">
        <f ca="1">IFERROR(__xludf.DUMMYFUNCTION("GOOGLETRANSLATE(Q110)"),"Yan pa scholar of town ?? Hahaha. Tas more NPA is awesome. 😂😅😂 so .... 🤣 https://t.co/mgvfrzpyhh")</f>
        <v>Yan pa scholar of town ?? Hahaha. Tas more NPA is awesome. 😂😅😂 so .... 🤣 https://t.co/mgvfrzpyhh</v>
      </c>
      <c r="W110" s="14" t="s">
        <v>143</v>
      </c>
      <c r="X110" s="33">
        <v>43927.327002314814</v>
      </c>
      <c r="Y110" s="14"/>
      <c r="Z110" s="14" t="s">
        <v>46</v>
      </c>
      <c r="AA110" s="19">
        <v>0</v>
      </c>
      <c r="AB110" s="19">
        <v>0</v>
      </c>
      <c r="AC110" s="19">
        <v>0</v>
      </c>
      <c r="AD110" s="19">
        <v>0</v>
      </c>
      <c r="AE110" s="14"/>
      <c r="AF110" s="14" t="s">
        <v>69</v>
      </c>
      <c r="AG110" s="14" t="s">
        <v>70</v>
      </c>
      <c r="AH110" s="14"/>
      <c r="AI110" s="32"/>
      <c r="AJ110" s="32"/>
    </row>
    <row r="111" spans="1:36" ht="108" x14ac:dyDescent="0.2">
      <c r="A111" s="10" t="str">
        <f t="shared" si="0"/>
        <v>32-110</v>
      </c>
      <c r="B111" s="11" t="s">
        <v>145</v>
      </c>
      <c r="C111" s="22" t="s">
        <v>146</v>
      </c>
      <c r="D111" s="23">
        <v>32</v>
      </c>
      <c r="E111" s="14" t="s">
        <v>34</v>
      </c>
      <c r="F111" s="14" t="s">
        <v>35</v>
      </c>
      <c r="G111" s="14" t="s">
        <v>36</v>
      </c>
      <c r="H111" s="14" t="s">
        <v>52</v>
      </c>
      <c r="I111" s="14" t="s">
        <v>147</v>
      </c>
      <c r="J111" s="14" t="s">
        <v>148</v>
      </c>
      <c r="K111" s="14" t="s">
        <v>149</v>
      </c>
      <c r="L111" s="14" t="s">
        <v>65</v>
      </c>
      <c r="M111" s="15">
        <v>43952</v>
      </c>
      <c r="N111" s="14">
        <v>471</v>
      </c>
      <c r="O111" s="14">
        <v>164</v>
      </c>
      <c r="P111" s="16" t="s">
        <v>42</v>
      </c>
      <c r="Q111" s="14" t="s">
        <v>150</v>
      </c>
      <c r="R111" s="14">
        <v>1</v>
      </c>
      <c r="S111" s="14"/>
      <c r="T111" s="14"/>
      <c r="U111" s="14"/>
      <c r="V111" s="14" t="str">
        <f ca="1">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W111" s="14" t="s">
        <v>44</v>
      </c>
      <c r="X111" s="33">
        <v>43927.344259259262</v>
      </c>
      <c r="Y111" s="14"/>
      <c r="Z111" s="14" t="s">
        <v>46</v>
      </c>
      <c r="AA111" s="19">
        <v>0</v>
      </c>
      <c r="AB111" s="19">
        <v>0</v>
      </c>
      <c r="AC111" s="19">
        <v>0</v>
      </c>
      <c r="AD111" s="19">
        <v>0</v>
      </c>
      <c r="AE111" s="14"/>
      <c r="AF111" s="14" t="s">
        <v>47</v>
      </c>
      <c r="AG111" s="14" t="s">
        <v>152</v>
      </c>
      <c r="AH111" s="14"/>
      <c r="AI111" s="32"/>
      <c r="AJ111" s="32"/>
    </row>
    <row r="112" spans="1:36" ht="60" x14ac:dyDescent="0.2">
      <c r="A112" s="10" t="str">
        <f t="shared" si="0"/>
        <v>32-111</v>
      </c>
      <c r="B112" s="11" t="s">
        <v>71</v>
      </c>
      <c r="C112" s="22" t="s">
        <v>72</v>
      </c>
      <c r="D112" s="13">
        <v>32</v>
      </c>
      <c r="E112" s="14" t="s">
        <v>34</v>
      </c>
      <c r="F112" s="14" t="s">
        <v>35</v>
      </c>
      <c r="G112" s="14" t="s">
        <v>36</v>
      </c>
      <c r="H112" s="14" t="s">
        <v>52</v>
      </c>
      <c r="I112" s="14" t="s">
        <v>73</v>
      </c>
      <c r="J112" s="14" t="s">
        <v>74</v>
      </c>
      <c r="K112" s="14"/>
      <c r="L112" s="14" t="s">
        <v>41</v>
      </c>
      <c r="M112" s="15">
        <v>41671</v>
      </c>
      <c r="N112" s="14">
        <v>54</v>
      </c>
      <c r="O112" s="14">
        <v>72</v>
      </c>
      <c r="P112" s="16" t="s">
        <v>75</v>
      </c>
      <c r="Q112" s="14" t="s">
        <v>76</v>
      </c>
      <c r="R112" s="14"/>
      <c r="S112" s="14"/>
      <c r="T112" s="14"/>
      <c r="U112" s="14">
        <v>1</v>
      </c>
      <c r="V112" s="14" t="str">
        <f ca="1">IFERROR(__xludf.DUMMYFUNCTION("GOOGLETRANSLATE(Q112)"),"@gmanews @_jamesja @dzbb The Future NPAs My Gosh is still being educated by the government")</f>
        <v>@gmanews @_jamesja @dzbb The Future NPAs My Gosh is still being educated by the government</v>
      </c>
      <c r="W112" s="17" t="s">
        <v>44</v>
      </c>
      <c r="X112" s="33">
        <v>43376.70853009259</v>
      </c>
      <c r="Y112" s="14"/>
      <c r="Z112" s="14" t="s">
        <v>46</v>
      </c>
      <c r="AA112" s="19">
        <v>0</v>
      </c>
      <c r="AB112" s="19">
        <v>0</v>
      </c>
      <c r="AC112" s="19">
        <v>0</v>
      </c>
      <c r="AD112" s="19">
        <v>0</v>
      </c>
      <c r="AE112" s="14"/>
      <c r="AF112" s="14" t="s">
        <v>78</v>
      </c>
      <c r="AG112" s="14" t="s">
        <v>79</v>
      </c>
      <c r="AH112" s="14" t="s">
        <v>49</v>
      </c>
      <c r="AI112" s="32"/>
      <c r="AJ112" s="32"/>
    </row>
    <row r="113" spans="1:36" ht="60" x14ac:dyDescent="0.2">
      <c r="A113" s="10" t="str">
        <f t="shared" si="0"/>
        <v>32-112</v>
      </c>
      <c r="B113" s="11" t="s">
        <v>1218</v>
      </c>
      <c r="C113" s="22" t="s">
        <v>1219</v>
      </c>
      <c r="D113" s="23">
        <v>32</v>
      </c>
      <c r="E113" s="14" t="s">
        <v>34</v>
      </c>
      <c r="F113" s="14" t="s">
        <v>35</v>
      </c>
      <c r="G113" s="14" t="s">
        <v>36</v>
      </c>
      <c r="H113" s="14" t="s">
        <v>52</v>
      </c>
      <c r="I113" s="14" t="s">
        <v>1220</v>
      </c>
      <c r="J113" s="14" t="s">
        <v>1221</v>
      </c>
      <c r="K113" s="14" t="s">
        <v>1222</v>
      </c>
      <c r="L113" s="14" t="s">
        <v>65</v>
      </c>
      <c r="M113" s="15">
        <v>43466</v>
      </c>
      <c r="N113" s="14">
        <v>96</v>
      </c>
      <c r="O113" s="14">
        <v>7</v>
      </c>
      <c r="P113" s="16"/>
      <c r="Q113" s="14" t="s">
        <v>1223</v>
      </c>
      <c r="R113" s="14"/>
      <c r="S113" s="14"/>
      <c r="T113" s="14"/>
      <c r="U113" s="14">
        <v>1</v>
      </c>
      <c r="V113" s="14" t="str">
        <f ca="1">IFERROR(__xludf.DUMMYFUNCTION("GOOGLETRANSLATE(Q113)"),"@srsasot cases our taxes are being educated in the NPA. What about un db?")</f>
        <v>@srsasot cases our taxes are being educated in the NPA. What about un db?</v>
      </c>
      <c r="W113" s="14" t="s">
        <v>44</v>
      </c>
      <c r="X113" s="33" t="s">
        <v>1407</v>
      </c>
      <c r="Y113" s="14"/>
      <c r="Z113" s="14" t="s">
        <v>46</v>
      </c>
      <c r="AA113" s="19">
        <v>4</v>
      </c>
      <c r="AB113" s="19">
        <v>0</v>
      </c>
      <c r="AC113" s="19">
        <v>0</v>
      </c>
      <c r="AD113" s="19">
        <v>0</v>
      </c>
      <c r="AE113" s="14"/>
      <c r="AF113" s="14" t="s">
        <v>78</v>
      </c>
      <c r="AG113" s="14" t="s">
        <v>1225</v>
      </c>
      <c r="AH113" s="14" t="s">
        <v>92</v>
      </c>
      <c r="AI113" s="32"/>
      <c r="AJ113" s="32"/>
    </row>
    <row r="114" spans="1:36" ht="180" x14ac:dyDescent="0.2">
      <c r="A114" s="10" t="str">
        <f t="shared" si="0"/>
        <v>32-113</v>
      </c>
      <c r="B114" s="11" t="s">
        <v>301</v>
      </c>
      <c r="C114" s="22" t="s">
        <v>302</v>
      </c>
      <c r="D114" s="23">
        <v>32</v>
      </c>
      <c r="E114" s="14" t="s">
        <v>34</v>
      </c>
      <c r="F114" s="14" t="s">
        <v>35</v>
      </c>
      <c r="G114" s="14" t="s">
        <v>36</v>
      </c>
      <c r="H114" s="14" t="s">
        <v>52</v>
      </c>
      <c r="I114" s="14" t="s">
        <v>303</v>
      </c>
      <c r="J114" s="14" t="s">
        <v>304</v>
      </c>
      <c r="K114" s="14" t="s">
        <v>305</v>
      </c>
      <c r="L114" s="14" t="s">
        <v>65</v>
      </c>
      <c r="M114" s="15">
        <v>44327.059953703705</v>
      </c>
      <c r="N114" s="14">
        <v>101</v>
      </c>
      <c r="O114" s="14">
        <v>76</v>
      </c>
      <c r="P114" s="16" t="s">
        <v>126</v>
      </c>
      <c r="Q114" s="14" t="s">
        <v>306</v>
      </c>
      <c r="R114" s="14">
        <v>1</v>
      </c>
      <c r="S114" s="14"/>
      <c r="T114" s="14"/>
      <c r="U114" s="14"/>
      <c r="V114" s="14" t="str">
        <f ca="1">IFERROR(__xludf.DUMMYFUNCTION("GOOGLETRANSLATE(Q114)"),"@Corean22 fort of NPA yang up. We should not teach our children.")</f>
        <v>@Corean22 fort of NPA yang up. We should not teach our children.</v>
      </c>
      <c r="W114" s="14" t="s">
        <v>44</v>
      </c>
      <c r="X114" s="33">
        <v>44419.467893518522</v>
      </c>
      <c r="Y114" s="14"/>
      <c r="Z114" s="14" t="s">
        <v>46</v>
      </c>
      <c r="AA114" s="19">
        <v>0</v>
      </c>
      <c r="AB114" s="19">
        <v>0</v>
      </c>
      <c r="AC114" s="19">
        <v>1</v>
      </c>
      <c r="AD114" s="19">
        <v>0</v>
      </c>
      <c r="AE114" s="14"/>
      <c r="AF114" s="14" t="s">
        <v>47</v>
      </c>
      <c r="AG114" s="27" t="s">
        <v>1408</v>
      </c>
      <c r="AH114" s="14"/>
      <c r="AI114" s="32"/>
      <c r="AJ114" s="32"/>
    </row>
    <row r="115" spans="1:36" ht="60" x14ac:dyDescent="0.2">
      <c r="A115" s="10" t="str">
        <f t="shared" si="0"/>
        <v>32-114</v>
      </c>
      <c r="B115" s="11" t="s">
        <v>121</v>
      </c>
      <c r="C115" s="22" t="s">
        <v>122</v>
      </c>
      <c r="D115" s="23">
        <v>32</v>
      </c>
      <c r="E115" s="14" t="s">
        <v>34</v>
      </c>
      <c r="F115" s="14" t="s">
        <v>35</v>
      </c>
      <c r="G115" s="14" t="s">
        <v>36</v>
      </c>
      <c r="H115" s="14" t="s">
        <v>52</v>
      </c>
      <c r="I115" s="14" t="s">
        <v>123</v>
      </c>
      <c r="J115" s="14" t="s">
        <v>124</v>
      </c>
      <c r="K115" s="14" t="s">
        <v>125</v>
      </c>
      <c r="L115" s="14" t="s">
        <v>41</v>
      </c>
      <c r="M115" s="15">
        <v>41334</v>
      </c>
      <c r="N115" s="14">
        <v>173</v>
      </c>
      <c r="O115" s="14">
        <v>11</v>
      </c>
      <c r="P115" s="16" t="s">
        <v>126</v>
      </c>
      <c r="Q115" s="14" t="s">
        <v>127</v>
      </c>
      <c r="R115" s="14"/>
      <c r="S115" s="14"/>
      <c r="T115" s="14"/>
      <c r="U115" s="14">
        <v>1</v>
      </c>
      <c r="V115" s="14" t="str">
        <f ca="1">IFERROR(__xludf.DUMMYFUNCTION("GOOGLETRANSLATE(Q115)"),"@anakbayan_ph you are social plagues! The government is teaching you after you protest? NPAs and its finest!")</f>
        <v>@anakbayan_ph you are social plagues! The government is teaching you after you protest? NPAs and its finest!</v>
      </c>
      <c r="W115" s="14" t="s">
        <v>44</v>
      </c>
      <c r="X115" s="33">
        <v>43777.244050925925</v>
      </c>
      <c r="Y115" s="14"/>
      <c r="Z115" s="14" t="s">
        <v>46</v>
      </c>
      <c r="AA115" s="19">
        <v>0</v>
      </c>
      <c r="AB115" s="19">
        <v>0</v>
      </c>
      <c r="AC115" s="19">
        <v>0</v>
      </c>
      <c r="AD115" s="19">
        <v>0</v>
      </c>
      <c r="AE115" s="14"/>
      <c r="AF115" s="14" t="s">
        <v>47</v>
      </c>
      <c r="AG115" s="14" t="s">
        <v>129</v>
      </c>
      <c r="AH115" s="14"/>
      <c r="AI115" s="32"/>
      <c r="AJ115" s="32"/>
    </row>
    <row r="116" spans="1:36" ht="144" x14ac:dyDescent="0.2">
      <c r="A116" s="10" t="str">
        <f t="shared" si="0"/>
        <v>32-115</v>
      </c>
      <c r="B116" s="11" t="s">
        <v>989</v>
      </c>
      <c r="C116" s="22" t="s">
        <v>990</v>
      </c>
      <c r="D116" s="23">
        <v>32</v>
      </c>
      <c r="E116" s="14" t="s">
        <v>34</v>
      </c>
      <c r="F116" s="14" t="s">
        <v>35</v>
      </c>
      <c r="G116" s="14" t="s">
        <v>36</v>
      </c>
      <c r="H116" s="14" t="s">
        <v>52</v>
      </c>
      <c r="I116" s="14" t="s">
        <v>123</v>
      </c>
      <c r="J116" s="14" t="s">
        <v>124</v>
      </c>
      <c r="K116" s="14" t="s">
        <v>125</v>
      </c>
      <c r="L116" s="14" t="s">
        <v>41</v>
      </c>
      <c r="M116" s="15">
        <v>41334</v>
      </c>
      <c r="N116" s="14">
        <v>173</v>
      </c>
      <c r="O116" s="14">
        <v>11</v>
      </c>
      <c r="P116" s="16" t="s">
        <v>126</v>
      </c>
      <c r="Q116" s="14" t="s">
        <v>991</v>
      </c>
      <c r="R116" s="14">
        <v>1</v>
      </c>
      <c r="S116" s="14"/>
      <c r="T116" s="14"/>
      <c r="U116" s="14"/>
      <c r="V116" s="14" t="str">
        <f ca="1">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W116" s="14" t="s">
        <v>44</v>
      </c>
      <c r="X116" s="33" t="s">
        <v>1409</v>
      </c>
      <c r="Y116" s="14"/>
      <c r="Z116" s="14" t="s">
        <v>46</v>
      </c>
      <c r="AA116" s="19">
        <v>4</v>
      </c>
      <c r="AB116" s="19">
        <v>0</v>
      </c>
      <c r="AC116" s="19">
        <v>0</v>
      </c>
      <c r="AD116" s="19">
        <v>0</v>
      </c>
      <c r="AE116" s="14"/>
      <c r="AF116" s="14" t="s">
        <v>47</v>
      </c>
      <c r="AG116" s="14" t="s">
        <v>993</v>
      </c>
      <c r="AH116" s="14"/>
      <c r="AI116" s="32"/>
      <c r="AJ116" s="32"/>
    </row>
    <row r="117" spans="1:36" ht="156" x14ac:dyDescent="0.2">
      <c r="A117" s="10" t="str">
        <f t="shared" si="0"/>
        <v>32-116</v>
      </c>
      <c r="B117" s="11" t="s">
        <v>50</v>
      </c>
      <c r="C117" s="22" t="s">
        <v>51</v>
      </c>
      <c r="D117" s="23">
        <v>32</v>
      </c>
      <c r="E117" s="14" t="s">
        <v>34</v>
      </c>
      <c r="F117" s="14" t="s">
        <v>35</v>
      </c>
      <c r="G117" s="14" t="s">
        <v>36</v>
      </c>
      <c r="H117" s="14" t="s">
        <v>52</v>
      </c>
      <c r="I117" s="14" t="s">
        <v>53</v>
      </c>
      <c r="J117" s="14" t="s">
        <v>54</v>
      </c>
      <c r="K117" s="14" t="s">
        <v>55</v>
      </c>
      <c r="L117" s="14" t="s">
        <v>41</v>
      </c>
      <c r="M117" s="15">
        <v>42005</v>
      </c>
      <c r="N117" s="14">
        <v>359</v>
      </c>
      <c r="O117" s="14">
        <v>67</v>
      </c>
      <c r="P117" s="16" t="s">
        <v>56</v>
      </c>
      <c r="Q117" s="14" t="s">
        <v>57</v>
      </c>
      <c r="R117" s="14">
        <v>1</v>
      </c>
      <c r="S117" s="14"/>
      <c r="T117" s="14"/>
      <c r="U117" s="14"/>
      <c r="V117" s="14" t="str">
        <f ca="1">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W117" s="14" t="s">
        <v>44</v>
      </c>
      <c r="X117" s="33">
        <v>43133.540081018517</v>
      </c>
      <c r="Y117" s="14"/>
      <c r="Z117" s="14" t="s">
        <v>46</v>
      </c>
      <c r="AA117" s="19">
        <v>0</v>
      </c>
      <c r="AB117" s="19">
        <v>0</v>
      </c>
      <c r="AC117" s="19">
        <v>1</v>
      </c>
      <c r="AD117" s="19">
        <v>0</v>
      </c>
      <c r="AE117" s="14"/>
      <c r="AF117" s="14" t="s">
        <v>47</v>
      </c>
      <c r="AG117" s="24" t="s">
        <v>1410</v>
      </c>
      <c r="AH117" s="14"/>
      <c r="AI117" s="32"/>
      <c r="AJ117" s="32"/>
    </row>
    <row r="118" spans="1:36" ht="96" x14ac:dyDescent="0.2">
      <c r="A118" s="10" t="str">
        <f t="shared" si="0"/>
        <v>32-117</v>
      </c>
      <c r="B118" s="11" t="s">
        <v>1002</v>
      </c>
      <c r="C118" s="22" t="s">
        <v>1003</v>
      </c>
      <c r="D118" s="13">
        <v>32</v>
      </c>
      <c r="E118" s="14" t="s">
        <v>34</v>
      </c>
      <c r="F118" s="14" t="s">
        <v>35</v>
      </c>
      <c r="G118" s="14" t="s">
        <v>36</v>
      </c>
      <c r="H118" s="14" t="s">
        <v>52</v>
      </c>
      <c r="I118" s="14" t="s">
        <v>1004</v>
      </c>
      <c r="J118" s="14" t="s">
        <v>1005</v>
      </c>
      <c r="K118" s="14"/>
      <c r="L118" s="14" t="s">
        <v>41</v>
      </c>
      <c r="M118" s="15">
        <v>42679</v>
      </c>
      <c r="N118" s="14">
        <v>69</v>
      </c>
      <c r="O118" s="14">
        <v>43</v>
      </c>
      <c r="P118" s="16"/>
      <c r="Q118" s="14" t="s">
        <v>1006</v>
      </c>
      <c r="R118" s="14">
        <v>1</v>
      </c>
      <c r="S118" s="14"/>
      <c r="T118" s="14"/>
      <c r="U118" s="14"/>
      <c r="V118" s="14" t="str">
        <f ca="1">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W118" s="17" t="s">
        <v>44</v>
      </c>
      <c r="X118" s="33" t="s">
        <v>1411</v>
      </c>
      <c r="Y118" s="14"/>
      <c r="Z118" s="14" t="s">
        <v>46</v>
      </c>
      <c r="AA118" s="19">
        <v>5</v>
      </c>
      <c r="AB118" s="19">
        <v>0</v>
      </c>
      <c r="AC118" s="19">
        <v>0</v>
      </c>
      <c r="AD118" s="19">
        <v>0</v>
      </c>
      <c r="AE118" s="14"/>
      <c r="AF118" s="14" t="s">
        <v>47</v>
      </c>
      <c r="AG118" s="14" t="s">
        <v>1008</v>
      </c>
      <c r="AH118" s="14" t="s">
        <v>221</v>
      </c>
      <c r="AI118" s="32"/>
      <c r="AJ118" s="32"/>
    </row>
    <row r="119" spans="1:36" ht="132" x14ac:dyDescent="0.2">
      <c r="A119" s="10" t="str">
        <f t="shared" si="0"/>
        <v>32-118</v>
      </c>
      <c r="B119" s="11" t="s">
        <v>153</v>
      </c>
      <c r="C119" s="22" t="s">
        <v>154</v>
      </c>
      <c r="D119" s="23">
        <v>32</v>
      </c>
      <c r="E119" s="14" t="s">
        <v>34</v>
      </c>
      <c r="F119" s="14" t="s">
        <v>35</v>
      </c>
      <c r="G119" s="14" t="s">
        <v>36</v>
      </c>
      <c r="H119" s="14" t="s">
        <v>52</v>
      </c>
      <c r="I119" s="14" t="s">
        <v>155</v>
      </c>
      <c r="J119" s="14" t="s">
        <v>156</v>
      </c>
      <c r="K119" s="14" t="s">
        <v>157</v>
      </c>
      <c r="L119" s="14" t="s">
        <v>41</v>
      </c>
      <c r="M119" s="15">
        <v>43810.078958333332</v>
      </c>
      <c r="N119" s="14">
        <v>115</v>
      </c>
      <c r="O119" s="14">
        <v>12</v>
      </c>
      <c r="P119" s="16"/>
      <c r="Q119" s="14" t="s">
        <v>158</v>
      </c>
      <c r="R119" s="14">
        <v>1</v>
      </c>
      <c r="S119" s="14"/>
      <c r="T119" s="14"/>
      <c r="U119" s="14"/>
      <c r="V119" s="14" t="str">
        <f ca="1">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W119" s="14" t="s">
        <v>44</v>
      </c>
      <c r="X119" s="33">
        <v>43928.288506944446</v>
      </c>
      <c r="Y119" s="14"/>
      <c r="Z119" s="14" t="s">
        <v>46</v>
      </c>
      <c r="AA119" s="19">
        <v>0</v>
      </c>
      <c r="AB119" s="19">
        <v>0</v>
      </c>
      <c r="AC119" s="19">
        <v>0</v>
      </c>
      <c r="AD119" s="19">
        <v>0</v>
      </c>
      <c r="AE119" s="14"/>
      <c r="AF119" s="14" t="s">
        <v>47</v>
      </c>
      <c r="AG119" s="14" t="s">
        <v>160</v>
      </c>
      <c r="AH119" s="14" t="s">
        <v>92</v>
      </c>
      <c r="AI119" s="32"/>
      <c r="AJ119" s="32"/>
    </row>
    <row r="120" spans="1:36" ht="84" x14ac:dyDescent="0.2">
      <c r="A120" s="10" t="str">
        <f t="shared" si="0"/>
        <v>32-119</v>
      </c>
      <c r="B120" s="11" t="s">
        <v>93</v>
      </c>
      <c r="C120" s="22" t="s">
        <v>264</v>
      </c>
      <c r="D120" s="13">
        <v>32</v>
      </c>
      <c r="E120" s="14" t="s">
        <v>95</v>
      </c>
      <c r="F120" s="14" t="s">
        <v>35</v>
      </c>
      <c r="G120" s="14" t="s">
        <v>82</v>
      </c>
      <c r="H120" s="14" t="s">
        <v>83</v>
      </c>
      <c r="I120" s="14" t="s">
        <v>265</v>
      </c>
      <c r="J120" s="14" t="s">
        <v>266</v>
      </c>
      <c r="K120" s="14"/>
      <c r="L120" s="14" t="s">
        <v>41</v>
      </c>
      <c r="M120" s="29">
        <v>43438.655659722222</v>
      </c>
      <c r="N120" s="14">
        <v>2929</v>
      </c>
      <c r="O120" s="14">
        <v>137</v>
      </c>
      <c r="P120" s="16"/>
      <c r="Q120" s="14" t="s">
        <v>267</v>
      </c>
      <c r="R120" s="14">
        <v>1</v>
      </c>
      <c r="S120" s="14"/>
      <c r="T120" s="14"/>
      <c r="U120" s="14"/>
      <c r="V120" s="14" t="str">
        <f ca="1">IFERROR(__xludf.DUMMYFUNCTION("GOOGLETRANSLATE(Q120)"),"@kikopangilinan @thinkinggab npa recruitment agency ho ang up .. thinking kpb? Sabagay .. maka npa nman tlga you ..")</f>
        <v>@kikopangilinan @thinkinggab npa recruitment agency ho ang up .. thinking kpb? Sabagay .. maka npa nman tlga you ..</v>
      </c>
      <c r="W120" s="14" t="s">
        <v>44</v>
      </c>
      <c r="X120" s="33">
        <v>44233.131435185183</v>
      </c>
      <c r="Y120" s="14"/>
      <c r="Z120" s="14" t="s">
        <v>46</v>
      </c>
      <c r="AA120" s="19">
        <v>0</v>
      </c>
      <c r="AB120" s="19">
        <v>0</v>
      </c>
      <c r="AC120" s="19">
        <v>0</v>
      </c>
      <c r="AD120" s="19">
        <v>0</v>
      </c>
      <c r="AE120" s="14"/>
      <c r="AF120" s="14" t="s">
        <v>69</v>
      </c>
      <c r="AG120" s="14" t="s">
        <v>269</v>
      </c>
      <c r="AH120" s="14" t="s">
        <v>221</v>
      </c>
      <c r="AI120" s="20"/>
      <c r="AJ120" s="21"/>
    </row>
    <row r="121" spans="1:36" ht="84" x14ac:dyDescent="0.2">
      <c r="A121" s="10" t="str">
        <f t="shared" si="0"/>
        <v>32-120</v>
      </c>
      <c r="B121" s="11" t="s">
        <v>93</v>
      </c>
      <c r="C121" s="22" t="s">
        <v>646</v>
      </c>
      <c r="D121" s="13">
        <v>32</v>
      </c>
      <c r="E121" s="14" t="s">
        <v>95</v>
      </c>
      <c r="F121" s="14" t="s">
        <v>35</v>
      </c>
      <c r="G121" s="14" t="s">
        <v>82</v>
      </c>
      <c r="H121" s="14" t="s">
        <v>83</v>
      </c>
      <c r="I121" s="14" t="s">
        <v>647</v>
      </c>
      <c r="J121" s="14" t="s">
        <v>648</v>
      </c>
      <c r="K121" s="14" t="s">
        <v>649</v>
      </c>
      <c r="L121" s="14" t="s">
        <v>41</v>
      </c>
      <c r="M121" s="15">
        <v>39915.103692129633</v>
      </c>
      <c r="N121" s="14">
        <v>44</v>
      </c>
      <c r="O121" s="14">
        <v>8</v>
      </c>
      <c r="P121" s="16"/>
      <c r="Q121" s="14" t="s">
        <v>650</v>
      </c>
      <c r="R121" s="14">
        <v>1</v>
      </c>
      <c r="S121" s="14"/>
      <c r="T121" s="14"/>
      <c r="U121" s="14"/>
      <c r="V121" s="14" t="str">
        <f ca="1">IFERROR(__xludf.DUMMYFUNCTION("GOOGLETRANSLATE(Q121)"),"@kikopangilinan so you better have NPA recruitment in UP, jan starts with student body organizations")</f>
        <v>@kikopangilinan so you better have NPA recruitment in UP, jan starts with student body organizations</v>
      </c>
      <c r="W121" s="14" t="s">
        <v>44</v>
      </c>
      <c r="X121" s="33" t="s">
        <v>1412</v>
      </c>
      <c r="Y121" s="14"/>
      <c r="Z121" s="14" t="s">
        <v>46</v>
      </c>
      <c r="AA121" s="19">
        <v>0</v>
      </c>
      <c r="AB121" s="19">
        <v>0</v>
      </c>
      <c r="AC121" s="19">
        <v>0</v>
      </c>
      <c r="AD121" s="19">
        <v>0</v>
      </c>
      <c r="AE121" s="14"/>
      <c r="AF121" s="14" t="s">
        <v>292</v>
      </c>
      <c r="AG121" s="14" t="s">
        <v>652</v>
      </c>
      <c r="AH121" s="14" t="s">
        <v>92</v>
      </c>
      <c r="AI121" s="20"/>
      <c r="AJ121" s="21"/>
    </row>
    <row r="122" spans="1:36" ht="84" x14ac:dyDescent="0.2">
      <c r="A122" s="10" t="str">
        <f t="shared" si="0"/>
        <v>32-121</v>
      </c>
      <c r="B122" s="11" t="s">
        <v>93</v>
      </c>
      <c r="C122" s="22" t="s">
        <v>1086</v>
      </c>
      <c r="D122" s="13">
        <v>32</v>
      </c>
      <c r="E122" s="14" t="s">
        <v>95</v>
      </c>
      <c r="F122" s="14" t="s">
        <v>35</v>
      </c>
      <c r="G122" s="14" t="s">
        <v>82</v>
      </c>
      <c r="H122" s="14" t="s">
        <v>83</v>
      </c>
      <c r="I122" s="14" t="s">
        <v>1087</v>
      </c>
      <c r="J122" s="14" t="s">
        <v>1088</v>
      </c>
      <c r="K122" s="14"/>
      <c r="L122" s="14" t="s">
        <v>41</v>
      </c>
      <c r="M122" s="29">
        <v>42801.62263888889</v>
      </c>
      <c r="N122" s="14">
        <v>40</v>
      </c>
      <c r="O122" s="14">
        <v>0</v>
      </c>
      <c r="P122" s="16"/>
      <c r="Q122" s="14" t="s">
        <v>1089</v>
      </c>
      <c r="R122" s="14"/>
      <c r="S122" s="14"/>
      <c r="T122" s="14"/>
      <c r="U122" s="14">
        <v>1</v>
      </c>
      <c r="V122" s="14" t="str">
        <f ca="1">IFERROR(__xludf.DUMMYFUNCTION("GOOGLETRANSLATE(Q122)"),"@kikopangilinan are you afraid of being consumed by your fellow terrorists? 😂")</f>
        <v>@kikopangilinan are you afraid of being consumed by your fellow terrorists? 😂</v>
      </c>
      <c r="W122" s="14" t="s">
        <v>44</v>
      </c>
      <c r="X122" s="33" t="s">
        <v>1413</v>
      </c>
      <c r="Y122" s="14"/>
      <c r="Z122" s="14" t="s">
        <v>46</v>
      </c>
      <c r="AA122" s="19">
        <v>0</v>
      </c>
      <c r="AB122" s="19">
        <v>0</v>
      </c>
      <c r="AC122" s="19">
        <v>0</v>
      </c>
      <c r="AD122" s="19">
        <v>0</v>
      </c>
      <c r="AE122" s="14"/>
      <c r="AF122" s="14" t="s">
        <v>492</v>
      </c>
      <c r="AG122" s="14" t="s">
        <v>1091</v>
      </c>
      <c r="AH122" s="14" t="s">
        <v>221</v>
      </c>
      <c r="AI122" s="20"/>
      <c r="AJ122" s="21"/>
    </row>
    <row r="123" spans="1:36" ht="132" x14ac:dyDescent="0.2">
      <c r="A123" s="10" t="str">
        <f t="shared" si="0"/>
        <v>32-122</v>
      </c>
      <c r="B123" s="11" t="s">
        <v>93</v>
      </c>
      <c r="C123" s="22" t="s">
        <v>636</v>
      </c>
      <c r="D123" s="13">
        <v>32</v>
      </c>
      <c r="E123" s="14" t="s">
        <v>95</v>
      </c>
      <c r="F123" s="14" t="s">
        <v>35</v>
      </c>
      <c r="G123" s="14" t="s">
        <v>82</v>
      </c>
      <c r="H123" s="14" t="s">
        <v>83</v>
      </c>
      <c r="I123" s="14" t="s">
        <v>637</v>
      </c>
      <c r="J123" s="14" t="s">
        <v>638</v>
      </c>
      <c r="K123" s="14" t="s">
        <v>639</v>
      </c>
      <c r="L123" s="14" t="s">
        <v>41</v>
      </c>
      <c r="M123" s="14" t="s">
        <v>640</v>
      </c>
      <c r="N123" s="14">
        <v>236</v>
      </c>
      <c r="O123" s="14">
        <v>27</v>
      </c>
      <c r="P123" s="16" t="s">
        <v>641</v>
      </c>
      <c r="Q123" s="14" t="s">
        <v>642</v>
      </c>
      <c r="R123" s="14">
        <v>1</v>
      </c>
      <c r="S123" s="14"/>
      <c r="T123" s="14"/>
      <c r="U123" s="14"/>
      <c r="V123" s="14" t="str">
        <f ca="1">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W123" s="14" t="s">
        <v>44</v>
      </c>
      <c r="X123" s="33" t="s">
        <v>1414</v>
      </c>
      <c r="Y123" s="14"/>
      <c r="Z123" s="14" t="s">
        <v>46</v>
      </c>
      <c r="AA123" s="19">
        <v>1</v>
      </c>
      <c r="AB123" s="19">
        <v>0</v>
      </c>
      <c r="AC123" s="19">
        <v>0</v>
      </c>
      <c r="AD123" s="19">
        <v>0</v>
      </c>
      <c r="AE123" s="14"/>
      <c r="AF123" s="14" t="s">
        <v>644</v>
      </c>
      <c r="AG123" s="14" t="s">
        <v>645</v>
      </c>
      <c r="AH123" s="14"/>
      <c r="AI123" s="20"/>
      <c r="AJ123" s="21"/>
    </row>
    <row r="124" spans="1:36" ht="192" x14ac:dyDescent="0.2">
      <c r="A124" s="10" t="str">
        <f t="shared" si="0"/>
        <v>32-123</v>
      </c>
      <c r="B124" s="11" t="s">
        <v>93</v>
      </c>
      <c r="C124" s="22" t="s">
        <v>773</v>
      </c>
      <c r="D124" s="13">
        <v>32</v>
      </c>
      <c r="E124" s="14" t="s">
        <v>95</v>
      </c>
      <c r="F124" s="14" t="s">
        <v>35</v>
      </c>
      <c r="G124" s="14" t="s">
        <v>82</v>
      </c>
      <c r="H124" s="14" t="s">
        <v>83</v>
      </c>
      <c r="I124" s="14" t="s">
        <v>774</v>
      </c>
      <c r="J124" s="14" t="s">
        <v>775</v>
      </c>
      <c r="K124" s="14"/>
      <c r="L124" s="14" t="s">
        <v>41</v>
      </c>
      <c r="M124" s="14" t="s">
        <v>776</v>
      </c>
      <c r="N124" s="14">
        <v>202</v>
      </c>
      <c r="O124" s="14">
        <v>126</v>
      </c>
      <c r="P124" s="16" t="s">
        <v>777</v>
      </c>
      <c r="Q124" s="14" t="s">
        <v>778</v>
      </c>
      <c r="R124" s="14">
        <v>1</v>
      </c>
      <c r="S124" s="14"/>
      <c r="T124" s="14"/>
      <c r="U124" s="14"/>
      <c r="V124" s="14" t="str">
        <f ca="1">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W124" s="14" t="s">
        <v>44</v>
      </c>
      <c r="X124" s="33" t="s">
        <v>1415</v>
      </c>
      <c r="Y124" s="14"/>
      <c r="Z124" s="14" t="s">
        <v>46</v>
      </c>
      <c r="AA124" s="19">
        <v>2</v>
      </c>
      <c r="AB124" s="19">
        <v>0</v>
      </c>
      <c r="AC124" s="19">
        <v>0</v>
      </c>
      <c r="AD124" s="19">
        <v>0</v>
      </c>
      <c r="AE124" s="14"/>
      <c r="AF124" s="14" t="s">
        <v>69</v>
      </c>
      <c r="AG124" s="24" t="s">
        <v>1416</v>
      </c>
      <c r="AH124" s="14" t="s">
        <v>221</v>
      </c>
      <c r="AI124" s="20"/>
      <c r="AJ124" s="21"/>
    </row>
    <row r="125" spans="1:36" ht="156" x14ac:dyDescent="0.2">
      <c r="A125" s="10" t="str">
        <f t="shared" si="0"/>
        <v>32-124</v>
      </c>
      <c r="B125" s="11" t="s">
        <v>93</v>
      </c>
      <c r="C125" s="22" t="s">
        <v>751</v>
      </c>
      <c r="D125" s="13">
        <v>32</v>
      </c>
      <c r="E125" s="14" t="s">
        <v>95</v>
      </c>
      <c r="F125" s="14" t="s">
        <v>35</v>
      </c>
      <c r="G125" s="14" t="s">
        <v>82</v>
      </c>
      <c r="H125" s="14" t="s">
        <v>83</v>
      </c>
      <c r="I125" s="14" t="s">
        <v>752</v>
      </c>
      <c r="J125" s="14" t="s">
        <v>753</v>
      </c>
      <c r="K125" s="14" t="s">
        <v>754</v>
      </c>
      <c r="L125" s="14" t="s">
        <v>41</v>
      </c>
      <c r="M125" s="15">
        <v>42072.221319444441</v>
      </c>
      <c r="N125" s="14">
        <v>2146</v>
      </c>
      <c r="O125" s="14">
        <v>3121</v>
      </c>
      <c r="P125" s="16"/>
      <c r="Q125" s="14" t="s">
        <v>755</v>
      </c>
      <c r="R125" s="14">
        <v>1</v>
      </c>
      <c r="S125" s="14"/>
      <c r="T125" s="14"/>
      <c r="U125" s="14"/>
      <c r="V125" s="14" t="str">
        <f ca="1">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W125" s="14" t="s">
        <v>44</v>
      </c>
      <c r="X125" s="33" t="s">
        <v>1417</v>
      </c>
      <c r="Y125" s="14"/>
      <c r="Z125" s="14" t="s">
        <v>46</v>
      </c>
      <c r="AA125" s="19">
        <v>4</v>
      </c>
      <c r="AB125" s="19">
        <v>0</v>
      </c>
      <c r="AC125" s="19">
        <v>0</v>
      </c>
      <c r="AD125" s="19">
        <v>0</v>
      </c>
      <c r="AE125" s="14"/>
      <c r="AF125" s="14" t="s">
        <v>69</v>
      </c>
      <c r="AG125" s="24" t="s">
        <v>1418</v>
      </c>
      <c r="AH125" s="14" t="s">
        <v>92</v>
      </c>
      <c r="AI125" s="20"/>
      <c r="AJ125" s="21"/>
    </row>
    <row r="126" spans="1:36" ht="132" x14ac:dyDescent="0.2">
      <c r="A126" s="10" t="str">
        <f t="shared" si="0"/>
        <v>32-125</v>
      </c>
      <c r="B126" s="11" t="s">
        <v>93</v>
      </c>
      <c r="C126" s="22" t="s">
        <v>742</v>
      </c>
      <c r="D126" s="13">
        <v>32</v>
      </c>
      <c r="E126" s="14" t="s">
        <v>95</v>
      </c>
      <c r="F126" s="14" t="s">
        <v>35</v>
      </c>
      <c r="G126" s="14" t="s">
        <v>82</v>
      </c>
      <c r="H126" s="14" t="s">
        <v>83</v>
      </c>
      <c r="I126" s="14" t="s">
        <v>743</v>
      </c>
      <c r="J126" s="14" t="s">
        <v>744</v>
      </c>
      <c r="K126" s="14" t="s">
        <v>745</v>
      </c>
      <c r="L126" s="14" t="s">
        <v>41</v>
      </c>
      <c r="M126" s="14" t="s">
        <v>746</v>
      </c>
      <c r="N126" s="14">
        <v>1082</v>
      </c>
      <c r="O126" s="14">
        <v>904</v>
      </c>
      <c r="P126" s="16" t="s">
        <v>747</v>
      </c>
      <c r="Q126" s="14" t="s">
        <v>748</v>
      </c>
      <c r="R126" s="14"/>
      <c r="S126" s="14"/>
      <c r="T126" s="14"/>
      <c r="U126" s="14">
        <v>1</v>
      </c>
      <c r="V126" s="14" t="str">
        <f ca="1">IFERROR(__xludf.DUMMYFUNCTION("GOOGLETRANSLATE(Q126)"),"? If the welfare of the people's scholars depends, will you rely on the Communist Fronts?")</f>
        <v>? If the welfare of the people's scholars depends, will you rely on the Communist Fronts?</v>
      </c>
      <c r="W126" s="14" t="s">
        <v>44</v>
      </c>
      <c r="X126" s="33" t="s">
        <v>1419</v>
      </c>
      <c r="Y126" s="14"/>
      <c r="Z126" s="14" t="s">
        <v>46</v>
      </c>
      <c r="AA126" s="19">
        <v>0</v>
      </c>
      <c r="AB126" s="19">
        <v>0</v>
      </c>
      <c r="AC126" s="19">
        <v>0</v>
      </c>
      <c r="AD126" s="19">
        <v>0</v>
      </c>
      <c r="AE126" s="14"/>
      <c r="AF126" s="14" t="s">
        <v>292</v>
      </c>
      <c r="AG126" s="24" t="s">
        <v>1420</v>
      </c>
      <c r="AH126" s="14"/>
      <c r="AI126" s="20"/>
      <c r="AJ126" s="21"/>
    </row>
    <row r="127" spans="1:36" ht="132" x14ac:dyDescent="0.2">
      <c r="A127" s="10" t="str">
        <f t="shared" si="0"/>
        <v>32-126</v>
      </c>
      <c r="B127" s="11" t="s">
        <v>93</v>
      </c>
      <c r="C127" s="22" t="s">
        <v>653</v>
      </c>
      <c r="D127" s="13">
        <v>32</v>
      </c>
      <c r="E127" s="14" t="s">
        <v>95</v>
      </c>
      <c r="F127" s="14" t="s">
        <v>35</v>
      </c>
      <c r="G127" s="14" t="s">
        <v>82</v>
      </c>
      <c r="H127" s="14" t="s">
        <v>83</v>
      </c>
      <c r="I127" s="14" t="s">
        <v>654</v>
      </c>
      <c r="J127" s="14" t="s">
        <v>655</v>
      </c>
      <c r="K127" s="14" t="s">
        <v>656</v>
      </c>
      <c r="L127" s="14" t="s">
        <v>41</v>
      </c>
      <c r="M127" s="15">
        <v>43865.157500000001</v>
      </c>
      <c r="N127" s="14">
        <v>250</v>
      </c>
      <c r="O127" s="14">
        <v>141</v>
      </c>
      <c r="P127" s="16" t="s">
        <v>42</v>
      </c>
      <c r="Q127" s="14" t="s">
        <v>657</v>
      </c>
      <c r="R127" s="14">
        <v>1</v>
      </c>
      <c r="S127" s="14"/>
      <c r="T127" s="14"/>
      <c r="U127" s="14"/>
      <c r="V127" s="14" t="str">
        <f ca="1">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W127" s="14" t="s">
        <v>44</v>
      </c>
      <c r="X127" s="33" t="s">
        <v>1421</v>
      </c>
      <c r="Y127" s="14"/>
      <c r="Z127" s="14" t="s">
        <v>46</v>
      </c>
      <c r="AA127" s="19">
        <v>4</v>
      </c>
      <c r="AB127" s="19">
        <v>0</v>
      </c>
      <c r="AC127" s="19">
        <v>0</v>
      </c>
      <c r="AD127" s="19">
        <v>0</v>
      </c>
      <c r="AE127" s="14"/>
      <c r="AF127" s="14" t="s">
        <v>69</v>
      </c>
      <c r="AG127" s="24" t="s">
        <v>1422</v>
      </c>
      <c r="AH127" s="14"/>
      <c r="AI127" s="20"/>
      <c r="AJ127" s="21"/>
    </row>
    <row r="128" spans="1:36" ht="156" x14ac:dyDescent="0.2">
      <c r="A128" s="10" t="str">
        <f t="shared" si="0"/>
        <v>32-127</v>
      </c>
      <c r="B128" s="11" t="s">
        <v>93</v>
      </c>
      <c r="C128" s="22" t="s">
        <v>766</v>
      </c>
      <c r="D128" s="13">
        <v>32</v>
      </c>
      <c r="E128" s="14" t="s">
        <v>95</v>
      </c>
      <c r="F128" s="14" t="s">
        <v>35</v>
      </c>
      <c r="G128" s="14" t="s">
        <v>82</v>
      </c>
      <c r="H128" s="14" t="s">
        <v>83</v>
      </c>
      <c r="I128" s="14" t="s">
        <v>767</v>
      </c>
      <c r="J128" s="14" t="s">
        <v>768</v>
      </c>
      <c r="K128" s="14"/>
      <c r="L128" s="14" t="s">
        <v>41</v>
      </c>
      <c r="M128" s="14" t="s">
        <v>769</v>
      </c>
      <c r="N128" s="14">
        <v>1453</v>
      </c>
      <c r="O128" s="14">
        <v>850</v>
      </c>
      <c r="P128" s="16"/>
      <c r="Q128" s="14" t="s">
        <v>770</v>
      </c>
      <c r="R128" s="14"/>
      <c r="S128" s="14"/>
      <c r="T128" s="14">
        <v>1</v>
      </c>
      <c r="U128" s="14"/>
      <c r="V128" s="14" t="str">
        <f ca="1">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W128" s="14" t="s">
        <v>44</v>
      </c>
      <c r="X128" s="33" t="s">
        <v>1423</v>
      </c>
      <c r="Y128" s="14"/>
      <c r="Z128" s="14" t="s">
        <v>46</v>
      </c>
      <c r="AA128" s="19">
        <v>0</v>
      </c>
      <c r="AB128" s="19">
        <v>0</v>
      </c>
      <c r="AC128" s="19">
        <v>0</v>
      </c>
      <c r="AD128" s="19">
        <v>0</v>
      </c>
      <c r="AE128" s="14"/>
      <c r="AF128" s="14" t="s">
        <v>292</v>
      </c>
      <c r="AG128" s="24" t="s">
        <v>1424</v>
      </c>
      <c r="AH128" s="14" t="s">
        <v>221</v>
      </c>
      <c r="AI128" s="20"/>
      <c r="AJ128" s="21"/>
    </row>
    <row r="129" spans="1:36" ht="144" x14ac:dyDescent="0.2">
      <c r="A129" s="10" t="str">
        <f t="shared" si="0"/>
        <v>32-128</v>
      </c>
      <c r="B129" s="11" t="s">
        <v>93</v>
      </c>
      <c r="C129" s="22" t="s">
        <v>514</v>
      </c>
      <c r="D129" s="13">
        <v>32</v>
      </c>
      <c r="E129" s="14" t="s">
        <v>95</v>
      </c>
      <c r="F129" s="14" t="s">
        <v>35</v>
      </c>
      <c r="G129" s="14" t="s">
        <v>82</v>
      </c>
      <c r="H129" s="14" t="s">
        <v>83</v>
      </c>
      <c r="I129" s="14" t="s">
        <v>515</v>
      </c>
      <c r="J129" s="14" t="s">
        <v>516</v>
      </c>
      <c r="K129" s="14"/>
      <c r="L129" s="14" t="s">
        <v>41</v>
      </c>
      <c r="M129" s="15">
        <v>44172.078518518516</v>
      </c>
      <c r="N129" s="14">
        <v>438</v>
      </c>
      <c r="O129" s="14">
        <v>267</v>
      </c>
      <c r="P129" s="16"/>
      <c r="Q129" s="14" t="s">
        <v>517</v>
      </c>
      <c r="R129" s="14"/>
      <c r="S129" s="14"/>
      <c r="T129" s="14">
        <v>1</v>
      </c>
      <c r="U129" s="14"/>
      <c r="V129" s="14" t="str">
        <f ca="1">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W129" s="14" t="s">
        <v>44</v>
      </c>
      <c r="X129" s="33" t="s">
        <v>1425</v>
      </c>
      <c r="Y129" s="14"/>
      <c r="Z129" s="14" t="s">
        <v>90</v>
      </c>
      <c r="AA129" s="19">
        <v>3</v>
      </c>
      <c r="AB129" s="19">
        <v>0</v>
      </c>
      <c r="AC129" s="19">
        <v>0</v>
      </c>
      <c r="AD129" s="19">
        <v>0</v>
      </c>
      <c r="AE129" s="14"/>
      <c r="AF129" s="14" t="s">
        <v>492</v>
      </c>
      <c r="AG129" s="24" t="s">
        <v>1426</v>
      </c>
      <c r="AH129" s="14" t="s">
        <v>221</v>
      </c>
      <c r="AI129" s="20"/>
      <c r="AJ129" s="21"/>
    </row>
    <row r="130" spans="1:36" ht="120" x14ac:dyDescent="0.2">
      <c r="A130" s="10" t="str">
        <f t="shared" si="0"/>
        <v>32-129</v>
      </c>
      <c r="B130" s="11" t="s">
        <v>93</v>
      </c>
      <c r="C130" s="22" t="s">
        <v>189</v>
      </c>
      <c r="D130" s="13">
        <v>32</v>
      </c>
      <c r="E130" s="14" t="s">
        <v>95</v>
      </c>
      <c r="F130" s="14" t="s">
        <v>35</v>
      </c>
      <c r="G130" s="14" t="s">
        <v>82</v>
      </c>
      <c r="H130" s="14" t="s">
        <v>83</v>
      </c>
      <c r="I130" s="14" t="s">
        <v>190</v>
      </c>
      <c r="J130" s="14" t="s">
        <v>191</v>
      </c>
      <c r="K130" s="14" t="s">
        <v>192</v>
      </c>
      <c r="L130" s="14" t="s">
        <v>41</v>
      </c>
      <c r="M130" s="14" t="s">
        <v>193</v>
      </c>
      <c r="N130" s="14">
        <v>79</v>
      </c>
      <c r="O130" s="14">
        <v>52</v>
      </c>
      <c r="P130" s="16" t="s">
        <v>194</v>
      </c>
      <c r="Q130" s="14" t="s">
        <v>195</v>
      </c>
      <c r="R130" s="14"/>
      <c r="S130" s="14"/>
      <c r="T130" s="14">
        <v>1</v>
      </c>
      <c r="U130" s="14"/>
      <c r="V130" s="14" t="str">
        <f ca="1">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W130" s="14" t="s">
        <v>44</v>
      </c>
      <c r="X130" s="33">
        <v>44112.944027777776</v>
      </c>
      <c r="Y130" s="14"/>
      <c r="Z130" s="14" t="s">
        <v>90</v>
      </c>
      <c r="AA130" s="19">
        <v>2</v>
      </c>
      <c r="AB130" s="19">
        <v>0</v>
      </c>
      <c r="AC130" s="19">
        <v>0</v>
      </c>
      <c r="AD130" s="19">
        <v>0</v>
      </c>
      <c r="AE130" s="14"/>
      <c r="AF130" s="14" t="s">
        <v>69</v>
      </c>
      <c r="AG130" s="24" t="s">
        <v>197</v>
      </c>
      <c r="AH130" s="14"/>
      <c r="AI130" s="20"/>
      <c r="AJ130" s="21"/>
    </row>
    <row r="131" spans="1:36" ht="156" x14ac:dyDescent="0.2">
      <c r="A131" s="10" t="str">
        <f t="shared" si="0"/>
        <v>32-130</v>
      </c>
      <c r="B131" s="11" t="s">
        <v>93</v>
      </c>
      <c r="C131" s="22" t="s">
        <v>1193</v>
      </c>
      <c r="D131" s="13">
        <v>32</v>
      </c>
      <c r="E131" s="14" t="s">
        <v>95</v>
      </c>
      <c r="F131" s="14" t="s">
        <v>35</v>
      </c>
      <c r="G131" s="14" t="s">
        <v>82</v>
      </c>
      <c r="H131" s="14" t="s">
        <v>83</v>
      </c>
      <c r="I131" s="14" t="s">
        <v>1194</v>
      </c>
      <c r="J131" s="14" t="s">
        <v>1195</v>
      </c>
      <c r="K131" s="14" t="s">
        <v>1196</v>
      </c>
      <c r="L131" s="14" t="s">
        <v>41</v>
      </c>
      <c r="M131" s="14" t="s">
        <v>1197</v>
      </c>
      <c r="N131" s="14">
        <v>406</v>
      </c>
      <c r="O131" s="14">
        <v>635</v>
      </c>
      <c r="P131" s="16" t="s">
        <v>1198</v>
      </c>
      <c r="Q131" s="14" t="s">
        <v>1199</v>
      </c>
      <c r="R131" s="14">
        <v>1</v>
      </c>
      <c r="S131" s="14"/>
      <c r="T131" s="14"/>
      <c r="U131" s="14"/>
      <c r="V131" s="14" t="str">
        <f ca="1">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W131" s="14" t="s">
        <v>44</v>
      </c>
      <c r="X131" s="33" t="s">
        <v>1427</v>
      </c>
      <c r="Y131" s="14"/>
      <c r="Z131" s="14" t="s">
        <v>90</v>
      </c>
      <c r="AA131" s="19">
        <v>7</v>
      </c>
      <c r="AB131" s="19">
        <v>0</v>
      </c>
      <c r="AC131" s="19">
        <v>0</v>
      </c>
      <c r="AD131" s="19">
        <v>0</v>
      </c>
      <c r="AE131" s="14"/>
      <c r="AF131" s="14" t="s">
        <v>69</v>
      </c>
      <c r="AG131" s="24" t="s">
        <v>1428</v>
      </c>
      <c r="AH131" s="14"/>
      <c r="AI131" s="20"/>
      <c r="AJ131" s="21"/>
    </row>
    <row r="132" spans="1:36" ht="132" x14ac:dyDescent="0.2">
      <c r="A132" s="10" t="str">
        <f t="shared" si="0"/>
        <v>32-131</v>
      </c>
      <c r="B132" s="11" t="s">
        <v>93</v>
      </c>
      <c r="C132" s="22" t="s">
        <v>917</v>
      </c>
      <c r="D132" s="13">
        <v>32</v>
      </c>
      <c r="E132" s="14" t="s">
        <v>95</v>
      </c>
      <c r="F132" s="14" t="s">
        <v>35</v>
      </c>
      <c r="G132" s="14" t="s">
        <v>82</v>
      </c>
      <c r="H132" s="14" t="s">
        <v>83</v>
      </c>
      <c r="I132" s="14" t="s">
        <v>208</v>
      </c>
      <c r="J132" s="14" t="s">
        <v>209</v>
      </c>
      <c r="K132" s="14"/>
      <c r="L132" s="14" t="s">
        <v>41</v>
      </c>
      <c r="M132" s="14" t="s">
        <v>918</v>
      </c>
      <c r="N132" s="14">
        <v>1799</v>
      </c>
      <c r="O132" s="14">
        <v>1081</v>
      </c>
      <c r="P132" s="16" t="s">
        <v>42</v>
      </c>
      <c r="Q132" s="14" t="s">
        <v>919</v>
      </c>
      <c r="R132" s="14"/>
      <c r="S132" s="14"/>
      <c r="T132" s="14">
        <v>1</v>
      </c>
      <c r="U132" s="14"/>
      <c r="V132" s="14" t="str">
        <f ca="1">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W132" s="14" t="s">
        <v>44</v>
      </c>
      <c r="X132" s="33" t="s">
        <v>1429</v>
      </c>
      <c r="Y132" s="14"/>
      <c r="Z132" s="14" t="s">
        <v>90</v>
      </c>
      <c r="AA132" s="19">
        <v>261</v>
      </c>
      <c r="AB132" s="19">
        <v>0</v>
      </c>
      <c r="AC132" s="19">
        <v>0</v>
      </c>
      <c r="AD132" s="19">
        <v>0</v>
      </c>
      <c r="AE132" s="14"/>
      <c r="AF132" s="14" t="s">
        <v>292</v>
      </c>
      <c r="AG132" s="14" t="s">
        <v>921</v>
      </c>
      <c r="AH132" s="14" t="s">
        <v>221</v>
      </c>
      <c r="AI132" s="20"/>
      <c r="AJ132" s="21"/>
    </row>
    <row r="133" spans="1:36" ht="192" x14ac:dyDescent="0.2">
      <c r="A133" s="10" t="str">
        <f t="shared" si="0"/>
        <v>32-132</v>
      </c>
      <c r="B133" s="11" t="s">
        <v>93</v>
      </c>
      <c r="C133" s="22" t="s">
        <v>1127</v>
      </c>
      <c r="D133" s="13">
        <v>32</v>
      </c>
      <c r="E133" s="14" t="s">
        <v>95</v>
      </c>
      <c r="F133" s="14" t="s">
        <v>35</v>
      </c>
      <c r="G133" s="14" t="s">
        <v>82</v>
      </c>
      <c r="H133" s="14" t="s">
        <v>83</v>
      </c>
      <c r="I133" s="14" t="s">
        <v>1128</v>
      </c>
      <c r="J133" s="14" t="s">
        <v>1129</v>
      </c>
      <c r="K133" s="14" t="s">
        <v>1130</v>
      </c>
      <c r="L133" s="14" t="s">
        <v>41</v>
      </c>
      <c r="M133" s="15">
        <v>42553.541365740741</v>
      </c>
      <c r="N133" s="14">
        <v>5896</v>
      </c>
      <c r="O133" s="14">
        <v>5579</v>
      </c>
      <c r="P133" s="16"/>
      <c r="Q133" s="14" t="s">
        <v>1131</v>
      </c>
      <c r="R133" s="14">
        <v>1</v>
      </c>
      <c r="S133" s="14"/>
      <c r="T133" s="14"/>
      <c r="U133" s="14"/>
      <c r="V133" s="14" t="str">
        <f ca="1">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W133" s="14" t="s">
        <v>44</v>
      </c>
      <c r="X133" s="33" t="s">
        <v>1430</v>
      </c>
      <c r="Y133" s="14"/>
      <c r="Z133" s="14" t="s">
        <v>90</v>
      </c>
      <c r="AA133" s="19">
        <v>0</v>
      </c>
      <c r="AB133" s="19">
        <v>0</v>
      </c>
      <c r="AC133" s="19">
        <v>0</v>
      </c>
      <c r="AD133" s="19">
        <v>0</v>
      </c>
      <c r="AE133" s="14"/>
      <c r="AF133" s="14" t="s">
        <v>69</v>
      </c>
      <c r="AG133" s="24" t="s">
        <v>1431</v>
      </c>
      <c r="AH133" s="14" t="s">
        <v>92</v>
      </c>
      <c r="AI133" s="20"/>
      <c r="AJ133" s="21"/>
    </row>
    <row r="134" spans="1:36" ht="96" x14ac:dyDescent="0.2">
      <c r="A134" s="10" t="str">
        <f t="shared" si="0"/>
        <v>32-133</v>
      </c>
      <c r="B134" s="11" t="s">
        <v>93</v>
      </c>
      <c r="C134" s="22" t="s">
        <v>1101</v>
      </c>
      <c r="D134" s="13">
        <v>32</v>
      </c>
      <c r="E134" s="14" t="s">
        <v>95</v>
      </c>
      <c r="F134" s="14" t="s">
        <v>35</v>
      </c>
      <c r="G134" s="14" t="s">
        <v>82</v>
      </c>
      <c r="H134" s="14" t="s">
        <v>83</v>
      </c>
      <c r="I134" s="14" t="s">
        <v>528</v>
      </c>
      <c r="J134" s="14" t="s">
        <v>529</v>
      </c>
      <c r="K134" s="14" t="s">
        <v>530</v>
      </c>
      <c r="L134" s="14" t="s">
        <v>41</v>
      </c>
      <c r="M134" s="15">
        <v>44019.035162037035</v>
      </c>
      <c r="N134" s="14">
        <v>378</v>
      </c>
      <c r="O134" s="14">
        <v>40</v>
      </c>
      <c r="P134" s="16"/>
      <c r="Q134" s="14" t="s">
        <v>1102</v>
      </c>
      <c r="R134" s="14"/>
      <c r="S134" s="14"/>
      <c r="T134" s="14">
        <v>1</v>
      </c>
      <c r="U134" s="14"/>
      <c r="V134" s="14" t="str">
        <f ca="1">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W134" s="14" t="s">
        <v>88</v>
      </c>
      <c r="X134" s="33" t="s">
        <v>1432</v>
      </c>
      <c r="Y134" s="14"/>
      <c r="Z134" s="14" t="s">
        <v>90</v>
      </c>
      <c r="AA134" s="19">
        <v>0</v>
      </c>
      <c r="AB134" s="19">
        <v>0</v>
      </c>
      <c r="AC134" s="19">
        <v>38</v>
      </c>
      <c r="AD134" s="19">
        <v>0</v>
      </c>
      <c r="AE134" s="14"/>
      <c r="AF134" s="14" t="s">
        <v>69</v>
      </c>
      <c r="AG134" s="24" t="s">
        <v>197</v>
      </c>
      <c r="AH134" s="14" t="s">
        <v>92</v>
      </c>
      <c r="AI134" s="20"/>
      <c r="AJ134" s="21"/>
    </row>
    <row r="135" spans="1:36" ht="96" x14ac:dyDescent="0.2">
      <c r="A135" s="10" t="str">
        <f t="shared" si="0"/>
        <v>32-134</v>
      </c>
      <c r="B135" s="11" t="s">
        <v>93</v>
      </c>
      <c r="C135" s="22" t="s">
        <v>1182</v>
      </c>
      <c r="D135" s="13">
        <v>32</v>
      </c>
      <c r="E135" s="14" t="s">
        <v>95</v>
      </c>
      <c r="F135" s="14" t="s">
        <v>35</v>
      </c>
      <c r="G135" s="14" t="s">
        <v>82</v>
      </c>
      <c r="H135" s="14" t="s">
        <v>83</v>
      </c>
      <c r="I135" s="14" t="s">
        <v>528</v>
      </c>
      <c r="J135" s="14" t="s">
        <v>529</v>
      </c>
      <c r="K135" s="14" t="s">
        <v>530</v>
      </c>
      <c r="L135" s="14" t="s">
        <v>41</v>
      </c>
      <c r="M135" s="15">
        <v>44019.035162037035</v>
      </c>
      <c r="N135" s="14">
        <v>378</v>
      </c>
      <c r="O135" s="14">
        <v>40</v>
      </c>
      <c r="P135" s="16"/>
      <c r="Q135" s="14" t="s">
        <v>1183</v>
      </c>
      <c r="R135" s="14"/>
      <c r="S135" s="14"/>
      <c r="T135" s="14">
        <v>1</v>
      </c>
      <c r="U135" s="14"/>
      <c r="V135" s="14" t="str">
        <f ca="1">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W135" s="14" t="s">
        <v>44</v>
      </c>
      <c r="X135" s="33" t="s">
        <v>1433</v>
      </c>
      <c r="Y135" s="14"/>
      <c r="Z135" s="14" t="s">
        <v>90</v>
      </c>
      <c r="AA135" s="19">
        <v>2</v>
      </c>
      <c r="AB135" s="19">
        <v>0</v>
      </c>
      <c r="AC135" s="19">
        <v>0</v>
      </c>
      <c r="AD135" s="19">
        <v>0</v>
      </c>
      <c r="AE135" s="14"/>
      <c r="AF135" s="14" t="s">
        <v>69</v>
      </c>
      <c r="AG135" s="27" t="s">
        <v>197</v>
      </c>
      <c r="AH135" s="14" t="s">
        <v>92</v>
      </c>
      <c r="AI135" s="20"/>
      <c r="AJ135" s="21"/>
    </row>
    <row r="136" spans="1:36" ht="120" x14ac:dyDescent="0.2">
      <c r="A136" s="10" t="str">
        <f t="shared" si="0"/>
        <v>32-135</v>
      </c>
      <c r="B136" s="11" t="s">
        <v>93</v>
      </c>
      <c r="C136" s="22" t="s">
        <v>1252</v>
      </c>
      <c r="D136" s="13">
        <v>32</v>
      </c>
      <c r="E136" s="14" t="s">
        <v>95</v>
      </c>
      <c r="F136" s="14" t="s">
        <v>35</v>
      </c>
      <c r="G136" s="14" t="s">
        <v>82</v>
      </c>
      <c r="H136" s="14" t="s">
        <v>83</v>
      </c>
      <c r="I136" s="14" t="s">
        <v>1253</v>
      </c>
      <c r="J136" s="14" t="s">
        <v>1254</v>
      </c>
      <c r="K136" s="14" t="s">
        <v>1255</v>
      </c>
      <c r="L136" s="14" t="s">
        <v>41</v>
      </c>
      <c r="M136" s="29">
        <v>43198.743796296294</v>
      </c>
      <c r="N136" s="14">
        <v>224</v>
      </c>
      <c r="O136" s="14">
        <v>206</v>
      </c>
      <c r="P136" s="16" t="s">
        <v>1256</v>
      </c>
      <c r="Q136" s="14" t="s">
        <v>1257</v>
      </c>
      <c r="R136" s="14"/>
      <c r="S136" s="14">
        <v>1</v>
      </c>
      <c r="T136" s="14"/>
      <c r="U136" s="14"/>
      <c r="V136" s="14" t="str">
        <f ca="1">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W136" s="14" t="s">
        <v>44</v>
      </c>
      <c r="X136" s="33" t="s">
        <v>1434</v>
      </c>
      <c r="Y136" s="14"/>
      <c r="Z136" s="14" t="s">
        <v>46</v>
      </c>
      <c r="AA136" s="19">
        <v>179</v>
      </c>
      <c r="AB136" s="19">
        <v>0</v>
      </c>
      <c r="AC136" s="19">
        <v>0</v>
      </c>
      <c r="AD136" s="19">
        <v>0</v>
      </c>
      <c r="AE136" s="14"/>
      <c r="AF136" s="14" t="s">
        <v>69</v>
      </c>
      <c r="AG136" s="24" t="s">
        <v>1435</v>
      </c>
      <c r="AH136" s="14"/>
      <c r="AI136" s="20"/>
      <c r="AJ136" s="21"/>
    </row>
    <row r="137" spans="1:36" ht="156" x14ac:dyDescent="0.2">
      <c r="A137" s="10" t="str">
        <f t="shared" si="0"/>
        <v>32-136</v>
      </c>
      <c r="B137" s="11" t="s">
        <v>93</v>
      </c>
      <c r="C137" s="22" t="s">
        <v>102</v>
      </c>
      <c r="D137" s="13">
        <v>32</v>
      </c>
      <c r="E137" s="14" t="s">
        <v>95</v>
      </c>
      <c r="F137" s="14" t="s">
        <v>35</v>
      </c>
      <c r="G137" s="14" t="s">
        <v>82</v>
      </c>
      <c r="H137" s="14" t="s">
        <v>83</v>
      </c>
      <c r="I137" s="14" t="s">
        <v>103</v>
      </c>
      <c r="J137" s="14" t="s">
        <v>104</v>
      </c>
      <c r="K137" s="14" t="s">
        <v>105</v>
      </c>
      <c r="L137" s="14" t="s">
        <v>106</v>
      </c>
      <c r="M137" s="14" t="s">
        <v>107</v>
      </c>
      <c r="N137" s="14">
        <v>1810</v>
      </c>
      <c r="O137" s="14">
        <v>3731281</v>
      </c>
      <c r="P137" s="16" t="s">
        <v>108</v>
      </c>
      <c r="Q137" s="14" t="s">
        <v>109</v>
      </c>
      <c r="R137" s="14"/>
      <c r="S137" s="14">
        <v>1</v>
      </c>
      <c r="T137" s="14"/>
      <c r="U137" s="14"/>
      <c r="V137" s="14" t="str">
        <f ca="1">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W137" s="14" t="s">
        <v>88</v>
      </c>
      <c r="X137" s="33">
        <v>43746.341377314813</v>
      </c>
      <c r="Y137" s="14"/>
      <c r="Z137" s="14" t="s">
        <v>90</v>
      </c>
      <c r="AA137" s="19">
        <v>11</v>
      </c>
      <c r="AB137" s="19">
        <v>0</v>
      </c>
      <c r="AC137" s="19">
        <v>0</v>
      </c>
      <c r="AD137" s="19">
        <v>0</v>
      </c>
      <c r="AE137" s="14"/>
      <c r="AF137" s="14" t="s">
        <v>69</v>
      </c>
      <c r="AG137" s="14" t="s">
        <v>111</v>
      </c>
      <c r="AH137" s="14"/>
      <c r="AI137" s="20"/>
      <c r="AJ137" s="21"/>
    </row>
    <row r="138" spans="1:36" ht="156" x14ac:dyDescent="0.2">
      <c r="A138" s="10" t="str">
        <f t="shared" si="0"/>
        <v>32-137</v>
      </c>
      <c r="B138" s="11" t="s">
        <v>93</v>
      </c>
      <c r="C138" s="22" t="s">
        <v>1016</v>
      </c>
      <c r="D138" s="13">
        <v>32</v>
      </c>
      <c r="E138" s="14" t="s">
        <v>95</v>
      </c>
      <c r="F138" s="14" t="s">
        <v>35</v>
      </c>
      <c r="G138" s="14" t="s">
        <v>82</v>
      </c>
      <c r="H138" s="14" t="s">
        <v>83</v>
      </c>
      <c r="I138" s="14" t="s">
        <v>1017</v>
      </c>
      <c r="J138" s="14" t="s">
        <v>1018</v>
      </c>
      <c r="K138" s="14" t="s">
        <v>1019</v>
      </c>
      <c r="L138" s="14" t="s">
        <v>41</v>
      </c>
      <c r="M138" s="34">
        <v>40493.755648148152</v>
      </c>
      <c r="N138" s="14">
        <v>2064</v>
      </c>
      <c r="O138" s="14">
        <v>522</v>
      </c>
      <c r="P138" s="16" t="s">
        <v>1020</v>
      </c>
      <c r="Q138" s="14" t="s">
        <v>1021</v>
      </c>
      <c r="R138" s="14"/>
      <c r="S138" s="14"/>
      <c r="T138" s="14">
        <v>1</v>
      </c>
      <c r="U138" s="14"/>
      <c r="V138" s="14" t="str">
        <f ca="1">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W138" s="14" t="s">
        <v>44</v>
      </c>
      <c r="X138" s="33" t="s">
        <v>1436</v>
      </c>
      <c r="Y138" s="14"/>
      <c r="Z138" s="14" t="s">
        <v>46</v>
      </c>
      <c r="AA138" s="19">
        <v>0</v>
      </c>
      <c r="AB138" s="19">
        <v>0</v>
      </c>
      <c r="AC138" s="19">
        <v>12</v>
      </c>
      <c r="AD138" s="19">
        <v>0</v>
      </c>
      <c r="AE138" s="14"/>
      <c r="AF138" s="14" t="s">
        <v>292</v>
      </c>
      <c r="AG138" s="24" t="s">
        <v>1437</v>
      </c>
      <c r="AH138" s="14"/>
      <c r="AI138" s="20"/>
      <c r="AJ138" s="21"/>
    </row>
    <row r="139" spans="1:36" ht="84" x14ac:dyDescent="0.2">
      <c r="A139" s="10" t="str">
        <f t="shared" si="0"/>
        <v>32-138</v>
      </c>
      <c r="B139" s="11" t="s">
        <v>93</v>
      </c>
      <c r="C139" s="22" t="s">
        <v>130</v>
      </c>
      <c r="D139" s="13">
        <v>32</v>
      </c>
      <c r="E139" s="14" t="s">
        <v>95</v>
      </c>
      <c r="F139" s="14" t="s">
        <v>35</v>
      </c>
      <c r="G139" s="14" t="s">
        <v>82</v>
      </c>
      <c r="H139" s="14" t="s">
        <v>83</v>
      </c>
      <c r="I139" s="14" t="s">
        <v>131</v>
      </c>
      <c r="J139" s="14" t="s">
        <v>132</v>
      </c>
      <c r="K139" s="14" t="s">
        <v>133</v>
      </c>
      <c r="L139" s="14" t="s">
        <v>41</v>
      </c>
      <c r="M139" s="15">
        <v>43563.541273148148</v>
      </c>
      <c r="N139" s="14">
        <v>85</v>
      </c>
      <c r="O139" s="14">
        <v>4</v>
      </c>
      <c r="P139" s="16"/>
      <c r="Q139" s="14" t="s">
        <v>134</v>
      </c>
      <c r="R139" s="14"/>
      <c r="S139" s="14">
        <v>1</v>
      </c>
      <c r="T139" s="14"/>
      <c r="U139" s="14"/>
      <c r="V139" s="14" t="str">
        <f ca="1">IFERROR(__xludf.DUMMYFUNCTION("GOOGLETRANSLATE(Q139)"),"Communists in PUP read why Prrd's veto. https://t.co/TQMI04Fu02")</f>
        <v>Communists in PUP read why Prrd's veto. https://t.co/TQMI04Fu02</v>
      </c>
      <c r="W139" s="14" t="s">
        <v>88</v>
      </c>
      <c r="X139" s="33">
        <v>43840.12226851852</v>
      </c>
      <c r="Y139" s="14"/>
      <c r="Z139" s="14" t="s">
        <v>90</v>
      </c>
      <c r="AA139" s="19">
        <v>1</v>
      </c>
      <c r="AB139" s="19">
        <v>0</v>
      </c>
      <c r="AC139" s="19">
        <v>4</v>
      </c>
      <c r="AD139" s="19">
        <v>0</v>
      </c>
      <c r="AE139" s="14"/>
      <c r="AF139" s="14" t="s">
        <v>69</v>
      </c>
      <c r="AG139" s="14" t="s">
        <v>136</v>
      </c>
      <c r="AH139" s="14" t="s">
        <v>92</v>
      </c>
      <c r="AI139" s="20"/>
      <c r="AJ139" s="21"/>
    </row>
    <row r="140" spans="1:36" ht="84" x14ac:dyDescent="0.2">
      <c r="A140" s="10" t="str">
        <f t="shared" si="0"/>
        <v>32-139</v>
      </c>
      <c r="B140" s="11" t="s">
        <v>93</v>
      </c>
      <c r="C140" s="22" t="s">
        <v>506</v>
      </c>
      <c r="D140" s="13">
        <v>32</v>
      </c>
      <c r="E140" s="14" t="s">
        <v>95</v>
      </c>
      <c r="F140" s="14" t="s">
        <v>35</v>
      </c>
      <c r="G140" s="14" t="s">
        <v>82</v>
      </c>
      <c r="H140" s="14" t="s">
        <v>83</v>
      </c>
      <c r="I140" s="14" t="s">
        <v>507</v>
      </c>
      <c r="J140" s="14" t="s">
        <v>508</v>
      </c>
      <c r="K140" s="14" t="s">
        <v>509</v>
      </c>
      <c r="L140" s="14" t="s">
        <v>41</v>
      </c>
      <c r="M140" s="29">
        <v>42950.588923611111</v>
      </c>
      <c r="N140" s="14">
        <v>383</v>
      </c>
      <c r="O140" s="14">
        <v>279</v>
      </c>
      <c r="P140" s="16" t="s">
        <v>510</v>
      </c>
      <c r="Q140" s="14" t="s">
        <v>511</v>
      </c>
      <c r="R140" s="14"/>
      <c r="S140" s="14">
        <v>1</v>
      </c>
      <c r="T140" s="14"/>
      <c r="U140" s="14"/>
      <c r="V140" s="14" t="str">
        <f ca="1">IFERROR(__xludf.DUMMYFUNCTION("GOOGLETRANSLATE(Q140)"),"@ClintMagada19 I will be a Communist for PUP chz too")</f>
        <v>@ClintMagada19 I will be a Communist for PUP chz too</v>
      </c>
      <c r="W140" s="14" t="s">
        <v>44</v>
      </c>
      <c r="X140" s="33" t="s">
        <v>1438</v>
      </c>
      <c r="Y140" s="14"/>
      <c r="Z140" s="14" t="s">
        <v>46</v>
      </c>
      <c r="AA140" s="19">
        <v>0</v>
      </c>
      <c r="AB140" s="19">
        <v>0</v>
      </c>
      <c r="AC140" s="19">
        <v>0</v>
      </c>
      <c r="AD140" s="19">
        <v>0</v>
      </c>
      <c r="AE140" s="14"/>
      <c r="AF140" s="14" t="s">
        <v>69</v>
      </c>
      <c r="AG140" s="14" t="s">
        <v>513</v>
      </c>
      <c r="AH140" s="14"/>
      <c r="AI140" s="20"/>
      <c r="AJ140" s="21"/>
    </row>
    <row r="141" spans="1:36" ht="180" x14ac:dyDescent="0.2">
      <c r="A141" s="10" t="str">
        <f t="shared" si="0"/>
        <v>32-140</v>
      </c>
      <c r="B141" s="11" t="s">
        <v>93</v>
      </c>
      <c r="C141" s="22" t="s">
        <v>622</v>
      </c>
      <c r="D141" s="13">
        <v>32</v>
      </c>
      <c r="E141" s="14" t="s">
        <v>95</v>
      </c>
      <c r="F141" s="14" t="s">
        <v>35</v>
      </c>
      <c r="G141" s="14" t="s">
        <v>82</v>
      </c>
      <c r="H141" s="14" t="s">
        <v>83</v>
      </c>
      <c r="I141" s="14" t="s">
        <v>623</v>
      </c>
      <c r="J141" s="14" t="s">
        <v>624</v>
      </c>
      <c r="K141" s="14"/>
      <c r="L141" s="14" t="s">
        <v>41</v>
      </c>
      <c r="M141" s="15">
        <v>42527.106064814812</v>
      </c>
      <c r="N141" s="14">
        <v>285</v>
      </c>
      <c r="O141" s="14">
        <v>377</v>
      </c>
      <c r="P141" s="16"/>
      <c r="Q141" s="14" t="s">
        <v>625</v>
      </c>
      <c r="R141" s="14"/>
      <c r="S141" s="14"/>
      <c r="T141" s="14">
        <v>1</v>
      </c>
      <c r="U141" s="14"/>
      <c r="V141" s="14" t="str">
        <f ca="1">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W141" s="14" t="s">
        <v>88</v>
      </c>
      <c r="X141" s="33" t="s">
        <v>1439</v>
      </c>
      <c r="Y141" s="14"/>
      <c r="Z141" s="14" t="s">
        <v>46</v>
      </c>
      <c r="AA141" s="19">
        <v>2</v>
      </c>
      <c r="AB141" s="19">
        <v>0</v>
      </c>
      <c r="AC141" s="19">
        <v>0</v>
      </c>
      <c r="AD141" s="19">
        <v>0</v>
      </c>
      <c r="AE141" s="14"/>
      <c r="AF141" s="14" t="s">
        <v>69</v>
      </c>
      <c r="AG141" s="24" t="s">
        <v>1440</v>
      </c>
      <c r="AH141" s="14" t="s">
        <v>221</v>
      </c>
      <c r="AI141" s="20"/>
      <c r="AJ141" s="21"/>
    </row>
    <row r="142" spans="1:36" ht="180" x14ac:dyDescent="0.2">
      <c r="A142" s="10" t="str">
        <f t="shared" si="0"/>
        <v>32-141</v>
      </c>
      <c r="B142" s="11" t="s">
        <v>93</v>
      </c>
      <c r="C142" s="22" t="s">
        <v>781</v>
      </c>
      <c r="D142" s="13">
        <v>32</v>
      </c>
      <c r="E142" s="14" t="s">
        <v>95</v>
      </c>
      <c r="F142" s="14" t="s">
        <v>35</v>
      </c>
      <c r="G142" s="14" t="s">
        <v>82</v>
      </c>
      <c r="H142" s="14" t="s">
        <v>83</v>
      </c>
      <c r="I142" s="14" t="s">
        <v>782</v>
      </c>
      <c r="J142" s="14" t="s">
        <v>783</v>
      </c>
      <c r="K142" s="14" t="s">
        <v>784</v>
      </c>
      <c r="L142" s="14" t="s">
        <v>41</v>
      </c>
      <c r="M142" s="14" t="s">
        <v>785</v>
      </c>
      <c r="N142" s="14">
        <v>1319</v>
      </c>
      <c r="O142" s="14">
        <v>999</v>
      </c>
      <c r="P142" s="16" t="s">
        <v>42</v>
      </c>
      <c r="Q142" s="14" t="s">
        <v>786</v>
      </c>
      <c r="R142" s="14"/>
      <c r="S142" s="14"/>
      <c r="T142" s="14">
        <v>1</v>
      </c>
      <c r="U142" s="14"/>
      <c r="V142" s="14" t="str">
        <f ca="1">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W142" s="14" t="s">
        <v>88</v>
      </c>
      <c r="X142" s="33" t="s">
        <v>1441</v>
      </c>
      <c r="Y142" s="14"/>
      <c r="Z142" s="14" t="s">
        <v>90</v>
      </c>
      <c r="AA142" s="19">
        <v>3</v>
      </c>
      <c r="AB142" s="19">
        <v>0</v>
      </c>
      <c r="AC142" s="19">
        <v>0</v>
      </c>
      <c r="AD142" s="19">
        <v>0</v>
      </c>
      <c r="AE142" s="14"/>
      <c r="AF142" s="14" t="s">
        <v>69</v>
      </c>
      <c r="AG142" s="24" t="s">
        <v>1442</v>
      </c>
      <c r="AH142" s="14"/>
      <c r="AI142" s="20"/>
      <c r="AJ142" s="21"/>
    </row>
    <row r="143" spans="1:36" ht="156" x14ac:dyDescent="0.2">
      <c r="A143" s="10" t="str">
        <f t="shared" si="0"/>
        <v>32-142</v>
      </c>
      <c r="B143" s="11" t="s">
        <v>93</v>
      </c>
      <c r="C143" s="12" t="s">
        <v>383</v>
      </c>
      <c r="D143" s="13">
        <v>32</v>
      </c>
      <c r="E143" s="14" t="s">
        <v>95</v>
      </c>
      <c r="F143" s="14" t="s">
        <v>35</v>
      </c>
      <c r="G143" s="14" t="s">
        <v>82</v>
      </c>
      <c r="H143" s="14" t="s">
        <v>83</v>
      </c>
      <c r="I143" s="14" t="s">
        <v>384</v>
      </c>
      <c r="J143" s="14" t="s">
        <v>385</v>
      </c>
      <c r="K143" s="14" t="s">
        <v>386</v>
      </c>
      <c r="L143" s="14" t="s">
        <v>65</v>
      </c>
      <c r="M143" s="29">
        <v>41528.847893518519</v>
      </c>
      <c r="N143" s="14">
        <v>1860</v>
      </c>
      <c r="O143" s="14">
        <v>3595</v>
      </c>
      <c r="P143" s="16" t="s">
        <v>387</v>
      </c>
      <c r="Q143" s="14" t="s">
        <v>388</v>
      </c>
      <c r="R143" s="14"/>
      <c r="S143" s="14"/>
      <c r="T143" s="14">
        <v>1</v>
      </c>
      <c r="U143" s="14"/>
      <c r="V143" s="14" t="str">
        <f ca="1">IFERROR(__xludf.DUMMYFUNCTION("GOOGLETRANSLATE(Q143)"),"@Densbraganza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W143" s="14" t="s">
        <v>44</v>
      </c>
      <c r="X143" s="33">
        <v>44724.643379629626</v>
      </c>
      <c r="Y143" s="14"/>
      <c r="Z143" s="14" t="s">
        <v>46</v>
      </c>
      <c r="AA143" s="19">
        <v>1</v>
      </c>
      <c r="AB143" s="19">
        <v>0</v>
      </c>
      <c r="AC143" s="19">
        <v>0</v>
      </c>
      <c r="AD143" s="19">
        <v>0</v>
      </c>
      <c r="AE143" s="14"/>
      <c r="AF143" s="14" t="s">
        <v>69</v>
      </c>
      <c r="AG143" s="24" t="s">
        <v>1443</v>
      </c>
      <c r="AH143" s="14"/>
      <c r="AI143" s="20"/>
      <c r="AJ143" s="21"/>
    </row>
    <row r="144" spans="1:36" ht="168" x14ac:dyDescent="0.2">
      <c r="A144" s="10" t="str">
        <f t="shared" si="0"/>
        <v>32-143</v>
      </c>
      <c r="B144" s="11" t="s">
        <v>93</v>
      </c>
      <c r="C144" s="22" t="s">
        <v>318</v>
      </c>
      <c r="D144" s="13">
        <v>32</v>
      </c>
      <c r="E144" s="14" t="s">
        <v>95</v>
      </c>
      <c r="F144" s="14" t="s">
        <v>35</v>
      </c>
      <c r="G144" s="14" t="s">
        <v>82</v>
      </c>
      <c r="H144" s="14" t="s">
        <v>83</v>
      </c>
      <c r="I144" s="14" t="s">
        <v>319</v>
      </c>
      <c r="J144" s="14" t="s">
        <v>320</v>
      </c>
      <c r="K144" s="14" t="s">
        <v>321</v>
      </c>
      <c r="L144" s="14" t="s">
        <v>65</v>
      </c>
      <c r="M144" s="14" t="s">
        <v>322</v>
      </c>
      <c r="N144" s="14">
        <v>1171</v>
      </c>
      <c r="O144" s="14">
        <v>577</v>
      </c>
      <c r="P144" s="16"/>
      <c r="Q144" s="14" t="s">
        <v>323</v>
      </c>
      <c r="R144" s="14"/>
      <c r="S144" s="14"/>
      <c r="T144" s="14">
        <v>1</v>
      </c>
      <c r="U144" s="14"/>
      <c r="V144" s="14" t="str">
        <f ca="1">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W144" s="14" t="s">
        <v>44</v>
      </c>
      <c r="X144" s="33">
        <v>44653.525787037041</v>
      </c>
      <c r="Y144" s="14"/>
      <c r="Z144" s="14" t="s">
        <v>46</v>
      </c>
      <c r="AA144" s="19">
        <v>0</v>
      </c>
      <c r="AB144" s="19">
        <v>0</v>
      </c>
      <c r="AC144" s="19">
        <v>2</v>
      </c>
      <c r="AD144" s="19">
        <v>0</v>
      </c>
      <c r="AE144" s="14"/>
      <c r="AF144" s="14" t="s">
        <v>69</v>
      </c>
      <c r="AG144" s="24" t="s">
        <v>1444</v>
      </c>
      <c r="AH144" s="14" t="s">
        <v>92</v>
      </c>
      <c r="AI144" s="20"/>
      <c r="AJ144" s="21"/>
    </row>
    <row r="145" spans="1:36" ht="132" x14ac:dyDescent="0.2">
      <c r="A145" s="10" t="str">
        <f t="shared" si="0"/>
        <v>32-144</v>
      </c>
      <c r="B145" s="11" t="s">
        <v>93</v>
      </c>
      <c r="C145" s="22" t="s">
        <v>871</v>
      </c>
      <c r="D145" s="13">
        <v>32</v>
      </c>
      <c r="E145" s="14" t="s">
        <v>95</v>
      </c>
      <c r="F145" s="14" t="s">
        <v>35</v>
      </c>
      <c r="G145" s="14" t="s">
        <v>82</v>
      </c>
      <c r="H145" s="14" t="s">
        <v>83</v>
      </c>
      <c r="I145" s="14" t="s">
        <v>872</v>
      </c>
      <c r="J145" s="14" t="s">
        <v>873</v>
      </c>
      <c r="K145" s="14" t="s">
        <v>874</v>
      </c>
      <c r="L145" s="14" t="s">
        <v>41</v>
      </c>
      <c r="M145" s="14" t="s">
        <v>875</v>
      </c>
      <c r="N145" s="14">
        <v>644</v>
      </c>
      <c r="O145" s="14">
        <v>260</v>
      </c>
      <c r="P145" s="16"/>
      <c r="Q145" s="14" t="s">
        <v>876</v>
      </c>
      <c r="R145" s="14"/>
      <c r="S145" s="14">
        <v>1</v>
      </c>
      <c r="T145" s="14"/>
      <c r="U145" s="14"/>
      <c r="V145" s="14" t="str">
        <f ca="1">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W145" s="14" t="s">
        <v>44</v>
      </c>
      <c r="X145" s="33" t="s">
        <v>1445</v>
      </c>
      <c r="Y145" s="14"/>
      <c r="Z145" s="14" t="s">
        <v>90</v>
      </c>
      <c r="AA145" s="19">
        <v>21</v>
      </c>
      <c r="AB145" s="19">
        <v>0</v>
      </c>
      <c r="AC145" s="19">
        <v>0</v>
      </c>
      <c r="AD145" s="19">
        <v>0</v>
      </c>
      <c r="AE145" s="14"/>
      <c r="AF145" s="14" t="s">
        <v>69</v>
      </c>
      <c r="AG145" s="24" t="s">
        <v>1446</v>
      </c>
      <c r="AH145" s="14" t="s">
        <v>92</v>
      </c>
      <c r="AI145" s="20"/>
      <c r="AJ145" s="21"/>
    </row>
    <row r="146" spans="1:36" ht="132" x14ac:dyDescent="0.2">
      <c r="A146" s="10" t="str">
        <f t="shared" si="0"/>
        <v>32-145</v>
      </c>
      <c r="B146" s="11" t="s">
        <v>93</v>
      </c>
      <c r="C146" s="22" t="s">
        <v>1048</v>
      </c>
      <c r="D146" s="13">
        <v>32</v>
      </c>
      <c r="E146" s="14" t="s">
        <v>95</v>
      </c>
      <c r="F146" s="14" t="s">
        <v>35</v>
      </c>
      <c r="G146" s="14" t="s">
        <v>82</v>
      </c>
      <c r="H146" s="14" t="s">
        <v>83</v>
      </c>
      <c r="I146" s="14" t="s">
        <v>1049</v>
      </c>
      <c r="J146" s="14" t="s">
        <v>1050</v>
      </c>
      <c r="K146" s="14"/>
      <c r="L146" s="14" t="s">
        <v>65</v>
      </c>
      <c r="M146" s="15">
        <v>42282.047430555554</v>
      </c>
      <c r="N146" s="14">
        <v>14798</v>
      </c>
      <c r="O146" s="14">
        <v>22371</v>
      </c>
      <c r="P146" s="35" t="s">
        <v>762</v>
      </c>
      <c r="Q146" s="14" t="s">
        <v>1051</v>
      </c>
      <c r="R146" s="14"/>
      <c r="S146" s="14">
        <v>1</v>
      </c>
      <c r="T146" s="14"/>
      <c r="U146" s="14"/>
      <c r="V146" s="14" t="str">
        <f ca="1">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W146" s="14" t="s">
        <v>88</v>
      </c>
      <c r="X146" s="33" t="s">
        <v>1447</v>
      </c>
      <c r="Y146" s="14"/>
      <c r="Z146" s="14" t="s">
        <v>46</v>
      </c>
      <c r="AA146" s="19">
        <v>1</v>
      </c>
      <c r="AB146" s="19">
        <v>0</v>
      </c>
      <c r="AC146" s="19">
        <v>0</v>
      </c>
      <c r="AD146" s="19">
        <v>0</v>
      </c>
      <c r="AE146" s="14"/>
      <c r="AF146" s="14" t="s">
        <v>69</v>
      </c>
      <c r="AG146" s="24" t="s">
        <v>1448</v>
      </c>
      <c r="AH146" s="14" t="s">
        <v>221</v>
      </c>
      <c r="AI146" s="20"/>
      <c r="AJ146" s="21"/>
    </row>
    <row r="147" spans="1:36" ht="156" x14ac:dyDescent="0.2">
      <c r="A147" s="10" t="str">
        <f t="shared" si="0"/>
        <v>32-146</v>
      </c>
      <c r="B147" s="11" t="s">
        <v>93</v>
      </c>
      <c r="C147" s="22" t="s">
        <v>94</v>
      </c>
      <c r="D147" s="13">
        <v>32</v>
      </c>
      <c r="E147" s="14" t="s">
        <v>95</v>
      </c>
      <c r="F147" s="14" t="s">
        <v>35</v>
      </c>
      <c r="G147" s="14" t="s">
        <v>82</v>
      </c>
      <c r="H147" s="14" t="s">
        <v>83</v>
      </c>
      <c r="I147" s="14" t="s">
        <v>96</v>
      </c>
      <c r="J147" s="14" t="s">
        <v>97</v>
      </c>
      <c r="K147" s="14" t="s">
        <v>98</v>
      </c>
      <c r="L147" s="14" t="s">
        <v>41</v>
      </c>
      <c r="M147" s="15">
        <v>41913.434872685182</v>
      </c>
      <c r="N147" s="14">
        <v>1137</v>
      </c>
      <c r="O147" s="14">
        <v>2214</v>
      </c>
      <c r="P147" s="16"/>
      <c r="Q147" s="14" t="s">
        <v>99</v>
      </c>
      <c r="R147" s="14"/>
      <c r="S147" s="14"/>
      <c r="T147" s="14">
        <v>1</v>
      </c>
      <c r="U147" s="14"/>
      <c r="V147" s="14" t="str">
        <f ca="1">IFERROR(__xludf.DUMMYFUNCTION("GOOGLETRANSLATE(Q147)"),"@jhnlvrdln Communists really UP and PUP. Mountains 😤😤")</f>
        <v>@jhnlvrdln Communists really UP and PUP. Mountains 😤😤</v>
      </c>
      <c r="W147" s="14" t="s">
        <v>44</v>
      </c>
      <c r="X147" s="33">
        <v>43685.56832175926</v>
      </c>
      <c r="Y147" s="14"/>
      <c r="Z147" s="14" t="s">
        <v>46</v>
      </c>
      <c r="AA147" s="19">
        <v>0</v>
      </c>
      <c r="AB147" s="19">
        <v>0</v>
      </c>
      <c r="AC147" s="19">
        <v>3</v>
      </c>
      <c r="AD147" s="19">
        <v>0</v>
      </c>
      <c r="AE147" s="14"/>
      <c r="AF147" s="14" t="s">
        <v>69</v>
      </c>
      <c r="AG147" s="24" t="s">
        <v>1449</v>
      </c>
      <c r="AH147" s="14" t="s">
        <v>92</v>
      </c>
      <c r="AI147" s="20"/>
      <c r="AJ147" s="21"/>
    </row>
    <row r="148" spans="1:36" ht="144" x14ac:dyDescent="0.2">
      <c r="A148" s="10" t="str">
        <f t="shared" si="0"/>
        <v>32-147</v>
      </c>
      <c r="B148" s="11" t="s">
        <v>93</v>
      </c>
      <c r="C148" s="22" t="s">
        <v>862</v>
      </c>
      <c r="D148" s="13">
        <v>32</v>
      </c>
      <c r="E148" s="14" t="s">
        <v>95</v>
      </c>
      <c r="F148" s="14" t="s">
        <v>35</v>
      </c>
      <c r="G148" s="14" t="s">
        <v>82</v>
      </c>
      <c r="H148" s="14" t="s">
        <v>83</v>
      </c>
      <c r="I148" s="14" t="s">
        <v>863</v>
      </c>
      <c r="J148" s="14" t="s">
        <v>864</v>
      </c>
      <c r="K148" s="14" t="s">
        <v>865</v>
      </c>
      <c r="L148" s="14" t="s">
        <v>65</v>
      </c>
      <c r="M148" s="15">
        <v>43009</v>
      </c>
      <c r="N148" s="14">
        <v>271</v>
      </c>
      <c r="O148" s="14">
        <v>31</v>
      </c>
      <c r="P148" s="16" t="s">
        <v>866</v>
      </c>
      <c r="Q148" s="14" t="s">
        <v>867</v>
      </c>
      <c r="R148" s="14"/>
      <c r="S148" s="14"/>
      <c r="T148" s="14">
        <v>1</v>
      </c>
      <c r="U148" s="14"/>
      <c r="V148" s="14" t="str">
        <f ca="1">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W148" s="14" t="s">
        <v>88</v>
      </c>
      <c r="X148" s="33" t="s">
        <v>1450</v>
      </c>
      <c r="Y148" s="14"/>
      <c r="Z148" s="14" t="s">
        <v>869</v>
      </c>
      <c r="AA148" s="19">
        <v>2</v>
      </c>
      <c r="AB148" s="19">
        <v>0</v>
      </c>
      <c r="AC148" s="19">
        <v>0</v>
      </c>
      <c r="AD148" s="19">
        <v>0</v>
      </c>
      <c r="AE148" s="14"/>
      <c r="AF148" s="14" t="s">
        <v>69</v>
      </c>
      <c r="AG148" s="14" t="s">
        <v>870</v>
      </c>
      <c r="AH148" s="14"/>
      <c r="AI148" s="20"/>
      <c r="AJ148" s="21"/>
    </row>
    <row r="149" spans="1:36" ht="132" x14ac:dyDescent="0.2">
      <c r="A149" s="10" t="str">
        <f t="shared" si="0"/>
        <v>32-148</v>
      </c>
      <c r="B149" s="11" t="s">
        <v>93</v>
      </c>
      <c r="C149" s="22" t="s">
        <v>279</v>
      </c>
      <c r="D149" s="13">
        <v>32</v>
      </c>
      <c r="E149" s="14" t="s">
        <v>95</v>
      </c>
      <c r="F149" s="14" t="s">
        <v>35</v>
      </c>
      <c r="G149" s="14" t="s">
        <v>82</v>
      </c>
      <c r="H149" s="14" t="s">
        <v>83</v>
      </c>
      <c r="I149" s="14" t="s">
        <v>280</v>
      </c>
      <c r="J149" s="14" t="s">
        <v>281</v>
      </c>
      <c r="K149" s="14" t="s">
        <v>282</v>
      </c>
      <c r="L149" s="14" t="s">
        <v>41</v>
      </c>
      <c r="M149" s="15">
        <v>40756</v>
      </c>
      <c r="N149" s="14">
        <v>77</v>
      </c>
      <c r="O149" s="14">
        <v>80</v>
      </c>
      <c r="P149" s="16"/>
      <c r="Q149" s="14" t="s">
        <v>283</v>
      </c>
      <c r="R149" s="14"/>
      <c r="S149" s="14"/>
      <c r="T149" s="14">
        <v>1</v>
      </c>
      <c r="U149" s="14"/>
      <c r="V149" s="14" t="str">
        <f ca="1">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W149" s="14" t="s">
        <v>44</v>
      </c>
      <c r="X149" s="33">
        <v>44379.610613425924</v>
      </c>
      <c r="Y149" s="14"/>
      <c r="Z149" s="14" t="s">
        <v>46</v>
      </c>
      <c r="AA149" s="19">
        <v>16</v>
      </c>
      <c r="AB149" s="19">
        <v>0</v>
      </c>
      <c r="AC149" s="19">
        <v>0</v>
      </c>
      <c r="AD149" s="19">
        <v>0</v>
      </c>
      <c r="AE149" s="14"/>
      <c r="AF149" s="14" t="s">
        <v>69</v>
      </c>
      <c r="AG149" s="24" t="s">
        <v>1451</v>
      </c>
      <c r="AH149" s="14" t="s">
        <v>92</v>
      </c>
      <c r="AI149" s="20"/>
      <c r="AJ149" s="21"/>
    </row>
    <row r="150" spans="1:36" ht="108" x14ac:dyDescent="0.2">
      <c r="A150" s="10" t="str">
        <f t="shared" si="0"/>
        <v>32-149</v>
      </c>
      <c r="B150" s="11" t="s">
        <v>93</v>
      </c>
      <c r="C150" s="22" t="s">
        <v>1141</v>
      </c>
      <c r="D150" s="13">
        <v>32</v>
      </c>
      <c r="E150" s="14" t="s">
        <v>95</v>
      </c>
      <c r="F150" s="14" t="s">
        <v>35</v>
      </c>
      <c r="G150" s="14" t="s">
        <v>82</v>
      </c>
      <c r="H150" s="14" t="s">
        <v>83</v>
      </c>
      <c r="I150" s="14" t="s">
        <v>1142</v>
      </c>
      <c r="J150" s="14" t="s">
        <v>1143</v>
      </c>
      <c r="K150" s="14" t="s">
        <v>1144</v>
      </c>
      <c r="L150" s="14" t="s">
        <v>65</v>
      </c>
      <c r="M150" s="15">
        <v>44621</v>
      </c>
      <c r="N150" s="14">
        <v>219</v>
      </c>
      <c r="O150" s="14">
        <v>247</v>
      </c>
      <c r="P150" s="16"/>
      <c r="Q150" s="14" t="s">
        <v>1145</v>
      </c>
      <c r="R150" s="14"/>
      <c r="S150" s="14"/>
      <c r="T150" s="14"/>
      <c r="U150" s="14">
        <v>1</v>
      </c>
      <c r="V150" s="14" t="str">
        <f ca="1">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W150" s="14" t="s">
        <v>88</v>
      </c>
      <c r="X150" s="33" t="s">
        <v>1452</v>
      </c>
      <c r="Y150" s="14"/>
      <c r="Z150" s="14" t="s">
        <v>46</v>
      </c>
      <c r="AA150" s="19">
        <v>105</v>
      </c>
      <c r="AB150" s="19">
        <v>0</v>
      </c>
      <c r="AC150" s="19">
        <v>0</v>
      </c>
      <c r="AD150" s="19">
        <v>0</v>
      </c>
      <c r="AE150" s="14"/>
      <c r="AF150" s="14" t="s">
        <v>69</v>
      </c>
      <c r="AG150" s="14" t="s">
        <v>1147</v>
      </c>
      <c r="AH150" s="14" t="s">
        <v>92</v>
      </c>
      <c r="AI150" s="20"/>
      <c r="AJ150" s="21"/>
    </row>
    <row r="151" spans="1:36" ht="120" x14ac:dyDescent="0.2">
      <c r="A151" s="10" t="str">
        <f t="shared" si="0"/>
        <v>32-150</v>
      </c>
      <c r="B151" s="11" t="s">
        <v>93</v>
      </c>
      <c r="C151" s="22" t="s">
        <v>1260</v>
      </c>
      <c r="D151" s="13">
        <v>32</v>
      </c>
      <c r="E151" s="14" t="s">
        <v>95</v>
      </c>
      <c r="F151" s="14" t="s">
        <v>35</v>
      </c>
      <c r="G151" s="14" t="s">
        <v>82</v>
      </c>
      <c r="H151" s="14" t="s">
        <v>83</v>
      </c>
      <c r="I151" s="14" t="s">
        <v>1261</v>
      </c>
      <c r="J151" s="14" t="s">
        <v>1262</v>
      </c>
      <c r="K151" s="14" t="s">
        <v>1263</v>
      </c>
      <c r="L151" s="14" t="s">
        <v>41</v>
      </c>
      <c r="M151" s="15">
        <v>44531</v>
      </c>
      <c r="N151" s="14">
        <v>131</v>
      </c>
      <c r="O151" s="14">
        <v>12403</v>
      </c>
      <c r="P151" s="16" t="s">
        <v>1264</v>
      </c>
      <c r="Q151" s="24" t="s">
        <v>1453</v>
      </c>
      <c r="R151" s="14"/>
      <c r="S151" s="14"/>
      <c r="T151" s="14"/>
      <c r="U151" s="14">
        <v>1</v>
      </c>
      <c r="V151" s="14" t="str">
        <f ca="1">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W151" s="14" t="s">
        <v>88</v>
      </c>
      <c r="X151" s="33" t="s">
        <v>1454</v>
      </c>
      <c r="Y151" s="14"/>
      <c r="Z151" s="14" t="s">
        <v>46</v>
      </c>
      <c r="AA151" s="19">
        <v>776</v>
      </c>
      <c r="AB151" s="19">
        <v>0</v>
      </c>
      <c r="AC151" s="19">
        <v>3</v>
      </c>
      <c r="AD151" s="19">
        <v>0</v>
      </c>
      <c r="AE151" s="14"/>
      <c r="AF151" s="14" t="s">
        <v>292</v>
      </c>
      <c r="AG151" s="14" t="s">
        <v>1267</v>
      </c>
      <c r="AH151" s="14"/>
      <c r="AI151" s="20"/>
      <c r="AJ151" s="21"/>
    </row>
    <row r="152" spans="1:36" ht="168" x14ac:dyDescent="0.2">
      <c r="A152" s="10" t="str">
        <f t="shared" si="0"/>
        <v>32-151</v>
      </c>
      <c r="B152" s="11" t="s">
        <v>93</v>
      </c>
      <c r="C152" s="22" t="s">
        <v>1082</v>
      </c>
      <c r="D152" s="13">
        <v>32</v>
      </c>
      <c r="E152" s="14" t="s">
        <v>95</v>
      </c>
      <c r="F152" s="14" t="s">
        <v>35</v>
      </c>
      <c r="G152" s="14" t="s">
        <v>82</v>
      </c>
      <c r="H152" s="14" t="s">
        <v>83</v>
      </c>
      <c r="I152" s="14" t="s">
        <v>692</v>
      </c>
      <c r="J152" s="14" t="s">
        <v>693</v>
      </c>
      <c r="K152" s="14" t="s">
        <v>694</v>
      </c>
      <c r="L152" s="14" t="s">
        <v>65</v>
      </c>
      <c r="M152" s="15">
        <v>40210</v>
      </c>
      <c r="N152" s="14">
        <v>425</v>
      </c>
      <c r="O152" s="14">
        <v>28138</v>
      </c>
      <c r="P152" s="16" t="s">
        <v>695</v>
      </c>
      <c r="Q152" s="14" t="s">
        <v>1083</v>
      </c>
      <c r="R152" s="14"/>
      <c r="S152" s="14"/>
      <c r="T152" s="14"/>
      <c r="U152" s="14">
        <v>1</v>
      </c>
      <c r="V152" s="14" t="str">
        <f ca="1">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W152" s="14" t="s">
        <v>88</v>
      </c>
      <c r="X152" s="33" t="s">
        <v>1084</v>
      </c>
      <c r="Y152" s="14"/>
      <c r="Z152" s="14" t="s">
        <v>90</v>
      </c>
      <c r="AA152" s="19">
        <v>1255</v>
      </c>
      <c r="AB152" s="19">
        <v>0</v>
      </c>
      <c r="AC152" s="19">
        <v>19</v>
      </c>
      <c r="AD152" s="19">
        <v>0</v>
      </c>
      <c r="AE152" s="14"/>
      <c r="AF152" s="14" t="s">
        <v>69</v>
      </c>
      <c r="AG152" s="24" t="s">
        <v>1455</v>
      </c>
      <c r="AH152" s="14"/>
      <c r="AI152" s="20"/>
      <c r="AJ152" s="21"/>
    </row>
    <row r="153" spans="1:36" ht="168" x14ac:dyDescent="0.2">
      <c r="A153" s="10" t="str">
        <f t="shared" si="0"/>
        <v>32-152</v>
      </c>
      <c r="B153" s="11" t="s">
        <v>93</v>
      </c>
      <c r="C153" s="22" t="s">
        <v>691</v>
      </c>
      <c r="D153" s="13">
        <v>32</v>
      </c>
      <c r="E153" s="14" t="s">
        <v>95</v>
      </c>
      <c r="F153" s="14" t="s">
        <v>35</v>
      </c>
      <c r="G153" s="14" t="s">
        <v>82</v>
      </c>
      <c r="H153" s="14" t="s">
        <v>83</v>
      </c>
      <c r="I153" s="14" t="s">
        <v>692</v>
      </c>
      <c r="J153" s="14" t="s">
        <v>693</v>
      </c>
      <c r="K153" s="14" t="s">
        <v>694</v>
      </c>
      <c r="L153" s="14" t="s">
        <v>65</v>
      </c>
      <c r="M153" s="15">
        <v>40210</v>
      </c>
      <c r="N153" s="14">
        <v>425</v>
      </c>
      <c r="O153" s="14">
        <v>28138</v>
      </c>
      <c r="P153" s="16" t="s">
        <v>695</v>
      </c>
      <c r="Q153" s="14" t="s">
        <v>696</v>
      </c>
      <c r="R153" s="14">
        <v>1</v>
      </c>
      <c r="S153" s="14"/>
      <c r="T153" s="14"/>
      <c r="U153" s="14"/>
      <c r="V153" s="14" t="str">
        <f ca="1">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W153" s="14" t="s">
        <v>88</v>
      </c>
      <c r="X153" s="33" t="s">
        <v>1456</v>
      </c>
      <c r="Y153" s="14"/>
      <c r="Z153" s="14" t="s">
        <v>90</v>
      </c>
      <c r="AA153" s="19">
        <v>149</v>
      </c>
      <c r="AB153" s="19">
        <v>0</v>
      </c>
      <c r="AC153" s="19">
        <v>175</v>
      </c>
      <c r="AD153" s="19">
        <v>0</v>
      </c>
      <c r="AE153" s="14"/>
      <c r="AF153" s="14" t="s">
        <v>47</v>
      </c>
      <c r="AG153" s="24" t="s">
        <v>1457</v>
      </c>
      <c r="AH153" s="14"/>
      <c r="AI153" s="20"/>
      <c r="AJ153" s="21"/>
    </row>
    <row r="154" spans="1:36" ht="132" x14ac:dyDescent="0.2">
      <c r="A154" s="10" t="str">
        <f t="shared" si="0"/>
        <v>32-153</v>
      </c>
      <c r="B154" s="11" t="s">
        <v>93</v>
      </c>
      <c r="C154" s="22" t="s">
        <v>699</v>
      </c>
      <c r="D154" s="13">
        <v>32</v>
      </c>
      <c r="E154" s="14" t="s">
        <v>95</v>
      </c>
      <c r="F154" s="14" t="s">
        <v>35</v>
      </c>
      <c r="G154" s="14" t="s">
        <v>82</v>
      </c>
      <c r="H154" s="14" t="s">
        <v>83</v>
      </c>
      <c r="I154" s="14" t="s">
        <v>700</v>
      </c>
      <c r="J154" s="14" t="s">
        <v>701</v>
      </c>
      <c r="K154" s="14" t="s">
        <v>702</v>
      </c>
      <c r="L154" s="14" t="s">
        <v>41</v>
      </c>
      <c r="M154" s="15">
        <v>44562</v>
      </c>
      <c r="N154" s="14">
        <v>170</v>
      </c>
      <c r="O154" s="14">
        <v>358</v>
      </c>
      <c r="P154" s="16" t="s">
        <v>203</v>
      </c>
      <c r="Q154" s="14" t="s">
        <v>703</v>
      </c>
      <c r="R154" s="14"/>
      <c r="S154" s="14"/>
      <c r="T154" s="14"/>
      <c r="U154" s="14">
        <v>1</v>
      </c>
      <c r="V154" s="14" t="str">
        <f ca="1">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W154" s="14" t="s">
        <v>88</v>
      </c>
      <c r="X154" s="33" t="s">
        <v>1458</v>
      </c>
      <c r="Y154" s="14"/>
      <c r="Z154" s="14" t="s">
        <v>46</v>
      </c>
      <c r="AA154" s="19">
        <v>7</v>
      </c>
      <c r="AB154" s="19">
        <v>0</v>
      </c>
      <c r="AC154" s="19">
        <v>330</v>
      </c>
      <c r="AD154" s="19">
        <v>0</v>
      </c>
      <c r="AE154" s="14"/>
      <c r="AF154" s="14" t="s">
        <v>292</v>
      </c>
      <c r="AG154" s="14" t="s">
        <v>705</v>
      </c>
      <c r="AH154" s="14"/>
      <c r="AI154" s="20"/>
      <c r="AJ154" s="21"/>
    </row>
    <row r="155" spans="1:36" ht="84" x14ac:dyDescent="0.2">
      <c r="A155" s="10" t="str">
        <f t="shared" si="0"/>
        <v>32-154</v>
      </c>
      <c r="B155" s="11" t="s">
        <v>93</v>
      </c>
      <c r="C155" s="22" t="s">
        <v>334</v>
      </c>
      <c r="D155" s="13">
        <v>32</v>
      </c>
      <c r="E155" s="14" t="s">
        <v>95</v>
      </c>
      <c r="F155" s="14" t="s">
        <v>35</v>
      </c>
      <c r="G155" s="14" t="s">
        <v>82</v>
      </c>
      <c r="H155" s="14" t="s">
        <v>83</v>
      </c>
      <c r="I155" s="14" t="s">
        <v>335</v>
      </c>
      <c r="J155" s="14" t="s">
        <v>336</v>
      </c>
      <c r="K155" s="14" t="s">
        <v>337</v>
      </c>
      <c r="L155" s="14" t="s">
        <v>41</v>
      </c>
      <c r="M155" s="15">
        <v>44197.449178240742</v>
      </c>
      <c r="N155" s="14">
        <v>692</v>
      </c>
      <c r="O155" s="14">
        <v>990</v>
      </c>
      <c r="P155" s="16"/>
      <c r="Q155" s="14" t="s">
        <v>338</v>
      </c>
      <c r="R155" s="14">
        <v>1</v>
      </c>
      <c r="S155" s="14"/>
      <c r="T155" s="14"/>
      <c r="U155" s="14"/>
      <c r="V155" s="14" t="str">
        <f ca="1">IFERROR(__xludf.DUMMYFUNCTION("GOOGLETRANSLATE(Q155)"),"Wearing up merch during House to House survey, 6 houses refusing to recruit us to become an NPA.")</f>
        <v>Wearing up merch during House to House survey, 6 houses refusing to recruit us to become an NPA.</v>
      </c>
      <c r="W155" s="14" t="s">
        <v>88</v>
      </c>
      <c r="X155" s="33">
        <v>44656.308067129627</v>
      </c>
      <c r="Y155" s="14"/>
      <c r="Z155" s="14" t="s">
        <v>46</v>
      </c>
      <c r="AA155" s="19">
        <v>48</v>
      </c>
      <c r="AB155" s="19">
        <v>0</v>
      </c>
      <c r="AC155" s="19">
        <v>35</v>
      </c>
      <c r="AD155" s="19">
        <v>0</v>
      </c>
      <c r="AE155" s="14"/>
      <c r="AF155" s="14" t="s">
        <v>47</v>
      </c>
      <c r="AG155" s="14" t="s">
        <v>340</v>
      </c>
      <c r="AH155" s="14" t="s">
        <v>92</v>
      </c>
      <c r="AI155" s="20"/>
      <c r="AJ155" s="21"/>
    </row>
    <row r="156" spans="1:36" ht="156" x14ac:dyDescent="0.2">
      <c r="A156" s="10" t="str">
        <f t="shared" si="0"/>
        <v>32-155</v>
      </c>
      <c r="B156" s="11" t="s">
        <v>93</v>
      </c>
      <c r="C156" s="22" t="s">
        <v>434</v>
      </c>
      <c r="D156" s="13">
        <v>32</v>
      </c>
      <c r="E156" s="14" t="s">
        <v>95</v>
      </c>
      <c r="F156" s="14" t="s">
        <v>35</v>
      </c>
      <c r="G156" s="14" t="s">
        <v>82</v>
      </c>
      <c r="H156" s="14" t="s">
        <v>83</v>
      </c>
      <c r="I156" s="14" t="s">
        <v>435</v>
      </c>
      <c r="J156" s="14" t="s">
        <v>436</v>
      </c>
      <c r="K156" s="14" t="s">
        <v>437</v>
      </c>
      <c r="L156" s="14" t="s">
        <v>41</v>
      </c>
      <c r="M156" s="15">
        <v>43132</v>
      </c>
      <c r="N156" s="14">
        <v>1851</v>
      </c>
      <c r="O156" s="14">
        <v>1747</v>
      </c>
      <c r="P156" s="16"/>
      <c r="Q156" s="24" t="s">
        <v>1459</v>
      </c>
      <c r="R156" s="14"/>
      <c r="S156" s="14"/>
      <c r="T156" s="14"/>
      <c r="U156" s="14">
        <v>1</v>
      </c>
      <c r="V156" s="14" t="str">
        <f ca="1">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W156" s="14" t="s">
        <v>88</v>
      </c>
      <c r="X156" s="33">
        <v>44785.150405092594</v>
      </c>
      <c r="Y156" s="14"/>
      <c r="Z156" s="14" t="s">
        <v>46</v>
      </c>
      <c r="AA156" s="19">
        <v>0</v>
      </c>
      <c r="AB156" s="19">
        <v>0</v>
      </c>
      <c r="AC156" s="19">
        <v>0</v>
      </c>
      <c r="AD156" s="19">
        <v>0</v>
      </c>
      <c r="AE156" s="14"/>
      <c r="AF156" s="14" t="s">
        <v>47</v>
      </c>
      <c r="AG156" s="24" t="s">
        <v>1460</v>
      </c>
      <c r="AH156" s="14" t="s">
        <v>92</v>
      </c>
      <c r="AI156" s="20"/>
      <c r="AJ156" s="21"/>
    </row>
    <row r="157" spans="1:36" ht="144" x14ac:dyDescent="0.2">
      <c r="A157" s="10" t="str">
        <f t="shared" si="0"/>
        <v>32-156</v>
      </c>
      <c r="B157" s="11" t="s">
        <v>93</v>
      </c>
      <c r="C157" s="22" t="s">
        <v>455</v>
      </c>
      <c r="D157" s="13">
        <v>32</v>
      </c>
      <c r="E157" s="14" t="s">
        <v>95</v>
      </c>
      <c r="F157" s="14" t="s">
        <v>35</v>
      </c>
      <c r="G157" s="14" t="s">
        <v>82</v>
      </c>
      <c r="H157" s="14" t="s">
        <v>83</v>
      </c>
      <c r="I157" s="14" t="s">
        <v>456</v>
      </c>
      <c r="J157" s="14" t="s">
        <v>457</v>
      </c>
      <c r="K157" s="14" t="s">
        <v>458</v>
      </c>
      <c r="L157" s="14" t="s">
        <v>41</v>
      </c>
      <c r="M157" s="15">
        <v>43891</v>
      </c>
      <c r="N157" s="14">
        <v>380</v>
      </c>
      <c r="O157" s="14">
        <v>255</v>
      </c>
      <c r="P157" s="16" t="s">
        <v>459</v>
      </c>
      <c r="Q157" s="14" t="s">
        <v>460</v>
      </c>
      <c r="R157" s="14"/>
      <c r="S157" s="14"/>
      <c r="T157" s="14"/>
      <c r="U157" s="14">
        <v>1</v>
      </c>
      <c r="V157" s="14" t="str">
        <f ca="1">IFERROR(__xludf.DUMMYFUNCTION("GOOGLETRANSLATE(Q157)"),"@iamRaoulManuel Nope, you're thnkng hw to recruit for NPA")</f>
        <v>@iamRaoulManuel Nope, you're thnkng hw to recruit for NPA</v>
      </c>
      <c r="W157" s="14" t="s">
        <v>44</v>
      </c>
      <c r="X157" s="33">
        <v>44840.485810185186</v>
      </c>
      <c r="Y157" s="14"/>
      <c r="Z157" s="14" t="s">
        <v>46</v>
      </c>
      <c r="AA157" s="19">
        <v>27</v>
      </c>
      <c r="AB157" s="19">
        <v>0</v>
      </c>
      <c r="AC157" s="19">
        <v>9</v>
      </c>
      <c r="AD157" s="19">
        <v>0</v>
      </c>
      <c r="AE157" s="14"/>
      <c r="AF157" s="14" t="s">
        <v>47</v>
      </c>
      <c r="AG157" s="14" t="s">
        <v>462</v>
      </c>
      <c r="AH157" s="14"/>
      <c r="AI157" s="20"/>
      <c r="AJ157" s="21"/>
    </row>
    <row r="158" spans="1:36" ht="108" x14ac:dyDescent="0.2">
      <c r="A158" s="10" t="str">
        <f t="shared" si="0"/>
        <v>32-157</v>
      </c>
      <c r="B158" s="11" t="s">
        <v>93</v>
      </c>
      <c r="C158" s="22" t="s">
        <v>1210</v>
      </c>
      <c r="D158" s="13">
        <v>32</v>
      </c>
      <c r="E158" s="14" t="s">
        <v>95</v>
      </c>
      <c r="F158" s="14" t="s">
        <v>35</v>
      </c>
      <c r="G158" s="14" t="s">
        <v>82</v>
      </c>
      <c r="H158" s="14" t="s">
        <v>83</v>
      </c>
      <c r="I158" s="14" t="s">
        <v>1211</v>
      </c>
      <c r="J158" s="14" t="s">
        <v>1212</v>
      </c>
      <c r="K158" s="14" t="s">
        <v>1213</v>
      </c>
      <c r="L158" s="14" t="s">
        <v>41</v>
      </c>
      <c r="M158" s="15">
        <v>42644</v>
      </c>
      <c r="N158" s="14">
        <v>4027</v>
      </c>
      <c r="O158" s="14">
        <v>4032</v>
      </c>
      <c r="P158" s="16" t="s">
        <v>1214</v>
      </c>
      <c r="Q158" s="14" t="s">
        <v>1215</v>
      </c>
      <c r="R158" s="14"/>
      <c r="S158" s="14"/>
      <c r="T158" s="14"/>
      <c r="U158" s="14">
        <v>1</v>
      </c>
      <c r="V158" s="14" t="str">
        <f ca="1">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W158" s="14" t="s">
        <v>44</v>
      </c>
      <c r="X158" s="33" t="s">
        <v>1461</v>
      </c>
      <c r="Y158" s="14"/>
      <c r="Z158" s="14" t="s">
        <v>869</v>
      </c>
      <c r="AA158" s="19">
        <v>2</v>
      </c>
      <c r="AB158" s="19">
        <v>0</v>
      </c>
      <c r="AC158" s="19">
        <v>0</v>
      </c>
      <c r="AD158" s="19">
        <v>0</v>
      </c>
      <c r="AE158" s="14"/>
      <c r="AF158" s="14" t="s">
        <v>644</v>
      </c>
      <c r="AG158" s="14" t="s">
        <v>1217</v>
      </c>
      <c r="AH158" s="14"/>
      <c r="AI158" s="20"/>
      <c r="AJ158" s="21"/>
    </row>
    <row r="159" spans="1:36" ht="84" x14ac:dyDescent="0.2">
      <c r="A159" s="10" t="str">
        <f t="shared" si="0"/>
        <v>32-158</v>
      </c>
      <c r="B159" s="11" t="s">
        <v>93</v>
      </c>
      <c r="C159" s="22" t="s">
        <v>901</v>
      </c>
      <c r="D159" s="13">
        <v>32</v>
      </c>
      <c r="E159" s="14" t="s">
        <v>95</v>
      </c>
      <c r="F159" s="14" t="s">
        <v>35</v>
      </c>
      <c r="G159" s="14" t="s">
        <v>82</v>
      </c>
      <c r="H159" s="14" t="s">
        <v>83</v>
      </c>
      <c r="I159" s="14" t="s">
        <v>902</v>
      </c>
      <c r="J159" s="14" t="s">
        <v>903</v>
      </c>
      <c r="K159" s="14"/>
      <c r="L159" s="14" t="s">
        <v>41</v>
      </c>
      <c r="M159" s="15">
        <v>41000</v>
      </c>
      <c r="N159" s="14">
        <v>598</v>
      </c>
      <c r="O159" s="14">
        <v>586</v>
      </c>
      <c r="P159" s="16"/>
      <c r="Q159" s="14" t="s">
        <v>904</v>
      </c>
      <c r="R159" s="14"/>
      <c r="S159" s="14"/>
      <c r="T159" s="14"/>
      <c r="U159" s="14">
        <v>1</v>
      </c>
      <c r="V159" s="14" t="str">
        <f ca="1">IFERROR(__xludf.DUMMYFUNCTION("GOOGLETRANSLATE(Q159)"),"@ella_villa1 @Vagnarok1 Perfect way to recruit NPA using government’s money")</f>
        <v>@ella_villa1 @Vagnarok1 Perfect way to recruit NPA using government’s money</v>
      </c>
      <c r="W159" s="14" t="s">
        <v>44</v>
      </c>
      <c r="X159" s="33" t="s">
        <v>1462</v>
      </c>
      <c r="Y159" s="14"/>
      <c r="Z159" s="14" t="s">
        <v>906</v>
      </c>
      <c r="AA159" s="19">
        <v>147</v>
      </c>
      <c r="AB159" s="19">
        <v>0</v>
      </c>
      <c r="AC159" s="19">
        <v>3</v>
      </c>
      <c r="AD159" s="19">
        <v>0</v>
      </c>
      <c r="AE159" s="14"/>
      <c r="AF159" s="14" t="s">
        <v>69</v>
      </c>
      <c r="AG159" s="14" t="s">
        <v>907</v>
      </c>
      <c r="AH159" s="14" t="s">
        <v>221</v>
      </c>
      <c r="AI159" s="20"/>
      <c r="AJ159" s="21"/>
    </row>
    <row r="160" spans="1:36" ht="108" x14ac:dyDescent="0.2">
      <c r="A160" s="10" t="str">
        <f t="shared" si="0"/>
        <v>32-159</v>
      </c>
      <c r="B160" s="11" t="s">
        <v>93</v>
      </c>
      <c r="C160" s="22" t="s">
        <v>294</v>
      </c>
      <c r="D160" s="13">
        <v>32</v>
      </c>
      <c r="E160" s="14" t="s">
        <v>95</v>
      </c>
      <c r="F160" s="14" t="s">
        <v>35</v>
      </c>
      <c r="G160" s="14" t="s">
        <v>82</v>
      </c>
      <c r="H160" s="14" t="s">
        <v>83</v>
      </c>
      <c r="I160" s="14" t="s">
        <v>295</v>
      </c>
      <c r="J160" s="14" t="s">
        <v>296</v>
      </c>
      <c r="K160" s="14" t="s">
        <v>297</v>
      </c>
      <c r="L160" s="14" t="s">
        <v>65</v>
      </c>
      <c r="M160" s="15">
        <v>44287</v>
      </c>
      <c r="N160" s="14">
        <v>188</v>
      </c>
      <c r="O160" s="14">
        <v>91</v>
      </c>
      <c r="P160" s="16"/>
      <c r="Q160" s="27" t="s">
        <v>298</v>
      </c>
      <c r="R160" s="14"/>
      <c r="S160" s="14"/>
      <c r="T160" s="14"/>
      <c r="U160" s="14">
        <v>1</v>
      </c>
      <c r="V160" s="30" t="str">
        <f ca="1">IFERROR(__xludf.DUMMYFUNCTION("GOOGLETRANSLATE(Q160)"),"https://t.co/wDrknkvc23")</f>
        <v>https://t.co/wDrknkvc23</v>
      </c>
      <c r="W160" s="14" t="s">
        <v>88</v>
      </c>
      <c r="X160" s="33">
        <v>44415.086400462962</v>
      </c>
      <c r="Y160" s="14"/>
      <c r="Z160" s="14" t="s">
        <v>90</v>
      </c>
      <c r="AA160" s="19">
        <v>0</v>
      </c>
      <c r="AB160" s="19">
        <v>0</v>
      </c>
      <c r="AC160" s="19">
        <v>0</v>
      </c>
      <c r="AD160" s="19">
        <v>0</v>
      </c>
      <c r="AE160" s="14"/>
      <c r="AF160" s="14" t="s">
        <v>69</v>
      </c>
      <c r="AG160" s="14" t="s">
        <v>300</v>
      </c>
      <c r="AH160" s="14" t="s">
        <v>92</v>
      </c>
      <c r="AI160" s="20"/>
      <c r="AJ160" s="21"/>
    </row>
    <row r="161" spans="1:36" ht="192" x14ac:dyDescent="0.2">
      <c r="A161" s="10" t="str">
        <f t="shared" si="0"/>
        <v>32-160</v>
      </c>
      <c r="B161" s="11" t="s">
        <v>93</v>
      </c>
      <c r="C161" s="22" t="s">
        <v>286</v>
      </c>
      <c r="D161" s="13">
        <v>32</v>
      </c>
      <c r="E161" s="14" t="s">
        <v>95</v>
      </c>
      <c r="F161" s="14" t="s">
        <v>35</v>
      </c>
      <c r="G161" s="14" t="s">
        <v>82</v>
      </c>
      <c r="H161" s="14" t="s">
        <v>83</v>
      </c>
      <c r="I161" s="14" t="s">
        <v>287</v>
      </c>
      <c r="J161" s="14" t="s">
        <v>288</v>
      </c>
      <c r="K161" s="14" t="s">
        <v>289</v>
      </c>
      <c r="L161" s="14" t="s">
        <v>41</v>
      </c>
      <c r="M161" s="15">
        <v>44197</v>
      </c>
      <c r="N161" s="14">
        <v>62</v>
      </c>
      <c r="O161" s="14">
        <v>46</v>
      </c>
      <c r="P161" s="16"/>
      <c r="Q161" s="14" t="s">
        <v>290</v>
      </c>
      <c r="R161" s="14">
        <v>1</v>
      </c>
      <c r="S161" s="14"/>
      <c r="T161" s="14"/>
      <c r="U161" s="14"/>
      <c r="V161" s="14" t="str">
        <f ca="1">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W161" s="14" t="s">
        <v>44</v>
      </c>
      <c r="X161" s="33">
        <v>44415.032094907408</v>
      </c>
      <c r="Y161" s="14"/>
      <c r="Z161" s="14" t="s">
        <v>46</v>
      </c>
      <c r="AA161" s="19">
        <v>105</v>
      </c>
      <c r="AB161" s="19">
        <v>0</v>
      </c>
      <c r="AC161" s="19">
        <v>38</v>
      </c>
      <c r="AD161" s="19">
        <v>0</v>
      </c>
      <c r="AE161" s="14"/>
      <c r="AF161" s="14" t="s">
        <v>292</v>
      </c>
      <c r="AG161" s="14" t="s">
        <v>293</v>
      </c>
      <c r="AH161" s="14" t="s">
        <v>92</v>
      </c>
      <c r="AI161" s="20"/>
      <c r="AJ161" s="21"/>
    </row>
    <row r="162" spans="1:36" ht="156" x14ac:dyDescent="0.2">
      <c r="A162" s="10" t="str">
        <f t="shared" si="0"/>
        <v>32-161</v>
      </c>
      <c r="B162" s="11" t="s">
        <v>93</v>
      </c>
      <c r="C162" s="22" t="s">
        <v>341</v>
      </c>
      <c r="D162" s="13">
        <v>32</v>
      </c>
      <c r="E162" s="14" t="s">
        <v>95</v>
      </c>
      <c r="F162" s="14" t="s">
        <v>35</v>
      </c>
      <c r="G162" s="14" t="s">
        <v>82</v>
      </c>
      <c r="H162" s="14" t="s">
        <v>83</v>
      </c>
      <c r="I162" s="14" t="s">
        <v>342</v>
      </c>
      <c r="J162" s="14" t="s">
        <v>343</v>
      </c>
      <c r="K162" s="14"/>
      <c r="L162" s="14" t="s">
        <v>41</v>
      </c>
      <c r="M162" s="15">
        <v>43983</v>
      </c>
      <c r="N162" s="14">
        <v>422</v>
      </c>
      <c r="O162" s="14">
        <v>323</v>
      </c>
      <c r="P162" s="16"/>
      <c r="Q162" s="14" t="s">
        <v>344</v>
      </c>
      <c r="R162" s="14"/>
      <c r="S162" s="14"/>
      <c r="T162" s="14"/>
      <c r="U162" s="14">
        <v>1</v>
      </c>
      <c r="V162" s="14" t="str">
        <f ca="1">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W162" s="14" t="s">
        <v>88</v>
      </c>
      <c r="X162" s="33">
        <v>44658.959513888891</v>
      </c>
      <c r="Y162" s="14"/>
      <c r="Z162" s="14" t="s">
        <v>46</v>
      </c>
      <c r="AA162" s="19">
        <v>0</v>
      </c>
      <c r="AB162" s="19">
        <v>0</v>
      </c>
      <c r="AC162" s="19">
        <v>0</v>
      </c>
      <c r="AD162" s="19">
        <v>0</v>
      </c>
      <c r="AE162" s="14"/>
      <c r="AF162" s="14" t="s">
        <v>346</v>
      </c>
      <c r="AG162" s="14" t="s">
        <v>347</v>
      </c>
      <c r="AH162" s="14" t="s">
        <v>221</v>
      </c>
      <c r="AI162" s="20"/>
      <c r="AJ162" s="21"/>
    </row>
    <row r="163" spans="1:36" ht="132" x14ac:dyDescent="0.2">
      <c r="A163" s="10" t="str">
        <f t="shared" si="0"/>
        <v>32-162</v>
      </c>
      <c r="B163" s="11" t="s">
        <v>93</v>
      </c>
      <c r="C163" s="22" t="s">
        <v>994</v>
      </c>
      <c r="D163" s="13">
        <v>32</v>
      </c>
      <c r="E163" s="14" t="s">
        <v>95</v>
      </c>
      <c r="F163" s="14" t="s">
        <v>35</v>
      </c>
      <c r="G163" s="14" t="s">
        <v>82</v>
      </c>
      <c r="H163" s="14" t="s">
        <v>83</v>
      </c>
      <c r="I163" s="14" t="s">
        <v>995</v>
      </c>
      <c r="J163" s="14" t="s">
        <v>996</v>
      </c>
      <c r="K163" s="14" t="s">
        <v>997</v>
      </c>
      <c r="L163" s="14" t="s">
        <v>41</v>
      </c>
      <c r="M163" s="15">
        <v>42705</v>
      </c>
      <c r="N163" s="14">
        <v>433</v>
      </c>
      <c r="O163" s="14">
        <v>120</v>
      </c>
      <c r="P163" s="16" t="s">
        <v>998</v>
      </c>
      <c r="Q163" s="14" t="s">
        <v>999</v>
      </c>
      <c r="R163" s="14"/>
      <c r="S163" s="14"/>
      <c r="T163" s="14"/>
      <c r="U163" s="14">
        <v>1</v>
      </c>
      <c r="V163" s="14" t="str">
        <f ca="1">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W163" s="14" t="s">
        <v>88</v>
      </c>
      <c r="X163" s="33" t="s">
        <v>1463</v>
      </c>
      <c r="Y163" s="14"/>
      <c r="Z163" s="14" t="s">
        <v>46</v>
      </c>
      <c r="AA163" s="19">
        <v>1</v>
      </c>
      <c r="AB163" s="19">
        <v>0</v>
      </c>
      <c r="AC163" s="19">
        <v>48</v>
      </c>
      <c r="AD163" s="19">
        <v>0</v>
      </c>
      <c r="AE163" s="14"/>
      <c r="AF163" s="14" t="s">
        <v>47</v>
      </c>
      <c r="AG163" s="24" t="s">
        <v>1464</v>
      </c>
      <c r="AH163" s="14"/>
      <c r="AI163" s="20"/>
      <c r="AJ163" s="21"/>
    </row>
    <row r="164" spans="1:36" ht="168" x14ac:dyDescent="0.2">
      <c r="A164" s="10" t="str">
        <f t="shared" si="0"/>
        <v>32-163</v>
      </c>
      <c r="B164" s="11" t="s">
        <v>93</v>
      </c>
      <c r="C164" s="22" t="s">
        <v>1061</v>
      </c>
      <c r="D164" s="13">
        <v>32</v>
      </c>
      <c r="E164" s="14" t="s">
        <v>95</v>
      </c>
      <c r="F164" s="14" t="s">
        <v>35</v>
      </c>
      <c r="G164" s="14" t="s">
        <v>82</v>
      </c>
      <c r="H164" s="14" t="s">
        <v>83</v>
      </c>
      <c r="I164" s="14" t="s">
        <v>1062</v>
      </c>
      <c r="J164" s="14" t="s">
        <v>1063</v>
      </c>
      <c r="K164" s="14" t="s">
        <v>1064</v>
      </c>
      <c r="L164" s="14" t="s">
        <v>65</v>
      </c>
      <c r="M164" s="15">
        <v>43862</v>
      </c>
      <c r="N164" s="14">
        <v>689</v>
      </c>
      <c r="O164" s="14">
        <v>752</v>
      </c>
      <c r="P164" s="16"/>
      <c r="Q164" s="14" t="s">
        <v>1065</v>
      </c>
      <c r="R164" s="14">
        <v>1</v>
      </c>
      <c r="S164" s="14"/>
      <c r="T164" s="14"/>
      <c r="U164" s="14"/>
      <c r="V164" s="14" t="str">
        <f ca="1">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W164" s="14" t="s">
        <v>88</v>
      </c>
      <c r="X164" s="33" t="s">
        <v>1465</v>
      </c>
      <c r="Y164" s="14"/>
      <c r="Z164" s="14" t="s">
        <v>46</v>
      </c>
      <c r="AA164" s="19">
        <v>12</v>
      </c>
      <c r="AB164" s="19">
        <v>0</v>
      </c>
      <c r="AC164" s="19">
        <v>0</v>
      </c>
      <c r="AD164" s="19">
        <v>0</v>
      </c>
      <c r="AE164" s="14"/>
      <c r="AF164" s="14" t="s">
        <v>47</v>
      </c>
      <c r="AG164" s="24" t="s">
        <v>1466</v>
      </c>
      <c r="AH164" s="14" t="s">
        <v>92</v>
      </c>
      <c r="AI164" s="20"/>
      <c r="AJ164" s="21"/>
    </row>
    <row r="165" spans="1:36" ht="156" x14ac:dyDescent="0.2">
      <c r="A165" s="10" t="str">
        <f t="shared" si="0"/>
        <v>32-164</v>
      </c>
      <c r="B165" s="11" t="s">
        <v>93</v>
      </c>
      <c r="C165" s="22" t="s">
        <v>879</v>
      </c>
      <c r="D165" s="13">
        <v>32</v>
      </c>
      <c r="E165" s="14" t="s">
        <v>95</v>
      </c>
      <c r="F165" s="14" t="s">
        <v>35</v>
      </c>
      <c r="G165" s="14" t="s">
        <v>82</v>
      </c>
      <c r="H165" s="14" t="s">
        <v>83</v>
      </c>
      <c r="I165" s="14" t="s">
        <v>880</v>
      </c>
      <c r="J165" s="14" t="s">
        <v>881</v>
      </c>
      <c r="K165" s="14"/>
      <c r="L165" s="14" t="s">
        <v>41</v>
      </c>
      <c r="M165" s="15">
        <v>42705</v>
      </c>
      <c r="N165" s="14">
        <v>493</v>
      </c>
      <c r="O165" s="14">
        <v>298</v>
      </c>
      <c r="P165" s="16"/>
      <c r="Q165" s="14" t="s">
        <v>882</v>
      </c>
      <c r="R165" s="14">
        <v>1</v>
      </c>
      <c r="S165" s="14"/>
      <c r="T165" s="14"/>
      <c r="U165" s="14"/>
      <c r="V165" s="14" t="str">
        <f ca="1">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W165" s="14" t="s">
        <v>44</v>
      </c>
      <c r="X165" s="33" t="s">
        <v>1467</v>
      </c>
      <c r="Y165" s="14"/>
      <c r="Z165" s="14" t="s">
        <v>90</v>
      </c>
      <c r="AA165" s="19">
        <v>1</v>
      </c>
      <c r="AB165" s="19">
        <v>0</v>
      </c>
      <c r="AC165" s="19">
        <v>2</v>
      </c>
      <c r="AD165" s="19">
        <v>0</v>
      </c>
      <c r="AE165" s="14"/>
      <c r="AF165" s="14" t="s">
        <v>47</v>
      </c>
      <c r="AG165" s="24" t="s">
        <v>1468</v>
      </c>
      <c r="AH165" s="14" t="s">
        <v>221</v>
      </c>
      <c r="AI165" s="20"/>
      <c r="AJ165" s="21"/>
    </row>
    <row r="166" spans="1:36" ht="96" x14ac:dyDescent="0.2">
      <c r="A166" s="10" t="str">
        <f t="shared" si="0"/>
        <v>32-165</v>
      </c>
      <c r="B166" s="11" t="s">
        <v>93</v>
      </c>
      <c r="C166" s="22" t="s">
        <v>885</v>
      </c>
      <c r="D166" s="13">
        <v>32</v>
      </c>
      <c r="E166" s="14" t="s">
        <v>95</v>
      </c>
      <c r="F166" s="14" t="s">
        <v>35</v>
      </c>
      <c r="G166" s="14" t="s">
        <v>82</v>
      </c>
      <c r="H166" s="14" t="s">
        <v>83</v>
      </c>
      <c r="I166" s="14" t="s">
        <v>886</v>
      </c>
      <c r="J166" s="14" t="s">
        <v>887</v>
      </c>
      <c r="K166" s="14" t="s">
        <v>888</v>
      </c>
      <c r="L166" s="14" t="s">
        <v>41</v>
      </c>
      <c r="M166" s="15">
        <v>44531</v>
      </c>
      <c r="N166" s="14">
        <v>758</v>
      </c>
      <c r="O166" s="14">
        <v>110</v>
      </c>
      <c r="P166" s="16"/>
      <c r="Q166" s="14" t="s">
        <v>889</v>
      </c>
      <c r="R166" s="14"/>
      <c r="S166" s="14"/>
      <c r="T166" s="14"/>
      <c r="U166" s="14">
        <v>1</v>
      </c>
      <c r="V166" s="14" t="str">
        <f ca="1">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W166" s="14" t="s">
        <v>44</v>
      </c>
      <c r="X166" s="33" t="s">
        <v>1469</v>
      </c>
      <c r="Y166" s="14"/>
      <c r="Z166" s="14" t="s">
        <v>46</v>
      </c>
      <c r="AA166" s="19">
        <v>0</v>
      </c>
      <c r="AB166" s="19">
        <v>0</v>
      </c>
      <c r="AC166" s="19">
        <v>1</v>
      </c>
      <c r="AD166" s="19">
        <v>0</v>
      </c>
      <c r="AE166" s="14"/>
      <c r="AF166" s="14" t="s">
        <v>69</v>
      </c>
      <c r="AG166" s="14" t="s">
        <v>891</v>
      </c>
      <c r="AH166" s="14" t="s">
        <v>92</v>
      </c>
      <c r="AI166" s="20"/>
      <c r="AJ166" s="21"/>
    </row>
    <row r="167" spans="1:36" ht="156" x14ac:dyDescent="0.2">
      <c r="A167" s="10" t="str">
        <f t="shared" si="0"/>
        <v>32-166</v>
      </c>
      <c r="B167" s="11" t="s">
        <v>93</v>
      </c>
      <c r="C167" s="22" t="s">
        <v>596</v>
      </c>
      <c r="D167" s="13">
        <v>32</v>
      </c>
      <c r="E167" s="14" t="s">
        <v>95</v>
      </c>
      <c r="F167" s="14" t="s">
        <v>35</v>
      </c>
      <c r="G167" s="14" t="s">
        <v>82</v>
      </c>
      <c r="H167" s="14" t="s">
        <v>83</v>
      </c>
      <c r="I167" s="14" t="s">
        <v>424</v>
      </c>
      <c r="J167" s="14" t="s">
        <v>425</v>
      </c>
      <c r="K167" s="14"/>
      <c r="L167" s="14" t="s">
        <v>41</v>
      </c>
      <c r="M167" s="15">
        <v>39910.186932870369</v>
      </c>
      <c r="N167" s="14">
        <v>508</v>
      </c>
      <c r="O167" s="14">
        <v>623</v>
      </c>
      <c r="P167" s="16"/>
      <c r="Q167" s="14" t="s">
        <v>597</v>
      </c>
      <c r="R167" s="14"/>
      <c r="S167" s="14"/>
      <c r="T167" s="14"/>
      <c r="U167" s="14">
        <v>1</v>
      </c>
      <c r="V167" s="14" t="str">
        <f ca="1">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W167" s="14" t="s">
        <v>44</v>
      </c>
      <c r="X167" s="33" t="s">
        <v>1470</v>
      </c>
      <c r="Y167" s="14"/>
      <c r="Z167" s="14" t="s">
        <v>46</v>
      </c>
      <c r="AA167" s="19">
        <v>1</v>
      </c>
      <c r="AB167" s="19">
        <v>0</v>
      </c>
      <c r="AC167" s="19">
        <v>1</v>
      </c>
      <c r="AD167" s="19">
        <v>0</v>
      </c>
      <c r="AE167" s="14"/>
      <c r="AF167" s="14" t="s">
        <v>432</v>
      </c>
      <c r="AG167" s="31" t="s">
        <v>433</v>
      </c>
      <c r="AH167" s="14" t="s">
        <v>221</v>
      </c>
      <c r="AI167" s="20"/>
      <c r="AJ167" s="21"/>
    </row>
    <row r="168" spans="1:36" ht="156" x14ac:dyDescent="0.2">
      <c r="A168" s="10" t="str">
        <f t="shared" si="0"/>
        <v>32-167</v>
      </c>
      <c r="B168" s="11" t="s">
        <v>93</v>
      </c>
      <c r="C168" s="22" t="s">
        <v>429</v>
      </c>
      <c r="D168" s="13">
        <v>32</v>
      </c>
      <c r="E168" s="14" t="s">
        <v>95</v>
      </c>
      <c r="F168" s="14" t="s">
        <v>35</v>
      </c>
      <c r="G168" s="14" t="s">
        <v>82</v>
      </c>
      <c r="H168" s="14" t="s">
        <v>83</v>
      </c>
      <c r="I168" s="14" t="s">
        <v>424</v>
      </c>
      <c r="J168" s="14" t="s">
        <v>425</v>
      </c>
      <c r="K168" s="14"/>
      <c r="L168" s="14" t="s">
        <v>41</v>
      </c>
      <c r="M168" s="15">
        <v>39910.186932870369</v>
      </c>
      <c r="N168" s="14">
        <v>508</v>
      </c>
      <c r="O168" s="14">
        <v>623</v>
      </c>
      <c r="P168" s="16"/>
      <c r="Q168" s="14" t="s">
        <v>430</v>
      </c>
      <c r="R168" s="14"/>
      <c r="S168" s="14"/>
      <c r="T168" s="14"/>
      <c r="U168" s="14">
        <v>1</v>
      </c>
      <c r="V168" s="14" t="str">
        <f ca="1">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W168" s="14" t="s">
        <v>44</v>
      </c>
      <c r="X168" s="33">
        <v>44780.38040509259</v>
      </c>
      <c r="Y168" s="14"/>
      <c r="Z168" s="14" t="s">
        <v>90</v>
      </c>
      <c r="AA168" s="19">
        <v>0</v>
      </c>
      <c r="AB168" s="19">
        <v>0</v>
      </c>
      <c r="AC168" s="19">
        <v>0</v>
      </c>
      <c r="AD168" s="19">
        <v>0</v>
      </c>
      <c r="AE168" s="14"/>
      <c r="AF168" s="14" t="s">
        <v>432</v>
      </c>
      <c r="AG168" s="31" t="s">
        <v>433</v>
      </c>
      <c r="AH168" s="14" t="s">
        <v>221</v>
      </c>
      <c r="AI168" s="20"/>
      <c r="AJ168" s="21"/>
    </row>
    <row r="169" spans="1:36" ht="156" x14ac:dyDescent="0.2">
      <c r="A169" s="10" t="str">
        <f t="shared" si="0"/>
        <v>32-168</v>
      </c>
      <c r="B169" s="11" t="s">
        <v>93</v>
      </c>
      <c r="C169" s="22" t="s">
        <v>423</v>
      </c>
      <c r="D169" s="13">
        <v>32</v>
      </c>
      <c r="E169" s="14" t="s">
        <v>95</v>
      </c>
      <c r="F169" s="14" t="s">
        <v>35</v>
      </c>
      <c r="G169" s="14" t="s">
        <v>82</v>
      </c>
      <c r="H169" s="14" t="s">
        <v>83</v>
      </c>
      <c r="I169" s="14" t="s">
        <v>424</v>
      </c>
      <c r="J169" s="14" t="s">
        <v>425</v>
      </c>
      <c r="K169" s="14"/>
      <c r="L169" s="14" t="s">
        <v>41</v>
      </c>
      <c r="M169" s="15">
        <v>39910.186932870369</v>
      </c>
      <c r="N169" s="14">
        <v>508</v>
      </c>
      <c r="O169" s="14">
        <v>623</v>
      </c>
      <c r="P169" s="16"/>
      <c r="Q169" s="14" t="s">
        <v>426</v>
      </c>
      <c r="R169" s="14"/>
      <c r="S169" s="14"/>
      <c r="T169" s="14"/>
      <c r="U169" s="14">
        <v>1</v>
      </c>
      <c r="V169" s="14" t="str">
        <f ca="1">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W169" s="14" t="s">
        <v>44</v>
      </c>
      <c r="X169" s="33">
        <v>44780.37222222222</v>
      </c>
      <c r="Y169" s="14"/>
      <c r="Z169" s="14" t="s">
        <v>90</v>
      </c>
      <c r="AA169" s="19">
        <v>0</v>
      </c>
      <c r="AB169" s="19">
        <v>0</v>
      </c>
      <c r="AC169" s="19">
        <v>0</v>
      </c>
      <c r="AD169" s="19">
        <v>0</v>
      </c>
      <c r="AE169" s="14"/>
      <c r="AF169" s="14" t="s">
        <v>47</v>
      </c>
      <c r="AG169" s="24" t="s">
        <v>1471</v>
      </c>
      <c r="AH169" s="14" t="s">
        <v>221</v>
      </c>
      <c r="AI169" s="20"/>
      <c r="AJ169" s="21"/>
    </row>
  </sheetData>
  <autoFilter ref="A1:AJ169" xr:uid="{00000000-0009-0000-0000-000001000000}"/>
  <customSheetViews>
    <customSheetView guid="{2E835822-53D0-42E9-B30E-D493F9F16F43}" filter="1" showAutoFilter="1">
      <pageMargins left="0.7" right="0.7" top="0.75" bottom="0.75" header="0.3" footer="0.3"/>
      <autoFilter ref="A1:AJ169" xr:uid="{AEC0D970-CA4D-4E30-9C6A-F1BED58BDFDA}"/>
    </customSheetView>
  </customSheetViews>
  <conditionalFormatting sqref="L1:L169">
    <cfRule type="containsBlanks" dxfId="2" priority="2">
      <formula>LEN(TRIM(L1))=0</formula>
    </cfRule>
  </conditionalFormatting>
  <conditionalFormatting sqref="Z1:AC169">
    <cfRule type="containsBlanks" dxfId="1" priority="3">
      <formula>LEN(TRIM(Z1))=0</formula>
    </cfRule>
  </conditionalFormatting>
  <conditionalFormatting sqref="AG1:AG169">
    <cfRule type="containsBlanks" dxfId="0" priority="1">
      <formula>LEN(TRIM(AG1))=0</formula>
    </cfRule>
  </conditionalFormatting>
  <hyperlinks>
    <hyperlink ref="C2" r:id="rId1" xr:uid="{00000000-0004-0000-0100-000000000000}"/>
    <hyperlink ref="AG2" r:id="rId2" xr:uid="{00000000-0004-0000-0100-000001000000}"/>
    <hyperlink ref="C3" r:id="rId3" xr:uid="{00000000-0004-0000-0100-000002000000}"/>
    <hyperlink ref="AG3" r:id="rId4" xr:uid="{00000000-0004-0000-0100-000003000000}"/>
    <hyperlink ref="C4" r:id="rId5" xr:uid="{00000000-0004-0000-0100-000004000000}"/>
    <hyperlink ref="AG4" r:id="rId6" xr:uid="{00000000-0004-0000-0100-000005000000}"/>
    <hyperlink ref="C5" r:id="rId7" xr:uid="{00000000-0004-0000-0100-000006000000}"/>
    <hyperlink ref="AG5" r:id="rId8" xr:uid="{00000000-0004-0000-0100-000007000000}"/>
    <hyperlink ref="C6" r:id="rId9" xr:uid="{00000000-0004-0000-0100-000008000000}"/>
    <hyperlink ref="AG6" r:id="rId10" xr:uid="{00000000-0004-0000-0100-000009000000}"/>
    <hyperlink ref="C7" r:id="rId11" xr:uid="{00000000-0004-0000-0100-00000A000000}"/>
    <hyperlink ref="AG7" r:id="rId12" xr:uid="{00000000-0004-0000-0100-00000B000000}"/>
    <hyperlink ref="C8" r:id="rId13" xr:uid="{00000000-0004-0000-0100-00000C000000}"/>
    <hyperlink ref="AG8" r:id="rId14" xr:uid="{00000000-0004-0000-0100-00000D000000}"/>
    <hyperlink ref="C9" r:id="rId15" xr:uid="{00000000-0004-0000-0100-00000E000000}"/>
    <hyperlink ref="AG9" r:id="rId16" xr:uid="{00000000-0004-0000-0100-00000F000000}"/>
    <hyperlink ref="C10" r:id="rId17" xr:uid="{00000000-0004-0000-0100-000010000000}"/>
    <hyperlink ref="C11" r:id="rId18" xr:uid="{00000000-0004-0000-0100-000011000000}"/>
    <hyperlink ref="C12" r:id="rId19" xr:uid="{00000000-0004-0000-0100-000012000000}"/>
    <hyperlink ref="AG12" r:id="rId20" xr:uid="{00000000-0004-0000-0100-000013000000}"/>
    <hyperlink ref="C13" r:id="rId21" xr:uid="{00000000-0004-0000-0100-000014000000}"/>
    <hyperlink ref="C14" r:id="rId22" xr:uid="{00000000-0004-0000-0100-000015000000}"/>
    <hyperlink ref="AG14" r:id="rId23" xr:uid="{00000000-0004-0000-0100-000016000000}"/>
    <hyperlink ref="C15" r:id="rId24" xr:uid="{00000000-0004-0000-0100-000017000000}"/>
    <hyperlink ref="C16" r:id="rId25" xr:uid="{00000000-0004-0000-0100-000018000000}"/>
    <hyperlink ref="C17" r:id="rId26" xr:uid="{00000000-0004-0000-0100-000019000000}"/>
    <hyperlink ref="C18" r:id="rId27" xr:uid="{00000000-0004-0000-0100-00001A000000}"/>
    <hyperlink ref="C19" r:id="rId28" xr:uid="{00000000-0004-0000-0100-00001B000000}"/>
    <hyperlink ref="C20" r:id="rId29" xr:uid="{00000000-0004-0000-0100-00001C000000}"/>
    <hyperlink ref="C21" r:id="rId30" xr:uid="{00000000-0004-0000-0100-00001D000000}"/>
    <hyperlink ref="AG21" r:id="rId31" xr:uid="{00000000-0004-0000-0100-00001E000000}"/>
    <hyperlink ref="C22" r:id="rId32" xr:uid="{00000000-0004-0000-0100-00001F000000}"/>
    <hyperlink ref="AG22" r:id="rId33" xr:uid="{00000000-0004-0000-0100-000020000000}"/>
    <hyperlink ref="C23" r:id="rId34" xr:uid="{00000000-0004-0000-0100-000021000000}"/>
    <hyperlink ref="AG23" r:id="rId35" xr:uid="{00000000-0004-0000-0100-000022000000}"/>
    <hyperlink ref="C24" r:id="rId36" xr:uid="{00000000-0004-0000-0100-000023000000}"/>
    <hyperlink ref="C25" r:id="rId37" xr:uid="{00000000-0004-0000-0100-000024000000}"/>
    <hyperlink ref="C26" r:id="rId38" xr:uid="{00000000-0004-0000-0100-000025000000}"/>
    <hyperlink ref="C27" r:id="rId39" xr:uid="{00000000-0004-0000-0100-000026000000}"/>
    <hyperlink ref="C28" r:id="rId40" xr:uid="{00000000-0004-0000-0100-000027000000}"/>
    <hyperlink ref="C29" r:id="rId41" xr:uid="{00000000-0004-0000-0100-000028000000}"/>
    <hyperlink ref="C30" r:id="rId42" xr:uid="{00000000-0004-0000-0100-000029000000}"/>
    <hyperlink ref="C31" r:id="rId43" xr:uid="{00000000-0004-0000-0100-00002A000000}"/>
    <hyperlink ref="C32" r:id="rId44" xr:uid="{00000000-0004-0000-0100-00002B000000}"/>
    <hyperlink ref="AG32" r:id="rId45" xr:uid="{00000000-0004-0000-0100-00002C000000}"/>
    <hyperlink ref="C33" r:id="rId46" xr:uid="{00000000-0004-0000-0100-00002D000000}"/>
    <hyperlink ref="C34" r:id="rId47" xr:uid="{00000000-0004-0000-0100-00002E000000}"/>
    <hyperlink ref="C35" r:id="rId48" xr:uid="{00000000-0004-0000-0100-00002F000000}"/>
    <hyperlink ref="C36" r:id="rId49" xr:uid="{00000000-0004-0000-0100-000030000000}"/>
    <hyperlink ref="AG36" r:id="rId50" xr:uid="{00000000-0004-0000-0100-000031000000}"/>
    <hyperlink ref="C37" r:id="rId51" xr:uid="{00000000-0004-0000-0100-000032000000}"/>
    <hyperlink ref="AG37" r:id="rId52" xr:uid="{00000000-0004-0000-0100-000033000000}"/>
    <hyperlink ref="C38" r:id="rId53" xr:uid="{00000000-0004-0000-0100-000034000000}"/>
    <hyperlink ref="AG38" r:id="rId54" xr:uid="{00000000-0004-0000-0100-000035000000}"/>
    <hyperlink ref="C39" r:id="rId55" xr:uid="{00000000-0004-0000-0100-000036000000}"/>
    <hyperlink ref="AG39" r:id="rId56" xr:uid="{00000000-0004-0000-0100-000037000000}"/>
    <hyperlink ref="C40" r:id="rId57" xr:uid="{00000000-0004-0000-0100-000038000000}"/>
    <hyperlink ref="J40" r:id="rId58" xr:uid="{00000000-0004-0000-0100-000039000000}"/>
    <hyperlink ref="AG40" r:id="rId59" xr:uid="{00000000-0004-0000-0100-00003A000000}"/>
    <hyperlink ref="C41" r:id="rId60" xr:uid="{00000000-0004-0000-0100-00003B000000}"/>
    <hyperlink ref="C42" r:id="rId61" xr:uid="{00000000-0004-0000-0100-00003C000000}"/>
    <hyperlink ref="AG42" r:id="rId62" xr:uid="{00000000-0004-0000-0100-00003D000000}"/>
    <hyperlink ref="C43" r:id="rId63" xr:uid="{00000000-0004-0000-0100-00003E000000}"/>
    <hyperlink ref="C44" r:id="rId64" xr:uid="{00000000-0004-0000-0100-00003F000000}"/>
    <hyperlink ref="C45" r:id="rId65" xr:uid="{00000000-0004-0000-0100-000040000000}"/>
    <hyperlink ref="AG45" r:id="rId66" xr:uid="{00000000-0004-0000-0100-000041000000}"/>
    <hyperlink ref="C46" r:id="rId67" xr:uid="{00000000-0004-0000-0100-000042000000}"/>
    <hyperlink ref="AG46" r:id="rId68" xr:uid="{00000000-0004-0000-0100-000043000000}"/>
    <hyperlink ref="C47" r:id="rId69" xr:uid="{00000000-0004-0000-0100-000044000000}"/>
    <hyperlink ref="AG47" r:id="rId70" xr:uid="{00000000-0004-0000-0100-000045000000}"/>
    <hyperlink ref="C48" r:id="rId71" xr:uid="{00000000-0004-0000-0100-000046000000}"/>
    <hyperlink ref="AG48" r:id="rId72" xr:uid="{00000000-0004-0000-0100-000047000000}"/>
    <hyperlink ref="C49" r:id="rId73" xr:uid="{00000000-0004-0000-0100-000048000000}"/>
    <hyperlink ref="AG49" r:id="rId74" xr:uid="{00000000-0004-0000-0100-000049000000}"/>
    <hyperlink ref="C50" r:id="rId75" xr:uid="{00000000-0004-0000-0100-00004A000000}"/>
    <hyperlink ref="AG50" r:id="rId76" xr:uid="{00000000-0004-0000-0100-00004B000000}"/>
    <hyperlink ref="C51" r:id="rId77" xr:uid="{00000000-0004-0000-0100-00004C000000}"/>
    <hyperlink ref="C52" r:id="rId78" xr:uid="{00000000-0004-0000-0100-00004D000000}"/>
    <hyperlink ref="Q52" r:id="rId79" xr:uid="{00000000-0004-0000-0100-00004E000000}"/>
    <hyperlink ref="C53" r:id="rId80" xr:uid="{00000000-0004-0000-0100-00004F000000}"/>
    <hyperlink ref="C54" r:id="rId81" xr:uid="{00000000-0004-0000-0100-000050000000}"/>
    <hyperlink ref="C55" r:id="rId82" xr:uid="{00000000-0004-0000-0100-000051000000}"/>
    <hyperlink ref="C56" r:id="rId83" xr:uid="{00000000-0004-0000-0100-000052000000}"/>
    <hyperlink ref="C57" r:id="rId84" xr:uid="{00000000-0004-0000-0100-000053000000}"/>
    <hyperlink ref="C58" r:id="rId85" xr:uid="{00000000-0004-0000-0100-000054000000}"/>
    <hyperlink ref="AG58" r:id="rId86" xr:uid="{00000000-0004-0000-0100-000055000000}"/>
    <hyperlink ref="C59" r:id="rId87" xr:uid="{00000000-0004-0000-0100-000056000000}"/>
    <hyperlink ref="AG59" r:id="rId88" xr:uid="{00000000-0004-0000-0100-000057000000}"/>
    <hyperlink ref="C60" r:id="rId89" xr:uid="{00000000-0004-0000-0100-000058000000}"/>
    <hyperlink ref="C61" r:id="rId90" xr:uid="{00000000-0004-0000-0100-000059000000}"/>
    <hyperlink ref="C62" r:id="rId91" xr:uid="{00000000-0004-0000-0100-00005A000000}"/>
    <hyperlink ref="C63" r:id="rId92" xr:uid="{00000000-0004-0000-0100-00005B000000}"/>
    <hyperlink ref="C64" r:id="rId93" xr:uid="{00000000-0004-0000-0100-00005C000000}"/>
    <hyperlink ref="C65" r:id="rId94" xr:uid="{00000000-0004-0000-0100-00005D000000}"/>
    <hyperlink ref="AG65" r:id="rId95" xr:uid="{00000000-0004-0000-0100-00005E000000}"/>
    <hyperlink ref="C66" r:id="rId96" xr:uid="{00000000-0004-0000-0100-00005F000000}"/>
    <hyperlink ref="C67" r:id="rId97" xr:uid="{00000000-0004-0000-0100-000060000000}"/>
    <hyperlink ref="C68" r:id="rId98" xr:uid="{00000000-0004-0000-0100-000061000000}"/>
    <hyperlink ref="AG68" r:id="rId99" xr:uid="{00000000-0004-0000-0100-000062000000}"/>
    <hyperlink ref="C69" r:id="rId100" xr:uid="{00000000-0004-0000-0100-000063000000}"/>
    <hyperlink ref="AG69" r:id="rId101" xr:uid="{00000000-0004-0000-0100-000064000000}"/>
    <hyperlink ref="C70" r:id="rId102" xr:uid="{00000000-0004-0000-0100-000065000000}"/>
    <hyperlink ref="AG70" r:id="rId103" xr:uid="{00000000-0004-0000-0100-000066000000}"/>
    <hyperlink ref="C71" r:id="rId104" xr:uid="{00000000-0004-0000-0100-000067000000}"/>
    <hyperlink ref="C72" r:id="rId105" xr:uid="{00000000-0004-0000-0100-000068000000}"/>
    <hyperlink ref="C73" r:id="rId106" xr:uid="{00000000-0004-0000-0100-000069000000}"/>
    <hyperlink ref="C74" r:id="rId107" xr:uid="{00000000-0004-0000-0100-00006A000000}"/>
    <hyperlink ref="AG74" r:id="rId108" xr:uid="{00000000-0004-0000-0100-00006B000000}"/>
    <hyperlink ref="C75" r:id="rId109" xr:uid="{00000000-0004-0000-0100-00006C000000}"/>
    <hyperlink ref="C76" r:id="rId110" xr:uid="{00000000-0004-0000-0100-00006D000000}"/>
    <hyperlink ref="C77" r:id="rId111" xr:uid="{00000000-0004-0000-0100-00006E000000}"/>
    <hyperlink ref="C78" r:id="rId112" xr:uid="{00000000-0004-0000-0100-00006F000000}"/>
    <hyperlink ref="AG78" r:id="rId113" xr:uid="{00000000-0004-0000-0100-000070000000}"/>
    <hyperlink ref="C79" r:id="rId114" xr:uid="{00000000-0004-0000-0100-000071000000}"/>
    <hyperlink ref="AG79" r:id="rId115" xr:uid="{00000000-0004-0000-0100-000072000000}"/>
    <hyperlink ref="C80" r:id="rId116" xr:uid="{00000000-0004-0000-0100-000073000000}"/>
    <hyperlink ref="AG80" r:id="rId117" xr:uid="{00000000-0004-0000-0100-000074000000}"/>
    <hyperlink ref="C81" r:id="rId118" xr:uid="{00000000-0004-0000-0100-000075000000}"/>
    <hyperlink ref="C82" r:id="rId119" xr:uid="{00000000-0004-0000-0100-000076000000}"/>
    <hyperlink ref="AG82" r:id="rId120" xr:uid="{00000000-0004-0000-0100-000077000000}"/>
    <hyperlink ref="C83" r:id="rId121" xr:uid="{00000000-0004-0000-0100-000078000000}"/>
    <hyperlink ref="C84" r:id="rId122" xr:uid="{00000000-0004-0000-0100-000079000000}"/>
    <hyperlink ref="C85" r:id="rId123" xr:uid="{00000000-0004-0000-0100-00007A000000}"/>
    <hyperlink ref="C86" r:id="rId124" xr:uid="{00000000-0004-0000-0100-00007B000000}"/>
    <hyperlink ref="C87" r:id="rId125" xr:uid="{00000000-0004-0000-0100-00007C000000}"/>
    <hyperlink ref="C88" r:id="rId126" xr:uid="{00000000-0004-0000-0100-00007D000000}"/>
    <hyperlink ref="C89" r:id="rId127" xr:uid="{00000000-0004-0000-0100-00007E000000}"/>
    <hyperlink ref="C90" r:id="rId128" xr:uid="{00000000-0004-0000-0100-00007F000000}"/>
    <hyperlink ref="AG90" r:id="rId129" xr:uid="{00000000-0004-0000-0100-000080000000}"/>
    <hyperlink ref="C91" r:id="rId130" xr:uid="{00000000-0004-0000-0100-000081000000}"/>
    <hyperlink ref="C92" r:id="rId131" xr:uid="{00000000-0004-0000-0100-000082000000}"/>
    <hyperlink ref="C93" r:id="rId132" xr:uid="{00000000-0004-0000-0100-000083000000}"/>
    <hyperlink ref="C94" r:id="rId133" xr:uid="{00000000-0004-0000-0100-000084000000}"/>
    <hyperlink ref="C95" r:id="rId134" xr:uid="{00000000-0004-0000-0100-000085000000}"/>
    <hyperlink ref="AG95" r:id="rId135" xr:uid="{00000000-0004-0000-0100-000086000000}"/>
    <hyperlink ref="C96" r:id="rId136" xr:uid="{00000000-0004-0000-0100-000087000000}"/>
    <hyperlink ref="C97" r:id="rId137" xr:uid="{00000000-0004-0000-0100-000088000000}"/>
    <hyperlink ref="C98" r:id="rId138" xr:uid="{00000000-0004-0000-0100-000089000000}"/>
    <hyperlink ref="C99" r:id="rId139" xr:uid="{00000000-0004-0000-0100-00008A000000}"/>
    <hyperlink ref="C100" r:id="rId140" xr:uid="{00000000-0004-0000-0100-00008B000000}"/>
    <hyperlink ref="AG100" r:id="rId141" xr:uid="{00000000-0004-0000-0100-00008C000000}"/>
    <hyperlink ref="C101" r:id="rId142" xr:uid="{00000000-0004-0000-0100-00008D000000}"/>
    <hyperlink ref="C102" r:id="rId143" xr:uid="{00000000-0004-0000-0100-00008E000000}"/>
    <hyperlink ref="C103" r:id="rId144" xr:uid="{00000000-0004-0000-0100-00008F000000}"/>
    <hyperlink ref="C104" r:id="rId145" xr:uid="{00000000-0004-0000-0100-000090000000}"/>
    <hyperlink ref="C105" r:id="rId146" xr:uid="{00000000-0004-0000-0100-000091000000}"/>
    <hyperlink ref="AG105" r:id="rId147" xr:uid="{00000000-0004-0000-0100-000092000000}"/>
    <hyperlink ref="C106" r:id="rId148" xr:uid="{00000000-0004-0000-0100-000093000000}"/>
    <hyperlink ref="C107" r:id="rId149" xr:uid="{00000000-0004-0000-0100-000094000000}"/>
    <hyperlink ref="C108" r:id="rId150" xr:uid="{00000000-0004-0000-0100-000095000000}"/>
    <hyperlink ref="C109" r:id="rId151" xr:uid="{00000000-0004-0000-0100-000096000000}"/>
    <hyperlink ref="C110" r:id="rId152" xr:uid="{00000000-0004-0000-0100-000097000000}"/>
    <hyperlink ref="C111" r:id="rId153" xr:uid="{00000000-0004-0000-0100-000098000000}"/>
    <hyperlink ref="C112" r:id="rId154" xr:uid="{00000000-0004-0000-0100-000099000000}"/>
    <hyperlink ref="C113" r:id="rId155" xr:uid="{00000000-0004-0000-0100-00009A000000}"/>
    <hyperlink ref="C114" r:id="rId156" xr:uid="{00000000-0004-0000-0100-00009B000000}"/>
    <hyperlink ref="AG114" r:id="rId157" xr:uid="{00000000-0004-0000-0100-00009C000000}"/>
    <hyperlink ref="C115" r:id="rId158" xr:uid="{00000000-0004-0000-0100-00009D000000}"/>
    <hyperlink ref="C116" r:id="rId159" xr:uid="{00000000-0004-0000-0100-00009E000000}"/>
    <hyperlink ref="C117" r:id="rId160" xr:uid="{00000000-0004-0000-0100-00009F000000}"/>
    <hyperlink ref="AG117" r:id="rId161" xr:uid="{00000000-0004-0000-0100-0000A0000000}"/>
    <hyperlink ref="C118" r:id="rId162" xr:uid="{00000000-0004-0000-0100-0000A1000000}"/>
    <hyperlink ref="C119" r:id="rId163" xr:uid="{00000000-0004-0000-0100-0000A2000000}"/>
    <hyperlink ref="C120" r:id="rId164" xr:uid="{00000000-0004-0000-0100-0000A3000000}"/>
    <hyperlink ref="C121" r:id="rId165" xr:uid="{00000000-0004-0000-0100-0000A4000000}"/>
    <hyperlink ref="C122" r:id="rId166" xr:uid="{00000000-0004-0000-0100-0000A5000000}"/>
    <hyperlink ref="C123" r:id="rId167" xr:uid="{00000000-0004-0000-0100-0000A6000000}"/>
    <hyperlink ref="C124" r:id="rId168" xr:uid="{00000000-0004-0000-0100-0000A7000000}"/>
    <hyperlink ref="AG124" r:id="rId169" xr:uid="{00000000-0004-0000-0100-0000A8000000}"/>
    <hyperlink ref="C125" r:id="rId170" xr:uid="{00000000-0004-0000-0100-0000A9000000}"/>
    <hyperlink ref="AG125" r:id="rId171" xr:uid="{00000000-0004-0000-0100-0000AA000000}"/>
    <hyperlink ref="C126" r:id="rId172" xr:uid="{00000000-0004-0000-0100-0000AB000000}"/>
    <hyperlink ref="AG126" r:id="rId173" xr:uid="{00000000-0004-0000-0100-0000AC000000}"/>
    <hyperlink ref="C127" r:id="rId174" xr:uid="{00000000-0004-0000-0100-0000AD000000}"/>
    <hyperlink ref="AG127" r:id="rId175" xr:uid="{00000000-0004-0000-0100-0000AE000000}"/>
    <hyperlink ref="C128" r:id="rId176" xr:uid="{00000000-0004-0000-0100-0000AF000000}"/>
    <hyperlink ref="AG128" r:id="rId177" xr:uid="{00000000-0004-0000-0100-0000B0000000}"/>
    <hyperlink ref="C129" r:id="rId178" xr:uid="{00000000-0004-0000-0100-0000B1000000}"/>
    <hyperlink ref="AG129" r:id="rId179" xr:uid="{00000000-0004-0000-0100-0000B2000000}"/>
    <hyperlink ref="C130" r:id="rId180" xr:uid="{00000000-0004-0000-0100-0000B3000000}"/>
    <hyperlink ref="AG130" r:id="rId181" xr:uid="{00000000-0004-0000-0100-0000B4000000}"/>
    <hyperlink ref="C131" r:id="rId182" xr:uid="{00000000-0004-0000-0100-0000B5000000}"/>
    <hyperlink ref="AG131" r:id="rId183" xr:uid="{00000000-0004-0000-0100-0000B6000000}"/>
    <hyperlink ref="C132" r:id="rId184" xr:uid="{00000000-0004-0000-0100-0000B7000000}"/>
    <hyperlink ref="C133" r:id="rId185" xr:uid="{00000000-0004-0000-0100-0000B8000000}"/>
    <hyperlink ref="AG133" r:id="rId186" xr:uid="{00000000-0004-0000-0100-0000B9000000}"/>
    <hyperlink ref="C134" r:id="rId187" xr:uid="{00000000-0004-0000-0100-0000BA000000}"/>
    <hyperlink ref="AG134" r:id="rId188" xr:uid="{00000000-0004-0000-0100-0000BB000000}"/>
    <hyperlink ref="C135" r:id="rId189" xr:uid="{00000000-0004-0000-0100-0000BC000000}"/>
    <hyperlink ref="AG135" r:id="rId190" xr:uid="{00000000-0004-0000-0100-0000BD000000}"/>
    <hyperlink ref="C136" r:id="rId191" xr:uid="{00000000-0004-0000-0100-0000BE000000}"/>
    <hyperlink ref="AG136" r:id="rId192" xr:uid="{00000000-0004-0000-0100-0000BF000000}"/>
    <hyperlink ref="C137" r:id="rId193" xr:uid="{00000000-0004-0000-0100-0000C0000000}"/>
    <hyperlink ref="C138" r:id="rId194" xr:uid="{00000000-0004-0000-0100-0000C1000000}"/>
    <hyperlink ref="AG138" r:id="rId195" xr:uid="{00000000-0004-0000-0100-0000C2000000}"/>
    <hyperlink ref="C139" r:id="rId196" xr:uid="{00000000-0004-0000-0100-0000C3000000}"/>
    <hyperlink ref="C140" r:id="rId197" xr:uid="{00000000-0004-0000-0100-0000C4000000}"/>
    <hyperlink ref="C141" r:id="rId198" xr:uid="{00000000-0004-0000-0100-0000C5000000}"/>
    <hyperlink ref="AG141" r:id="rId199" xr:uid="{00000000-0004-0000-0100-0000C6000000}"/>
    <hyperlink ref="C142" r:id="rId200" xr:uid="{00000000-0004-0000-0100-0000C7000000}"/>
    <hyperlink ref="AG142" r:id="rId201" xr:uid="{00000000-0004-0000-0100-0000C8000000}"/>
    <hyperlink ref="C143" r:id="rId202" xr:uid="{00000000-0004-0000-0100-0000C9000000}"/>
    <hyperlink ref="AG143" r:id="rId203" xr:uid="{00000000-0004-0000-0100-0000CA000000}"/>
    <hyperlink ref="C144" r:id="rId204" xr:uid="{00000000-0004-0000-0100-0000CB000000}"/>
    <hyperlink ref="AG144" r:id="rId205" xr:uid="{00000000-0004-0000-0100-0000CC000000}"/>
    <hyperlink ref="C145" r:id="rId206" xr:uid="{00000000-0004-0000-0100-0000CD000000}"/>
    <hyperlink ref="AG145" r:id="rId207" xr:uid="{00000000-0004-0000-0100-0000CE000000}"/>
    <hyperlink ref="C146" r:id="rId208" xr:uid="{00000000-0004-0000-0100-0000CF000000}"/>
    <hyperlink ref="AG146" r:id="rId209" xr:uid="{00000000-0004-0000-0100-0000D0000000}"/>
    <hyperlink ref="C147" r:id="rId210" xr:uid="{00000000-0004-0000-0100-0000D1000000}"/>
    <hyperlink ref="AG147" r:id="rId211" xr:uid="{00000000-0004-0000-0100-0000D2000000}"/>
    <hyperlink ref="C148" r:id="rId212" xr:uid="{00000000-0004-0000-0100-0000D3000000}"/>
    <hyperlink ref="C149" r:id="rId213" xr:uid="{00000000-0004-0000-0100-0000D4000000}"/>
    <hyperlink ref="AG149" r:id="rId214" xr:uid="{00000000-0004-0000-0100-0000D5000000}"/>
    <hyperlink ref="C150" r:id="rId215" xr:uid="{00000000-0004-0000-0100-0000D6000000}"/>
    <hyperlink ref="C151" r:id="rId216" xr:uid="{00000000-0004-0000-0100-0000D7000000}"/>
    <hyperlink ref="Q151" r:id="rId217" xr:uid="{00000000-0004-0000-0100-0000D8000000}"/>
    <hyperlink ref="C152" r:id="rId218" xr:uid="{00000000-0004-0000-0100-0000D9000000}"/>
    <hyperlink ref="AG152" r:id="rId219" xr:uid="{00000000-0004-0000-0100-0000DA000000}"/>
    <hyperlink ref="C153" r:id="rId220" xr:uid="{00000000-0004-0000-0100-0000DB000000}"/>
    <hyperlink ref="AG153" r:id="rId221" xr:uid="{00000000-0004-0000-0100-0000DC000000}"/>
    <hyperlink ref="C154" r:id="rId222" xr:uid="{00000000-0004-0000-0100-0000DD000000}"/>
    <hyperlink ref="C155" r:id="rId223" xr:uid="{00000000-0004-0000-0100-0000DE000000}"/>
    <hyperlink ref="C156" r:id="rId224" xr:uid="{00000000-0004-0000-0100-0000DF000000}"/>
    <hyperlink ref="Q156" r:id="rId225" xr:uid="{00000000-0004-0000-0100-0000E0000000}"/>
    <hyperlink ref="AG156" r:id="rId226" xr:uid="{00000000-0004-0000-0100-0000E1000000}"/>
    <hyperlink ref="C157" r:id="rId227" xr:uid="{00000000-0004-0000-0100-0000E2000000}"/>
    <hyperlink ref="C158" r:id="rId228" xr:uid="{00000000-0004-0000-0100-0000E3000000}"/>
    <hyperlink ref="C159" r:id="rId229" xr:uid="{00000000-0004-0000-0100-0000E4000000}"/>
    <hyperlink ref="C160" r:id="rId230" xr:uid="{00000000-0004-0000-0100-0000E5000000}"/>
    <hyperlink ref="Q160" r:id="rId231" xr:uid="{00000000-0004-0000-0100-0000E6000000}"/>
    <hyperlink ref="C161" r:id="rId232" xr:uid="{00000000-0004-0000-0100-0000E7000000}"/>
    <hyperlink ref="C162" r:id="rId233" xr:uid="{00000000-0004-0000-0100-0000E8000000}"/>
    <hyperlink ref="C163" r:id="rId234" xr:uid="{00000000-0004-0000-0100-0000E9000000}"/>
    <hyperlink ref="AG163" r:id="rId235" xr:uid="{00000000-0004-0000-0100-0000EA000000}"/>
    <hyperlink ref="C164" r:id="rId236" xr:uid="{00000000-0004-0000-0100-0000EB000000}"/>
    <hyperlink ref="AG164" r:id="rId237" xr:uid="{00000000-0004-0000-0100-0000EC000000}"/>
    <hyperlink ref="C165" r:id="rId238" xr:uid="{00000000-0004-0000-0100-0000ED000000}"/>
    <hyperlink ref="AG165" r:id="rId239" xr:uid="{00000000-0004-0000-0100-0000EE000000}"/>
    <hyperlink ref="C166" r:id="rId240" xr:uid="{00000000-0004-0000-0100-0000EF000000}"/>
    <hyperlink ref="C167" r:id="rId241" xr:uid="{00000000-0004-0000-0100-0000F0000000}"/>
    <hyperlink ref="C168" r:id="rId242" xr:uid="{00000000-0004-0000-0100-0000F1000000}"/>
    <hyperlink ref="C169" r:id="rId243" xr:uid="{00000000-0004-0000-0100-0000F2000000}"/>
    <hyperlink ref="AG169" r:id="rId244" xr:uid="{00000000-0004-0000-0100-0000F3000000}"/>
  </hyperlinks>
  <pageMargins left="0.7" right="0.7" top="0.75" bottom="0.75" header="0.3" footer="0.3"/>
  <drawing r:id="rId2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with Chi2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2023-06-15T10:32:16Z</dcterms:modified>
</cp:coreProperties>
</file>