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definedName hidden="1" localSheetId="0" name="_xlnm._FilterDatabase">Data!$E$1:$E$115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Delete 2 rows before submitting
	-Aira Mae Aloveros</t>
      </text>
    </comment>
  </commentList>
</comments>
</file>

<file path=xl/sharedStrings.xml><?xml version="1.0" encoding="utf-8"?>
<sst xmlns="http://schemas.openxmlformats.org/spreadsheetml/2006/main" count="815" uniqueCount="498">
  <si>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</si>
  <si>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</si>
  <si>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</si>
  <si>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</si>
  <si>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</si>
  <si>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</si>
  <si>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</si>
  <si>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</si>
  <si>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</si>
  <si>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</si>
  <si>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</si>
  <si>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</si>
  <si>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</si>
  <si>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</si>
  <si>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</si>
  <si>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</si>
  <si>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</si>
  <si>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</si>
  <si>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</si>
  <si>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</si>
  <si>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</si>
  <si>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</si>
  <si>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</si>
  <si>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</si>
  <si>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</si>
  <si>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</si>
  <si>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</si>
  <si>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</si>
  <si>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</si>
  <si>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</si>
  <si>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Add columns here</t>
  </si>
  <si>
    <t>Reviewer</t>
  </si>
  <si>
    <t>Review</t>
  </si>
  <si>
    <t>CMD+OPT+SHF+:</t>
  </si>
  <si>
    <t>Complete URL; must be clickable</t>
  </si>
  <si>
    <t>XX</t>
  </si>
  <si>
    <t>Last name, First name</t>
  </si>
  <si>
    <t>RBRD
MRCS
REDT
GOVT
AQNO
HLTH
MDIA
ECON
GNDR</t>
  </si>
  <si>
    <t>Proposed topic</t>
  </si>
  <si>
    <t>Keywords used only for searching this tweet</t>
  </si>
  <si>
    <t>@XXXXX</t>
  </si>
  <si>
    <t>Name text</t>
  </si>
  <si>
    <t>Bio text</t>
  </si>
  <si>
    <t>Identified
Anonymous
Media</t>
  </si>
  <si>
    <t>MM/YY</t>
  </si>
  <si>
    <t>Number</t>
  </si>
  <si>
    <t>Place</t>
  </si>
  <si>
    <t>Raw text
{Alt-text}</t>
  </si>
  <si>
    <t>Translated text (optional)</t>
  </si>
  <si>
    <t>Text, Image (including GIF), Video, URL, Reply (quote tweet, comment)</t>
  </si>
  <si>
    <t>DD/MM/YY HH:MM</t>
  </si>
  <si>
    <t>Google Drive Link (optional)</t>
  </si>
  <si>
    <t>Rational
Emotional
Transactional</t>
  </si>
  <si>
    <t>Count</t>
  </si>
  <si>
    <t>Count (optional)</t>
  </si>
  <si>
    <t>(optional)
FAKE
FALSE
MISLEADING
UNPROVEN
INACCURATE
NEED CONTEXT
FLIPFLOP</t>
  </si>
  <si>
    <t>Short explanation of why this is mis/disinformation
[citation URL; not hyperlink]</t>
  </si>
  <si>
    <t>Text (optional)</t>
  </si>
  <si>
    <t>Other data, e.g., SATIRE vs. NON-SATIRE</t>
  </si>
  <si>
    <t>DELETE THIS ROW BEFORE SUBMITTING</t>
  </si>
  <si>
    <t>Leave this blank.
This should be the 2nd to the last column.</t>
  </si>
  <si>
    <t xml:space="preserve">Leave this blank.
This should be the last column.
</t>
  </si>
  <si>
    <t>https://twitter.com/4MahalimaSB19/status/1531806253957099520</t>
  </si>
  <si>
    <t>Regonia, Paul</t>
  </si>
  <si>
    <t>ECON</t>
  </si>
  <si>
    <t>Philippines' gold deposits</t>
  </si>
  <si>
    <t>Ph 2nd richest gold</t>
  </si>
  <si>
    <t>@4MahalimaSB19</t>
  </si>
  <si>
    <t>4MahalimaSB19</t>
  </si>
  <si>
    <t>I'm an SB19 supporter saved by Jesus Christ who is the only way, the truth and the life. Fan account appreciating the boys' exceptional God-given talent.</t>
  </si>
  <si>
    <t>Anonymous</t>
  </si>
  <si>
    <t>Philippines</t>
  </si>
  <si>
    <t>Speaking of gold, the PH has the 2nd largest  gold deposit. Some theorist alludes 2 PH as Solomon's Ophir in the Bible. After thousands of years, we still have one of the largest deposits. Below is a depiction of a 16th century Visayan Noble. 
#FELIP_Bulan 
#FELIP 
@felipsuperior
{Alt-text image: illustration of a tribal man and a woman}</t>
  </si>
  <si>
    <t>Text, Image, URL, Reply</t>
  </si>
  <si>
    <t>https://drive.google.com/file/d/1EHgO0CtAyORFmlGd_rVxGi983b2uurUn/view?usp=share_link</t>
  </si>
  <si>
    <t>Rational</t>
  </si>
  <si>
    <t>Data from 2022 shows that the Philippines has 157.06 metric tons of gold reserves, a far cry from that of the US, which boasts of having 8,133.46 metric tons of gold reserves
[https://www.rappler.com/newsbreak/fact-check/philippines-not-second-richest-country-gold-deposits-worldwide/]</t>
  </si>
  <si>
    <t>Tweet is part of a thread</t>
  </si>
  <si>
    <t>21/02/23 16:18:00</t>
  </si>
  <si>
    <t>https://twitter.com/carlabrews/status/1627018349753565184</t>
  </si>
  <si>
    <t>Aloveros, Aira Mae</t>
  </si>
  <si>
    <t>Red tagging students from UP and PUP</t>
  </si>
  <si>
    <t>UP NPA PUP</t>
  </si>
  <si>
    <t>@carlabrews</t>
  </si>
  <si>
    <t>Carla Brews</t>
  </si>
  <si>
    <t>Only Twitter Account|UPLB|PRO Philippines|Narrative lang walang personalan</t>
  </si>
  <si>
    <t>Republic of the Philippines</t>
  </si>
  <si>
    <t>Will check kila Ka Eric pero most students esp from UP or PUP will end up as Cadre ng CPP-NPA-NDF</t>
  </si>
  <si>
    <t>21/02/23 16:19:00</t>
  </si>
  <si>
    <t>https://twitter.com/amylauderdake/status/1330359548436246529</t>
  </si>
  <si>
    <t>Red tagging students from different universities</t>
  </si>
  <si>
    <t>@amylauderdake</t>
  </si>
  <si>
    <t>amylauderdake</t>
  </si>
  <si>
    <t>Typical NPA UNIVERSITIES   .... Ateneo, UP. PUP . USTI ARE  BECOMING A  BREADING GROUND   FOR CPP NPA NDF</t>
  </si>
  <si>
    <t>21/02/23 16:20:10</t>
  </si>
  <si>
    <t>https://twitter.com/SamukaNimoUy/status/1525757348039389185</t>
  </si>
  <si>
    <t>@SamukaNimoUy</t>
  </si>
  <si>
    <t>-Nessa-</t>
  </si>
  <si>
    <t>Your Engineer ❤️💚🤍</t>
  </si>
  <si>
    <t>UP and PUP are NPA’s recruitment hubs.</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</si>
  <si>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</si>
  <si>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</si>
  <si>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</si>
  <si>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</si>
  <si>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</si>
  <si>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</si>
  <si>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</si>
  <si>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</si>
  <si>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t>21/02/23 17:23:35</t>
  </si>
  <si>
    <t>https://twitter.com/n4qpu/status/1351844058935615488</t>
  </si>
  <si>
    <t>Doros, Joshua</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</si>
  <si>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</si>
  <si>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</si>
  <si>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</si>
  <si>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</si>
  <si>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</si>
  <si>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</si>
  <si>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</si>
  <si>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</si>
  <si>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</si>
  <si>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</si>
  <si>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</si>
  <si>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</si>
  <si>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</si>
  <si>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</si>
  <si>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</si>
  <si>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t>21/02/23 17:26:35</t>
  </si>
  <si>
    <t>https://twitter.com/samsunguser13/status/1552909911394500608</t>
  </si>
  <si>
    <t>@samsunguser13</t>
  </si>
  <si>
    <t>Your Arms🇵🇭/🇩🇪</t>
  </si>
  <si>
    <t>🤓🫠 22❤️💚</t>
  </si>
  <si>
    <t>Zaragoza, Philippines</t>
  </si>
  <si>
    <t>UP terorista what do we expect</t>
  </si>
  <si>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</si>
  <si>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</si>
  <si>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</si>
  <si>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</si>
  <si>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</si>
  <si>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</si>
  <si>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</si>
  <si>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</si>
  <si>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21/02/23 17:27:12</t>
  </si>
  <si>
    <t>https://twitter.com/e_eisaacs/status/1319503590248108032</t>
  </si>
  <si>
    <t>@e_eisaacs</t>
  </si>
  <si>
    <t>ECS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</si>
  <si>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</si>
  <si>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21/02/23 17:28:35</t>
  </si>
  <si>
    <t>https://twitter.com/juz_zuri/status/1553636881698811904</t>
  </si>
  <si>
    <t>@juz_zuri</t>
  </si>
  <si>
    <t>pearl</t>
  </si>
  <si>
    <t>Life is what you make it.</t>
  </si>
  <si>
    <t>Breeding ground ng terorista ang UP</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</si>
  <si>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</si>
  <si>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</si>
  <si>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</si>
  <si>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</si>
  <si>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</si>
  <si>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</si>
  <si>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</si>
  <si>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</si>
  <si>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</si>
  <si>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</si>
  <si>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</si>
  <si>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</si>
  <si>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</si>
  <si>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</si>
  <si>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</si>
  <si>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</si>
  <si>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</si>
  <si>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Retweet</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</si>
  <si>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</si>
  <si>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</si>
  <si>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</si>
  <si>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</si>
  <si>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</si>
  <si>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</si>
  <si>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Reply</t>
  </si>
  <si>
    <t>https://twitter.com/normsterific/status/1553579381590609920</t>
  </si>
  <si>
    <t>@normsterific</t>
  </si>
  <si>
    <t>Normsterfic ❤💚❤💚✌️👊</t>
  </si>
  <si>
    <t>I reactivated and active again in twitter for BBM and Sara Uniteam
🍆🍑🆒🔝🇵🇭🇨🇳</t>
  </si>
  <si>
    <t>Kaya wala na sa top 10 university ang UP sa buong Asia dahil rebelde sa gobyerno at bansa eh. Pinapag aral sila ng bayan pero halos lahat komunista at Terorista panay reklamo at atake sa bansa.</t>
  </si>
  <si>
    <t>31/07/22 11:12</t>
  </si>
  <si>
    <t>https://twitter.com/MamTessCD/status/1326551378672586754</t>
  </si>
  <si>
    <t>@MamTessCD</t>
  </si>
  <si>
    <t>Teresita Curato-Dapoc</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</si>
  <si>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</si>
  <si>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</si>
  <si>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</si>
  <si>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</si>
  <si>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</si>
  <si>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</si>
  <si>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</si>
  <si>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</si>
  <si>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https://twitter.com/cnnphilippines/status/1328730200226447364</t>
  </si>
  <si>
    <t>@cnnphilippines</t>
  </si>
  <si>
    <t xml:space="preserve">CNN Philippines
</t>
  </si>
  <si>
    <t>News you can trust. 
@cnnphlife
@sportsdeskph</t>
  </si>
  <si>
    <t>Verified Account</t>
  </si>
  <si>
    <t>Duterte to UP students: Fine, maghinto kayo ng aral. I will stop the funding. Wala ng ginawa, kundi mag-recruit ng mga komunista diyan.</t>
  </si>
  <si>
    <t>News Tweet</t>
  </si>
  <si>
    <t>18/11/20 00:02</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</si>
  <si>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</si>
  <si>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</si>
  <si>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</si>
  <si>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</si>
  <si>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</si>
  <si>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</si>
  <si>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</si>
  <si>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</si>
  <si>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</si>
  <si>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</si>
  <si>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</si>
  <si>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</si>
  <si>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</si>
  <si>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</si>
  <si>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</si>
  <si>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</si>
  <si>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</si>
  <si>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</si>
  <si>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</si>
  <si>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</si>
  <si>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</si>
  <si>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</si>
  <si>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</si>
  <si>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</si>
  <si>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</si>
  <si>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</si>
  <si>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</si>
  <si>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</si>
  <si>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t>https://twitter.com/jaforms/status/1229299122500337664</t>
  </si>
  <si>
    <t>@jaforms</t>
  </si>
  <si>
    <t>jaforms</t>
  </si>
  <si>
    <t>Inhenyero sa ibang bansa.</t>
  </si>
  <si>
    <t>Mahirap makapasok sa UP pero preferred yan ng mas marami regardless kung ofw ka. Karamihan sa nababalitaan ko mga estudyante nagiging maka kaliwa ay galing sa state universities. Kailangan gumawa ng paraan ang govt para ayusin eto.</t>
  </si>
  <si>
    <t>https://twitter.com/yrrag_iraziri/status/1229250554292928512</t>
  </si>
  <si>
    <t>@yrrag_iraziri</t>
  </si>
  <si>
    <t>garry</t>
  </si>
  <si>
    <t>Surigao del Sur</t>
  </si>
  <si>
    <t>Aanhin ang  pagiging matalino kung nag papadala sa mga ganyan ulol hinto ka nalng tama ang ipag laban ang nararapat pero dapat sa maayos na paraan di ganyan!  Sayang pinag aralan.</t>
  </si>
  <si>
    <t>17/02/20 11:45</t>
  </si>
  <si>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</si>
  <si>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</si>
  <si>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</si>
  <si>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</si>
  <si>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</si>
  <si>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</si>
  <si>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</si>
  <si>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</si>
  <si>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</si>
  <si>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</si>
  <si>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</si>
  <si>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</si>
  <si>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</si>
  <si>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</si>
  <si>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</si>
  <si>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https://twitter.com/CertifiedAlipin/status/1233369698407866371</t>
  </si>
  <si>
    <t>@CertifiedAlipin</t>
  </si>
  <si>
    <t>Creating Possibilities</t>
  </si>
  <si>
    <t>Things that don’t kill you, will only makes you stronger.</t>
  </si>
  <si>
    <t>Kumunista</t>
  </si>
  <si>
    <r>
      <rPr>
        <sz val="9.0"/>
      </rPr>
      <t xml:space="preserve">Reply on The Philippine Star News "LOOK: University students protest along the streets of Baguio City for the National Coordinated Action for Education and Democracy on Friday." </t>
    </r>
    <r>
      <rPr>
        <color rgb="FF1155CC"/>
        <sz val="9.0"/>
        <u/>
      </rPr>
      <t>https://twitter.com/PhilippineStar</t>
    </r>
  </si>
  <si>
    <t>28/02/20 20:33</t>
  </si>
  <si>
    <t>https://twitter.com/CertifiedAlipin/status/1233513043402817536</t>
  </si>
  <si>
    <t>Hoy kupal, PUP Alumni ito. Mag aral ka mabuti baka hindi ka makatapos e sa bundok na matagpuan katawan mo.</t>
  </si>
  <si>
    <t>29/02/20 6:03</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</si>
  <si>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</si>
  <si>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</si>
  <si>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</si>
  <si>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</si>
  <si>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</si>
  <si>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</si>
  <si>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</si>
  <si>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</si>
  <si>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</si>
  <si>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</si>
  <si>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</si>
  <si>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</si>
  <si>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</si>
  <si>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</si>
  <si>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</si>
  <si>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</si>
  <si>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</si>
  <si>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</si>
  <si>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</si>
  <si>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</si>
  <si>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</si>
  <si>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</si>
  <si>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</si>
  <si>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</si>
  <si>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</si>
  <si>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</si>
  <si>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</si>
  <si>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</si>
  <si>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</si>
  <si>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</si>
  <si>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</si>
  <si>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</si>
  <si>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</si>
  <si>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</si>
  <si>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</si>
  <si>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</si>
  <si>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</si>
  <si>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</si>
  <si>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</si>
  <si>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</si>
  <si>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</si>
  <si>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</si>
  <si>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</si>
  <si>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</si>
  <si>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</si>
  <si>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</si>
  <si>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</si>
  <si>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Text, Attached image</t>
  </si>
  <si>
    <t>https://twitter.com/DragonSeed11/status/1351180211317043210</t>
  </si>
  <si>
    <t>@DragonSeed11</t>
  </si>
  <si>
    <t>DragonSeed</t>
  </si>
  <si>
    <t>pam pa ram pam pam</t>
  </si>
  <si>
    <t>Mamundok na kayo umalis kayo NPA sa property ng gobyerno.
#DependUPsaTeroristangNPA
#DefundUP</t>
  </si>
  <si>
    <t>Text</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</si>
  <si>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</si>
  <si>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</si>
  <si>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</si>
  <si>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</si>
  <si>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</si>
  <si>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</si>
  <si>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https://twitter.com/Yass721/status/1351452908269821954</t>
  </si>
  <si>
    <t>UP ginawang mess hall ng mga communists! Dapat monitor ng government to! It's a Republic of the Phil. Public school not a CPP NPA NDF   recruitment base</t>
  </si>
  <si>
    <t>19/01/21 16:54</t>
  </si>
  <si>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</si>
  <si>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</si>
  <si>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</si>
  <si>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</si>
  <si>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</si>
  <si>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</si>
  <si>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</si>
  <si>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</si>
  <si>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</si>
  <si>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</si>
  <si>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</si>
  <si>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</si>
  <si>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</si>
  <si>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</si>
  <si>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</si>
  <si>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</si>
  <si>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</si>
  <si>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</si>
  <si>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</si>
  <si>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</si>
  <si>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</si>
  <si>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</si>
  <si>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</si>
  <si>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Tweet, Image</t>
  </si>
  <si>
    <t>Confirmation based only on an alumnus</t>
  </si>
  <si>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</si>
  <si>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</si>
  <si>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</si>
  <si>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</si>
  <si>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</si>
  <si>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</si>
  <si>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</si>
  <si>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</si>
  <si>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</si>
  <si>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</si>
  <si>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</si>
  <si>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</si>
  <si>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</si>
  <si>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t>"Kuta ng NPA"</t>
  </si>
  <si>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</si>
  <si>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</si>
  <si>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</si>
  <si>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</si>
  <si>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</si>
  <si>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</si>
  <si>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</si>
  <si>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"mqa college niyo komunista"</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</si>
  <si>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</si>
  <si>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</si>
  <si>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</si>
  <si>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</si>
  <si>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"Nasa college pa ako sa PUP, recruiter ng mga estudyante para maging NPA."</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</si>
  <si>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</si>
  <si>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</si>
  <si>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</si>
  <si>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</si>
  <si>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</si>
  <si>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</si>
  <si>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</si>
  <si>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t>Statement stating that UP is a NPA breeding ground</t>
  </si>
  <si>
    <t>https://twitter.com/BaconUpon/status/1330310302945193989</t>
  </si>
  <si>
    <t>breeding ground ng NPA</t>
  </si>
  <si>
    <t>@BaconUpon</t>
  </si>
  <si>
    <t>Eric Son</t>
  </si>
  <si>
    <t>UP breeding ground ng NPA.</t>
  </si>
  <si>
    <t>22/11/20 8:41</t>
  </si>
  <si>
    <t>https://twitter.com/jssalvador225/status/1096406730160754688</t>
  </si>
  <si>
    <t>@jssalvador225</t>
  </si>
  <si>
    <t>Joselito Salvador</t>
  </si>
  <si>
    <t>Breeding ground ng npa yan yupi! Pati mga teachers dyan komunista!!!</t>
  </si>
  <si>
    <t>15/2/19 21:51</t>
  </si>
  <si>
    <t>https://twitter.com/fey_ded/status/1555264748773842944</t>
  </si>
  <si>
    <t>@fey_ded</t>
  </si>
  <si>
    <t>Au.</t>
  </si>
  <si>
    <t>gon' steal ur heart</t>
  </si>
  <si>
    <t>UP breeding ground ng NPA</t>
  </si>
  <si>
    <t>https://twitter.com/vlabvs21/status/1523689683019984898</t>
  </si>
  <si>
    <t>@vlabvs21</t>
  </si>
  <si>
    <t>Kimpoy Palaboy ❤️💚✌️👊</t>
  </si>
  <si>
    <t>Small business owner and boat enthusiast.</t>
  </si>
  <si>
    <t>Tanggalan ng scholarship mga yan. Sobra ng abusado!!! Sayang ang pera ng gobyerno sa breeding ground ng mga NPA!!! 😈😈😈</t>
  </si>
  <si>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</si>
  <si>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</si>
  <si>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</si>
  <si>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</si>
  <si>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</si>
  <si>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</si>
  <si>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</si>
  <si>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</si>
  <si>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t>Statement claiming UPLB  a communist terrorist group and aquino-LPigs propaganda</t>
  </si>
  <si>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</si>
  <si>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</si>
  <si>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</si>
  <si>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</si>
  <si>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</si>
  <si>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</si>
  <si>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Statement claiming 2 UPLB organization as NPA breeding ground</t>
  </si>
  <si>
    <t>https://twitter.com/jdcruzph/status/936005453850353664</t>
  </si>
  <si>
    <t>@jdcruzph</t>
  </si>
  <si>
    <t>Juan Dela Cruz</t>
  </si>
  <si>
    <t>Not so techie.</t>
  </si>
  <si>
    <r>
      <rPr>
        <sz val="9.0"/>
      </rPr>
      <t xml:space="preserve">Marami talaga dyan sa UP breeding ground ng NPA yan </t>
    </r>
    <r>
      <rPr>
        <color rgb="FF1155CC"/>
        <sz val="9.0"/>
        <u/>
      </rPr>
      <t>https://twitter.com/Bazoom_/status/936005155962499072</t>
    </r>
  </si>
  <si>
    <t>Quote Tweet</t>
  </si>
  <si>
    <t>30/11/17 6:54</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</si>
  <si>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</si>
  <si>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</si>
  <si>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</si>
  <si>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</si>
  <si>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</si>
  <si>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</si>
  <si>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</si>
  <si>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Statement stating that UP is a NPA breeding ground because of the accord</t>
  </si>
  <si>
    <t>Walang ganun Mars, at least not for me although I know jan sa pagiging actibista nagsisimula ang lahat. Too long na naging breeding ground ng NPA ang UP because of that accord. I think it's for the safety of the students and peace of mind sa mga parents.</t>
  </si>
  <si>
    <t>19/1/21 22:30</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</si>
  <si>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</si>
  <si>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</si>
  <si>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</si>
  <si>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Statement stating that UP is a NPA breeding ground and enablers are secretly meeting at the campus</t>
  </si>
  <si>
    <t>https://twitter.com/Unotres1384/status/1351165467902300170</t>
  </si>
  <si>
    <t>https://twitter.com/kulas23/status/1352819537155133441</t>
  </si>
  <si>
    <t>https://twitter.com/Backycrisostom1/status/1351163752582946821</t>
  </si>
  <si>
    <t>https://twitter.com/flip1sba/status/1351507451791593474</t>
  </si>
  <si>
    <t>https://twitter.com/xtna_wanderer/status/1351352749569372160</t>
  </si>
  <si>
    <t>https://twitter.com/dozZ3h_Vbril/status/1351352109287915521</t>
  </si>
  <si>
    <t>https://twitter.com/JMF0927/status/1351200682108477443</t>
  </si>
  <si>
    <t>https://twitter.com/dzeraldjulio/status/1351403917452578816</t>
  </si>
  <si>
    <t>https://twitter.com/dandanielm47/status/1338035630203228163</t>
  </si>
  <si>
    <t>https://twitter.com/armando_domo/status/1292953722566381574</t>
  </si>
  <si>
    <t>https://twitter.com/direkmarl/status/1387787897235931148</t>
  </si>
  <si>
    <t>https://twitter.com/orochiherman/status/1351834643167776769</t>
  </si>
  <si>
    <t>https://twitter.com/MamTessCD/status/1353194890146975744</t>
  </si>
  <si>
    <t>https://twitter.com/bernallene/status/1352969312210874368</t>
  </si>
  <si>
    <t>https://twitter.com/AslLotoy/status/1397799784010772481</t>
  </si>
  <si>
    <t>https://twitter.com/AslLotoy/status/1377082369161617408</t>
  </si>
  <si>
    <t>https://twitter.com/clawclaw87/status/1160101374526394369</t>
  </si>
  <si>
    <t>https://twitter.com/inquirerdotnet/status/1329983635009593344</t>
  </si>
  <si>
    <t>https://twitter.com/jojoastudillo/status/1311500096819785728</t>
  </si>
  <si>
    <t>https://twitter.com/GasmienJean/status/1172517478703845376</t>
  </si>
  <si>
    <t>https://twitter.com/librengsapatos_/status/1196051316079915008</t>
  </si>
  <si>
    <t>https://twitter.com/rubio_surber/status/1351517450010038279</t>
  </si>
  <si>
    <t>https://twitter.com/ancelmoooo/status/1351515673093050368</t>
  </si>
  <si>
    <t>https://twitter.com/NellyGBasco/status/1484285143879946243</t>
  </si>
  <si>
    <t>https://twitter.com/GrowlHarhar/status/1489578771900293120</t>
  </si>
  <si>
    <t>https://twitter.com/rod_pinochet/status/1262572164244357120</t>
  </si>
  <si>
    <t>https://twitter.com/ptpernia12/status/1352446244019261444</t>
  </si>
  <si>
    <t>https://twitter.com/XENX1A/status/1159458837880926208</t>
  </si>
  <si>
    <t>https://twitter.com/greaterDan_/status/1240575056658329606</t>
  </si>
  <si>
    <t>https://twitter.com/nickyysilverio/status/1358425103831236608</t>
  </si>
  <si>
    <t>https://twitter.com/Migrate_Austral/status/1353483418915336192</t>
  </si>
  <si>
    <t>https://twitter.com/dcvergarax/status/1531616716782206977</t>
  </si>
  <si>
    <t>https://twitter.com/pusanggala007/status/1605976540881174532</t>
  </si>
  <si>
    <t>https://twitter.com/TishaCM/status/1560406082085855235</t>
  </si>
  <si>
    <t>https://twitter.com/TishaCM/status/1560407216196296704</t>
  </si>
  <si>
    <t>https://twitter.com/AlexBNFC/status/1521752392932331521</t>
  </si>
  <si>
    <t>https://twitter.com/i_amniccss/status/1600695812501426176</t>
  </si>
  <si>
    <t>https://twitter.com/ThePaladin33/status/1535225155550855168</t>
  </si>
  <si>
    <t>https://twitter.com/sapio_sensual/status/1608555990118731779</t>
  </si>
  <si>
    <t>https://twitter.com/GonzagaKii/status/1593764056825212930</t>
  </si>
  <si>
    <t>https://twitter.com/Ragnar_Lapulapu/status/1412955700561518595</t>
  </si>
  <si>
    <t>https://twitter.com/ella_villa1/status/1412936022636130305</t>
  </si>
  <si>
    <t>https://twitter.com/AlexisVeek2ria/status/1544094127653916672</t>
  </si>
  <si>
    <t>https://twitter.com/kakag_ev/status/1539115868856229889</t>
  </si>
  <si>
    <t>https://twitter.com/ceeessamestreet/status/1528212085837950981</t>
  </si>
  <si>
    <t>https://twitter.com/gigaigurlmd/status/1549405084555137024</t>
  </si>
  <si>
    <t>https://twitter.com/iamsparky79/status/1571659529775116292</t>
  </si>
  <si>
    <t>https://twitter.com/xOrigin24x/status/1559586311748608003</t>
  </si>
  <si>
    <t>https://twitter.com/keizerinj/status/1545333817790976000</t>
  </si>
  <si>
    <t>https://twitter.com/keizerinj/status/1545330851772125184</t>
  </si>
  <si>
    <t>https://twitter.com/keizerinj/status/1545266471248338945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</si>
</sst>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quot; &quot;hh&quot;:&quot;mm&quot;:&quot;ss"/>
    <numFmt numFmtId="165" formatCode="00"/>
    <numFmt numFmtId="166" formatCode="mm&quot;/&quot;yy"/>
    <numFmt numFmtId="167" formatCode="dd&quot;/&quot;mm&quot;/&quot;yy&quot; &quot;hh&quot;:&quot;mm"/>
    <numFmt numFmtId="168" formatCode="m/d/yyyy"/>
  </numFmts>
  <fonts count="9">
    <font>
      <sz val="10.0"/>
      <color rgb="FF000000"/>
      <name val="Arial"/>
      <scheme val="minor"/>
    </font>
    <font>
      <b/>
      <sz val="9.0"/>
      <color theme="1"/>
      <name val="Arial"/>
      <scheme val="minor"/>
    </font>
    <font>
      <sz val="9.0"/>
      <color rgb="FFFF0000"/>
      <name val="Arial"/>
      <scheme val="minor"/>
    </font>
    <font>
      <b/>
      <sz val="12.0"/>
      <color rgb="FFFF0000"/>
      <name val="Arial"/>
      <scheme val="minor"/>
    </font>
    <font>
      <b/>
      <sz val="9.0"/>
      <color rgb="FFFF0000"/>
      <name val="Arial"/>
      <scheme val="minor"/>
    </font>
    <font>
      <sz val="9.0"/>
      <color theme="1"/>
      <name val="Arial"/>
      <scheme val="minor"/>
    </font>
    <font>
      <u/>
      <sz val="9.0"/>
      <color rgb="FF0000FF"/>
    </font>
    <font>
      <u/>
      <sz val="9.0"/>
      <color rgb="FF0000FF"/>
      <name val="Arial"/>
    </font>
    <font>
      <u/>
      <sz val="9.0"/>
      <color rgb="FF0000FF"/>
    </font>
  </fonts>
  <fills count="4">
    <fill>
      <patternFill patternType="none"/>
    </fill>
    <fill>
      <patternFill patternType="lightGray"/>
    </fill>
    <fill>
      <patternFill patternType="solid">
        <fgColor rgb="FFB7B7B7"/>
        <bgColor rgb="FFB7B7B7"/>
      </patternFill>
    </fill>
    <fill>
      <patternFill patternType="solid">
        <fgColor rgb="FFD9D9D9"/>
        <bgColor rgb="FFD9D9D9"/>
      </patternFill>
    </fill>
  </fills>
  <borders count="4">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1" numFmtId="164"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1" fillId="0" fontId="1" numFmtId="165" xfId="0" applyAlignment="1" applyBorder="1" applyFont="1" applyNumberFormat="1">
      <alignment horizontal="left" readingOrder="0" shrinkToFit="0" vertical="center" wrapText="1"/>
    </xf>
    <xf borderId="1" fillId="0" fontId="1" numFmtId="0" xfId="0" applyAlignment="1" applyBorder="1" applyFont="1">
      <alignment horizontal="left" readingOrder="0" shrinkToFit="0" vertical="center" wrapText="1"/>
    </xf>
    <xf borderId="2" fillId="0" fontId="1" numFmtId="166" xfId="0" applyAlignment="1" applyBorder="1" applyFont="1" applyNumberFormat="1">
      <alignment horizontal="left" readingOrder="0" shrinkToFit="0" vertical="center" wrapText="1"/>
    </xf>
    <xf borderId="2" fillId="0" fontId="1" numFmtId="167" xfId="0" applyAlignment="1" applyBorder="1" applyFont="1" applyNumberFormat="1">
      <alignment horizontal="left" readingOrder="0" shrinkToFit="0" vertical="center" wrapText="1"/>
    </xf>
    <xf borderId="1" fillId="3" fontId="1" numFmtId="0" xfId="0" applyAlignment="1" applyBorder="1" applyFill="1" applyFont="1">
      <alignment horizontal="left" readingOrder="0" shrinkToFit="0" vertical="center" wrapText="1"/>
    </xf>
    <xf borderId="3" fillId="2" fontId="2" numFmtId="0" xfId="0" applyAlignment="1" applyBorder="1" applyFont="1">
      <alignment horizontal="left" readingOrder="0" shrinkToFit="0" vertical="top" wrapText="1"/>
    </xf>
    <xf borderId="3" fillId="0" fontId="2" numFmtId="164" xfId="0" applyAlignment="1" applyBorder="1" applyFont="1" applyNumberFormat="1">
      <alignment horizontal="left" readingOrder="0" shrinkToFit="0" vertical="top" wrapText="1"/>
    </xf>
    <xf borderId="3" fillId="0" fontId="2" numFmtId="0" xfId="0" applyAlignment="1" applyBorder="1" applyFont="1">
      <alignment horizontal="left" readingOrder="0" shrinkToFit="0" vertical="top" wrapText="1"/>
    </xf>
    <xf borderId="3" fillId="0" fontId="2" numFmtId="165" xfId="0" applyAlignment="1" applyBorder="1" applyFont="1" applyNumberFormat="1">
      <alignment horizontal="left" readingOrder="0" shrinkToFit="0" vertical="top" wrapText="1"/>
    </xf>
    <xf borderId="3" fillId="0" fontId="2" numFmtId="0" xfId="0" applyAlignment="1" applyBorder="1" applyFont="1">
      <alignment horizontal="left" readingOrder="0" shrinkToFit="0" vertical="top" wrapText="1"/>
    </xf>
    <xf borderId="3" fillId="0" fontId="2" numFmtId="166" xfId="0" applyAlignment="1" applyBorder="1" applyFont="1" applyNumberFormat="1">
      <alignment horizontal="left" readingOrder="0" shrinkToFit="0" vertical="top" wrapText="1"/>
    </xf>
    <xf borderId="3" fillId="0" fontId="3" numFmtId="0" xfId="0" applyAlignment="1" applyBorder="1" applyFont="1">
      <alignment horizontal="center" readingOrder="0" shrinkToFit="0" vertical="top" wrapText="1"/>
    </xf>
    <xf borderId="3" fillId="3" fontId="4" numFmtId="0" xfId="0" applyAlignment="1" applyBorder="1" applyFont="1">
      <alignment horizontal="center" readingOrder="0" shrinkToFit="0" vertical="top" wrapText="1"/>
    </xf>
    <xf borderId="3" fillId="2" fontId="5" numFmtId="0" xfId="0" applyAlignment="1" applyBorder="1" applyFont="1">
      <alignment horizontal="left" readingOrder="0" shrinkToFit="0" vertical="top" wrapText="1"/>
    </xf>
    <xf borderId="3" fillId="0" fontId="5" numFmtId="164" xfId="0" applyAlignment="1" applyBorder="1" applyFont="1" applyNumberFormat="1">
      <alignment horizontal="left" readingOrder="0" shrinkToFit="0" vertical="top" wrapText="1"/>
    </xf>
    <xf borderId="3" fillId="0" fontId="6" numFmtId="0" xfId="0" applyAlignment="1" applyBorder="1" applyFont="1">
      <alignment horizontal="left" readingOrder="0" shrinkToFit="0" vertical="top" wrapText="1"/>
    </xf>
    <xf borderId="3" fillId="0" fontId="5" numFmtId="165" xfId="0" applyAlignment="1" applyBorder="1" applyFont="1" applyNumberFormat="1">
      <alignment horizontal="left" readingOrder="0" shrinkToFit="0" vertical="top" wrapText="1"/>
    </xf>
    <xf borderId="3" fillId="0" fontId="5" numFmtId="0" xfId="0" applyAlignment="1" applyBorder="1" applyFont="1">
      <alignment horizontal="left" readingOrder="0" shrinkToFit="0" vertical="top" wrapText="1"/>
    </xf>
    <xf borderId="3" fillId="0" fontId="5" numFmtId="166" xfId="0" applyAlignment="1" applyBorder="1" applyFont="1" applyNumberFormat="1">
      <alignment horizontal="left" readingOrder="0" shrinkToFit="0" vertical="top" wrapText="1"/>
    </xf>
    <xf borderId="3" fillId="0" fontId="5" numFmtId="167" xfId="0" applyAlignment="1" applyBorder="1" applyFont="1" applyNumberFormat="1">
      <alignment horizontal="left" readingOrder="0" shrinkToFit="0" vertical="top" wrapText="1"/>
    </xf>
    <xf borderId="0" fillId="0" fontId="7" numFmtId="0" xfId="0" applyAlignment="1" applyFont="1">
      <alignment readingOrder="0" vertical="top"/>
    </xf>
    <xf borderId="3" fillId="3" fontId="5" numFmtId="0" xfId="0" applyAlignment="1" applyBorder="1" applyFont="1">
      <alignment horizontal="left" readingOrder="0" shrinkToFit="0" vertical="top" wrapText="1"/>
    </xf>
    <xf borderId="3" fillId="0" fontId="8" numFmtId="0" xfId="0" applyAlignment="1" applyBorder="1" applyFont="1">
      <alignment horizontal="left" readingOrder="0" shrinkToFit="0" vertical="top" wrapText="1"/>
    </xf>
    <xf borderId="3" fillId="0" fontId="5" numFmtId="0" xfId="0" applyAlignment="1" applyBorder="1" applyFont="1">
      <alignment horizontal="left" shrinkToFit="0" vertical="top" wrapText="1"/>
    </xf>
    <xf borderId="3" fillId="3" fontId="5" numFmtId="0" xfId="0" applyAlignment="1" applyBorder="1" applyFont="1">
      <alignment horizontal="left" shrinkToFit="0" vertical="top" wrapText="1"/>
    </xf>
    <xf borderId="3" fillId="0" fontId="5" numFmtId="165" xfId="0" applyAlignment="1" applyBorder="1" applyFont="1" applyNumberFormat="1">
      <alignment horizontal="left" shrinkToFit="0" vertical="top" wrapText="1"/>
    </xf>
    <xf borderId="3" fillId="0" fontId="5" numFmtId="3" xfId="0" applyAlignment="1" applyBorder="1" applyFont="1" applyNumberFormat="1">
      <alignment horizontal="left" readingOrder="0" shrinkToFit="0" vertical="top" wrapText="1"/>
    </xf>
    <xf borderId="3" fillId="0" fontId="5" numFmtId="168" xfId="0" applyAlignment="1" applyBorder="1" applyFont="1" applyNumberFormat="1">
      <alignment horizontal="left" readingOrder="0" shrinkToFit="0" vertical="top" wrapText="1"/>
    </xf>
    <xf borderId="3" fillId="0" fontId="5" numFmtId="0" xfId="0" applyAlignment="1" applyBorder="1" applyFont="1">
      <alignment horizontal="left" readingOrder="0" shrinkToFit="0" vertical="top" wrapText="1"/>
    </xf>
    <xf borderId="3" fillId="0" fontId="5" numFmtId="167" xfId="0" applyAlignment="1" applyBorder="1" applyFont="1" applyNumberFormat="1">
      <alignment horizontal="left" shrinkToFit="0" vertical="top" wrapText="1"/>
    </xf>
    <xf borderId="3" fillId="0" fontId="5" numFmtId="164" xfId="0" applyAlignment="1" applyBorder="1" applyFont="1" applyNumberFormat="1">
      <alignment horizontal="left" shrinkToFit="0" vertical="top" wrapText="1"/>
    </xf>
    <xf borderId="3" fillId="0" fontId="5" numFmtId="166"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2.png"/><Relationship Id="rId6" Type="http://schemas.openxmlformats.org/officeDocument/2006/relationships/image" Target="../media/image7.png"/><Relationship Id="rId7" Type="http://schemas.openxmlformats.org/officeDocument/2006/relationships/image" Target="../media/image1.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1228725</xdr:colOff>
      <xdr:row>38</xdr:row>
      <xdr:rowOff>981075</xdr:rowOff>
    </xdr:from>
    <xdr:ext cx="876300" cy="11525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1228725</xdr:colOff>
      <xdr:row>39</xdr:row>
      <xdr:rowOff>1247775</xdr:rowOff>
    </xdr:from>
    <xdr:ext cx="1114425" cy="6381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1228725</xdr:colOff>
      <xdr:row>41</xdr:row>
      <xdr:rowOff>19050</xdr:rowOff>
    </xdr:from>
    <xdr:ext cx="1114425" cy="7334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1181100</xdr:colOff>
      <xdr:row>41</xdr:row>
      <xdr:rowOff>981075</xdr:rowOff>
    </xdr:from>
    <xdr:ext cx="1219200" cy="4572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1228725</xdr:colOff>
      <xdr:row>42</xdr:row>
      <xdr:rowOff>847725</xdr:rowOff>
    </xdr:from>
    <xdr:ext cx="1114425" cy="4572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19</xdr:col>
      <xdr:colOff>1228725</xdr:colOff>
      <xdr:row>43</xdr:row>
      <xdr:rowOff>981075</xdr:rowOff>
    </xdr:from>
    <xdr:ext cx="1114425" cy="63817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19</xdr:col>
      <xdr:colOff>1228725</xdr:colOff>
      <xdr:row>44</xdr:row>
      <xdr:rowOff>1247775</xdr:rowOff>
    </xdr:from>
    <xdr:ext cx="1114425" cy="45720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19</xdr:col>
      <xdr:colOff>1228725</xdr:colOff>
      <xdr:row>45</xdr:row>
      <xdr:rowOff>1247775</xdr:rowOff>
    </xdr:from>
    <xdr:ext cx="781050" cy="885825"/>
    <xdr:pic>
      <xdr:nvPicPr>
        <xdr:cNvPr id="0" name="image6.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MChyme/status/1351159200257372164" TargetMode="External"/><Relationship Id="rId42" Type="http://schemas.openxmlformats.org/officeDocument/2006/relationships/hyperlink" Target="https://twitter.com/JohnFretz3/status/1351163155280519168" TargetMode="External"/><Relationship Id="rId41" Type="http://schemas.openxmlformats.org/officeDocument/2006/relationships/hyperlink" Target="https://twitter.com/JohnFretz3/status/1351157357385052162" TargetMode="External"/><Relationship Id="rId44" Type="http://schemas.openxmlformats.org/officeDocument/2006/relationships/hyperlink" Target="https://twitter.com/Yass721/status/1351452048093569030" TargetMode="External"/><Relationship Id="rId43" Type="http://schemas.openxmlformats.org/officeDocument/2006/relationships/hyperlink" Target="https://twitter.com/DragonSeed11/status/1351180211317043210" TargetMode="External"/><Relationship Id="rId46" Type="http://schemas.openxmlformats.org/officeDocument/2006/relationships/hyperlink" Target="https://twitter.com/biker722/status/1351352071291772928" TargetMode="External"/><Relationship Id="rId45" Type="http://schemas.openxmlformats.org/officeDocument/2006/relationships/hyperlink" Target="https://twitter.com/Yass721/status/1351452908269821954" TargetMode="External"/><Relationship Id="rId107" Type="http://schemas.openxmlformats.org/officeDocument/2006/relationships/hyperlink" Target="https://twitter.com/sapio_sensual/status/1608555990118731779" TargetMode="External"/><Relationship Id="rId106" Type="http://schemas.openxmlformats.org/officeDocument/2006/relationships/hyperlink" Target="https://twitter.com/ThePaladin33/status/1535225155550855168" TargetMode="External"/><Relationship Id="rId105" Type="http://schemas.openxmlformats.org/officeDocument/2006/relationships/hyperlink" Target="https://twitter.com/i_amniccss/status/1600695812501426176" TargetMode="External"/><Relationship Id="rId104" Type="http://schemas.openxmlformats.org/officeDocument/2006/relationships/hyperlink" Target="https://twitter.com/AlexBNFC/status/1521752392932331521" TargetMode="External"/><Relationship Id="rId109" Type="http://schemas.openxmlformats.org/officeDocument/2006/relationships/hyperlink" Target="https://twitter.com/Ragnar_Lapulapu/status/1412955700561518595" TargetMode="External"/><Relationship Id="rId108" Type="http://schemas.openxmlformats.org/officeDocument/2006/relationships/hyperlink" Target="https://twitter.com/GonzagaKii/status/1593764056825212930" TargetMode="External"/><Relationship Id="rId48" Type="http://schemas.openxmlformats.org/officeDocument/2006/relationships/hyperlink" Target="https://twitter.com/rodrigo_ricos/status/1351445598616973313" TargetMode="External"/><Relationship Id="rId47" Type="http://schemas.openxmlformats.org/officeDocument/2006/relationships/hyperlink" Target="https://twitter.com/pachamva/status/1351480938601959424" TargetMode="External"/><Relationship Id="rId49" Type="http://schemas.openxmlformats.org/officeDocument/2006/relationships/hyperlink" Target="https://twitter.com/prog_pwrc/status/1527390066154565633" TargetMode="External"/><Relationship Id="rId103" Type="http://schemas.openxmlformats.org/officeDocument/2006/relationships/hyperlink" Target="https://twitter.com/TishaCM/status/1560407216196296704" TargetMode="External"/><Relationship Id="rId102" Type="http://schemas.openxmlformats.org/officeDocument/2006/relationships/hyperlink" Target="https://twitter.com/TishaCM/status/1560406082085855235" TargetMode="External"/><Relationship Id="rId101" Type="http://schemas.openxmlformats.org/officeDocument/2006/relationships/hyperlink" Target="https://twitter.com/pusanggala007/status/1605976540881174532" TargetMode="External"/><Relationship Id="rId100" Type="http://schemas.openxmlformats.org/officeDocument/2006/relationships/hyperlink" Target="https://twitter.com/dcvergarax/status/1531616716782206977" TargetMode="External"/><Relationship Id="rId31" Type="http://schemas.openxmlformats.org/officeDocument/2006/relationships/hyperlink" Target="https://twitter.com/CertifiedAlipin/status/1233369698407866371" TargetMode="External"/><Relationship Id="rId30" Type="http://schemas.openxmlformats.org/officeDocument/2006/relationships/hyperlink" Target="https://twitter.com/PUPTheCatalyst/status/1382889774751440897" TargetMode="External"/><Relationship Id="rId33" Type="http://schemas.openxmlformats.org/officeDocument/2006/relationships/hyperlink" Target="https://twitter.com/CertifiedAlipin/status/1233513043402817536" TargetMode="External"/><Relationship Id="rId32" Type="http://schemas.openxmlformats.org/officeDocument/2006/relationships/hyperlink" Target="https://twitter.com/PhilippineStar" TargetMode="External"/><Relationship Id="rId35" Type="http://schemas.openxmlformats.org/officeDocument/2006/relationships/hyperlink" Target="https://twitter.com/thelyn23/status/1351425160281288706" TargetMode="External"/><Relationship Id="rId34" Type="http://schemas.openxmlformats.org/officeDocument/2006/relationships/hyperlink" Target="https://twitter.com/paulshenes/status/1352189648597090305" TargetMode="External"/><Relationship Id="rId37" Type="http://schemas.openxmlformats.org/officeDocument/2006/relationships/hyperlink" Target="https://twitter.com/ChristianusRick/status/1351440312112205824" TargetMode="External"/><Relationship Id="rId36" Type="http://schemas.openxmlformats.org/officeDocument/2006/relationships/hyperlink" Target="https://twitter.com/MetalRain_76/status/1351377313670320136" TargetMode="External"/><Relationship Id="rId39" Type="http://schemas.openxmlformats.org/officeDocument/2006/relationships/hyperlink" Target="https://twitter.com/eddie020196/status/1351587088739692545" TargetMode="External"/><Relationship Id="rId38" Type="http://schemas.openxmlformats.org/officeDocument/2006/relationships/hyperlink" Target="https://twitter.com/rowyn_cons/status/1351375766898921472" TargetMode="External"/><Relationship Id="rId20" Type="http://schemas.openxmlformats.org/officeDocument/2006/relationships/hyperlink" Target="https://twitter.com/MamTessCD/status/1326551378672586754" TargetMode="External"/><Relationship Id="rId22" Type="http://schemas.openxmlformats.org/officeDocument/2006/relationships/hyperlink" Target="https://twitter.com/cnnphilippines/status/1328730200226447364" TargetMode="External"/><Relationship Id="rId21" Type="http://schemas.openxmlformats.org/officeDocument/2006/relationships/hyperlink" Target="https://twitter.com/ChristianusRick/status/1351932807279472644" TargetMode="External"/><Relationship Id="rId24" Type="http://schemas.openxmlformats.org/officeDocument/2006/relationships/hyperlink" Target="https://twitter.com/DZMMTeleRadyo/status/1328951475008131080" TargetMode="External"/><Relationship Id="rId23" Type="http://schemas.openxmlformats.org/officeDocument/2006/relationships/hyperlink" Target="https://twitter.com/Cloud9Ken/status/1385214169570373636" TargetMode="External"/><Relationship Id="rId26" Type="http://schemas.openxmlformats.org/officeDocument/2006/relationships/hyperlink" Target="https://twitter.com/OlenFrancisco/status/1229106982319271937" TargetMode="External"/><Relationship Id="rId121" Type="http://schemas.openxmlformats.org/officeDocument/2006/relationships/vmlDrawing" Target="../drawings/vmlDrawing1.vml"/><Relationship Id="rId25" Type="http://schemas.openxmlformats.org/officeDocument/2006/relationships/hyperlink" Target="https://twitter.com/tecigurl/status/1229068096377212930" TargetMode="External"/><Relationship Id="rId120" Type="http://schemas.openxmlformats.org/officeDocument/2006/relationships/drawing" Target="../drawings/drawing1.xml"/><Relationship Id="rId28" Type="http://schemas.openxmlformats.org/officeDocument/2006/relationships/hyperlink" Target="https://twitter.com/yrrag_iraziri/status/1229250554292928512" TargetMode="External"/><Relationship Id="rId27" Type="http://schemas.openxmlformats.org/officeDocument/2006/relationships/hyperlink" Target="https://twitter.com/jaforms/status/1229299122500337664" TargetMode="External"/><Relationship Id="rId29" Type="http://schemas.openxmlformats.org/officeDocument/2006/relationships/hyperlink" Target="https://twitter.com/kyky_vincitrc/status/1508424637184897028" TargetMode="External"/><Relationship Id="rId95" Type="http://schemas.openxmlformats.org/officeDocument/2006/relationships/hyperlink" Target="https://twitter.com/ptpernia12/status/1352446244019261444" TargetMode="External"/><Relationship Id="rId94" Type="http://schemas.openxmlformats.org/officeDocument/2006/relationships/hyperlink" Target="https://twitter.com/rod_pinochet/status/1262572164244357120" TargetMode="External"/><Relationship Id="rId97" Type="http://schemas.openxmlformats.org/officeDocument/2006/relationships/hyperlink" Target="https://twitter.com/greaterDan_/status/1240575056658329606" TargetMode="External"/><Relationship Id="rId96" Type="http://schemas.openxmlformats.org/officeDocument/2006/relationships/hyperlink" Target="https://twitter.com/XENX1A/status/1159458837880926208" TargetMode="External"/><Relationship Id="rId11" Type="http://schemas.openxmlformats.org/officeDocument/2006/relationships/hyperlink" Target="https://twitter.com/samsunguser13/status/1552909911394500608" TargetMode="External"/><Relationship Id="rId99" Type="http://schemas.openxmlformats.org/officeDocument/2006/relationships/hyperlink" Target="https://twitter.com/Migrate_Austral/status/1353483418915336192" TargetMode="External"/><Relationship Id="rId10" Type="http://schemas.openxmlformats.org/officeDocument/2006/relationships/hyperlink" Target="https://twitter.com/JethroGamez/status/1293145325163569152" TargetMode="External"/><Relationship Id="rId98" Type="http://schemas.openxmlformats.org/officeDocument/2006/relationships/hyperlink" Target="https://twitter.com/nickyysilverio/status/1358425103831236608" TargetMode="External"/><Relationship Id="rId13" Type="http://schemas.openxmlformats.org/officeDocument/2006/relationships/hyperlink" Target="https://twitter.com/e_eisaacs/status/1319503590248108032" TargetMode="External"/><Relationship Id="rId12" Type="http://schemas.openxmlformats.org/officeDocument/2006/relationships/hyperlink" Target="https://twitter.com/brymac9168/status/1351295215403864065" TargetMode="External"/><Relationship Id="rId91" Type="http://schemas.openxmlformats.org/officeDocument/2006/relationships/hyperlink" Target="https://twitter.com/agador7/status/1600149684894720000" TargetMode="External"/><Relationship Id="rId90" Type="http://schemas.openxmlformats.org/officeDocument/2006/relationships/hyperlink" Target="https://twitter.com/ancelmoooo/status/1351515673093050368" TargetMode="External"/><Relationship Id="rId93" Type="http://schemas.openxmlformats.org/officeDocument/2006/relationships/hyperlink" Target="https://twitter.com/GrowlHarhar/status/1489578771900293120" TargetMode="External"/><Relationship Id="rId92" Type="http://schemas.openxmlformats.org/officeDocument/2006/relationships/hyperlink" Target="https://twitter.com/NellyGBasco/status/1484285143879946243" TargetMode="External"/><Relationship Id="rId118" Type="http://schemas.openxmlformats.org/officeDocument/2006/relationships/hyperlink" Target="https://twitter.com/keizerinj/status/1545330851772125184" TargetMode="External"/><Relationship Id="rId117" Type="http://schemas.openxmlformats.org/officeDocument/2006/relationships/hyperlink" Target="https://twitter.com/keizerinj/status/1545333817790976000" TargetMode="External"/><Relationship Id="rId116" Type="http://schemas.openxmlformats.org/officeDocument/2006/relationships/hyperlink" Target="https://twitter.com/xOrigin24x/status/1559586311748608003" TargetMode="External"/><Relationship Id="rId115" Type="http://schemas.openxmlformats.org/officeDocument/2006/relationships/hyperlink" Target="https://twitter.com/iamsparky79/status/1571659529775116292" TargetMode="External"/><Relationship Id="rId119" Type="http://schemas.openxmlformats.org/officeDocument/2006/relationships/hyperlink" Target="https://twitter.com/keizerinj/status/1545266471248338945" TargetMode="External"/><Relationship Id="rId15" Type="http://schemas.openxmlformats.org/officeDocument/2006/relationships/hyperlink" Target="https://twitter.com/juviagreey/status/1328844051450195968" TargetMode="External"/><Relationship Id="rId110" Type="http://schemas.openxmlformats.org/officeDocument/2006/relationships/hyperlink" Target="https://twitter.com/ella_villa1/status/1412936022636130305" TargetMode="External"/><Relationship Id="rId14" Type="http://schemas.openxmlformats.org/officeDocument/2006/relationships/hyperlink" Target="https://twitter.com/juz_zuri/status/1553636881698811904" TargetMode="External"/><Relationship Id="rId17" Type="http://schemas.openxmlformats.org/officeDocument/2006/relationships/hyperlink" Target="https://twitter.com/ronylbravo/status/1161113827775143936" TargetMode="External"/><Relationship Id="rId16" Type="http://schemas.openxmlformats.org/officeDocument/2006/relationships/hyperlink" Target="https://twitter.com/ioannesesledieu/status/1146027711489552384" TargetMode="External"/><Relationship Id="rId19" Type="http://schemas.openxmlformats.org/officeDocument/2006/relationships/hyperlink" Target="https://twitter.com/normsterific/status/1553579381590609920" TargetMode="External"/><Relationship Id="rId114" Type="http://schemas.openxmlformats.org/officeDocument/2006/relationships/hyperlink" Target="https://twitter.com/gigaigurlmd/status/1549405084555137024" TargetMode="External"/><Relationship Id="rId18" Type="http://schemas.openxmlformats.org/officeDocument/2006/relationships/hyperlink" Target="https://twitter.com/RomeSantos10/status/1524388680797868032" TargetMode="External"/><Relationship Id="rId113" Type="http://schemas.openxmlformats.org/officeDocument/2006/relationships/hyperlink" Target="https://twitter.com/ceeessamestreet/status/1528212085837950981" TargetMode="External"/><Relationship Id="rId112" Type="http://schemas.openxmlformats.org/officeDocument/2006/relationships/hyperlink" Target="https://twitter.com/kakag_ev/status/1539115868856229889" TargetMode="External"/><Relationship Id="rId111" Type="http://schemas.openxmlformats.org/officeDocument/2006/relationships/hyperlink" Target="https://twitter.com/AlexisVeek2ria/status/1544094127653916672" TargetMode="External"/><Relationship Id="rId84" Type="http://schemas.openxmlformats.org/officeDocument/2006/relationships/hyperlink" Target="https://twitter.com/clawclaw87/status/1160101374526394369" TargetMode="External"/><Relationship Id="rId83" Type="http://schemas.openxmlformats.org/officeDocument/2006/relationships/hyperlink" Target="https://twitter.com/AslLotoy/status/1377082369161617408" TargetMode="External"/><Relationship Id="rId86" Type="http://schemas.openxmlformats.org/officeDocument/2006/relationships/hyperlink" Target="https://twitter.com/jojoastudillo/status/1311500096819785728" TargetMode="External"/><Relationship Id="rId85" Type="http://schemas.openxmlformats.org/officeDocument/2006/relationships/hyperlink" Target="https://twitter.com/inquirerdotnet/status/1329983635009593344" TargetMode="External"/><Relationship Id="rId88" Type="http://schemas.openxmlformats.org/officeDocument/2006/relationships/hyperlink" Target="https://twitter.com/librengsapatos_/status/1196051316079915008" TargetMode="External"/><Relationship Id="rId87" Type="http://schemas.openxmlformats.org/officeDocument/2006/relationships/hyperlink" Target="https://twitter.com/GasmienJean/status/1172517478703845376" TargetMode="External"/><Relationship Id="rId89" Type="http://schemas.openxmlformats.org/officeDocument/2006/relationships/hyperlink" Target="https://twitter.com/rubio_surber/status/1351517450010038279" TargetMode="External"/><Relationship Id="rId80" Type="http://schemas.openxmlformats.org/officeDocument/2006/relationships/hyperlink" Target="https://twitter.com/MamTessCD/status/1353194890146975744" TargetMode="External"/><Relationship Id="rId82" Type="http://schemas.openxmlformats.org/officeDocument/2006/relationships/hyperlink" Target="https://twitter.com/AslLotoy/status/1397799784010772481" TargetMode="External"/><Relationship Id="rId81" Type="http://schemas.openxmlformats.org/officeDocument/2006/relationships/hyperlink" Target="https://twitter.com/bernallene/status/1352969312210874368" TargetMode="External"/><Relationship Id="rId1" Type="http://schemas.openxmlformats.org/officeDocument/2006/relationships/comments" Target="../comments1.xml"/><Relationship Id="rId2" Type="http://schemas.openxmlformats.org/officeDocument/2006/relationships/hyperlink" Target="https://twitter.com/4MahalimaSB19/status/1531806253957099520" TargetMode="External"/><Relationship Id="rId3" Type="http://schemas.openxmlformats.org/officeDocument/2006/relationships/hyperlink" Target="https://drive.google.com/file/d/1EHgO0CtAyORFmlGd_rVxGi983b2uurUn/view?usp=share_link" TargetMode="External"/><Relationship Id="rId4" Type="http://schemas.openxmlformats.org/officeDocument/2006/relationships/hyperlink" Target="https://www.rappler.com/newsbreak/fact-check/philippines-not-second-richest-country-gold-deposits-worldwide/" TargetMode="External"/><Relationship Id="rId9" Type="http://schemas.openxmlformats.org/officeDocument/2006/relationships/hyperlink" Target="https://twitter.com/n4qpu/status/1351844058935615488" TargetMode="External"/><Relationship Id="rId5" Type="http://schemas.openxmlformats.org/officeDocument/2006/relationships/hyperlink" Target="https://twitter.com/carlabrews/status/1627018349753565184" TargetMode="External"/><Relationship Id="rId6" Type="http://schemas.openxmlformats.org/officeDocument/2006/relationships/hyperlink" Target="https://twitter.com/amylauderdake/status/1330359548436246529" TargetMode="External"/><Relationship Id="rId7" Type="http://schemas.openxmlformats.org/officeDocument/2006/relationships/hyperlink" Target="https://twitter.com/SamukaNimoUy/status/1525757348039389185" TargetMode="External"/><Relationship Id="rId8" Type="http://schemas.openxmlformats.org/officeDocument/2006/relationships/hyperlink" Target="https://twitter.com/Shaider_de/status/1351921960847101954" TargetMode="External"/><Relationship Id="rId73" Type="http://schemas.openxmlformats.org/officeDocument/2006/relationships/hyperlink" Target="https://twitter.com/dozZ3h_Vbril/status/1351352109287915521" TargetMode="External"/><Relationship Id="rId72" Type="http://schemas.openxmlformats.org/officeDocument/2006/relationships/hyperlink" Target="https://twitter.com/xtna_wanderer/status/1351352749569372160" TargetMode="External"/><Relationship Id="rId75" Type="http://schemas.openxmlformats.org/officeDocument/2006/relationships/hyperlink" Target="https://twitter.com/dzeraldjulio/status/1351403917452578816" TargetMode="External"/><Relationship Id="rId74" Type="http://schemas.openxmlformats.org/officeDocument/2006/relationships/hyperlink" Target="https://twitter.com/JMF0927/status/1351200682108477443" TargetMode="External"/><Relationship Id="rId77" Type="http://schemas.openxmlformats.org/officeDocument/2006/relationships/hyperlink" Target="https://twitter.com/armando_domo/status/1292953722566381574" TargetMode="External"/><Relationship Id="rId76" Type="http://schemas.openxmlformats.org/officeDocument/2006/relationships/hyperlink" Target="https://twitter.com/dandanielm47/status/1338035630203228163" TargetMode="External"/><Relationship Id="rId79" Type="http://schemas.openxmlformats.org/officeDocument/2006/relationships/hyperlink" Target="https://twitter.com/orochiherman/status/1351834643167776769" TargetMode="External"/><Relationship Id="rId78" Type="http://schemas.openxmlformats.org/officeDocument/2006/relationships/hyperlink" Target="https://twitter.com/direkmarl/status/1387787897235931148" TargetMode="External"/><Relationship Id="rId71" Type="http://schemas.openxmlformats.org/officeDocument/2006/relationships/hyperlink" Target="https://twitter.com/flip1sba/status/1351507451791593474" TargetMode="External"/><Relationship Id="rId70" Type="http://schemas.openxmlformats.org/officeDocument/2006/relationships/hyperlink" Target="https://twitter.com/Backycrisostom1/status/1351163752582946821" TargetMode="External"/><Relationship Id="rId62" Type="http://schemas.openxmlformats.org/officeDocument/2006/relationships/hyperlink" Target="https://twitter.com/jdcruzph/status/936005453850353664" TargetMode="External"/><Relationship Id="rId61" Type="http://schemas.openxmlformats.org/officeDocument/2006/relationships/hyperlink" Target="https://twitter.com/KamaoNiJuan/status/1485090863424622594" TargetMode="External"/><Relationship Id="rId64" Type="http://schemas.openxmlformats.org/officeDocument/2006/relationships/hyperlink" Target="https://twitter.com/lovethyself143/status/1351356451747291136" TargetMode="External"/><Relationship Id="rId63" Type="http://schemas.openxmlformats.org/officeDocument/2006/relationships/hyperlink" Target="https://twitter.com/Bazoom_/status/936005155962499072" TargetMode="External"/><Relationship Id="rId66" Type="http://schemas.openxmlformats.org/officeDocument/2006/relationships/hyperlink" Target="https://twitter.com/lovethyself143/status/1351359121317011456" TargetMode="External"/><Relationship Id="rId65" Type="http://schemas.openxmlformats.org/officeDocument/2006/relationships/hyperlink" Target="https://twitter.com/lovethyself143/status/1351356451747291136" TargetMode="External"/><Relationship Id="rId68" Type="http://schemas.openxmlformats.org/officeDocument/2006/relationships/hyperlink" Target="https://twitter.com/Unotres1384/status/1351165467902300170" TargetMode="External"/><Relationship Id="rId67" Type="http://schemas.openxmlformats.org/officeDocument/2006/relationships/hyperlink" Target="https://twitter.com/Jonas47161499/status/1399926059735293952" TargetMode="External"/><Relationship Id="rId60" Type="http://schemas.openxmlformats.org/officeDocument/2006/relationships/hyperlink" Target="https://twitter.com/JoRacaza/status/1484997777251704833" TargetMode="External"/><Relationship Id="rId69" Type="http://schemas.openxmlformats.org/officeDocument/2006/relationships/hyperlink" Target="https://twitter.com/kulas23/status/1352819537155133441" TargetMode="External"/><Relationship Id="rId51" Type="http://schemas.openxmlformats.org/officeDocument/2006/relationships/hyperlink" Target="https://twitter.com/UnitedPhilippi1/status/1182184273756839936" TargetMode="External"/><Relationship Id="rId50" Type="http://schemas.openxmlformats.org/officeDocument/2006/relationships/hyperlink" Target="https://www.terrorismwatch.com.ph/" TargetMode="External"/><Relationship Id="rId53" Type="http://schemas.openxmlformats.org/officeDocument/2006/relationships/hyperlink" Target="https://twitter.com/Jonas47161499/status/1399926059735293952" TargetMode="External"/><Relationship Id="rId52" Type="http://schemas.openxmlformats.org/officeDocument/2006/relationships/hyperlink" Target="https://twitter.com/QMotherGothel/status/1351437859719245829" TargetMode="External"/><Relationship Id="rId55" Type="http://schemas.openxmlformats.org/officeDocument/2006/relationships/hyperlink" Target="https://twitter.com/Natans_Lover/status/1417854636044607489" TargetMode="External"/><Relationship Id="rId54" Type="http://schemas.openxmlformats.org/officeDocument/2006/relationships/hyperlink" Target="https://twitter.com/agador7/status/1600149684894720000" TargetMode="External"/><Relationship Id="rId57" Type="http://schemas.openxmlformats.org/officeDocument/2006/relationships/hyperlink" Target="https://twitter.com/jssalvador225/status/1096406730160754688" TargetMode="External"/><Relationship Id="rId56" Type="http://schemas.openxmlformats.org/officeDocument/2006/relationships/hyperlink" Target="https://twitter.com/BaconUpon/status/1330310302945193989" TargetMode="External"/><Relationship Id="rId59" Type="http://schemas.openxmlformats.org/officeDocument/2006/relationships/hyperlink" Target="https://twitter.com/vlabvs21/status/1523689683019984898" TargetMode="External"/><Relationship Id="rId58" Type="http://schemas.openxmlformats.org/officeDocument/2006/relationships/hyperlink" Target="https://twitter.com/fey_ded/status/155526474877384294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14.1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1" max="35"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30</v>
      </c>
      <c r="AF1" s="5" t="s">
        <v>30</v>
      </c>
      <c r="AG1" s="5" t="s">
        <v>30</v>
      </c>
      <c r="AH1" s="8" t="s">
        <v>31</v>
      </c>
      <c r="AI1" s="8" t="s">
        <v>32</v>
      </c>
    </row>
    <row r="2">
      <c r="A2" s="9" t="str">
        <f t="shared" ref="A2:A62" si="1">Text(D2,"00")&amp;"-"&amp;ROW(D2)-1</f>
        <v>XX-1</v>
      </c>
      <c r="B2" s="10" t="s">
        <v>33</v>
      </c>
      <c r="C2" s="11" t="s">
        <v>34</v>
      </c>
      <c r="D2" s="12" t="s">
        <v>35</v>
      </c>
      <c r="E2" s="13" t="s">
        <v>36</v>
      </c>
      <c r="F2" s="13" t="s">
        <v>37</v>
      </c>
      <c r="G2" s="13" t="s">
        <v>38</v>
      </c>
      <c r="H2" s="13" t="s">
        <v>39</v>
      </c>
      <c r="I2" s="13" t="s">
        <v>40</v>
      </c>
      <c r="J2" s="13" t="s">
        <v>41</v>
      </c>
      <c r="K2" s="13" t="s">
        <v>42</v>
      </c>
      <c r="L2" s="13" t="s">
        <v>43</v>
      </c>
      <c r="M2" s="14" t="s">
        <v>44</v>
      </c>
      <c r="N2" s="13" t="s">
        <v>45</v>
      </c>
      <c r="O2" s="13" t="s">
        <v>45</v>
      </c>
      <c r="P2" s="13" t="s">
        <v>46</v>
      </c>
      <c r="Q2" s="13" t="s">
        <v>47</v>
      </c>
      <c r="R2" s="13" t="s">
        <v>48</v>
      </c>
      <c r="S2" s="13" t="s">
        <v>49</v>
      </c>
      <c r="T2" s="13" t="s">
        <v>50</v>
      </c>
      <c r="U2" s="13" t="s">
        <v>51</v>
      </c>
      <c r="V2" s="13" t="s">
        <v>52</v>
      </c>
      <c r="W2" s="13" t="s">
        <v>53</v>
      </c>
      <c r="X2" s="13" t="s">
        <v>53</v>
      </c>
      <c r="Y2" s="13" t="s">
        <v>53</v>
      </c>
      <c r="Z2" s="13" t="s">
        <v>54</v>
      </c>
      <c r="AA2" s="13" t="s">
        <v>54</v>
      </c>
      <c r="AB2" s="13" t="s">
        <v>55</v>
      </c>
      <c r="AC2" s="11" t="s">
        <v>56</v>
      </c>
      <c r="AD2" s="13" t="s">
        <v>57</v>
      </c>
      <c r="AE2" s="13" t="s">
        <v>58</v>
      </c>
      <c r="AF2" s="13"/>
      <c r="AG2" s="15" t="s">
        <v>59</v>
      </c>
      <c r="AH2" s="16" t="s">
        <v>60</v>
      </c>
      <c r="AI2" s="16" t="s">
        <v>61</v>
      </c>
    </row>
    <row r="3">
      <c r="A3" s="17" t="str">
        <f t="shared" si="1"/>
        <v>00-2</v>
      </c>
      <c r="B3" s="18">
        <v>44968.67609688657</v>
      </c>
      <c r="C3" s="19" t="s">
        <v>62</v>
      </c>
      <c r="D3" s="20">
        <v>0.0</v>
      </c>
      <c r="E3" s="21" t="s">
        <v>63</v>
      </c>
      <c r="F3" s="21" t="s">
        <v>64</v>
      </c>
      <c r="G3" s="21" t="s">
        <v>65</v>
      </c>
      <c r="H3" s="21" t="s">
        <v>66</v>
      </c>
      <c r="I3" s="21" t="s">
        <v>67</v>
      </c>
      <c r="J3" s="21" t="s">
        <v>68</v>
      </c>
      <c r="K3" s="21" t="s">
        <v>69</v>
      </c>
      <c r="L3" s="21" t="s">
        <v>70</v>
      </c>
      <c r="M3" s="22">
        <v>44652.0</v>
      </c>
      <c r="N3" s="21">
        <v>434.0</v>
      </c>
      <c r="O3" s="21">
        <v>322.0</v>
      </c>
      <c r="P3" s="21" t="s">
        <v>71</v>
      </c>
      <c r="Q3" s="21" t="s">
        <v>72</v>
      </c>
      <c r="R3" s="21"/>
      <c r="S3" s="21" t="s">
        <v>73</v>
      </c>
      <c r="T3" s="23">
        <v>44713.384780092594</v>
      </c>
      <c r="U3" s="24" t="s">
        <v>74</v>
      </c>
      <c r="V3" s="21" t="s">
        <v>75</v>
      </c>
      <c r="W3" s="21">
        <v>42.0</v>
      </c>
      <c r="X3" s="21">
        <v>1.0</v>
      </c>
      <c r="Y3" s="21">
        <v>34.0</v>
      </c>
      <c r="Z3" s="21"/>
      <c r="AA3" s="21"/>
      <c r="AB3" s="21" t="b">
        <v>0</v>
      </c>
      <c r="AC3" s="19" t="s">
        <v>76</v>
      </c>
      <c r="AD3" s="21" t="s">
        <v>77</v>
      </c>
      <c r="AE3" s="21"/>
      <c r="AF3" s="21"/>
      <c r="AG3" s="15" t="s">
        <v>59</v>
      </c>
      <c r="AH3" s="25"/>
      <c r="AI3" s="25"/>
    </row>
    <row r="4">
      <c r="A4" s="17" t="str">
        <f t="shared" si="1"/>
        <v>00-3</v>
      </c>
      <c r="B4" s="21" t="s">
        <v>78</v>
      </c>
      <c r="C4" s="26" t="s">
        <v>79</v>
      </c>
      <c r="D4" s="20"/>
      <c r="E4" s="21" t="s">
        <v>80</v>
      </c>
      <c r="F4" s="27"/>
      <c r="G4" s="21" t="s">
        <v>81</v>
      </c>
      <c r="H4" s="21" t="s">
        <v>82</v>
      </c>
      <c r="I4" s="21" t="s">
        <v>83</v>
      </c>
      <c r="J4" s="21" t="s">
        <v>84</v>
      </c>
      <c r="K4" s="21" t="s">
        <v>85</v>
      </c>
      <c r="L4" s="27"/>
      <c r="M4" s="22">
        <v>44621.0</v>
      </c>
      <c r="N4" s="21">
        <v>148.0</v>
      </c>
      <c r="O4" s="21">
        <v>2634.0</v>
      </c>
      <c r="P4" s="21" t="s">
        <v>86</v>
      </c>
      <c r="Q4" s="21" t="s">
        <v>87</v>
      </c>
      <c r="R4" s="27" t="str">
        <f>IFERROR(__xludf.DUMMYFUNCTION("GOOGLETRANSLATE(Q4)"),"Will check kila Ka Eric pero most students esp from UP or PUP will end up as Cadre ng CPP-NPA-NDF")</f>
        <v>Will check kila Ka Eric pero most students esp from UP or PUP will end up as Cadre ng CPP-NPA-NDF</v>
      </c>
      <c r="S4" s="27"/>
      <c r="T4" s="23">
        <v>44976.11944444444</v>
      </c>
      <c r="U4" s="27"/>
      <c r="V4" s="27"/>
      <c r="W4" s="27"/>
      <c r="X4" s="27"/>
      <c r="Y4" s="27"/>
      <c r="Z4" s="27"/>
      <c r="AA4" s="27"/>
      <c r="AB4" s="27"/>
      <c r="AC4" s="27"/>
      <c r="AD4" s="27"/>
      <c r="AE4" s="27"/>
      <c r="AF4" s="27"/>
      <c r="AG4" s="27"/>
      <c r="AH4" s="28"/>
      <c r="AI4" s="28"/>
    </row>
    <row r="5">
      <c r="A5" s="17" t="str">
        <f t="shared" si="1"/>
        <v>00-4</v>
      </c>
      <c r="B5" s="21" t="s">
        <v>88</v>
      </c>
      <c r="C5" s="26" t="s">
        <v>89</v>
      </c>
      <c r="D5" s="20"/>
      <c r="E5" s="21" t="s">
        <v>80</v>
      </c>
      <c r="F5" s="27"/>
      <c r="G5" s="21" t="s">
        <v>90</v>
      </c>
      <c r="H5" s="21" t="s">
        <v>82</v>
      </c>
      <c r="I5" s="21" t="s">
        <v>91</v>
      </c>
      <c r="J5" s="21" t="s">
        <v>92</v>
      </c>
      <c r="K5" s="27"/>
      <c r="L5" s="27"/>
      <c r="M5" s="22">
        <v>44044.0</v>
      </c>
      <c r="N5" s="21">
        <v>18.0</v>
      </c>
      <c r="O5" s="21">
        <v>12.0</v>
      </c>
      <c r="P5" s="27"/>
      <c r="Q5" s="21" t="s">
        <v>93</v>
      </c>
      <c r="R5" s="27" t="str">
        <f>IFERROR(__xludf.DUMMYFUNCTION("GOOGLETRANSLATE(Q5)"),"Typical NPA UNIVERSITIES   .... Ateneo, UP. PUP . USTI ARE  BECOMING A  BREADING GROUND   FOR CPP NPA NDF")</f>
        <v>Typical NPA UNIVERSITIES   .... Ateneo, UP. PUP . USTI ARE  BECOMING A  BREADING GROUND   FOR CPP NPA NDF</v>
      </c>
      <c r="S5" s="27"/>
      <c r="T5" s="23">
        <v>44157.49722222222</v>
      </c>
      <c r="U5" s="27"/>
      <c r="V5" s="27"/>
      <c r="W5" s="27"/>
      <c r="X5" s="27"/>
      <c r="Y5" s="27"/>
      <c r="Z5" s="27"/>
      <c r="AA5" s="27"/>
      <c r="AB5" s="27"/>
      <c r="AC5" s="27"/>
      <c r="AD5" s="27"/>
      <c r="AE5" s="27"/>
      <c r="AF5" s="27"/>
      <c r="AG5" s="27"/>
      <c r="AH5" s="28"/>
      <c r="AI5" s="28"/>
    </row>
    <row r="6">
      <c r="A6" s="17" t="str">
        <f t="shared" si="1"/>
        <v>00-5</v>
      </c>
      <c r="B6" s="21" t="s">
        <v>94</v>
      </c>
      <c r="C6" s="26" t="s">
        <v>95</v>
      </c>
      <c r="D6" s="29"/>
      <c r="E6" s="21" t="s">
        <v>80</v>
      </c>
      <c r="F6" s="27"/>
      <c r="G6" s="21" t="s">
        <v>81</v>
      </c>
      <c r="H6" s="21" t="s">
        <v>82</v>
      </c>
      <c r="I6" s="21" t="s">
        <v>96</v>
      </c>
      <c r="J6" s="21" t="s">
        <v>97</v>
      </c>
      <c r="K6" s="21" t="s">
        <v>98</v>
      </c>
      <c r="L6" s="27"/>
      <c r="M6" s="22">
        <v>44562.0</v>
      </c>
      <c r="N6" s="21">
        <v>137.0</v>
      </c>
      <c r="O6" s="21">
        <v>110.0</v>
      </c>
      <c r="P6" s="27"/>
      <c r="Q6" s="21" t="s">
        <v>99</v>
      </c>
      <c r="R6" s="27" t="str">
        <f>IFERROR(__xludf.DUMMYFUNCTION("GOOGLETRANSLATE(Q6)"),"UP and PUP are NPA’s recruitment hubs.")</f>
        <v>UP and PUP are NPA’s recruitment hubs.</v>
      </c>
      <c r="S6" s="27"/>
      <c r="T6" s="23">
        <v>44696.69236111111</v>
      </c>
      <c r="U6" s="27"/>
      <c r="V6" s="27"/>
      <c r="W6" s="27"/>
      <c r="X6" s="27"/>
      <c r="Y6" s="27"/>
      <c r="Z6" s="27"/>
      <c r="AA6" s="27"/>
      <c r="AB6" s="27"/>
      <c r="AC6" s="27"/>
      <c r="AD6" s="27"/>
      <c r="AE6" s="27"/>
      <c r="AF6" s="27"/>
      <c r="AG6" s="27"/>
      <c r="AH6" s="28"/>
      <c r="AI6" s="28"/>
    </row>
    <row r="7">
      <c r="A7" s="17" t="str">
        <f t="shared" si="1"/>
        <v>00-6</v>
      </c>
      <c r="B7" s="21" t="s">
        <v>100</v>
      </c>
      <c r="C7" s="26" t="s">
        <v>101</v>
      </c>
      <c r="D7" s="29"/>
      <c r="E7" s="21" t="s">
        <v>102</v>
      </c>
      <c r="F7" s="27"/>
      <c r="G7" s="21" t="s">
        <v>81</v>
      </c>
      <c r="H7" s="21" t="s">
        <v>82</v>
      </c>
      <c r="I7" s="21" t="s">
        <v>103</v>
      </c>
      <c r="J7" s="21" t="s">
        <v>104</v>
      </c>
      <c r="K7" s="21" t="s">
        <v>105</v>
      </c>
      <c r="L7" s="27"/>
      <c r="M7" s="22">
        <v>42248.0</v>
      </c>
      <c r="N7" s="21">
        <v>60.0</v>
      </c>
      <c r="O7" s="21">
        <v>10.0</v>
      </c>
      <c r="P7" s="21" t="s">
        <v>106</v>
      </c>
      <c r="Q7" s="21" t="s">
        <v>107</v>
      </c>
      <c r="R7" s="27" t="str">
        <f>IFERROR(__xludf.DUMMYFUNCTION("GOOGLETRANSLATE(Q7)"),"History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7" s="27"/>
      <c r="T7" s="23">
        <v>44216.998611111114</v>
      </c>
      <c r="U7" s="27"/>
      <c r="V7" s="27"/>
      <c r="W7" s="27"/>
      <c r="X7" s="27"/>
      <c r="Y7" s="27"/>
      <c r="Z7" s="27"/>
      <c r="AA7" s="27"/>
      <c r="AB7" s="27"/>
      <c r="AC7" s="27"/>
      <c r="AD7" s="27"/>
      <c r="AE7" s="27"/>
      <c r="AF7" s="27"/>
      <c r="AG7" s="27"/>
      <c r="AH7" s="28"/>
      <c r="AI7" s="28"/>
    </row>
    <row r="8">
      <c r="A8" s="17" t="str">
        <f t="shared" si="1"/>
        <v>00-7</v>
      </c>
      <c r="B8" s="21" t="s">
        <v>108</v>
      </c>
      <c r="C8" s="26" t="s">
        <v>109</v>
      </c>
      <c r="D8" s="29"/>
      <c r="E8" s="21" t="s">
        <v>110</v>
      </c>
      <c r="F8" s="27"/>
      <c r="G8" s="21" t="s">
        <v>111</v>
      </c>
      <c r="H8" s="21" t="s">
        <v>112</v>
      </c>
      <c r="I8" s="21" t="s">
        <v>113</v>
      </c>
      <c r="J8" s="21" t="s">
        <v>114</v>
      </c>
      <c r="K8" s="21" t="s">
        <v>115</v>
      </c>
      <c r="L8" s="27"/>
      <c r="M8" s="22">
        <v>43586.0</v>
      </c>
      <c r="N8" s="21">
        <v>427.0</v>
      </c>
      <c r="O8" s="21">
        <v>497.0</v>
      </c>
      <c r="P8" s="21" t="s">
        <v>116</v>
      </c>
      <c r="Q8" s="21" t="s">
        <v>117</v>
      </c>
      <c r="R8" s="27" t="str">
        <f>IFERROR(__xludf.DUMMYFUNCTION("GOOGLETRANSLATE(Q8)"),"They will then recruit the sees of soldiers and police who joined the NPA and conduct civil disobedience. So entitled brats, b*rats 😂😂")</f>
        <v>They will then recruit the sees of soldiers and police who joined the NPA and conduct civil disobedience. So entitled brats, b*rats 😂😂</v>
      </c>
      <c r="S8" s="27"/>
      <c r="T8" s="23">
        <v>44216.78333333333</v>
      </c>
      <c r="U8" s="27"/>
      <c r="V8" s="27"/>
      <c r="W8" s="27"/>
      <c r="X8" s="27"/>
      <c r="Y8" s="27"/>
      <c r="Z8" s="27"/>
      <c r="AA8" s="27"/>
      <c r="AB8" s="27"/>
      <c r="AC8" s="27"/>
      <c r="AD8" s="27"/>
      <c r="AE8" s="27"/>
      <c r="AF8" s="27"/>
      <c r="AG8" s="27"/>
      <c r="AH8" s="28"/>
      <c r="AI8" s="28"/>
    </row>
    <row r="9">
      <c r="A9" s="17" t="str">
        <f t="shared" si="1"/>
        <v>00-8</v>
      </c>
      <c r="B9" s="21" t="s">
        <v>118</v>
      </c>
      <c r="C9" s="26" t="s">
        <v>119</v>
      </c>
      <c r="D9" s="29"/>
      <c r="E9" s="21" t="s">
        <v>110</v>
      </c>
      <c r="F9" s="27"/>
      <c r="G9" s="21" t="s">
        <v>120</v>
      </c>
      <c r="H9" s="21" t="s">
        <v>112</v>
      </c>
      <c r="I9" s="21" t="s">
        <v>121</v>
      </c>
      <c r="J9" s="21" t="s">
        <v>122</v>
      </c>
      <c r="K9" s="21" t="s">
        <v>123</v>
      </c>
      <c r="L9" s="27"/>
      <c r="M9" s="22">
        <v>42767.0</v>
      </c>
      <c r="N9" s="30">
        <v>2251.0</v>
      </c>
      <c r="O9" s="30">
        <v>1940.0</v>
      </c>
      <c r="P9" s="21" t="s">
        <v>124</v>
      </c>
      <c r="Q9" s="21" t="s">
        <v>125</v>
      </c>
      <c r="R9" s="27" t="str">
        <f>IFERROR(__xludf.DUMMYFUNCTION("GOOGLETRANSLATE(Q9)"),"Well,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9" s="27"/>
      <c r="T9" s="23">
        <v>44054.805555555555</v>
      </c>
      <c r="U9" s="27"/>
      <c r="V9" s="27"/>
      <c r="W9" s="27"/>
      <c r="X9" s="27"/>
      <c r="Y9" s="27"/>
      <c r="Z9" s="27"/>
      <c r="AA9" s="27"/>
      <c r="AB9" s="27"/>
      <c r="AC9" s="27"/>
      <c r="AD9" s="27"/>
      <c r="AE9" s="27"/>
      <c r="AF9" s="27"/>
      <c r="AG9" s="27"/>
      <c r="AH9" s="28"/>
      <c r="AI9" s="28"/>
    </row>
    <row r="10">
      <c r="A10" s="17" t="str">
        <f t="shared" si="1"/>
        <v>00-9</v>
      </c>
      <c r="B10" s="21" t="s">
        <v>126</v>
      </c>
      <c r="C10" s="26" t="s">
        <v>127</v>
      </c>
      <c r="D10" s="29"/>
      <c r="E10" s="21" t="s">
        <v>110</v>
      </c>
      <c r="F10" s="27"/>
      <c r="G10" s="21" t="s">
        <v>120</v>
      </c>
      <c r="H10" s="21" t="s">
        <v>112</v>
      </c>
      <c r="I10" s="21" t="s">
        <v>128</v>
      </c>
      <c r="J10" s="21" t="s">
        <v>129</v>
      </c>
      <c r="K10" s="21" t="s">
        <v>130</v>
      </c>
      <c r="L10" s="27"/>
      <c r="M10" s="22">
        <v>44531.0</v>
      </c>
      <c r="N10" s="21">
        <v>86.0</v>
      </c>
      <c r="O10" s="21">
        <v>43.0</v>
      </c>
      <c r="P10" s="21" t="s">
        <v>131</v>
      </c>
      <c r="Q10" s="21" t="s">
        <v>132</v>
      </c>
      <c r="R10" s="27" t="str">
        <f>IFERROR(__xludf.DUMMYFUNCTION("GOOGLETRANSLATE(Q10)"),"UP terorista what do we expect")</f>
        <v>UP terorista what do we expect</v>
      </c>
      <c r="S10" s="27"/>
      <c r="T10" s="23">
        <v>44771.61944444444</v>
      </c>
      <c r="U10" s="27"/>
      <c r="V10" s="27"/>
      <c r="W10" s="27"/>
      <c r="X10" s="27"/>
      <c r="Y10" s="27"/>
      <c r="Z10" s="27"/>
      <c r="AA10" s="27"/>
      <c r="AB10" s="27"/>
      <c r="AC10" s="27"/>
      <c r="AD10" s="27"/>
      <c r="AE10" s="27"/>
      <c r="AF10" s="27"/>
      <c r="AG10" s="27"/>
      <c r="AH10" s="28"/>
      <c r="AI10" s="28"/>
    </row>
    <row r="11">
      <c r="A11" s="17" t="str">
        <f t="shared" si="1"/>
        <v>00-10</v>
      </c>
      <c r="B11" s="21" t="s">
        <v>133</v>
      </c>
      <c r="C11" s="26" t="s">
        <v>134</v>
      </c>
      <c r="D11" s="29"/>
      <c r="E11" s="21" t="s">
        <v>80</v>
      </c>
      <c r="F11" s="27"/>
      <c r="G11" s="21" t="s">
        <v>135</v>
      </c>
      <c r="H11" s="21" t="s">
        <v>136</v>
      </c>
      <c r="I11" s="21" t="s">
        <v>137</v>
      </c>
      <c r="J11" s="21" t="s">
        <v>138</v>
      </c>
      <c r="K11" s="21" t="s">
        <v>139</v>
      </c>
      <c r="L11" s="27"/>
      <c r="M11" s="22">
        <v>40817.0</v>
      </c>
      <c r="N11" s="21">
        <v>997.0</v>
      </c>
      <c r="O11" s="21">
        <v>3023.0</v>
      </c>
      <c r="P11" s="27"/>
      <c r="Q11" s="21" t="s">
        <v>140</v>
      </c>
      <c r="R11" s="27" t="str">
        <f>IFERROR(__xludf.DUMMYFUNCTION("GOOGLETRANSLATE(Q11)"),"Ulol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11" s="27"/>
      <c r="T11" s="23">
        <v>44215.26875</v>
      </c>
      <c r="U11" s="27"/>
      <c r="V11" s="27"/>
      <c r="W11" s="27"/>
      <c r="X11" s="27"/>
      <c r="Y11" s="27"/>
      <c r="Z11" s="27"/>
      <c r="AA11" s="27"/>
      <c r="AB11" s="27"/>
      <c r="AC11" s="27"/>
      <c r="AD11" s="27"/>
      <c r="AE11" s="27"/>
      <c r="AF11" s="27"/>
      <c r="AG11" s="27"/>
      <c r="AH11" s="28"/>
      <c r="AI11" s="28"/>
    </row>
    <row r="12">
      <c r="A12" s="17" t="str">
        <f t="shared" si="1"/>
        <v>00-11</v>
      </c>
      <c r="B12" s="21" t="s">
        <v>141</v>
      </c>
      <c r="C12" s="26" t="s">
        <v>142</v>
      </c>
      <c r="D12" s="29"/>
      <c r="E12" s="21" t="s">
        <v>102</v>
      </c>
      <c r="F12" s="27"/>
      <c r="G12" s="21" t="s">
        <v>135</v>
      </c>
      <c r="H12" s="21" t="s">
        <v>136</v>
      </c>
      <c r="I12" s="21" t="s">
        <v>143</v>
      </c>
      <c r="J12" s="21" t="s">
        <v>144</v>
      </c>
      <c r="K12" s="27"/>
      <c r="L12" s="27"/>
      <c r="M12" s="22">
        <v>42217.0</v>
      </c>
      <c r="N12" s="21">
        <v>943.0</v>
      </c>
      <c r="O12" s="21">
        <v>921.0</v>
      </c>
      <c r="P12" s="21" t="s">
        <v>71</v>
      </c>
      <c r="Q12" s="21" t="s">
        <v>145</v>
      </c>
      <c r="R12" s="27" t="str">
        <f>IFERROR(__xludf.DUMMYFUNCTION("GOOGLETRANSLATE(Q12)"),"Mayor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12" s="27"/>
      <c r="T12" s="31">
        <v>44127.0</v>
      </c>
      <c r="U12" s="27"/>
      <c r="V12" s="27"/>
      <c r="W12" s="27"/>
      <c r="X12" s="27"/>
      <c r="Y12" s="27"/>
      <c r="Z12" s="27"/>
      <c r="AA12" s="27"/>
      <c r="AB12" s="27"/>
      <c r="AC12" s="27"/>
      <c r="AD12" s="27"/>
      <c r="AE12" s="27"/>
      <c r="AF12" s="27"/>
      <c r="AG12" s="27"/>
      <c r="AH12" s="28"/>
      <c r="AI12" s="28"/>
    </row>
    <row r="13">
      <c r="A13" s="17" t="str">
        <f t="shared" si="1"/>
        <v>00-12</v>
      </c>
      <c r="B13" s="21" t="s">
        <v>146</v>
      </c>
      <c r="C13" s="26" t="s">
        <v>147</v>
      </c>
      <c r="D13" s="29"/>
      <c r="E13" s="21" t="s">
        <v>102</v>
      </c>
      <c r="F13" s="27"/>
      <c r="G13" s="21" t="s">
        <v>120</v>
      </c>
      <c r="H13" s="21" t="s">
        <v>112</v>
      </c>
      <c r="I13" s="21" t="s">
        <v>148</v>
      </c>
      <c r="J13" s="21" t="s">
        <v>149</v>
      </c>
      <c r="K13" s="21" t="s">
        <v>150</v>
      </c>
      <c r="L13" s="27"/>
      <c r="M13" s="22">
        <v>42430.0</v>
      </c>
      <c r="N13" s="21">
        <v>139.0</v>
      </c>
      <c r="O13" s="21">
        <v>169.0</v>
      </c>
      <c r="P13" s="27"/>
      <c r="Q13" s="21" t="s">
        <v>151</v>
      </c>
      <c r="R13" s="27" t="str">
        <f>IFERROR(__xludf.DUMMYFUNCTION("GOOGLETRANSLATE(Q13)"),"Breeding Ground of the Terrorist the Up")</f>
        <v>Breeding Ground of the Terrorist the Up</v>
      </c>
      <c r="S13" s="27"/>
      <c r="T13" s="23">
        <v>44773.62569444445</v>
      </c>
      <c r="U13" s="27"/>
      <c r="V13" s="27"/>
      <c r="W13" s="27"/>
      <c r="X13" s="27"/>
      <c r="Y13" s="27"/>
      <c r="Z13" s="27"/>
      <c r="AA13" s="27"/>
      <c r="AB13" s="27"/>
      <c r="AC13" s="27"/>
      <c r="AD13" s="27"/>
      <c r="AE13" s="27"/>
      <c r="AF13" s="27"/>
      <c r="AG13" s="27"/>
      <c r="AH13" s="28"/>
      <c r="AI13" s="28"/>
    </row>
    <row r="14">
      <c r="A14" s="17" t="str">
        <f t="shared" si="1"/>
        <v>00-13</v>
      </c>
      <c r="B14" s="18">
        <v>44998.381053240744</v>
      </c>
      <c r="C14" s="26" t="s">
        <v>152</v>
      </c>
      <c r="D14" s="29"/>
      <c r="E14" s="32" t="s">
        <v>80</v>
      </c>
      <c r="F14" s="27"/>
      <c r="G14" s="21" t="s">
        <v>135</v>
      </c>
      <c r="H14" s="21" t="s">
        <v>153</v>
      </c>
      <c r="I14" s="21" t="s">
        <v>154</v>
      </c>
      <c r="J14" s="21" t="s">
        <v>155</v>
      </c>
      <c r="K14" s="21" t="s">
        <v>156</v>
      </c>
      <c r="L14" s="27"/>
      <c r="M14" s="22">
        <v>44136.0</v>
      </c>
      <c r="N14" s="21">
        <v>61.0</v>
      </c>
      <c r="O14" s="21">
        <v>25.0</v>
      </c>
      <c r="P14" s="27"/>
      <c r="Q14" s="21" t="s">
        <v>157</v>
      </c>
      <c r="R14" s="27" t="str">
        <f>IFERROR(__xludf.DUMMYFUNCTION("GOOGLETRANSLATE(Q14)"),"So what? The many communists who are reunited")</f>
        <v>So what? The many communists who are reunited</v>
      </c>
      <c r="S14" s="27"/>
      <c r="T14" s="21" t="s">
        <v>158</v>
      </c>
      <c r="U14" s="27"/>
      <c r="V14" s="27"/>
      <c r="W14" s="21">
        <v>2.0</v>
      </c>
      <c r="X14" s="27"/>
      <c r="Y14" s="27"/>
      <c r="Z14" s="27"/>
      <c r="AA14" s="27"/>
      <c r="AB14" s="27"/>
      <c r="AC14" s="27"/>
      <c r="AD14" s="27"/>
      <c r="AE14" s="27"/>
      <c r="AF14" s="27"/>
      <c r="AG14" s="27"/>
      <c r="AH14" s="28"/>
      <c r="AI14" s="28"/>
    </row>
    <row r="15">
      <c r="A15" s="17" t="str">
        <f t="shared" si="1"/>
        <v>00-14</v>
      </c>
      <c r="B15" s="18">
        <v>44998.3821875</v>
      </c>
      <c r="C15" s="26" t="s">
        <v>159</v>
      </c>
      <c r="D15" s="29"/>
      <c r="E15" s="32" t="s">
        <v>80</v>
      </c>
      <c r="F15" s="27"/>
      <c r="G15" s="32" t="s">
        <v>135</v>
      </c>
      <c r="H15" s="21" t="s">
        <v>153</v>
      </c>
      <c r="I15" s="21" t="s">
        <v>160</v>
      </c>
      <c r="J15" s="21" t="s">
        <v>161</v>
      </c>
      <c r="K15" s="21" t="s">
        <v>162</v>
      </c>
      <c r="L15" s="27"/>
      <c r="M15" s="22">
        <v>42248.0</v>
      </c>
      <c r="N15" s="21">
        <v>304.0</v>
      </c>
      <c r="O15" s="21">
        <v>223.0</v>
      </c>
      <c r="P15" s="27"/>
      <c r="Q15" s="21" t="s">
        <v>163</v>
      </c>
      <c r="R15" s="27" t="str">
        <f>IFERROR(__xludf.DUMMYFUNCTION("GOOGLETRANSLATE(Q15)"),"I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5" s="27"/>
      <c r="T15" s="23">
        <v>43503.83819444444</v>
      </c>
      <c r="U15" s="27"/>
      <c r="V15" s="27"/>
      <c r="W15" s="27"/>
      <c r="X15" s="27"/>
      <c r="Y15" s="27"/>
      <c r="Z15" s="27"/>
      <c r="AA15" s="27"/>
      <c r="AB15" s="27"/>
      <c r="AC15" s="27"/>
      <c r="AD15" s="27"/>
      <c r="AE15" s="27"/>
      <c r="AF15" s="27"/>
      <c r="AG15" s="27"/>
      <c r="AH15" s="28"/>
      <c r="AI15" s="28"/>
    </row>
    <row r="16">
      <c r="A16" s="17" t="str">
        <f t="shared" si="1"/>
        <v>00-15</v>
      </c>
      <c r="B16" s="18">
        <v>44998.383888888886</v>
      </c>
      <c r="C16" s="26" t="s">
        <v>164</v>
      </c>
      <c r="D16" s="29"/>
      <c r="E16" s="32" t="s">
        <v>80</v>
      </c>
      <c r="F16" s="27"/>
      <c r="G16" s="32" t="s">
        <v>135</v>
      </c>
      <c r="H16" s="21" t="s">
        <v>153</v>
      </c>
      <c r="I16" s="21" t="s">
        <v>165</v>
      </c>
      <c r="J16" s="21" t="s">
        <v>166</v>
      </c>
      <c r="K16" s="21" t="s">
        <v>167</v>
      </c>
      <c r="L16" s="27"/>
      <c r="M16" s="22">
        <v>40179.0</v>
      </c>
      <c r="N16" s="21">
        <v>2345.0</v>
      </c>
      <c r="O16" s="21">
        <v>1861.0</v>
      </c>
      <c r="P16" s="27"/>
      <c r="Q16" s="21" t="s">
        <v>168</v>
      </c>
      <c r="R16" s="27" t="str">
        <f>IFERROR(__xludf.DUMMYFUNCTION("GOOGLETRANSLATE(Q16)"),"""Your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6" s="21" t="s">
        <v>169</v>
      </c>
      <c r="T16" s="21" t="s">
        <v>170</v>
      </c>
      <c r="U16" s="27"/>
      <c r="V16" s="27"/>
      <c r="W16" s="21">
        <v>14.0</v>
      </c>
      <c r="X16" s="27"/>
      <c r="Y16" s="21">
        <v>6.0</v>
      </c>
      <c r="Z16" s="27"/>
      <c r="AA16" s="27"/>
      <c r="AB16" s="27"/>
      <c r="AC16" s="27"/>
      <c r="AD16" s="27"/>
      <c r="AE16" s="27"/>
      <c r="AF16" s="27"/>
      <c r="AG16" s="27"/>
      <c r="AH16" s="28"/>
      <c r="AI16" s="28"/>
    </row>
    <row r="17">
      <c r="A17" s="17" t="str">
        <f t="shared" si="1"/>
        <v>00-16</v>
      </c>
      <c r="B17" s="18">
        <v>44998.384988425925</v>
      </c>
      <c r="C17" s="26" t="s">
        <v>171</v>
      </c>
      <c r="D17" s="29"/>
      <c r="E17" s="32" t="s">
        <v>80</v>
      </c>
      <c r="F17" s="27"/>
      <c r="G17" s="32" t="s">
        <v>135</v>
      </c>
      <c r="H17" s="21" t="s">
        <v>153</v>
      </c>
      <c r="I17" s="32" t="s">
        <v>172</v>
      </c>
      <c r="J17" s="32" t="s">
        <v>173</v>
      </c>
      <c r="K17" s="32" t="s">
        <v>174</v>
      </c>
      <c r="L17" s="27"/>
      <c r="M17" s="22">
        <v>43800.0</v>
      </c>
      <c r="N17" s="32">
        <v>1.0</v>
      </c>
      <c r="O17" s="32">
        <v>0.0</v>
      </c>
      <c r="P17" s="27"/>
      <c r="Q17" s="32" t="s">
        <v>175</v>
      </c>
      <c r="R17" s="27" t="str">
        <f>IFERROR(__xludf.DUMMYFUNCTION("GOOGLETRANSLATE(Q17)"),"This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7" s="21" t="s">
        <v>176</v>
      </c>
      <c r="T17" s="23">
        <v>44870.915972222225</v>
      </c>
      <c r="U17" s="27"/>
      <c r="V17" s="27"/>
      <c r="W17" s="27"/>
      <c r="X17" s="27"/>
      <c r="Y17" s="27"/>
      <c r="Z17" s="27"/>
      <c r="AA17" s="27"/>
      <c r="AB17" s="27"/>
      <c r="AC17" s="27"/>
      <c r="AD17" s="27"/>
      <c r="AE17" s="27"/>
      <c r="AF17" s="27"/>
      <c r="AG17" s="27"/>
      <c r="AH17" s="28"/>
      <c r="AI17" s="28"/>
    </row>
    <row r="18">
      <c r="A18" s="17" t="str">
        <f t="shared" si="1"/>
        <v>00-17</v>
      </c>
      <c r="B18" s="18">
        <v>44998.39597222222</v>
      </c>
      <c r="C18" s="26" t="s">
        <v>177</v>
      </c>
      <c r="D18" s="29"/>
      <c r="E18" s="32" t="s">
        <v>80</v>
      </c>
      <c r="F18" s="27"/>
      <c r="G18" s="32" t="s">
        <v>135</v>
      </c>
      <c r="H18" s="21" t="s">
        <v>153</v>
      </c>
      <c r="I18" s="21" t="s">
        <v>178</v>
      </c>
      <c r="J18" s="21" t="s">
        <v>179</v>
      </c>
      <c r="K18" s="21" t="s">
        <v>180</v>
      </c>
      <c r="L18" s="27"/>
      <c r="M18" s="22">
        <v>41760.0</v>
      </c>
      <c r="N18" s="21">
        <v>295.0</v>
      </c>
      <c r="O18" s="21">
        <v>240.0</v>
      </c>
      <c r="P18" s="27"/>
      <c r="Q18" s="21" t="s">
        <v>181</v>
      </c>
      <c r="R18" s="27" t="str">
        <f>IFERROR(__xludf.DUMMYFUNCTION("GOOGLETRANSLATE(Q18)"),"So UP is not in the top 10 universities all over Asia because it is a rebel in the government and the country. The town has studied them but almost all communists and terrorists are complaining and attacks in the country.")</f>
        <v>So UP is not in the top 10 universities all over Asia because it is a rebel in the government and the country. The town has studied them but almost all communists and terrorists are complaining and attacks in the country.</v>
      </c>
      <c r="S18" s="21" t="s">
        <v>176</v>
      </c>
      <c r="T18" s="21" t="s">
        <v>182</v>
      </c>
      <c r="U18" s="27"/>
      <c r="V18" s="27"/>
      <c r="W18" s="21">
        <v>12.0</v>
      </c>
      <c r="X18" s="27"/>
      <c r="Y18" s="21">
        <v>5.0</v>
      </c>
      <c r="Z18" s="27"/>
      <c r="AA18" s="27"/>
      <c r="AB18" s="27"/>
      <c r="AC18" s="27"/>
      <c r="AD18" s="27"/>
      <c r="AE18" s="27"/>
      <c r="AF18" s="27"/>
      <c r="AG18" s="27"/>
      <c r="AH18" s="28"/>
      <c r="AI18" s="28"/>
    </row>
    <row r="19">
      <c r="A19" s="17" t="str">
        <f t="shared" si="1"/>
        <v>00-18</v>
      </c>
      <c r="B19" s="18">
        <v>44998.397835648146</v>
      </c>
      <c r="C19" s="26" t="s">
        <v>183</v>
      </c>
      <c r="D19" s="29"/>
      <c r="E19" s="32" t="s">
        <v>80</v>
      </c>
      <c r="F19" s="27"/>
      <c r="G19" s="32" t="s">
        <v>135</v>
      </c>
      <c r="H19" s="21" t="s">
        <v>153</v>
      </c>
      <c r="I19" s="21" t="s">
        <v>184</v>
      </c>
      <c r="J19" s="21" t="s">
        <v>185</v>
      </c>
      <c r="K19" s="27"/>
      <c r="L19" s="27"/>
      <c r="M19" s="22">
        <v>43070.0</v>
      </c>
      <c r="N19" s="21">
        <v>1800.0</v>
      </c>
      <c r="O19" s="21">
        <v>1085.0</v>
      </c>
      <c r="P19" s="21" t="s">
        <v>86</v>
      </c>
      <c r="Q19" s="21" t="s">
        <v>186</v>
      </c>
      <c r="R19" s="27" t="str">
        <f>IFERROR(__xludf.DUMMYFUNCTION("GOOGLETRANSLATE(Q19)"),"0po,please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9" s="21" t="s">
        <v>176</v>
      </c>
      <c r="T19" s="23">
        <v>44146.98888888889</v>
      </c>
      <c r="U19" s="27"/>
      <c r="V19" s="27"/>
      <c r="W19" s="21">
        <v>1.0</v>
      </c>
      <c r="X19" s="27"/>
      <c r="Y19" s="27"/>
      <c r="Z19" s="27"/>
      <c r="AA19" s="27"/>
      <c r="AB19" s="27"/>
      <c r="AC19" s="27"/>
      <c r="AD19" s="27"/>
      <c r="AE19" s="27"/>
      <c r="AF19" s="27"/>
      <c r="AG19" s="27"/>
      <c r="AH19" s="28"/>
      <c r="AI19" s="28"/>
    </row>
    <row r="20">
      <c r="A20" s="17" t="str">
        <f t="shared" si="1"/>
        <v>00-19</v>
      </c>
      <c r="B20" s="18">
        <v>44998.39805555555</v>
      </c>
      <c r="C20" s="26" t="s">
        <v>187</v>
      </c>
      <c r="D20" s="29"/>
      <c r="E20" s="32" t="s">
        <v>80</v>
      </c>
      <c r="F20" s="27"/>
      <c r="G20" s="32" t="s">
        <v>135</v>
      </c>
      <c r="H20" s="21" t="s">
        <v>153</v>
      </c>
      <c r="I20" s="21" t="s">
        <v>188</v>
      </c>
      <c r="J20" s="21" t="s">
        <v>189</v>
      </c>
      <c r="K20" s="21" t="s">
        <v>190</v>
      </c>
      <c r="L20" s="27"/>
      <c r="M20" s="22">
        <v>40634.0</v>
      </c>
      <c r="N20" s="21">
        <v>1819.0</v>
      </c>
      <c r="O20" s="21">
        <v>1503.0</v>
      </c>
      <c r="P20" s="21" t="s">
        <v>191</v>
      </c>
      <c r="Q20" s="21" t="s">
        <v>192</v>
      </c>
      <c r="R20" s="27" t="str">
        <f>IFERROR(__xludf.DUMMYFUNCTION("GOOGLETRANSLATE(Q20)"),"Is the communist recruitment to UP and other state universities to make the NPA the youth is an academic freedom?")</f>
        <v>Is the communist recruitment to UP and other state universities to make the NPA the youth is an academic freedom?</v>
      </c>
      <c r="S20" s="21" t="s">
        <v>16</v>
      </c>
      <c r="T20" s="21" t="s">
        <v>193</v>
      </c>
      <c r="U20" s="27"/>
      <c r="V20" s="27"/>
      <c r="W20" s="21">
        <v>19.0</v>
      </c>
      <c r="X20" s="27"/>
      <c r="Y20" s="21">
        <v>1.0</v>
      </c>
      <c r="Z20" s="27"/>
      <c r="AA20" s="27"/>
      <c r="AB20" s="27"/>
      <c r="AC20" s="27"/>
      <c r="AD20" s="27"/>
      <c r="AE20" s="27"/>
      <c r="AF20" s="27"/>
      <c r="AG20" s="27"/>
      <c r="AH20" s="28"/>
      <c r="AI20" s="28"/>
    </row>
    <row r="21">
      <c r="A21" s="17" t="str">
        <f t="shared" si="1"/>
        <v>00-20</v>
      </c>
      <c r="B21" s="18">
        <v>44998.399097222224</v>
      </c>
      <c r="C21" s="26" t="s">
        <v>194</v>
      </c>
      <c r="D21" s="29"/>
      <c r="E21" s="32" t="s">
        <v>80</v>
      </c>
      <c r="F21" s="27"/>
      <c r="G21" s="21" t="s">
        <v>120</v>
      </c>
      <c r="H21" s="21" t="s">
        <v>153</v>
      </c>
      <c r="I21" s="21" t="s">
        <v>195</v>
      </c>
      <c r="J21" s="21" t="s">
        <v>196</v>
      </c>
      <c r="K21" s="21" t="s">
        <v>197</v>
      </c>
      <c r="L21" s="21" t="s">
        <v>198</v>
      </c>
      <c r="M21" s="22">
        <v>41883.0</v>
      </c>
      <c r="N21" s="21">
        <v>383.0</v>
      </c>
      <c r="O21" s="21">
        <v>1863642.0</v>
      </c>
      <c r="P21" s="21" t="s">
        <v>71</v>
      </c>
      <c r="Q21" s="21" t="s">
        <v>199</v>
      </c>
      <c r="R21" s="27" t="str">
        <f>IFERROR(__xludf.DUMMYFUNCTION("GOOGLETRANSLATE(Q21)"),"Duterte to UP Students: Fine, stop a lesson. I will stop the funding. There was nothing to do, but to recruit the communists there.")</f>
        <v>Duterte to UP Students: Fine, stop a lesson. I will stop the funding. There was nothing to do, but to recruit the communists there.</v>
      </c>
      <c r="S21" s="21" t="s">
        <v>200</v>
      </c>
      <c r="T21" s="21" t="s">
        <v>201</v>
      </c>
      <c r="U21" s="27"/>
      <c r="V21" s="27"/>
      <c r="W21" s="21">
        <v>6019.0</v>
      </c>
      <c r="X21" s="27"/>
      <c r="Y21" s="21">
        <v>314.0</v>
      </c>
      <c r="Z21" s="21">
        <v>19053.0</v>
      </c>
      <c r="AA21" s="27"/>
      <c r="AB21" s="27"/>
      <c r="AC21" s="27"/>
      <c r="AD21" s="27"/>
      <c r="AE21" s="27"/>
      <c r="AF21" s="27"/>
      <c r="AG21" s="27"/>
      <c r="AH21" s="28"/>
      <c r="AI21" s="28"/>
    </row>
    <row r="22">
      <c r="A22" s="17" t="str">
        <f t="shared" si="1"/>
        <v>00-21</v>
      </c>
      <c r="B22" s="18">
        <v>44998.39969907407</v>
      </c>
      <c r="C22" s="26" t="s">
        <v>202</v>
      </c>
      <c r="D22" s="29"/>
      <c r="E22" s="32" t="s">
        <v>80</v>
      </c>
      <c r="F22" s="27"/>
      <c r="G22" s="32" t="s">
        <v>135</v>
      </c>
      <c r="H22" s="21" t="s">
        <v>153</v>
      </c>
      <c r="I22" s="21" t="s">
        <v>203</v>
      </c>
      <c r="J22" s="21" t="s">
        <v>204</v>
      </c>
      <c r="K22" s="21" t="s">
        <v>205</v>
      </c>
      <c r="L22" s="27"/>
      <c r="M22" s="22">
        <v>43344.0</v>
      </c>
      <c r="N22" s="21">
        <v>950.0</v>
      </c>
      <c r="O22" s="21">
        <v>141.0</v>
      </c>
      <c r="P22" s="21" t="s">
        <v>206</v>
      </c>
      <c r="Q22" s="21" t="s">
        <v>207</v>
      </c>
      <c r="R22" s="27" t="str">
        <f>IFERROR(__xludf.DUMMYFUNCTION("GOOGLETRANSLATE(Q22)"),"Do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22" s="21" t="s">
        <v>176</v>
      </c>
      <c r="T22" s="21" t="s">
        <v>208</v>
      </c>
      <c r="U22" s="27"/>
      <c r="V22" s="27"/>
      <c r="W22" s="21"/>
      <c r="X22" s="27"/>
      <c r="Y22" s="27"/>
      <c r="Z22" s="27"/>
      <c r="AA22" s="27"/>
      <c r="AB22" s="27"/>
      <c r="AC22" s="27"/>
      <c r="AD22" s="27"/>
      <c r="AE22" s="27"/>
      <c r="AF22" s="27"/>
      <c r="AG22" s="27"/>
      <c r="AH22" s="28"/>
      <c r="AI22" s="28"/>
    </row>
    <row r="23">
      <c r="A23" s="17" t="str">
        <f t="shared" si="1"/>
        <v>00-22</v>
      </c>
      <c r="B23" s="18">
        <v>44998.40131944444</v>
      </c>
      <c r="C23" s="26" t="s">
        <v>209</v>
      </c>
      <c r="D23" s="29"/>
      <c r="E23" s="21" t="s">
        <v>80</v>
      </c>
      <c r="F23" s="27"/>
      <c r="G23" s="32" t="s">
        <v>120</v>
      </c>
      <c r="H23" s="21" t="s">
        <v>153</v>
      </c>
      <c r="I23" s="21" t="s">
        <v>210</v>
      </c>
      <c r="J23" s="21" t="s">
        <v>211</v>
      </c>
      <c r="K23" s="21" t="s">
        <v>212</v>
      </c>
      <c r="L23" s="32" t="s">
        <v>198</v>
      </c>
      <c r="M23" s="22">
        <v>40118.0</v>
      </c>
      <c r="N23" s="21">
        <v>179.0</v>
      </c>
      <c r="O23" s="21">
        <v>1514473.0</v>
      </c>
      <c r="P23" s="21" t="s">
        <v>213</v>
      </c>
      <c r="Q23" s="21" t="s">
        <v>214</v>
      </c>
      <c r="R23" s="27" t="str">
        <f>IFERROR(__xludf.DUMMYFUNCTION("GOOGLETRANSLATE(Q23)"),"President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3" s="21" t="s">
        <v>200</v>
      </c>
      <c r="T23" s="21" t="s">
        <v>215</v>
      </c>
      <c r="U23" s="27"/>
      <c r="V23" s="27"/>
      <c r="W23" s="21">
        <v>26.0</v>
      </c>
      <c r="X23" s="27"/>
      <c r="Y23" s="21">
        <v>3.0</v>
      </c>
      <c r="Z23" s="21">
        <v>8.0</v>
      </c>
      <c r="AA23" s="27"/>
      <c r="AB23" s="27"/>
      <c r="AC23" s="27"/>
      <c r="AD23" s="27"/>
      <c r="AE23" s="27"/>
      <c r="AF23" s="27"/>
      <c r="AG23" s="27"/>
      <c r="AH23" s="28"/>
      <c r="AI23" s="28"/>
    </row>
    <row r="24">
      <c r="A24" s="17" t="str">
        <f t="shared" si="1"/>
        <v>00-23</v>
      </c>
      <c r="B24" s="18">
        <v>44998.40292824074</v>
      </c>
      <c r="C24" s="26" t="s">
        <v>216</v>
      </c>
      <c r="D24" s="29"/>
      <c r="E24" s="32" t="s">
        <v>80</v>
      </c>
      <c r="F24" s="27"/>
      <c r="G24" s="32" t="s">
        <v>135</v>
      </c>
      <c r="H24" s="21" t="s">
        <v>153</v>
      </c>
      <c r="I24" s="21" t="s">
        <v>217</v>
      </c>
      <c r="J24" s="21" t="s">
        <v>218</v>
      </c>
      <c r="K24" s="21" t="s">
        <v>219</v>
      </c>
      <c r="L24" s="27"/>
      <c r="M24" s="22">
        <v>40269.0</v>
      </c>
      <c r="N24" s="21">
        <v>149.0</v>
      </c>
      <c r="O24" s="21">
        <v>598.0</v>
      </c>
      <c r="P24" s="21" t="s">
        <v>220</v>
      </c>
      <c r="Q24" s="21" t="s">
        <v>221</v>
      </c>
      <c r="R24" s="27" t="str">
        <f>IFERROR(__xludf.DUMMYFUNCTION("GOOGLETRANSLATE(Q24)"),"Kids of OFW's can afford private schools. They experience capitalism and approve of it.
State universities have entrance exams, and the best students pass. These come from the best schools, usually private schools.
Ang problema = mga komunistang nag"&amp;"tuturo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4" s="27"/>
      <c r="T24" s="21" t="s">
        <v>222</v>
      </c>
      <c r="U24" s="27"/>
      <c r="V24" s="27"/>
      <c r="W24" s="21">
        <v>1978.0</v>
      </c>
      <c r="X24" s="27"/>
      <c r="Y24" s="21">
        <v>97.0</v>
      </c>
      <c r="Z24" s="21">
        <v>227.0</v>
      </c>
      <c r="AA24" s="27"/>
      <c r="AB24" s="27"/>
      <c r="AC24" s="27"/>
      <c r="AD24" s="27"/>
      <c r="AE24" s="27"/>
      <c r="AF24" s="27"/>
      <c r="AG24" s="27"/>
      <c r="AH24" s="28"/>
      <c r="AI24" s="28"/>
    </row>
    <row r="25">
      <c r="A25" s="17" t="str">
        <f t="shared" si="1"/>
        <v>00-24</v>
      </c>
      <c r="B25" s="18">
        <v>44998.426030092596</v>
      </c>
      <c r="C25" s="26" t="s">
        <v>223</v>
      </c>
      <c r="D25" s="29"/>
      <c r="E25" s="32" t="s">
        <v>80</v>
      </c>
      <c r="F25" s="27"/>
      <c r="G25" s="32" t="s">
        <v>120</v>
      </c>
      <c r="H25" s="21" t="s">
        <v>153</v>
      </c>
      <c r="I25" s="21" t="s">
        <v>224</v>
      </c>
      <c r="J25" s="21" t="s">
        <v>225</v>
      </c>
      <c r="K25" s="21" t="s">
        <v>226</v>
      </c>
      <c r="L25" s="27"/>
      <c r="M25" s="22">
        <v>40210.0</v>
      </c>
      <c r="N25" s="21">
        <v>1236.0</v>
      </c>
      <c r="O25" s="21">
        <v>638.0</v>
      </c>
      <c r="P25" s="21" t="s">
        <v>227</v>
      </c>
      <c r="Q25" s="21" t="s">
        <v>228</v>
      </c>
      <c r="R25" s="27" t="str">
        <f>IFERROR(__xludf.DUMMYFUNCTION("GOOGLETRANSLATE(Q25)"),"If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5" s="21" t="s">
        <v>176</v>
      </c>
      <c r="T25" s="21" t="s">
        <v>229</v>
      </c>
      <c r="U25" s="27"/>
      <c r="V25" s="27"/>
      <c r="W25" s="21">
        <v>5.0</v>
      </c>
      <c r="X25" s="27"/>
      <c r="Y25" s="27"/>
      <c r="Z25" s="27"/>
      <c r="AA25" s="27"/>
      <c r="AB25" s="27"/>
      <c r="AC25" s="27"/>
      <c r="AD25" s="27"/>
      <c r="AE25" s="27"/>
      <c r="AF25" s="27"/>
      <c r="AG25" s="27"/>
      <c r="AH25" s="28"/>
      <c r="AI25" s="28"/>
    </row>
    <row r="26">
      <c r="A26" s="17" t="str">
        <f t="shared" si="1"/>
        <v>00-25</v>
      </c>
      <c r="B26" s="18">
        <v>44998.44059449074</v>
      </c>
      <c r="C26" s="26" t="s">
        <v>230</v>
      </c>
      <c r="D26" s="29"/>
      <c r="E26" s="32" t="s">
        <v>80</v>
      </c>
      <c r="F26" s="27"/>
      <c r="G26" s="32" t="s">
        <v>120</v>
      </c>
      <c r="H26" s="21" t="s">
        <v>153</v>
      </c>
      <c r="I26" s="21" t="s">
        <v>231</v>
      </c>
      <c r="J26" s="21" t="s">
        <v>232</v>
      </c>
      <c r="K26" s="21" t="s">
        <v>233</v>
      </c>
      <c r="L26" s="27"/>
      <c r="M26" s="22">
        <v>39995.0</v>
      </c>
      <c r="N26" s="21">
        <v>54.0</v>
      </c>
      <c r="O26" s="21">
        <v>25.0</v>
      </c>
      <c r="P26" s="27"/>
      <c r="Q26" s="21" t="s">
        <v>234</v>
      </c>
      <c r="R26" s="27" t="str">
        <f>IFERROR(__xludf.DUMMYFUNCTION("GOOGLETRANSLATE(Q26)"),"It's hard to get to UP but that's more like that more than that if you're an OFW. Most of what I heard of students becoming left came from state universities. The govt needs to make a way to fix it.")</f>
        <v>It's hard to get to UP but that's more like that more than that if you're an OFW. Most of what I heard of students becoming left came from state universities. The govt needs to make a way to fix it.</v>
      </c>
      <c r="S26" s="21" t="s">
        <v>176</v>
      </c>
      <c r="T26" s="23">
        <v>43878.623611111114</v>
      </c>
      <c r="U26" s="27"/>
      <c r="V26" s="27"/>
      <c r="W26" s="27"/>
      <c r="X26" s="27"/>
      <c r="Y26" s="27"/>
      <c r="Z26" s="27"/>
      <c r="AA26" s="27"/>
      <c r="AB26" s="27"/>
      <c r="AC26" s="27"/>
      <c r="AD26" s="27"/>
      <c r="AE26" s="27"/>
      <c r="AF26" s="27"/>
      <c r="AG26" s="27"/>
      <c r="AH26" s="28"/>
      <c r="AI26" s="28"/>
    </row>
    <row r="27">
      <c r="A27" s="17" t="str">
        <f t="shared" si="1"/>
        <v>00-26</v>
      </c>
      <c r="B27" s="18">
        <v>44998.44225457176</v>
      </c>
      <c r="C27" s="26" t="s">
        <v>235</v>
      </c>
      <c r="D27" s="29"/>
      <c r="E27" s="32" t="s">
        <v>80</v>
      </c>
      <c r="F27" s="27"/>
      <c r="G27" s="32" t="s">
        <v>135</v>
      </c>
      <c r="H27" s="21" t="s">
        <v>153</v>
      </c>
      <c r="I27" s="21" t="s">
        <v>236</v>
      </c>
      <c r="J27" s="21" t="s">
        <v>237</v>
      </c>
      <c r="K27" s="27"/>
      <c r="L27" s="27"/>
      <c r="M27" s="22">
        <v>42248.0</v>
      </c>
      <c r="N27" s="21">
        <v>8.0</v>
      </c>
      <c r="O27" s="21">
        <v>1285.0</v>
      </c>
      <c r="P27" s="21" t="s">
        <v>238</v>
      </c>
      <c r="Q27" s="21" t="s">
        <v>239</v>
      </c>
      <c r="R27" s="27" t="str">
        <f>IFERROR(__xludf.DUMMYFUNCTION("GOOGLETRANSLATE(Q27)"),"It is a wise if you send such things that you will have to fight right but it should be a good way! Unfortunately studied.")</f>
        <v>It is a wise if you send such things that you will have to fight right but it should be a good way! Unfortunately studied.</v>
      </c>
      <c r="S27" s="21" t="s">
        <v>176</v>
      </c>
      <c r="T27" s="21" t="s">
        <v>240</v>
      </c>
      <c r="U27" s="27"/>
      <c r="V27" s="27"/>
      <c r="W27" s="27"/>
      <c r="X27" s="27"/>
      <c r="Y27" s="27"/>
      <c r="Z27" s="27"/>
      <c r="AA27" s="27"/>
      <c r="AB27" s="27"/>
      <c r="AC27" s="27"/>
      <c r="AD27" s="27"/>
      <c r="AE27" s="27"/>
      <c r="AF27" s="27"/>
      <c r="AG27" s="27"/>
      <c r="AH27" s="28"/>
      <c r="AI27" s="28"/>
    </row>
    <row r="28">
      <c r="A28" s="17" t="str">
        <f t="shared" si="1"/>
        <v>00-27</v>
      </c>
      <c r="B28" s="18">
        <v>44998.44385571759</v>
      </c>
      <c r="C28" s="26" t="s">
        <v>241</v>
      </c>
      <c r="D28" s="29"/>
      <c r="E28" s="32" t="s">
        <v>80</v>
      </c>
      <c r="F28" s="27"/>
      <c r="G28" s="21" t="s">
        <v>242</v>
      </c>
      <c r="H28" s="21" t="s">
        <v>153</v>
      </c>
      <c r="I28" s="21" t="s">
        <v>243</v>
      </c>
      <c r="J28" s="21" t="s">
        <v>244</v>
      </c>
      <c r="K28" s="21" t="s">
        <v>245</v>
      </c>
      <c r="L28" s="27"/>
      <c r="M28" s="22">
        <v>43952.0</v>
      </c>
      <c r="N28" s="21">
        <v>143.0</v>
      </c>
      <c r="O28" s="21">
        <v>182.0</v>
      </c>
      <c r="P28" s="21" t="s">
        <v>246</v>
      </c>
      <c r="Q28" s="21" t="s">
        <v>247</v>
      </c>
      <c r="R28" s="27" t="str">
        <f>IFERROR(__xludf.DUMMYFUNCTION("GOOGLETRANSLATE(Q28)"),"""In my PUP studying my granddaughter, it's hard"" in the morning
""Communist ata, maybe that is up"" at night")</f>
        <v>"In my PUP studying my granddaughter, it's hard" in the morning
"Communist ata, maybe that is up" at night</v>
      </c>
      <c r="S28" s="21" t="s">
        <v>16</v>
      </c>
      <c r="T28" s="21" t="s">
        <v>248</v>
      </c>
      <c r="U28" s="27"/>
      <c r="V28" s="27"/>
      <c r="W28" s="27"/>
      <c r="X28" s="27"/>
      <c r="Y28" s="27"/>
      <c r="Z28" s="27"/>
      <c r="AA28" s="27"/>
      <c r="AB28" s="27"/>
      <c r="AC28" s="27"/>
      <c r="AD28" s="27"/>
      <c r="AE28" s="27"/>
      <c r="AF28" s="27"/>
      <c r="AG28" s="27"/>
      <c r="AH28" s="28"/>
      <c r="AI28" s="28"/>
    </row>
    <row r="29">
      <c r="A29" s="17" t="str">
        <f t="shared" si="1"/>
        <v>00-28</v>
      </c>
      <c r="B29" s="18">
        <v>44998.44515071759</v>
      </c>
      <c r="C29" s="26" t="s">
        <v>249</v>
      </c>
      <c r="D29" s="29"/>
      <c r="E29" s="32" t="s">
        <v>80</v>
      </c>
      <c r="F29" s="27"/>
      <c r="G29" s="32" t="s">
        <v>242</v>
      </c>
      <c r="H29" s="21" t="s">
        <v>153</v>
      </c>
      <c r="I29" s="21" t="s">
        <v>250</v>
      </c>
      <c r="J29" s="21" t="s">
        <v>251</v>
      </c>
      <c r="K29" s="21" t="s">
        <v>252</v>
      </c>
      <c r="L29" s="27"/>
      <c r="M29" s="22">
        <v>41244.0</v>
      </c>
      <c r="N29" s="21">
        <v>76.0</v>
      </c>
      <c r="O29" s="21">
        <v>4432.0</v>
      </c>
      <c r="P29" s="21" t="s">
        <v>253</v>
      </c>
      <c r="Q29" s="21" t="s">
        <v>254</v>
      </c>
      <c r="R29" s="27" t="str">
        <f>IFERROR(__xludf.DUMMYFUNCTION("GOOGLETRANSLATE(Q29)"),"Mariano: You always get rid of (Duterte) young people, teachers because PUP is a communist fort.")</f>
        <v>Mariano: You always get rid of (Duterte) young people, teachers because PUP is a communist fort.</v>
      </c>
      <c r="S29" s="21" t="s">
        <v>200</v>
      </c>
      <c r="T29" s="21" t="s">
        <v>255</v>
      </c>
      <c r="U29" s="27"/>
      <c r="V29" s="27"/>
      <c r="W29" s="21">
        <v>5.0</v>
      </c>
      <c r="X29" s="27"/>
      <c r="Y29" s="21">
        <v>3.0</v>
      </c>
      <c r="Z29" s="27"/>
      <c r="AA29" s="27"/>
      <c r="AB29" s="27"/>
      <c r="AC29" s="27"/>
      <c r="AD29" s="27"/>
      <c r="AE29" s="27"/>
      <c r="AF29" s="27"/>
      <c r="AG29" s="27"/>
      <c r="AH29" s="28"/>
      <c r="AI29" s="28"/>
    </row>
    <row r="30">
      <c r="A30" s="17" t="str">
        <f t="shared" si="1"/>
        <v>00-29</v>
      </c>
      <c r="B30" s="18">
        <v>44998.44676340278</v>
      </c>
      <c r="C30" s="26" t="s">
        <v>256</v>
      </c>
      <c r="D30" s="29"/>
      <c r="E30" s="32" t="s">
        <v>80</v>
      </c>
      <c r="F30" s="27"/>
      <c r="G30" s="32" t="s">
        <v>135</v>
      </c>
      <c r="H30" s="21" t="s">
        <v>153</v>
      </c>
      <c r="I30" s="21" t="s">
        <v>257</v>
      </c>
      <c r="J30" s="21" t="s">
        <v>258</v>
      </c>
      <c r="K30" s="21" t="s">
        <v>259</v>
      </c>
      <c r="L30" s="27"/>
      <c r="M30" s="22">
        <v>41640.0</v>
      </c>
      <c r="N30" s="21">
        <v>157.0</v>
      </c>
      <c r="O30" s="21">
        <v>111.0</v>
      </c>
      <c r="P30" s="27"/>
      <c r="Q30" s="21" t="s">
        <v>260</v>
      </c>
      <c r="R30" s="27" t="str">
        <f>IFERROR(__xludf.DUMMYFUNCTION("GOOGLETRANSLATE(Q30)"),"Communist")</f>
        <v>Communist</v>
      </c>
      <c r="S30" s="19" t="s">
        <v>261</v>
      </c>
      <c r="T30" s="21" t="s">
        <v>262</v>
      </c>
      <c r="U30" s="27"/>
      <c r="V30" s="27"/>
      <c r="W30" s="27"/>
      <c r="X30" s="27"/>
      <c r="Y30" s="27"/>
      <c r="Z30" s="27"/>
      <c r="AA30" s="27"/>
      <c r="AB30" s="27"/>
      <c r="AC30" s="27"/>
      <c r="AD30" s="27"/>
      <c r="AE30" s="27"/>
      <c r="AF30" s="27"/>
      <c r="AG30" s="27"/>
      <c r="AH30" s="28"/>
      <c r="AI30" s="28"/>
    </row>
    <row r="31">
      <c r="A31" s="17" t="str">
        <f t="shared" si="1"/>
        <v>00-30</v>
      </c>
      <c r="B31" s="18">
        <v>44998.44892565972</v>
      </c>
      <c r="C31" s="26" t="s">
        <v>263</v>
      </c>
      <c r="D31" s="29"/>
      <c r="E31" s="32" t="s">
        <v>80</v>
      </c>
      <c r="F31" s="27"/>
      <c r="G31" s="32" t="s">
        <v>242</v>
      </c>
      <c r="H31" s="21" t="s">
        <v>153</v>
      </c>
      <c r="I31" s="21" t="s">
        <v>257</v>
      </c>
      <c r="J31" s="21" t="s">
        <v>258</v>
      </c>
      <c r="K31" s="21" t="s">
        <v>259</v>
      </c>
      <c r="L31" s="27"/>
      <c r="M31" s="22">
        <v>41640.0</v>
      </c>
      <c r="N31" s="21">
        <v>157.0</v>
      </c>
      <c r="O31" s="21">
        <v>111.0</v>
      </c>
      <c r="P31" s="27"/>
      <c r="Q31" s="21" t="s">
        <v>264</v>
      </c>
      <c r="R31" s="27" t="str">
        <f>IFERROR(__xludf.DUMMYFUNCTION("GOOGLETRANSLATE(Q31)"),"Hey Kupal, pup alumni it. Study hard so you can't finish the mountain to find your body.")</f>
        <v>Hey Kupal, pup alumni it. Study hard so you can't finish the mountain to find your body.</v>
      </c>
      <c r="S31" s="21" t="s">
        <v>176</v>
      </c>
      <c r="T31" s="21" t="s">
        <v>265</v>
      </c>
      <c r="U31" s="27"/>
      <c r="V31" s="27"/>
      <c r="W31" s="27"/>
      <c r="X31" s="27"/>
      <c r="Y31" s="27"/>
      <c r="Z31" s="27"/>
      <c r="AA31" s="27"/>
      <c r="AB31" s="27"/>
      <c r="AC31" s="27"/>
      <c r="AD31" s="27"/>
      <c r="AE31" s="27"/>
      <c r="AF31" s="27"/>
      <c r="AG31" s="27"/>
      <c r="AH31" s="28"/>
      <c r="AI31" s="28"/>
    </row>
    <row r="32">
      <c r="A32" s="17" t="str">
        <f t="shared" si="1"/>
        <v>00-31</v>
      </c>
      <c r="B32" s="18">
        <v>44998.449831875</v>
      </c>
      <c r="C32" s="26" t="s">
        <v>266</v>
      </c>
      <c r="D32" s="29"/>
      <c r="E32" s="32" t="s">
        <v>80</v>
      </c>
      <c r="F32" s="27"/>
      <c r="G32" s="21" t="s">
        <v>81</v>
      </c>
      <c r="H32" s="21" t="s">
        <v>153</v>
      </c>
      <c r="I32" s="21" t="s">
        <v>267</v>
      </c>
      <c r="J32" s="21" t="s">
        <v>268</v>
      </c>
      <c r="K32" s="27"/>
      <c r="L32" s="27"/>
      <c r="M32" s="22">
        <v>40179.0</v>
      </c>
      <c r="N32" s="21">
        <v>295.0</v>
      </c>
      <c r="O32" s="21">
        <v>21.0</v>
      </c>
      <c r="P32" s="21" t="s">
        <v>269</v>
      </c>
      <c r="Q32" s="21" t="s">
        <v>270</v>
      </c>
      <c r="R32" s="27" t="str">
        <f>IFERROR(__xludf.DUMMYFUNCTION("GOOGLETRANSLATE(Q32)"),"Why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32" s="21" t="s">
        <v>176</v>
      </c>
      <c r="T32" s="23">
        <v>44217.736805555556</v>
      </c>
      <c r="U32" s="27"/>
      <c r="V32" s="27"/>
      <c r="W32" s="27"/>
      <c r="X32" s="27"/>
      <c r="Y32" s="27"/>
      <c r="Z32" s="27"/>
      <c r="AA32" s="27"/>
      <c r="AB32" s="27"/>
      <c r="AC32" s="27"/>
      <c r="AD32" s="27"/>
      <c r="AE32" s="27"/>
      <c r="AF32" s="27"/>
      <c r="AG32" s="27"/>
      <c r="AH32" s="28"/>
      <c r="AI32" s="28"/>
    </row>
    <row r="33">
      <c r="A33" s="17" t="str">
        <f t="shared" si="1"/>
        <v>00-32</v>
      </c>
      <c r="B33" s="18">
        <v>44998.45080449074</v>
      </c>
      <c r="C33" s="26" t="s">
        <v>271</v>
      </c>
      <c r="D33" s="29"/>
      <c r="E33" s="32" t="s">
        <v>80</v>
      </c>
      <c r="F33" s="27"/>
      <c r="G33" s="21" t="s">
        <v>120</v>
      </c>
      <c r="H33" s="21" t="s">
        <v>153</v>
      </c>
      <c r="I33" s="21" t="s">
        <v>272</v>
      </c>
      <c r="J33" s="21" t="s">
        <v>273</v>
      </c>
      <c r="K33" s="27"/>
      <c r="L33" s="27"/>
      <c r="M33" s="22">
        <v>41244.0</v>
      </c>
      <c r="N33" s="21">
        <v>152.0</v>
      </c>
      <c r="O33" s="21">
        <v>17.0</v>
      </c>
      <c r="P33" s="27"/>
      <c r="Q33" s="21" t="s">
        <v>274</v>
      </c>
      <c r="R33" s="27" t="str">
        <f>IFERROR(__xludf.DUMMYFUNCTION("GOOGLETRANSLATE(Q33)"),"UP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33" s="21" t="s">
        <v>176</v>
      </c>
      <c r="T33" s="21" t="s">
        <v>275</v>
      </c>
      <c r="U33" s="27"/>
      <c r="V33" s="27"/>
      <c r="W33" s="21">
        <v>19.0</v>
      </c>
      <c r="X33" s="27"/>
      <c r="Y33" s="27"/>
      <c r="Z33" s="27"/>
      <c r="AA33" s="27"/>
      <c r="AB33" s="27"/>
      <c r="AC33" s="27"/>
      <c r="AD33" s="27"/>
      <c r="AE33" s="27"/>
      <c r="AF33" s="27"/>
      <c r="AG33" s="27"/>
      <c r="AH33" s="28"/>
      <c r="AI33" s="28"/>
    </row>
    <row r="34">
      <c r="A34" s="17" t="str">
        <f t="shared" si="1"/>
        <v>00-33</v>
      </c>
      <c r="B34" s="18">
        <v>44998.45216806713</v>
      </c>
      <c r="C34" s="26" t="s">
        <v>276</v>
      </c>
      <c r="D34" s="29"/>
      <c r="E34" s="32" t="s">
        <v>80</v>
      </c>
      <c r="F34" s="27"/>
      <c r="G34" s="32" t="s">
        <v>120</v>
      </c>
      <c r="H34" s="21" t="s">
        <v>153</v>
      </c>
      <c r="I34" s="21" t="s">
        <v>277</v>
      </c>
      <c r="J34" s="21" t="s">
        <v>278</v>
      </c>
      <c r="K34" s="21" t="s">
        <v>279</v>
      </c>
      <c r="L34" s="27"/>
      <c r="M34" s="22">
        <v>44105.0</v>
      </c>
      <c r="N34" s="21">
        <v>3379.0</v>
      </c>
      <c r="O34" s="21">
        <v>2938.0</v>
      </c>
      <c r="P34" s="27"/>
      <c r="Q34" s="21" t="s">
        <v>280</v>
      </c>
      <c r="R34" s="27" t="str">
        <f>IFERROR(__xludf.DUMMYFUNCTION("GOOGLETRANSLATE(Q34)"),"Because it is a breeding ground of NPA?, Kiko, your type is sweet to speak, but it's empty.")</f>
        <v>Because it is a breeding ground of NPA?, Kiko, your type is sweet to speak, but it's empty.</v>
      </c>
      <c r="S34" s="21" t="s">
        <v>176</v>
      </c>
      <c r="T34" s="21" t="s">
        <v>281</v>
      </c>
      <c r="U34" s="27"/>
      <c r="V34" s="27"/>
      <c r="W34" s="21">
        <v>11.0</v>
      </c>
      <c r="X34" s="27"/>
      <c r="Y34" s="21">
        <v>1.0</v>
      </c>
      <c r="Z34" s="27"/>
      <c r="AA34" s="27"/>
      <c r="AB34" s="27"/>
      <c r="AC34" s="27"/>
      <c r="AD34" s="27"/>
      <c r="AE34" s="27"/>
      <c r="AF34" s="27"/>
      <c r="AG34" s="27"/>
      <c r="AH34" s="28"/>
      <c r="AI34" s="28"/>
    </row>
    <row r="35">
      <c r="A35" s="17" t="str">
        <f t="shared" si="1"/>
        <v>00-34</v>
      </c>
      <c r="B35" s="18">
        <v>44998.45216806713</v>
      </c>
      <c r="C35" s="26" t="s">
        <v>282</v>
      </c>
      <c r="D35" s="29"/>
      <c r="E35" s="32" t="s">
        <v>80</v>
      </c>
      <c r="F35" s="27"/>
      <c r="G35" s="32" t="s">
        <v>120</v>
      </c>
      <c r="H35" s="21" t="s">
        <v>153</v>
      </c>
      <c r="I35" s="21" t="s">
        <v>188</v>
      </c>
      <c r="J35" s="21" t="s">
        <v>189</v>
      </c>
      <c r="K35" s="21" t="s">
        <v>190</v>
      </c>
      <c r="L35" s="27"/>
      <c r="M35" s="22">
        <v>40634.0</v>
      </c>
      <c r="N35" s="21">
        <v>1819.0</v>
      </c>
      <c r="O35" s="21">
        <v>1503.0</v>
      </c>
      <c r="P35" s="21" t="s">
        <v>191</v>
      </c>
      <c r="Q35" s="21" t="s">
        <v>283</v>
      </c>
      <c r="R35" s="27" t="str">
        <f>IFERROR(__xludf.DUMMYFUNCTION("GOOGLETRANSLATE(Q35)"),"Taxpayers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35" s="21" t="s">
        <v>176</v>
      </c>
      <c r="T35" s="21" t="s">
        <v>284</v>
      </c>
      <c r="U35" s="27"/>
      <c r="V35" s="27"/>
      <c r="W35" s="21">
        <v>5.0</v>
      </c>
      <c r="X35" s="27"/>
      <c r="Y35" s="27"/>
      <c r="Z35" s="27"/>
      <c r="AA35" s="27"/>
      <c r="AB35" s="27"/>
      <c r="AC35" s="27"/>
      <c r="AD35" s="27"/>
      <c r="AE35" s="27"/>
      <c r="AF35" s="27"/>
      <c r="AG35" s="27"/>
      <c r="AH35" s="28"/>
      <c r="AI35" s="28"/>
    </row>
    <row r="36">
      <c r="A36" s="17" t="str">
        <f t="shared" si="1"/>
        <v>00-35</v>
      </c>
      <c r="B36" s="18">
        <v>44998.454874884264</v>
      </c>
      <c r="C36" s="26" t="s">
        <v>285</v>
      </c>
      <c r="D36" s="29"/>
      <c r="E36" s="32" t="s">
        <v>80</v>
      </c>
      <c r="F36" s="27"/>
      <c r="G36" s="32" t="s">
        <v>120</v>
      </c>
      <c r="H36" s="21" t="s">
        <v>153</v>
      </c>
      <c r="I36" s="21" t="s">
        <v>286</v>
      </c>
      <c r="J36" s="21" t="s">
        <v>287</v>
      </c>
      <c r="K36" s="27"/>
      <c r="L36" s="27"/>
      <c r="M36" s="22">
        <v>40330.0</v>
      </c>
      <c r="N36" s="21">
        <v>424.0</v>
      </c>
      <c r="O36" s="21">
        <v>17.0</v>
      </c>
      <c r="P36" s="21" t="s">
        <v>288</v>
      </c>
      <c r="Q36" s="21" t="s">
        <v>289</v>
      </c>
      <c r="R36" s="27" t="str">
        <f>IFERROR(__xludf.DUMMYFUNCTION("GOOGLETRANSLATE(Q36)"),"Dpt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36" s="21" t="s">
        <v>176</v>
      </c>
      <c r="T36" s="21" t="s">
        <v>290</v>
      </c>
      <c r="U36" s="27"/>
      <c r="V36" s="27"/>
      <c r="W36" s="21">
        <v>9.0</v>
      </c>
      <c r="X36" s="27"/>
      <c r="Y36" s="27"/>
      <c r="Z36" s="27"/>
      <c r="AA36" s="27"/>
      <c r="AB36" s="27"/>
      <c r="AC36" s="27"/>
      <c r="AD36" s="27"/>
      <c r="AE36" s="27"/>
      <c r="AF36" s="27"/>
      <c r="AG36" s="27"/>
      <c r="AH36" s="28"/>
      <c r="AI36" s="28"/>
    </row>
    <row r="37">
      <c r="A37" s="17" t="str">
        <f t="shared" si="1"/>
        <v>00-36</v>
      </c>
      <c r="B37" s="18">
        <v>44998.455909745375</v>
      </c>
      <c r="C37" s="26" t="s">
        <v>291</v>
      </c>
      <c r="D37" s="29"/>
      <c r="E37" s="32" t="s">
        <v>80</v>
      </c>
      <c r="F37" s="27"/>
      <c r="G37" s="32" t="s">
        <v>120</v>
      </c>
      <c r="H37" s="21" t="s">
        <v>153</v>
      </c>
      <c r="I37" s="21" t="s">
        <v>292</v>
      </c>
      <c r="J37" s="21" t="s">
        <v>293</v>
      </c>
      <c r="K37" s="21" t="s">
        <v>294</v>
      </c>
      <c r="L37" s="27"/>
      <c r="M37" s="22">
        <v>41275.0</v>
      </c>
      <c r="N37" s="21">
        <v>593.0</v>
      </c>
      <c r="O37" s="21">
        <v>560.0</v>
      </c>
      <c r="P37" s="21" t="s">
        <v>295</v>
      </c>
      <c r="Q37" s="21" t="s">
        <v>296</v>
      </c>
      <c r="R37" s="27" t="str">
        <f>IFERROR(__xludf.DUMMYFUNCTION("GOOGLETRANSLATE(Q37)"),"What is it and will be lost on UP Campus with a military presence? Aren't you happy to lessen the recruitment and enablers of CPP NPA? 🤔🤔")</f>
        <v>What is it and will be lost on UP Campus with a military presence? Aren't you happy to lessen the recruitment and enablers of CPP NPA? 🤔🤔</v>
      </c>
      <c r="S37" s="21" t="s">
        <v>176</v>
      </c>
      <c r="T37" s="21" t="s">
        <v>297</v>
      </c>
      <c r="U37" s="27"/>
      <c r="V37" s="27"/>
      <c r="W37" s="27"/>
      <c r="X37" s="27"/>
      <c r="Y37" s="27"/>
      <c r="Z37" s="27"/>
      <c r="AA37" s="27"/>
      <c r="AB37" s="27"/>
      <c r="AC37" s="27"/>
      <c r="AD37" s="27"/>
      <c r="AE37" s="27"/>
      <c r="AF37" s="27"/>
      <c r="AG37" s="27"/>
      <c r="AH37" s="28"/>
      <c r="AI37" s="28"/>
    </row>
    <row r="38">
      <c r="A38" s="17" t="str">
        <f t="shared" si="1"/>
        <v>00-37</v>
      </c>
      <c r="B38" s="18">
        <v>44998.45698362269</v>
      </c>
      <c r="C38" s="26" t="s">
        <v>298</v>
      </c>
      <c r="D38" s="29"/>
      <c r="E38" s="32" t="s">
        <v>80</v>
      </c>
      <c r="F38" s="27"/>
      <c r="G38" s="32" t="s">
        <v>120</v>
      </c>
      <c r="H38" s="21" t="s">
        <v>153</v>
      </c>
      <c r="I38" s="21" t="s">
        <v>299</v>
      </c>
      <c r="J38" s="21" t="s">
        <v>300</v>
      </c>
      <c r="K38" s="21" t="s">
        <v>301</v>
      </c>
      <c r="L38" s="27"/>
      <c r="M38" s="22">
        <v>41334.0</v>
      </c>
      <c r="N38" s="21">
        <v>34.0</v>
      </c>
      <c r="O38" s="21">
        <v>3.0</v>
      </c>
      <c r="P38" s="27"/>
      <c r="Q38" s="21" t="s">
        <v>302</v>
      </c>
      <c r="R38" s="27" t="str">
        <f>IFERROR(__xludf.DUMMYFUNCTION("GOOGLETRANSLATE(Q38)"),"Please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8" s="21" t="s">
        <v>176</v>
      </c>
      <c r="T38" s="21" t="s">
        <v>303</v>
      </c>
      <c r="U38" s="27"/>
      <c r="V38" s="27"/>
      <c r="W38" s="21">
        <v>14.0</v>
      </c>
      <c r="X38" s="27"/>
      <c r="Y38" s="27"/>
      <c r="Z38" s="27"/>
      <c r="AA38" s="27"/>
      <c r="AB38" s="27"/>
      <c r="AC38" s="27"/>
      <c r="AD38" s="27"/>
      <c r="AE38" s="27"/>
      <c r="AF38" s="27"/>
      <c r="AG38" s="27"/>
      <c r="AH38" s="28"/>
      <c r="AI38" s="28"/>
    </row>
    <row r="39">
      <c r="A39" s="17" t="str">
        <f t="shared" si="1"/>
        <v>00-38</v>
      </c>
      <c r="B39" s="18">
        <v>44998.48440756944</v>
      </c>
      <c r="C39" s="26" t="s">
        <v>304</v>
      </c>
      <c r="D39" s="29"/>
      <c r="E39" s="32" t="s">
        <v>80</v>
      </c>
      <c r="F39" s="27"/>
      <c r="G39" s="32" t="s">
        <v>120</v>
      </c>
      <c r="H39" s="21" t="s">
        <v>153</v>
      </c>
      <c r="I39" s="21" t="s">
        <v>305</v>
      </c>
      <c r="J39" s="21" t="s">
        <v>306</v>
      </c>
      <c r="K39" s="21" t="s">
        <v>307</v>
      </c>
      <c r="L39" s="27"/>
      <c r="M39" s="22">
        <v>44013.0</v>
      </c>
      <c r="N39" s="21">
        <v>95.0</v>
      </c>
      <c r="O39" s="21">
        <v>5.0</v>
      </c>
      <c r="P39" s="27"/>
      <c r="Q39" s="21" t="s">
        <v>308</v>
      </c>
      <c r="R39" s="27" t="str">
        <f>IFERROR(__xludf.DUMMYFUNCTION("GOOGLETRANSLATE(Q39)"),"Hey when the CPP-NPA-NDF terrorists have entered UP, do you have a #Defendup trend? You guys are with Sarat Elangot.")</f>
        <v>Hey when the CPP-NPA-NDF terrorists have entered UP, do you have a #Defendup trend? You guys are with Sarat Elangot.</v>
      </c>
      <c r="S39" s="21" t="s">
        <v>176</v>
      </c>
      <c r="T39" s="21" t="s">
        <v>309</v>
      </c>
      <c r="U39" s="27"/>
      <c r="V39" s="27"/>
      <c r="W39" s="21">
        <v>16.0</v>
      </c>
      <c r="X39" s="27"/>
      <c r="Y39" s="21">
        <v>1.0</v>
      </c>
      <c r="Z39" s="27"/>
      <c r="AA39" s="27"/>
      <c r="AB39" s="27"/>
      <c r="AC39" s="27"/>
      <c r="AD39" s="27"/>
      <c r="AE39" s="27"/>
      <c r="AF39" s="27"/>
      <c r="AG39" s="27"/>
      <c r="AH39" s="28"/>
      <c r="AI39" s="28"/>
    </row>
    <row r="40">
      <c r="A40" s="17" t="str">
        <f t="shared" si="1"/>
        <v>00-39</v>
      </c>
      <c r="B40" s="18">
        <v>44998.485512430554</v>
      </c>
      <c r="C40" s="26" t="s">
        <v>310</v>
      </c>
      <c r="D40" s="29"/>
      <c r="E40" s="32" t="s">
        <v>80</v>
      </c>
      <c r="F40" s="27"/>
      <c r="G40" s="32" t="s">
        <v>120</v>
      </c>
      <c r="H40" s="21" t="s">
        <v>153</v>
      </c>
      <c r="I40" s="21" t="s">
        <v>305</v>
      </c>
      <c r="J40" s="21" t="s">
        <v>306</v>
      </c>
      <c r="K40" s="21" t="s">
        <v>307</v>
      </c>
      <c r="L40" s="27"/>
      <c r="M40" s="22">
        <v>44013.0</v>
      </c>
      <c r="N40" s="21">
        <v>95.0</v>
      </c>
      <c r="O40" s="21">
        <v>5.0</v>
      </c>
      <c r="P40" s="27"/>
      <c r="Q40" s="21" t="s">
        <v>311</v>
      </c>
      <c r="R40" s="27" t="str">
        <f>IFERROR(__xludf.DUMMYFUNCTION("GOOGLETRANSLATE(Q40)"),"You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40" s="21" t="s">
        <v>176</v>
      </c>
      <c r="T40" s="21" t="s">
        <v>312</v>
      </c>
      <c r="U40" s="27"/>
      <c r="V40" s="21" t="s">
        <v>313</v>
      </c>
      <c r="W40" s="21">
        <v>7.0</v>
      </c>
      <c r="X40" s="27"/>
      <c r="Y40" s="21">
        <v>2.0</v>
      </c>
      <c r="Z40" s="27"/>
      <c r="AA40" s="27"/>
      <c r="AB40" s="27"/>
      <c r="AC40" s="27"/>
      <c r="AD40" s="27"/>
      <c r="AE40" s="27"/>
      <c r="AF40" s="27"/>
      <c r="AG40" s="27"/>
      <c r="AH40" s="28"/>
      <c r="AI40" s="28"/>
    </row>
    <row r="41">
      <c r="A41" s="17" t="str">
        <f t="shared" si="1"/>
        <v>00-40</v>
      </c>
      <c r="B41" s="18">
        <v>44998.48686682871</v>
      </c>
      <c r="C41" s="26" t="s">
        <v>314</v>
      </c>
      <c r="D41" s="29"/>
      <c r="E41" s="32" t="s">
        <v>80</v>
      </c>
      <c r="F41" s="27"/>
      <c r="G41" s="32" t="s">
        <v>120</v>
      </c>
      <c r="H41" s="21" t="s">
        <v>153</v>
      </c>
      <c r="I41" s="21" t="s">
        <v>315</v>
      </c>
      <c r="J41" s="21" t="s">
        <v>316</v>
      </c>
      <c r="K41" s="21" t="s">
        <v>317</v>
      </c>
      <c r="L41" s="27"/>
      <c r="M41" s="22">
        <v>44197.0</v>
      </c>
      <c r="N41" s="21">
        <v>22.0</v>
      </c>
      <c r="O41" s="21">
        <v>0.0</v>
      </c>
      <c r="P41" s="27"/>
      <c r="Q41" s="21" t="s">
        <v>318</v>
      </c>
      <c r="R41" s="27" t="str">
        <f>IFERROR(__xludf.DUMMYFUNCTION("GOOGLETRANSLATE(Q41)"),"You are about to leave the NPA to the government property.
#Dependupsateroristangnpa
#Defundup")</f>
        <v>You are about to leave the NPA to the government property.
#Dependupsateroristangnpa
#Defundup</v>
      </c>
      <c r="S41" s="21" t="s">
        <v>176</v>
      </c>
      <c r="T41" s="33"/>
      <c r="U41" s="27"/>
      <c r="V41" s="21" t="s">
        <v>319</v>
      </c>
      <c r="W41" s="21">
        <v>2.0</v>
      </c>
      <c r="X41" s="27"/>
      <c r="Y41" s="27"/>
      <c r="Z41" s="27"/>
      <c r="AA41" s="27"/>
      <c r="AB41" s="27"/>
      <c r="AC41" s="27"/>
      <c r="AD41" s="27"/>
      <c r="AE41" s="27"/>
      <c r="AF41" s="27"/>
      <c r="AG41" s="27"/>
      <c r="AH41" s="28"/>
      <c r="AI41" s="28"/>
    </row>
    <row r="42">
      <c r="A42" s="17" t="str">
        <f t="shared" si="1"/>
        <v>00-41</v>
      </c>
      <c r="B42" s="18">
        <v>44998.49041915509</v>
      </c>
      <c r="C42" s="26" t="s">
        <v>320</v>
      </c>
      <c r="D42" s="29"/>
      <c r="E42" s="32" t="s">
        <v>80</v>
      </c>
      <c r="F42" s="27"/>
      <c r="G42" s="32" t="s">
        <v>120</v>
      </c>
      <c r="H42" s="21" t="s">
        <v>153</v>
      </c>
      <c r="I42" s="21" t="s">
        <v>321</v>
      </c>
      <c r="J42" s="21" t="s">
        <v>322</v>
      </c>
      <c r="K42" s="21" t="s">
        <v>323</v>
      </c>
      <c r="L42" s="27"/>
      <c r="M42" s="22">
        <v>44136.0</v>
      </c>
      <c r="N42" s="21">
        <v>5.0</v>
      </c>
      <c r="O42" s="21">
        <v>0.0</v>
      </c>
      <c r="P42" s="27"/>
      <c r="Q42" s="21" t="s">
        <v>324</v>
      </c>
      <c r="R42" s="27" t="str">
        <f>IFERROR(__xludf.DUMMYFUNCTION("GOOGLETRANSLATE(Q42)"),"Uu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42" s="21" t="s">
        <v>176</v>
      </c>
      <c r="T42" s="21" t="s">
        <v>325</v>
      </c>
      <c r="U42" s="27"/>
      <c r="V42" s="21" t="s">
        <v>319</v>
      </c>
      <c r="W42" s="27"/>
      <c r="X42" s="27"/>
      <c r="Y42" s="27"/>
      <c r="Z42" s="27"/>
      <c r="AA42" s="27"/>
      <c r="AB42" s="27"/>
      <c r="AC42" s="27"/>
      <c r="AD42" s="27"/>
      <c r="AE42" s="27"/>
      <c r="AF42" s="27"/>
      <c r="AG42" s="27"/>
      <c r="AH42" s="28"/>
      <c r="AI42" s="28"/>
    </row>
    <row r="43">
      <c r="A43" s="17" t="str">
        <f t="shared" si="1"/>
        <v>00-42</v>
      </c>
      <c r="B43" s="18">
        <v>44998.492101689815</v>
      </c>
      <c r="C43" s="26" t="s">
        <v>326</v>
      </c>
      <c r="D43" s="29"/>
      <c r="E43" s="32" t="s">
        <v>80</v>
      </c>
      <c r="F43" s="27"/>
      <c r="G43" s="32" t="s">
        <v>120</v>
      </c>
      <c r="H43" s="21" t="s">
        <v>153</v>
      </c>
      <c r="I43" s="21" t="s">
        <v>321</v>
      </c>
      <c r="J43" s="21" t="s">
        <v>322</v>
      </c>
      <c r="K43" s="21" t="s">
        <v>323</v>
      </c>
      <c r="L43" s="27"/>
      <c r="M43" s="22">
        <v>44136.0</v>
      </c>
      <c r="N43" s="21">
        <v>5.0</v>
      </c>
      <c r="O43" s="21">
        <v>0.0</v>
      </c>
      <c r="P43" s="27"/>
      <c r="Q43" s="21" t="s">
        <v>327</v>
      </c>
      <c r="R43" s="27" t="str">
        <f>IFERROR(__xludf.DUMMYFUNCTION("GOOGLETRANSLATE(Q43)"),"UP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43" s="21" t="s">
        <v>176</v>
      </c>
      <c r="T43" s="21" t="s">
        <v>328</v>
      </c>
      <c r="U43" s="27"/>
      <c r="V43" s="21" t="s">
        <v>319</v>
      </c>
      <c r="W43" s="27"/>
      <c r="X43" s="27"/>
      <c r="Y43" s="27"/>
      <c r="Z43" s="27"/>
      <c r="AA43" s="27"/>
      <c r="AB43" s="27"/>
      <c r="AC43" s="27"/>
      <c r="AD43" s="27"/>
      <c r="AE43" s="27"/>
      <c r="AF43" s="27"/>
      <c r="AG43" s="27"/>
      <c r="AH43" s="28"/>
      <c r="AI43" s="28"/>
    </row>
    <row r="44">
      <c r="A44" s="17" t="str">
        <f t="shared" si="1"/>
        <v>00-43</v>
      </c>
      <c r="B44" s="18">
        <v>44998.493633171296</v>
      </c>
      <c r="C44" s="26" t="s">
        <v>329</v>
      </c>
      <c r="D44" s="29"/>
      <c r="E44" s="32" t="s">
        <v>80</v>
      </c>
      <c r="F44" s="27"/>
      <c r="G44" s="32" t="s">
        <v>120</v>
      </c>
      <c r="H44" s="21" t="s">
        <v>153</v>
      </c>
      <c r="I44" s="21" t="s">
        <v>330</v>
      </c>
      <c r="J44" s="21" t="s">
        <v>331</v>
      </c>
      <c r="K44" s="27"/>
      <c r="L44" s="27"/>
      <c r="M44" s="22">
        <v>43282.0</v>
      </c>
      <c r="N44" s="21">
        <v>13.0</v>
      </c>
      <c r="O44" s="21">
        <v>5.0</v>
      </c>
      <c r="P44" s="27"/>
      <c r="Q44" s="21" t="s">
        <v>332</v>
      </c>
      <c r="R44" s="27" t="str">
        <f>IFERROR(__xludf.DUMMYFUNCTION("GOOGLETRANSLATE(Q44)"),"Just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44" s="21" t="s">
        <v>176</v>
      </c>
      <c r="T44" s="21" t="s">
        <v>333</v>
      </c>
      <c r="U44" s="27"/>
      <c r="V44" s="21" t="s">
        <v>319</v>
      </c>
      <c r="W44" s="27"/>
      <c r="X44" s="27"/>
      <c r="Y44" s="27"/>
      <c r="Z44" s="27"/>
      <c r="AA44" s="27"/>
      <c r="AB44" s="27"/>
      <c r="AC44" s="27"/>
      <c r="AD44" s="27"/>
      <c r="AE44" s="27"/>
      <c r="AF44" s="27"/>
      <c r="AG44" s="27"/>
      <c r="AH44" s="28"/>
      <c r="AI44" s="28"/>
    </row>
    <row r="45">
      <c r="A45" s="17" t="str">
        <f t="shared" si="1"/>
        <v>00-44</v>
      </c>
      <c r="B45" s="18">
        <v>44998.49597582176</v>
      </c>
      <c r="C45" s="26" t="s">
        <v>334</v>
      </c>
      <c r="D45" s="29"/>
      <c r="E45" s="32" t="s">
        <v>80</v>
      </c>
      <c r="F45" s="27"/>
      <c r="G45" s="32" t="s">
        <v>120</v>
      </c>
      <c r="H45" s="21" t="s">
        <v>153</v>
      </c>
      <c r="I45" s="21" t="s">
        <v>335</v>
      </c>
      <c r="J45" s="21" t="s">
        <v>336</v>
      </c>
      <c r="K45" s="27"/>
      <c r="L45" s="27"/>
      <c r="M45" s="22">
        <v>44166.0</v>
      </c>
      <c r="N45" s="21">
        <v>5.0</v>
      </c>
      <c r="O45" s="21">
        <v>0.0</v>
      </c>
      <c r="P45" s="27"/>
      <c r="Q45" s="21" t="s">
        <v>337</v>
      </c>
      <c r="R45" s="27" t="str">
        <f>IFERROR(__xludf.DUMMYFUNCTION("GOOGLETRANSLATE(Q45)"),"You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45" s="21" t="s">
        <v>176</v>
      </c>
      <c r="T45" s="21" t="s">
        <v>338</v>
      </c>
      <c r="U45" s="27"/>
      <c r="V45" s="21" t="s">
        <v>319</v>
      </c>
      <c r="W45" s="27"/>
      <c r="X45" s="27"/>
      <c r="Y45" s="27"/>
      <c r="Z45" s="27"/>
      <c r="AA45" s="27"/>
      <c r="AB45" s="27"/>
      <c r="AC45" s="27"/>
      <c r="AD45" s="27"/>
      <c r="AE45" s="27"/>
      <c r="AF45" s="27"/>
      <c r="AG45" s="27"/>
      <c r="AH45" s="28"/>
      <c r="AI45" s="28"/>
    </row>
    <row r="46">
      <c r="A46" s="17" t="str">
        <f t="shared" si="1"/>
        <v>00-45</v>
      </c>
      <c r="B46" s="18">
        <v>44998.49898423611</v>
      </c>
      <c r="C46" s="26" t="s">
        <v>339</v>
      </c>
      <c r="D46" s="29"/>
      <c r="E46" s="32" t="s">
        <v>80</v>
      </c>
      <c r="F46" s="27"/>
      <c r="G46" s="32" t="s">
        <v>120</v>
      </c>
      <c r="H46" s="21" t="s">
        <v>153</v>
      </c>
      <c r="I46" s="21" t="s">
        <v>340</v>
      </c>
      <c r="J46" s="21" t="s">
        <v>341</v>
      </c>
      <c r="K46" s="21" t="s">
        <v>342</v>
      </c>
      <c r="L46" s="27"/>
      <c r="M46" s="22">
        <v>42767.0</v>
      </c>
      <c r="N46" s="21">
        <v>26.0</v>
      </c>
      <c r="O46" s="21">
        <v>6.0</v>
      </c>
      <c r="P46" s="27"/>
      <c r="Q46" s="21" t="s">
        <v>343</v>
      </c>
      <c r="R46" s="27" t="str">
        <f>IFERROR(__xludf.DUMMYFUNCTION("GOOGLETRANSLATE(Q46)"),"UP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46" s="21" t="s">
        <v>176</v>
      </c>
      <c r="T46" s="21" t="s">
        <v>344</v>
      </c>
      <c r="U46" s="27"/>
      <c r="V46" s="21" t="s">
        <v>319</v>
      </c>
      <c r="W46" s="27"/>
      <c r="X46" s="27"/>
      <c r="Y46" s="27"/>
      <c r="Z46" s="27"/>
      <c r="AA46" s="27"/>
      <c r="AB46" s="27"/>
      <c r="AC46" s="27"/>
      <c r="AD46" s="27"/>
      <c r="AE46" s="27"/>
      <c r="AF46" s="27"/>
      <c r="AG46" s="27"/>
      <c r="AH46" s="28"/>
      <c r="AI46" s="28"/>
    </row>
    <row r="47">
      <c r="A47" s="17" t="str">
        <f t="shared" si="1"/>
        <v>00-46</v>
      </c>
      <c r="B47" s="18">
        <v>45002.38676962963</v>
      </c>
      <c r="C47" s="26" t="s">
        <v>345</v>
      </c>
      <c r="D47" s="29"/>
      <c r="E47" s="32" t="s">
        <v>80</v>
      </c>
      <c r="F47" s="27"/>
      <c r="G47" s="21" t="s">
        <v>346</v>
      </c>
      <c r="H47" s="21" t="s">
        <v>347</v>
      </c>
      <c r="I47" s="21" t="s">
        <v>348</v>
      </c>
      <c r="J47" s="19" t="s">
        <v>349</v>
      </c>
      <c r="K47" s="21" t="s">
        <v>350</v>
      </c>
      <c r="L47" s="27"/>
      <c r="M47" s="22">
        <v>42826.0</v>
      </c>
      <c r="N47" s="21">
        <v>825.0</v>
      </c>
      <c r="O47" s="21">
        <v>191.0</v>
      </c>
      <c r="P47" s="27"/>
      <c r="Q47" s="21" t="s">
        <v>351</v>
      </c>
      <c r="R47" s="27" t="str">
        <f>IFERROR(__xludf.DUMMYFUNCTION("GOOGLETRANSLATE(Q47)"),"A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7" s="21" t="s">
        <v>352</v>
      </c>
      <c r="T47" s="23">
        <v>44701.197916666664</v>
      </c>
      <c r="U47" s="27"/>
      <c r="V47" s="21" t="s">
        <v>313</v>
      </c>
      <c r="W47" s="21">
        <v>163.0</v>
      </c>
      <c r="X47" s="21">
        <v>1.0</v>
      </c>
      <c r="Y47" s="21">
        <v>80.0</v>
      </c>
      <c r="Z47" s="21">
        <v>1.0</v>
      </c>
      <c r="AA47" s="27"/>
      <c r="AB47" s="27"/>
      <c r="AC47" s="21" t="s">
        <v>353</v>
      </c>
      <c r="AD47" s="27"/>
      <c r="AE47" s="27"/>
      <c r="AF47" s="27"/>
      <c r="AG47" s="27"/>
      <c r="AH47" s="28"/>
      <c r="AI47" s="28"/>
    </row>
    <row r="48">
      <c r="A48" s="17" t="str">
        <f t="shared" si="1"/>
        <v>00-47</v>
      </c>
      <c r="B48" s="18">
        <v>45002.39035590278</v>
      </c>
      <c r="C48" s="26" t="s">
        <v>354</v>
      </c>
      <c r="D48" s="29"/>
      <c r="E48" s="32" t="s">
        <v>80</v>
      </c>
      <c r="F48" s="27"/>
      <c r="G48" s="21" t="s">
        <v>90</v>
      </c>
      <c r="H48" s="21" t="s">
        <v>347</v>
      </c>
      <c r="I48" s="21" t="s">
        <v>355</v>
      </c>
      <c r="J48" s="21" t="s">
        <v>356</v>
      </c>
      <c r="K48" s="21" t="s">
        <v>357</v>
      </c>
      <c r="L48" s="27"/>
      <c r="M48" s="22">
        <v>43709.0</v>
      </c>
      <c r="N48" s="21">
        <v>425.0</v>
      </c>
      <c r="O48" s="21">
        <v>271.0</v>
      </c>
      <c r="P48" s="27"/>
      <c r="Q48" s="21" t="s">
        <v>358</v>
      </c>
      <c r="R48" s="27" t="str">
        <f>IFERROR(__xludf.DUMMYFUNCTION("GOOGLETRANSLATE(Q48)"),"I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8" s="21" t="s">
        <v>176</v>
      </c>
      <c r="T48" s="23">
        <v>43748.611805555556</v>
      </c>
      <c r="U48" s="27"/>
      <c r="V48" s="21" t="s">
        <v>319</v>
      </c>
      <c r="W48" s="21">
        <v>1.0</v>
      </c>
      <c r="X48" s="27"/>
      <c r="Y48" s="27"/>
      <c r="Z48" s="27"/>
      <c r="AA48" s="27"/>
      <c r="AB48" s="27"/>
      <c r="AC48" s="21" t="s">
        <v>359</v>
      </c>
      <c r="AD48" s="27"/>
      <c r="AE48" s="27"/>
      <c r="AF48" s="27"/>
      <c r="AG48" s="27"/>
      <c r="AH48" s="28"/>
      <c r="AI48" s="28"/>
    </row>
    <row r="49">
      <c r="A49" s="17" t="str">
        <f t="shared" si="1"/>
        <v>00-48</v>
      </c>
      <c r="B49" s="18">
        <v>0.3965615509223426</v>
      </c>
      <c r="C49" s="26" t="s">
        <v>360</v>
      </c>
      <c r="D49" s="29"/>
      <c r="E49" s="32" t="s">
        <v>80</v>
      </c>
      <c r="F49" s="27"/>
      <c r="G49" s="21" t="s">
        <v>120</v>
      </c>
      <c r="H49" s="21" t="s">
        <v>361</v>
      </c>
      <c r="I49" s="21" t="s">
        <v>362</v>
      </c>
      <c r="J49" s="21" t="s">
        <v>363</v>
      </c>
      <c r="K49" s="21" t="s">
        <v>364</v>
      </c>
      <c r="L49" s="27"/>
      <c r="M49" s="22">
        <v>43891.0</v>
      </c>
      <c r="N49" s="21">
        <v>819.0</v>
      </c>
      <c r="O49" s="21">
        <v>12969.0</v>
      </c>
      <c r="P49" s="27"/>
      <c r="Q49" s="21" t="s">
        <v>365</v>
      </c>
      <c r="R49" s="27" t="str">
        <f>IFERROR(__xludf.DUMMYFUNCTION("GOOGLETRANSLATE(Q49)"),"UP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9" s="21" t="s">
        <v>176</v>
      </c>
      <c r="T49" s="21" t="s">
        <v>366</v>
      </c>
      <c r="U49" s="27"/>
      <c r="V49" s="21" t="s">
        <v>319</v>
      </c>
      <c r="W49" s="21">
        <v>81.0</v>
      </c>
      <c r="X49" s="27"/>
      <c r="Y49" s="21">
        <v>23.0</v>
      </c>
      <c r="Z49" s="21">
        <v>1.0</v>
      </c>
      <c r="AA49" s="27"/>
      <c r="AB49" s="27"/>
      <c r="AC49" s="21" t="s">
        <v>367</v>
      </c>
      <c r="AD49" s="27"/>
      <c r="AE49" s="27"/>
      <c r="AF49" s="27"/>
      <c r="AG49" s="27"/>
      <c r="AH49" s="28"/>
      <c r="AI49" s="28"/>
    </row>
    <row r="50">
      <c r="A50" s="17" t="str">
        <f t="shared" si="1"/>
        <v>00-49</v>
      </c>
      <c r="B50" s="18">
        <v>45002.399039386575</v>
      </c>
      <c r="C50" s="26" t="s">
        <v>368</v>
      </c>
      <c r="D50" s="29"/>
      <c r="E50" s="32" t="s">
        <v>80</v>
      </c>
      <c r="F50" s="27"/>
      <c r="G50" s="21" t="s">
        <v>369</v>
      </c>
      <c r="H50" s="21" t="s">
        <v>370</v>
      </c>
      <c r="I50" s="32" t="s">
        <v>371</v>
      </c>
      <c r="J50" s="32" t="s">
        <v>372</v>
      </c>
      <c r="K50" s="32" t="s">
        <v>373</v>
      </c>
      <c r="L50" s="27"/>
      <c r="M50" s="22">
        <v>43252.0</v>
      </c>
      <c r="N50" s="32">
        <v>6.0</v>
      </c>
      <c r="O50" s="32">
        <v>0.0</v>
      </c>
      <c r="P50" s="27"/>
      <c r="Q50" s="21" t="s">
        <v>374</v>
      </c>
      <c r="R50" s="27" t="str">
        <f>IFERROR(__xludf.DUMMYFUNCTION("GOOGLETRANSLATE(Q50)"),"MQA College of your Communist, Make NPA stay on the mountain, my victim is pity")</f>
        <v>MQA College of your Communist, Make NPA stay on the mountain, my victim is pity</v>
      </c>
      <c r="S50" s="32" t="s">
        <v>176</v>
      </c>
      <c r="T50" s="23">
        <v>44233.464583333334</v>
      </c>
      <c r="U50" s="27"/>
      <c r="V50" s="32" t="s">
        <v>319</v>
      </c>
      <c r="W50" s="32">
        <v>0.0</v>
      </c>
      <c r="X50" s="32">
        <v>0.0</v>
      </c>
      <c r="Y50" s="32">
        <v>0.0</v>
      </c>
      <c r="Z50" s="32">
        <v>0.0</v>
      </c>
      <c r="AA50" s="27"/>
      <c r="AB50" s="27"/>
      <c r="AC50" s="32" t="s">
        <v>375</v>
      </c>
      <c r="AD50" s="27"/>
      <c r="AE50" s="27"/>
      <c r="AF50" s="27"/>
      <c r="AG50" s="27"/>
      <c r="AH50" s="28"/>
      <c r="AI50" s="28"/>
    </row>
    <row r="51">
      <c r="A51" s="17" t="str">
        <f t="shared" si="1"/>
        <v>00-50</v>
      </c>
      <c r="B51" s="18">
        <v>45002.40274651621</v>
      </c>
      <c r="C51" s="26" t="s">
        <v>376</v>
      </c>
      <c r="D51" s="29"/>
      <c r="E51" s="32" t="s">
        <v>80</v>
      </c>
      <c r="F51" s="27"/>
      <c r="G51" s="21" t="s">
        <v>369</v>
      </c>
      <c r="H51" s="21" t="s">
        <v>370</v>
      </c>
      <c r="I51" s="21" t="s">
        <v>377</v>
      </c>
      <c r="J51" s="21" t="s">
        <v>378</v>
      </c>
      <c r="K51" s="21"/>
      <c r="L51" s="27"/>
      <c r="M51" s="22">
        <v>42278.0</v>
      </c>
      <c r="N51" s="21">
        <v>121.0</v>
      </c>
      <c r="O51" s="21">
        <v>118.0</v>
      </c>
      <c r="P51" s="27"/>
      <c r="Q51" s="21" t="s">
        <v>379</v>
      </c>
      <c r="R51" s="27" t="str">
        <f>IFERROR(__xludf.DUMMYFUNCTION("GOOGLETRANSLATE(Q51)"),"This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51" s="21" t="s">
        <v>176</v>
      </c>
      <c r="T51" s="23">
        <v>44724.97638888889</v>
      </c>
      <c r="U51" s="27"/>
      <c r="V51" s="21" t="s">
        <v>319</v>
      </c>
      <c r="W51" s="21">
        <v>0.0</v>
      </c>
      <c r="X51" s="21">
        <v>0.0</v>
      </c>
      <c r="Y51" s="21">
        <v>0.0</v>
      </c>
      <c r="Z51" s="21">
        <v>0.0</v>
      </c>
      <c r="AA51" s="27"/>
      <c r="AB51" s="27"/>
      <c r="AC51" s="21" t="s">
        <v>380</v>
      </c>
      <c r="AD51" s="27"/>
      <c r="AE51" s="27"/>
      <c r="AF51" s="27"/>
      <c r="AG51" s="27"/>
      <c r="AH51" s="28"/>
      <c r="AI51" s="28"/>
    </row>
    <row r="52">
      <c r="A52" s="17" t="str">
        <f t="shared" si="1"/>
        <v>00-51</v>
      </c>
      <c r="B52" s="18">
        <v>45002.404626296295</v>
      </c>
      <c r="C52" s="26" t="s">
        <v>381</v>
      </c>
      <c r="D52" s="29"/>
      <c r="E52" s="32" t="s">
        <v>80</v>
      </c>
      <c r="F52" s="27"/>
      <c r="G52" s="21" t="s">
        <v>369</v>
      </c>
      <c r="H52" s="21" t="s">
        <v>382</v>
      </c>
      <c r="I52" s="21" t="s">
        <v>383</v>
      </c>
      <c r="J52" s="21" t="s">
        <v>384</v>
      </c>
      <c r="K52" s="21" t="s">
        <v>385</v>
      </c>
      <c r="L52" s="27"/>
      <c r="M52" s="22">
        <v>43586.0</v>
      </c>
      <c r="N52" s="21">
        <v>2507.0</v>
      </c>
      <c r="O52" s="21">
        <v>1568.0</v>
      </c>
      <c r="P52" s="27"/>
      <c r="Q52" s="21" t="s">
        <v>386</v>
      </c>
      <c r="R52" s="27" t="str">
        <f>IFERROR(__xludf.DUMMYFUNCTION("GOOGLETRANSLATE(Q52)"),"I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52" s="21" t="s">
        <v>176</v>
      </c>
      <c r="T52" s="21" t="s">
        <v>387</v>
      </c>
      <c r="U52" s="27"/>
      <c r="V52" s="21" t="s">
        <v>319</v>
      </c>
      <c r="W52" s="21">
        <v>2.0</v>
      </c>
      <c r="X52" s="21">
        <v>0.0</v>
      </c>
      <c r="Y52" s="21">
        <v>1.0</v>
      </c>
      <c r="Z52" s="21">
        <v>0.0</v>
      </c>
      <c r="AA52" s="27"/>
      <c r="AB52" s="27"/>
      <c r="AC52" s="21" t="s">
        <v>388</v>
      </c>
      <c r="AD52" s="27"/>
      <c r="AE52" s="27"/>
      <c r="AF52" s="27"/>
      <c r="AG52" s="27"/>
      <c r="AH52" s="28"/>
      <c r="AI52" s="28"/>
    </row>
    <row r="53">
      <c r="A53" s="17" t="str">
        <f t="shared" si="1"/>
        <v>00-52</v>
      </c>
      <c r="B53" s="18">
        <v>45002.40769079862</v>
      </c>
      <c r="C53" s="26" t="s">
        <v>389</v>
      </c>
      <c r="D53" s="29"/>
      <c r="E53" s="32" t="s">
        <v>80</v>
      </c>
      <c r="F53" s="27"/>
      <c r="G53" s="21" t="s">
        <v>120</v>
      </c>
      <c r="H53" s="21" t="s">
        <v>390</v>
      </c>
      <c r="I53" s="21" t="s">
        <v>391</v>
      </c>
      <c r="J53" s="21" t="s">
        <v>392</v>
      </c>
      <c r="K53" s="21"/>
      <c r="L53" s="27"/>
      <c r="M53" s="22">
        <v>44136.0</v>
      </c>
      <c r="N53" s="21">
        <v>72.0</v>
      </c>
      <c r="O53" s="21">
        <v>3.0</v>
      </c>
      <c r="P53" s="27"/>
      <c r="Q53" s="21" t="s">
        <v>393</v>
      </c>
      <c r="R53" s="27" t="str">
        <f>IFERROR(__xludf.DUMMYFUNCTION("GOOGLETRANSLATE(Q53)"),"Up breeding ground of the NPA.")</f>
        <v>Up breeding ground of the NPA.</v>
      </c>
      <c r="S53" s="21" t="s">
        <v>176</v>
      </c>
      <c r="T53" s="21" t="s">
        <v>394</v>
      </c>
      <c r="U53" s="27"/>
      <c r="V53" s="21" t="s">
        <v>319</v>
      </c>
      <c r="W53" s="21">
        <v>0.0</v>
      </c>
      <c r="X53" s="21">
        <v>0.0</v>
      </c>
      <c r="Y53" s="21">
        <v>0.0</v>
      </c>
      <c r="Z53" s="21">
        <v>0.0</v>
      </c>
      <c r="AA53" s="27"/>
      <c r="AB53" s="27"/>
      <c r="AC53" s="21" t="s">
        <v>388</v>
      </c>
      <c r="AD53" s="27"/>
      <c r="AE53" s="27"/>
      <c r="AF53" s="27"/>
      <c r="AG53" s="27"/>
      <c r="AH53" s="28"/>
      <c r="AI53" s="28"/>
    </row>
    <row r="54">
      <c r="A54" s="17" t="str">
        <f t="shared" si="1"/>
        <v>00-53</v>
      </c>
      <c r="B54" s="18">
        <v>45002.40961962963</v>
      </c>
      <c r="C54" s="26" t="s">
        <v>395</v>
      </c>
      <c r="D54" s="29"/>
      <c r="E54" s="32" t="s">
        <v>80</v>
      </c>
      <c r="F54" s="27"/>
      <c r="G54" s="21" t="s">
        <v>120</v>
      </c>
      <c r="H54" s="21" t="s">
        <v>390</v>
      </c>
      <c r="I54" s="21" t="s">
        <v>396</v>
      </c>
      <c r="J54" s="21" t="s">
        <v>397</v>
      </c>
      <c r="K54" s="21"/>
      <c r="L54" s="27"/>
      <c r="M54" s="22">
        <v>42491.0</v>
      </c>
      <c r="N54" s="21">
        <v>50.0</v>
      </c>
      <c r="O54" s="21">
        <v>2.0</v>
      </c>
      <c r="P54" s="27"/>
      <c r="Q54" s="21" t="s">
        <v>398</v>
      </c>
      <c r="R54" s="27" t="str">
        <f>IFERROR(__xludf.DUMMYFUNCTION("GOOGLETRANSLATE(Q54)"),"Breeding ground of NPA yan yupi! Even teachers are communist !!!")</f>
        <v>Breeding ground of NPA yan yupi! Even teachers are communist !!!</v>
      </c>
      <c r="S54" s="21" t="s">
        <v>176</v>
      </c>
      <c r="T54" s="21" t="s">
        <v>399</v>
      </c>
      <c r="U54" s="27"/>
      <c r="V54" s="21" t="s">
        <v>319</v>
      </c>
      <c r="W54" s="21">
        <v>0.0</v>
      </c>
      <c r="X54" s="21">
        <v>0.0</v>
      </c>
      <c r="Y54" s="21">
        <v>0.0</v>
      </c>
      <c r="Z54" s="21">
        <v>0.0</v>
      </c>
      <c r="AA54" s="27"/>
      <c r="AB54" s="27"/>
      <c r="AC54" s="21" t="s">
        <v>388</v>
      </c>
      <c r="AD54" s="27"/>
      <c r="AE54" s="27"/>
      <c r="AF54" s="27"/>
      <c r="AG54" s="27"/>
      <c r="AH54" s="28"/>
      <c r="AI54" s="28"/>
    </row>
    <row r="55">
      <c r="A55" s="17" t="str">
        <f t="shared" si="1"/>
        <v>00-54</v>
      </c>
      <c r="B55" s="18">
        <v>45002.41107711806</v>
      </c>
      <c r="C55" s="26" t="s">
        <v>400</v>
      </c>
      <c r="D55" s="29"/>
      <c r="E55" s="32" t="s">
        <v>80</v>
      </c>
      <c r="F55" s="27"/>
      <c r="G55" s="21" t="s">
        <v>120</v>
      </c>
      <c r="H55" s="21" t="s">
        <v>390</v>
      </c>
      <c r="I55" s="21" t="s">
        <v>401</v>
      </c>
      <c r="J55" s="21" t="s">
        <v>402</v>
      </c>
      <c r="K55" s="21" t="s">
        <v>403</v>
      </c>
      <c r="L55" s="27"/>
      <c r="M55" s="22">
        <v>44470.0</v>
      </c>
      <c r="N55" s="21">
        <v>286.0</v>
      </c>
      <c r="O55" s="21">
        <v>3.0</v>
      </c>
      <c r="P55" s="27"/>
      <c r="Q55" s="21" t="s">
        <v>404</v>
      </c>
      <c r="R55" s="27" t="str">
        <f>IFERROR(__xludf.DUMMYFUNCTION("GOOGLETRANSLATE(Q55)"),"Up breeding ground of NPA")</f>
        <v>Up breeding ground of NPA</v>
      </c>
      <c r="S55" s="21" t="s">
        <v>176</v>
      </c>
      <c r="T55" s="23">
        <v>44689.11736111111</v>
      </c>
      <c r="U55" s="27"/>
      <c r="V55" s="21" t="s">
        <v>319</v>
      </c>
      <c r="W55" s="21">
        <v>0.0</v>
      </c>
      <c r="X55" s="21">
        <v>0.0</v>
      </c>
      <c r="Y55" s="21">
        <v>0.0</v>
      </c>
      <c r="Z55" s="21">
        <v>0.0</v>
      </c>
      <c r="AA55" s="27"/>
      <c r="AB55" s="27"/>
      <c r="AC55" s="21" t="s">
        <v>388</v>
      </c>
      <c r="AD55" s="27"/>
      <c r="AE55" s="27"/>
      <c r="AF55" s="27"/>
      <c r="AG55" s="27"/>
      <c r="AH55" s="28"/>
      <c r="AI55" s="28"/>
    </row>
    <row r="56">
      <c r="A56" s="17" t="str">
        <f t="shared" si="1"/>
        <v>00-55</v>
      </c>
      <c r="B56" s="18">
        <v>45002.41235721065</v>
      </c>
      <c r="C56" s="26" t="s">
        <v>405</v>
      </c>
      <c r="D56" s="29"/>
      <c r="E56" s="32" t="s">
        <v>80</v>
      </c>
      <c r="F56" s="27"/>
      <c r="G56" s="21" t="s">
        <v>120</v>
      </c>
      <c r="H56" s="21" t="s">
        <v>390</v>
      </c>
      <c r="I56" s="21" t="s">
        <v>406</v>
      </c>
      <c r="J56" s="21" t="s">
        <v>407</v>
      </c>
      <c r="K56" s="21" t="s">
        <v>408</v>
      </c>
      <c r="L56" s="27"/>
      <c r="M56" s="22">
        <v>42856.0</v>
      </c>
      <c r="N56" s="21">
        <v>234.0</v>
      </c>
      <c r="O56" s="21">
        <v>58.0</v>
      </c>
      <c r="P56" s="21" t="s">
        <v>86</v>
      </c>
      <c r="Q56" s="21" t="s">
        <v>409</v>
      </c>
      <c r="R56" s="27" t="str">
        <f>IFERROR(__xludf.DUMMYFUNCTION("GOOGLETRANSLATE(Q56)"),"Remove scholarships. SOBRA NG ABUSADO !!! What a waste of government money to breeding ground of NPAs !!! 😈")</f>
        <v>Remove scholarships. SOBRA NG ABUSADO !!! What a waste of government money to breeding ground of NPAs !!! 😈</v>
      </c>
      <c r="S56" s="21" t="s">
        <v>176</v>
      </c>
      <c r="T56" s="23">
        <v>44809.986805555556</v>
      </c>
      <c r="U56" s="27"/>
      <c r="V56" s="21" t="s">
        <v>319</v>
      </c>
      <c r="W56" s="21">
        <v>18.0</v>
      </c>
      <c r="X56" s="21">
        <v>0.0</v>
      </c>
      <c r="Y56" s="21">
        <v>8.0</v>
      </c>
      <c r="Z56" s="21">
        <v>0.0</v>
      </c>
      <c r="AA56" s="27"/>
      <c r="AB56" s="27"/>
      <c r="AC56" s="21" t="s">
        <v>388</v>
      </c>
      <c r="AD56" s="27"/>
      <c r="AE56" s="27"/>
      <c r="AF56" s="27"/>
      <c r="AG56" s="27"/>
      <c r="AH56" s="28"/>
      <c r="AI56" s="28"/>
    </row>
    <row r="57">
      <c r="A57" s="17" t="str">
        <f t="shared" si="1"/>
        <v>00-56</v>
      </c>
      <c r="B57" s="18">
        <v>45002.41442331018</v>
      </c>
      <c r="C57" s="26" t="s">
        <v>410</v>
      </c>
      <c r="D57" s="29"/>
      <c r="E57" s="32" t="s">
        <v>80</v>
      </c>
      <c r="F57" s="27"/>
      <c r="G57" s="21" t="s">
        <v>411</v>
      </c>
      <c r="H57" s="21" t="s">
        <v>390</v>
      </c>
      <c r="I57" s="21" t="s">
        <v>412</v>
      </c>
      <c r="J57" s="21" t="s">
        <v>413</v>
      </c>
      <c r="K57" s="21" t="s">
        <v>414</v>
      </c>
      <c r="L57" s="27"/>
      <c r="M57" s="22">
        <v>39965.0</v>
      </c>
      <c r="N57" s="21">
        <v>1597.0</v>
      </c>
      <c r="O57" s="21">
        <v>269.0</v>
      </c>
      <c r="P57" s="21" t="s">
        <v>415</v>
      </c>
      <c r="Q57" s="21" t="s">
        <v>416</v>
      </c>
      <c r="R57" s="27" t="str">
        <f>IFERROR(__xludf.DUMMYFUNCTION("GOOGLETRANSLATE(Q57)"),"You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7" s="21" t="s">
        <v>176</v>
      </c>
      <c r="T57" s="21" t="s">
        <v>417</v>
      </c>
      <c r="U57" s="27"/>
      <c r="V57" s="21" t="s">
        <v>319</v>
      </c>
      <c r="W57" s="21">
        <v>1.0</v>
      </c>
      <c r="X57" s="21">
        <v>0.0</v>
      </c>
      <c r="Y57" s="21">
        <v>0.0</v>
      </c>
      <c r="Z57" s="21">
        <v>0.0</v>
      </c>
      <c r="AA57" s="27"/>
      <c r="AB57" s="27"/>
      <c r="AC57" s="21" t="s">
        <v>418</v>
      </c>
      <c r="AD57" s="27"/>
      <c r="AE57" s="27"/>
      <c r="AF57" s="27"/>
      <c r="AG57" s="27"/>
      <c r="AH57" s="28"/>
      <c r="AI57" s="28"/>
    </row>
    <row r="58">
      <c r="A58" s="17" t="str">
        <f t="shared" si="1"/>
        <v>00-57</v>
      </c>
      <c r="B58" s="18">
        <v>45002.41636350694</v>
      </c>
      <c r="C58" s="26" t="s">
        <v>419</v>
      </c>
      <c r="D58" s="29"/>
      <c r="E58" s="32" t="s">
        <v>80</v>
      </c>
      <c r="F58" s="27"/>
      <c r="G58" s="21" t="s">
        <v>411</v>
      </c>
      <c r="H58" s="21" t="s">
        <v>390</v>
      </c>
      <c r="I58" s="21" t="s">
        <v>420</v>
      </c>
      <c r="J58" s="21" t="s">
        <v>421</v>
      </c>
      <c r="K58" s="21" t="s">
        <v>422</v>
      </c>
      <c r="L58" s="27"/>
      <c r="M58" s="22">
        <v>39966.0</v>
      </c>
      <c r="N58" s="21">
        <v>1263.0</v>
      </c>
      <c r="O58" s="21">
        <v>1147.0</v>
      </c>
      <c r="P58" s="32" t="s">
        <v>86</v>
      </c>
      <c r="Q58" s="21" t="s">
        <v>423</v>
      </c>
      <c r="R58" s="27" t="str">
        <f>IFERROR(__xludf.DUMMYFUNCTION("GOOGLETRANSLATE(Q58)"),"Three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8" s="21" t="s">
        <v>176</v>
      </c>
      <c r="T58" s="21" t="s">
        <v>424</v>
      </c>
      <c r="U58" s="27"/>
      <c r="V58" s="21" t="s">
        <v>319</v>
      </c>
      <c r="W58" s="21">
        <v>1.0</v>
      </c>
      <c r="X58" s="21">
        <v>0.0</v>
      </c>
      <c r="Y58" s="21">
        <v>0.0</v>
      </c>
      <c r="Z58" s="21">
        <v>0.0</v>
      </c>
      <c r="AA58" s="27"/>
      <c r="AB58" s="27"/>
      <c r="AC58" s="21" t="s">
        <v>425</v>
      </c>
      <c r="AD58" s="27"/>
      <c r="AE58" s="27"/>
      <c r="AF58" s="27"/>
      <c r="AG58" s="27"/>
      <c r="AH58" s="28"/>
      <c r="AI58" s="28"/>
    </row>
    <row r="59">
      <c r="A59" s="17" t="str">
        <f t="shared" si="1"/>
        <v>00-58</v>
      </c>
      <c r="B59" s="18">
        <v>45002.41825243055</v>
      </c>
      <c r="C59" s="26" t="s">
        <v>426</v>
      </c>
      <c r="D59" s="29"/>
      <c r="E59" s="32" t="s">
        <v>80</v>
      </c>
      <c r="F59" s="27"/>
      <c r="G59" s="21" t="s">
        <v>120</v>
      </c>
      <c r="H59" s="21" t="s">
        <v>390</v>
      </c>
      <c r="I59" s="21" t="s">
        <v>427</v>
      </c>
      <c r="J59" s="21" t="s">
        <v>428</v>
      </c>
      <c r="K59" s="21" t="s">
        <v>429</v>
      </c>
      <c r="L59" s="27"/>
      <c r="M59" s="22">
        <v>42339.0</v>
      </c>
      <c r="N59" s="21">
        <v>800.0</v>
      </c>
      <c r="O59" s="21">
        <v>406.0</v>
      </c>
      <c r="P59" s="32" t="s">
        <v>86</v>
      </c>
      <c r="Q59" s="19" t="s">
        <v>430</v>
      </c>
      <c r="R59" s="27" t="str">
        <f>IFERROR(__xludf.DUMMYFUNCTION("GOOGLETRANSLATE(Q59)"),"There are many in the NPA's UP Breeding Ground https://twitter.com/bazoom_/status/936005155962499072")</f>
        <v>There are many in the NPA's UP Breeding Ground https://twitter.com/bazoom_/status/936005155962499072</v>
      </c>
      <c r="S59" s="21" t="s">
        <v>431</v>
      </c>
      <c r="T59" s="21" t="s">
        <v>432</v>
      </c>
      <c r="U59" s="27"/>
      <c r="V59" s="21" t="s">
        <v>319</v>
      </c>
      <c r="W59" s="21">
        <v>0.0</v>
      </c>
      <c r="X59" s="21">
        <v>0.0</v>
      </c>
      <c r="Y59" s="21">
        <v>0.0</v>
      </c>
      <c r="Z59" s="21">
        <v>0.0</v>
      </c>
      <c r="AA59" s="27"/>
      <c r="AB59" s="27"/>
      <c r="AC59" s="21" t="s">
        <v>388</v>
      </c>
      <c r="AD59" s="27"/>
      <c r="AE59" s="27"/>
      <c r="AF59" s="27"/>
      <c r="AG59" s="27"/>
      <c r="AH59" s="28"/>
      <c r="AI59" s="28"/>
    </row>
    <row r="60">
      <c r="A60" s="17" t="str">
        <f t="shared" si="1"/>
        <v>00-59</v>
      </c>
      <c r="B60" s="18">
        <v>45002.420189861106</v>
      </c>
      <c r="C60" s="26" t="s">
        <v>433</v>
      </c>
      <c r="D60" s="29"/>
      <c r="E60" s="32" t="s">
        <v>80</v>
      </c>
      <c r="F60" s="27"/>
      <c r="G60" s="21" t="s">
        <v>434</v>
      </c>
      <c r="H60" s="21" t="s">
        <v>390</v>
      </c>
      <c r="I60" s="21" t="s">
        <v>435</v>
      </c>
      <c r="J60" s="21" t="s">
        <v>436</v>
      </c>
      <c r="K60" s="21" t="s">
        <v>437</v>
      </c>
      <c r="L60" s="27"/>
      <c r="M60" s="22">
        <v>43647.0</v>
      </c>
      <c r="N60" s="21">
        <v>21.0</v>
      </c>
      <c r="O60" s="21">
        <v>72.0</v>
      </c>
      <c r="P60" s="27"/>
      <c r="Q60" s="21" t="s">
        <v>438</v>
      </c>
      <c r="R60" s="27" t="str">
        <f>IFERROR(__xludf.DUMMYFUNCTION("GOOGLETRANSLATE(Q60)"),"That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60" s="21" t="s">
        <v>176</v>
      </c>
      <c r="T60" s="21" t="s">
        <v>439</v>
      </c>
      <c r="U60" s="27"/>
      <c r="V60" s="21" t="s">
        <v>319</v>
      </c>
      <c r="W60" s="21">
        <v>12.0</v>
      </c>
      <c r="X60" s="21">
        <v>1.0</v>
      </c>
      <c r="Y60" s="21">
        <v>1.0</v>
      </c>
      <c r="Z60" s="21">
        <v>1.0</v>
      </c>
      <c r="AA60" s="27"/>
      <c r="AB60" s="27"/>
      <c r="AC60" s="21" t="s">
        <v>440</v>
      </c>
      <c r="AD60" s="27"/>
      <c r="AE60" s="27"/>
      <c r="AF60" s="27"/>
      <c r="AG60" s="27"/>
      <c r="AH60" s="28"/>
      <c r="AI60" s="28"/>
    </row>
    <row r="61">
      <c r="A61" s="17" t="str">
        <f t="shared" si="1"/>
        <v>00-60</v>
      </c>
      <c r="B61" s="18">
        <v>45002.422032291666</v>
      </c>
      <c r="C61" s="26" t="s">
        <v>433</v>
      </c>
      <c r="D61" s="29"/>
      <c r="E61" s="32" t="s">
        <v>80</v>
      </c>
      <c r="F61" s="27"/>
      <c r="G61" s="21" t="s">
        <v>434</v>
      </c>
      <c r="H61" s="21" t="s">
        <v>390</v>
      </c>
      <c r="I61" s="21" t="s">
        <v>435</v>
      </c>
      <c r="J61" s="21" t="s">
        <v>436</v>
      </c>
      <c r="K61" s="21" t="s">
        <v>437</v>
      </c>
      <c r="L61" s="27"/>
      <c r="M61" s="22">
        <v>43647.0</v>
      </c>
      <c r="N61" s="21">
        <v>21.0</v>
      </c>
      <c r="O61" s="21">
        <v>72.0</v>
      </c>
      <c r="P61" s="27"/>
      <c r="Q61" s="21" t="s">
        <v>441</v>
      </c>
      <c r="R61" s="27" t="str">
        <f>IFERROR(__xludf.DUMMYFUNCTION("GOOGLETRANSLATE(Q61)"),"There is no such Mars, at least not for me although I know jan being an actibist it all starts. Too long the NPA's breeding ground became UP because of that accord. I think it's for the safety of the students and peace of mind to parents.")</f>
        <v>There is no such Mars, at least not for me although I know jan being an actibist it all starts. Too long the NPA's breeding ground became UP because of that accord. I think it's for the safety of the students and peace of mind to parents.</v>
      </c>
      <c r="S61" s="21" t="s">
        <v>176</v>
      </c>
      <c r="T61" s="21" t="s">
        <v>442</v>
      </c>
      <c r="U61" s="27"/>
      <c r="V61" s="21" t="s">
        <v>319</v>
      </c>
      <c r="W61" s="21">
        <v>0.0</v>
      </c>
      <c r="X61" s="21">
        <v>0.0</v>
      </c>
      <c r="Y61" s="21">
        <v>0.0</v>
      </c>
      <c r="Z61" s="21">
        <v>0.0</v>
      </c>
      <c r="AA61" s="27"/>
      <c r="AB61" s="27"/>
      <c r="AC61" s="21" t="s">
        <v>440</v>
      </c>
      <c r="AD61" s="27"/>
      <c r="AE61" s="27"/>
      <c r="AF61" s="27"/>
      <c r="AG61" s="27"/>
      <c r="AH61" s="28"/>
      <c r="AI61" s="28"/>
    </row>
    <row r="62">
      <c r="A62" s="17" t="str">
        <f t="shared" si="1"/>
        <v>00-61</v>
      </c>
      <c r="B62" s="18">
        <v>45002.4227377662</v>
      </c>
      <c r="C62" s="26" t="s">
        <v>443</v>
      </c>
      <c r="D62" s="29"/>
      <c r="E62" s="32" t="s">
        <v>80</v>
      </c>
      <c r="F62" s="27"/>
      <c r="G62" s="21" t="s">
        <v>434</v>
      </c>
      <c r="H62" s="21" t="s">
        <v>390</v>
      </c>
      <c r="I62" s="21" t="s">
        <v>435</v>
      </c>
      <c r="J62" s="21" t="s">
        <v>436</v>
      </c>
      <c r="K62" s="21" t="s">
        <v>437</v>
      </c>
      <c r="L62" s="27"/>
      <c r="M62" s="22">
        <v>43647.0</v>
      </c>
      <c r="N62" s="21">
        <v>21.0</v>
      </c>
      <c r="O62" s="21">
        <v>72.0</v>
      </c>
      <c r="P62" s="27"/>
      <c r="Q62" s="21" t="s">
        <v>444</v>
      </c>
      <c r="R62" s="27" t="str">
        <f>IFERROR(__xludf.DUMMYFUNCTION("GOOGLETRANSLATE(Q62)"),"Of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62" s="21" t="s">
        <v>176</v>
      </c>
      <c r="T62" s="21" t="s">
        <v>445</v>
      </c>
      <c r="U62" s="27"/>
      <c r="V62" s="21" t="s">
        <v>319</v>
      </c>
      <c r="W62" s="21">
        <v>0.0</v>
      </c>
      <c r="X62" s="21">
        <v>0.0</v>
      </c>
      <c r="Y62" s="21">
        <v>0.0</v>
      </c>
      <c r="Z62" s="21">
        <v>0.0</v>
      </c>
      <c r="AA62" s="27"/>
      <c r="AB62" s="27"/>
      <c r="AC62" s="21" t="s">
        <v>446</v>
      </c>
      <c r="AD62" s="27"/>
      <c r="AE62" s="27"/>
      <c r="AF62" s="27"/>
      <c r="AG62" s="27"/>
      <c r="AH62" s="28"/>
      <c r="AI62" s="28"/>
    </row>
    <row r="63">
      <c r="A63" s="17" t="str">
        <f t="shared" ref="A63:A71" si="2">Text(#REF!,"00")&amp;"-"&amp;ROW(#REF!)-1</f>
        <v>#REF!</v>
      </c>
      <c r="B63" s="34"/>
      <c r="C63" s="26" t="s">
        <v>368</v>
      </c>
      <c r="D63" s="29"/>
      <c r="E63" s="27"/>
      <c r="F63" s="27"/>
      <c r="G63" s="27"/>
      <c r="H63" s="21" t="s">
        <v>153</v>
      </c>
      <c r="I63" s="21" t="s">
        <v>371</v>
      </c>
      <c r="J63" s="21" t="s">
        <v>372</v>
      </c>
      <c r="K63" s="21" t="s">
        <v>373</v>
      </c>
      <c r="L63" s="27"/>
      <c r="M63" s="22">
        <v>43252.0</v>
      </c>
      <c r="N63" s="21">
        <v>6.0</v>
      </c>
      <c r="O63" s="21">
        <v>0.0</v>
      </c>
      <c r="P63" s="27"/>
      <c r="Q63" s="21"/>
      <c r="R63" s="27" t="str">
        <f>IFERROR(__xludf.DUMMYFUNCTION("GOOGLETRANSLATE(Q63)"),"#VALUE!")</f>
        <v>#VALUE!</v>
      </c>
      <c r="S63" s="21" t="s">
        <v>176</v>
      </c>
      <c r="T63" s="23">
        <v>44233.464583333334</v>
      </c>
      <c r="U63" s="27"/>
      <c r="V63" s="21" t="s">
        <v>319</v>
      </c>
      <c r="W63" s="21">
        <v>0.0</v>
      </c>
      <c r="X63" s="21">
        <v>0.0</v>
      </c>
      <c r="Y63" s="21">
        <v>0.0</v>
      </c>
      <c r="Z63" s="21">
        <v>0.0</v>
      </c>
      <c r="AA63" s="27"/>
      <c r="AB63" s="27"/>
      <c r="AC63" s="21" t="s">
        <v>375</v>
      </c>
      <c r="AD63" s="27"/>
      <c r="AE63" s="27"/>
      <c r="AF63" s="27"/>
      <c r="AG63" s="27"/>
      <c r="AH63" s="28"/>
      <c r="AI63" s="28"/>
    </row>
    <row r="64">
      <c r="A64" s="17" t="str">
        <f t="shared" si="2"/>
        <v>#REF!</v>
      </c>
      <c r="B64" s="34"/>
      <c r="C64" s="26" t="s">
        <v>447</v>
      </c>
      <c r="D64" s="29"/>
      <c r="E64" s="27"/>
      <c r="F64" s="27"/>
      <c r="G64" s="27"/>
      <c r="H64" s="21" t="s">
        <v>153</v>
      </c>
      <c r="I64" s="27"/>
      <c r="J64" s="27"/>
      <c r="K64" s="27"/>
      <c r="L64" s="27"/>
      <c r="M64" s="35"/>
      <c r="N64" s="27"/>
      <c r="O64" s="27"/>
      <c r="P64" s="27"/>
      <c r="Q64" s="27"/>
      <c r="R64" s="27" t="str">
        <f>IFERROR(__xludf.DUMMYFUNCTION("GOOGLETRANSLATE(Q64)"),"#VALUE!")</f>
        <v>#VALUE!</v>
      </c>
      <c r="S64" s="27"/>
      <c r="T64" s="33"/>
      <c r="U64" s="27"/>
      <c r="V64" s="27"/>
      <c r="W64" s="27"/>
      <c r="X64" s="27"/>
      <c r="Y64" s="27"/>
      <c r="Z64" s="27"/>
      <c r="AA64" s="27"/>
      <c r="AB64" s="27"/>
      <c r="AC64" s="27"/>
      <c r="AD64" s="27"/>
      <c r="AE64" s="27"/>
      <c r="AF64" s="27"/>
      <c r="AG64" s="27"/>
      <c r="AH64" s="28"/>
      <c r="AI64" s="28"/>
    </row>
    <row r="65">
      <c r="A65" s="17" t="str">
        <f t="shared" si="2"/>
        <v>#REF!</v>
      </c>
      <c r="B65" s="34"/>
      <c r="C65" s="26" t="s">
        <v>448</v>
      </c>
      <c r="D65" s="29"/>
      <c r="E65" s="27"/>
      <c r="F65" s="27"/>
      <c r="G65" s="27"/>
      <c r="H65" s="21" t="s">
        <v>153</v>
      </c>
      <c r="I65" s="27"/>
      <c r="J65" s="27"/>
      <c r="K65" s="27"/>
      <c r="L65" s="27"/>
      <c r="M65" s="35"/>
      <c r="N65" s="27"/>
      <c r="O65" s="27"/>
      <c r="P65" s="27"/>
      <c r="Q65" s="27"/>
      <c r="R65" s="27" t="str">
        <f>IFERROR(__xludf.DUMMYFUNCTION("GOOGLETRANSLATE(Q65)"),"#VALUE!")</f>
        <v>#VALUE!</v>
      </c>
      <c r="S65" s="27"/>
      <c r="T65" s="33"/>
      <c r="U65" s="27"/>
      <c r="V65" s="27"/>
      <c r="W65" s="27"/>
      <c r="X65" s="27"/>
      <c r="Y65" s="27"/>
      <c r="Z65" s="27"/>
      <c r="AA65" s="27"/>
      <c r="AB65" s="27"/>
      <c r="AC65" s="27"/>
      <c r="AD65" s="27"/>
      <c r="AE65" s="27"/>
      <c r="AF65" s="27"/>
      <c r="AG65" s="27"/>
      <c r="AH65" s="28"/>
      <c r="AI65" s="28"/>
    </row>
    <row r="66">
      <c r="A66" s="17" t="str">
        <f t="shared" si="2"/>
        <v>#REF!</v>
      </c>
      <c r="B66" s="34"/>
      <c r="C66" s="26" t="s">
        <v>449</v>
      </c>
      <c r="D66" s="29"/>
      <c r="E66" s="27"/>
      <c r="F66" s="27"/>
      <c r="G66" s="27"/>
      <c r="H66" s="21" t="s">
        <v>153</v>
      </c>
      <c r="I66" s="27"/>
      <c r="J66" s="27"/>
      <c r="K66" s="27"/>
      <c r="L66" s="27"/>
      <c r="M66" s="35"/>
      <c r="N66" s="27"/>
      <c r="O66" s="27"/>
      <c r="P66" s="27"/>
      <c r="Q66" s="27"/>
      <c r="R66" s="27" t="str">
        <f>IFERROR(__xludf.DUMMYFUNCTION("GOOGLETRANSLATE(Q66)"),"#VALUE!")</f>
        <v>#VALUE!</v>
      </c>
      <c r="S66" s="27"/>
      <c r="T66" s="33"/>
      <c r="U66" s="27"/>
      <c r="V66" s="27"/>
      <c r="W66" s="27"/>
      <c r="X66" s="27"/>
      <c r="Y66" s="27"/>
      <c r="Z66" s="27"/>
      <c r="AA66" s="27"/>
      <c r="AB66" s="27"/>
      <c r="AC66" s="27"/>
      <c r="AD66" s="27"/>
      <c r="AE66" s="27"/>
      <c r="AF66" s="27"/>
      <c r="AG66" s="27"/>
      <c r="AH66" s="28"/>
      <c r="AI66" s="28"/>
    </row>
    <row r="67">
      <c r="A67" s="17" t="str">
        <f t="shared" si="2"/>
        <v>#REF!</v>
      </c>
      <c r="B67" s="34"/>
      <c r="C67" s="26" t="s">
        <v>450</v>
      </c>
      <c r="D67" s="29"/>
      <c r="E67" s="27"/>
      <c r="F67" s="27"/>
      <c r="G67" s="27"/>
      <c r="H67" s="21" t="s">
        <v>153</v>
      </c>
      <c r="I67" s="27"/>
      <c r="J67" s="27"/>
      <c r="K67" s="27"/>
      <c r="L67" s="27"/>
      <c r="M67" s="35"/>
      <c r="N67" s="27"/>
      <c r="O67" s="27"/>
      <c r="P67" s="27"/>
      <c r="Q67" s="27"/>
      <c r="R67" s="27" t="str">
        <f>IFERROR(__xludf.DUMMYFUNCTION("GOOGLETRANSLATE(Q67)"),"#VALUE!")</f>
        <v>#VALUE!</v>
      </c>
      <c r="S67" s="27"/>
      <c r="T67" s="33"/>
      <c r="U67" s="27"/>
      <c r="V67" s="27"/>
      <c r="W67" s="27"/>
      <c r="X67" s="27"/>
      <c r="Y67" s="27"/>
      <c r="Z67" s="27"/>
      <c r="AA67" s="27"/>
      <c r="AB67" s="27"/>
      <c r="AC67" s="27"/>
      <c r="AD67" s="27"/>
      <c r="AE67" s="27"/>
      <c r="AF67" s="27"/>
      <c r="AG67" s="27"/>
      <c r="AH67" s="28"/>
      <c r="AI67" s="28"/>
    </row>
    <row r="68">
      <c r="A68" s="17" t="str">
        <f t="shared" si="2"/>
        <v>#REF!</v>
      </c>
      <c r="B68" s="34"/>
      <c r="C68" s="26" t="s">
        <v>451</v>
      </c>
      <c r="D68" s="29"/>
      <c r="E68" s="27"/>
      <c r="F68" s="27"/>
      <c r="G68" s="27"/>
      <c r="H68" s="21" t="s">
        <v>153</v>
      </c>
      <c r="I68" s="27"/>
      <c r="J68" s="27"/>
      <c r="K68" s="27"/>
      <c r="L68" s="27"/>
      <c r="M68" s="35"/>
      <c r="N68" s="27"/>
      <c r="O68" s="27"/>
      <c r="P68" s="27"/>
      <c r="Q68" s="27"/>
      <c r="R68" s="27" t="str">
        <f>IFERROR(__xludf.DUMMYFUNCTION("GOOGLETRANSLATE(Q68)"),"#VALUE!")</f>
        <v>#VALUE!</v>
      </c>
      <c r="S68" s="27"/>
      <c r="T68" s="33"/>
      <c r="U68" s="27"/>
      <c r="V68" s="27"/>
      <c r="W68" s="27"/>
      <c r="X68" s="27"/>
      <c r="Y68" s="27"/>
      <c r="Z68" s="27"/>
      <c r="AA68" s="27"/>
      <c r="AB68" s="27"/>
      <c r="AC68" s="27"/>
      <c r="AD68" s="27"/>
      <c r="AE68" s="27"/>
      <c r="AF68" s="27"/>
      <c r="AG68" s="27"/>
      <c r="AH68" s="28"/>
      <c r="AI68" s="28"/>
    </row>
    <row r="69">
      <c r="A69" s="17" t="str">
        <f t="shared" si="2"/>
        <v>#REF!</v>
      </c>
      <c r="B69" s="34"/>
      <c r="C69" s="26" t="s">
        <v>452</v>
      </c>
      <c r="D69" s="29"/>
      <c r="E69" s="27"/>
      <c r="F69" s="27"/>
      <c r="G69" s="27"/>
      <c r="H69" s="21" t="s">
        <v>153</v>
      </c>
      <c r="I69" s="27"/>
      <c r="J69" s="27"/>
      <c r="K69" s="27"/>
      <c r="L69" s="27"/>
      <c r="M69" s="35"/>
      <c r="N69" s="27"/>
      <c r="O69" s="27"/>
      <c r="P69" s="27"/>
      <c r="Q69" s="27"/>
      <c r="R69" s="27" t="str">
        <f>IFERROR(__xludf.DUMMYFUNCTION("GOOGLETRANSLATE(Q69)"),"#VALUE!")</f>
        <v>#VALUE!</v>
      </c>
      <c r="S69" s="27"/>
      <c r="T69" s="33"/>
      <c r="U69" s="27"/>
      <c r="V69" s="27"/>
      <c r="W69" s="27"/>
      <c r="X69" s="27"/>
      <c r="Y69" s="27"/>
      <c r="Z69" s="27"/>
      <c r="AA69" s="27"/>
      <c r="AB69" s="27"/>
      <c r="AC69" s="27"/>
      <c r="AD69" s="27"/>
      <c r="AE69" s="27"/>
      <c r="AF69" s="27"/>
      <c r="AG69" s="27"/>
      <c r="AH69" s="28"/>
      <c r="AI69" s="28"/>
    </row>
    <row r="70">
      <c r="A70" s="17" t="str">
        <f t="shared" si="2"/>
        <v>#REF!</v>
      </c>
      <c r="B70" s="34"/>
      <c r="C70" s="26" t="s">
        <v>453</v>
      </c>
      <c r="D70" s="29"/>
      <c r="E70" s="27"/>
      <c r="F70" s="27"/>
      <c r="G70" s="27"/>
      <c r="H70" s="21" t="s">
        <v>153</v>
      </c>
      <c r="I70" s="27"/>
      <c r="J70" s="27"/>
      <c r="K70" s="27"/>
      <c r="L70" s="27"/>
      <c r="M70" s="35"/>
      <c r="N70" s="27"/>
      <c r="O70" s="27"/>
      <c r="P70" s="27"/>
      <c r="Q70" s="27"/>
      <c r="R70" s="27" t="str">
        <f>IFERROR(__xludf.DUMMYFUNCTION("GOOGLETRANSLATE(Q70)"),"#VALUE!")</f>
        <v>#VALUE!</v>
      </c>
      <c r="S70" s="27"/>
      <c r="T70" s="33"/>
      <c r="U70" s="27"/>
      <c r="V70" s="27"/>
      <c r="W70" s="27"/>
      <c r="X70" s="27"/>
      <c r="Y70" s="27"/>
      <c r="Z70" s="27"/>
      <c r="AA70" s="27"/>
      <c r="AB70" s="27"/>
      <c r="AC70" s="27"/>
      <c r="AD70" s="27"/>
      <c r="AE70" s="27"/>
      <c r="AF70" s="27"/>
      <c r="AG70" s="27"/>
      <c r="AH70" s="28"/>
      <c r="AI70" s="28"/>
    </row>
    <row r="71">
      <c r="A71" s="17" t="str">
        <f t="shared" si="2"/>
        <v>#REF!</v>
      </c>
      <c r="B71" s="34"/>
      <c r="C71" s="26" t="s">
        <v>454</v>
      </c>
      <c r="D71" s="29"/>
      <c r="E71" s="27"/>
      <c r="F71" s="27"/>
      <c r="G71" s="27"/>
      <c r="H71" s="21" t="s">
        <v>153</v>
      </c>
      <c r="I71" s="27"/>
      <c r="J71" s="27"/>
      <c r="K71" s="27"/>
      <c r="L71" s="27"/>
      <c r="M71" s="35"/>
      <c r="N71" s="27"/>
      <c r="O71" s="27"/>
      <c r="P71" s="27"/>
      <c r="Q71" s="27"/>
      <c r="R71" s="27" t="str">
        <f>IFERROR(__xludf.DUMMYFUNCTION("GOOGLETRANSLATE(Q71)"),"#VALUE!")</f>
        <v>#VALUE!</v>
      </c>
      <c r="S71" s="27"/>
      <c r="T71" s="33"/>
      <c r="U71" s="27"/>
      <c r="V71" s="27"/>
      <c r="W71" s="27"/>
      <c r="X71" s="27"/>
      <c r="Y71" s="27"/>
      <c r="Z71" s="27"/>
      <c r="AA71" s="27"/>
      <c r="AB71" s="27"/>
      <c r="AC71" s="27"/>
      <c r="AD71" s="27"/>
      <c r="AE71" s="27"/>
      <c r="AF71" s="27"/>
      <c r="AG71" s="27"/>
      <c r="AH71" s="28"/>
      <c r="AI71" s="28"/>
    </row>
    <row r="72">
      <c r="A72" s="17" t="str">
        <f t="shared" ref="A72:A115" si="3">Text(D63,"00")&amp;"-"&amp;ROW(D63)-1</f>
        <v>00-62</v>
      </c>
      <c r="B72" s="34"/>
      <c r="C72" s="26" t="s">
        <v>455</v>
      </c>
      <c r="D72" s="29"/>
      <c r="E72" s="27"/>
      <c r="F72" s="27"/>
      <c r="G72" s="27"/>
      <c r="H72" s="21" t="s">
        <v>153</v>
      </c>
      <c r="I72" s="27"/>
      <c r="J72" s="27"/>
      <c r="K72" s="27"/>
      <c r="L72" s="27"/>
      <c r="M72" s="35"/>
      <c r="N72" s="27"/>
      <c r="O72" s="27"/>
      <c r="P72" s="27"/>
      <c r="Q72" s="27"/>
      <c r="R72" s="27" t="str">
        <f>IFERROR(__xludf.DUMMYFUNCTION("GOOGLETRANSLATE(Q72)"),"#VALUE!")</f>
        <v>#VALUE!</v>
      </c>
      <c r="S72" s="27"/>
      <c r="T72" s="33"/>
      <c r="U72" s="27"/>
      <c r="V72" s="27"/>
      <c r="W72" s="27"/>
      <c r="X72" s="27"/>
      <c r="Y72" s="27"/>
      <c r="Z72" s="27"/>
      <c r="AA72" s="27"/>
      <c r="AB72" s="27"/>
      <c r="AC72" s="27"/>
      <c r="AD72" s="27"/>
      <c r="AE72" s="27"/>
      <c r="AF72" s="27"/>
      <c r="AG72" s="27"/>
      <c r="AH72" s="28"/>
      <c r="AI72" s="28"/>
    </row>
    <row r="73">
      <c r="A73" s="17" t="str">
        <f t="shared" si="3"/>
        <v>00-63</v>
      </c>
      <c r="B73" s="34"/>
      <c r="C73" s="26" t="s">
        <v>456</v>
      </c>
      <c r="D73" s="29"/>
      <c r="E73" s="27"/>
      <c r="F73" s="27"/>
      <c r="G73" s="27"/>
      <c r="H73" s="21" t="s">
        <v>153</v>
      </c>
      <c r="I73" s="27"/>
      <c r="J73" s="27"/>
      <c r="K73" s="27"/>
      <c r="L73" s="27"/>
      <c r="M73" s="35"/>
      <c r="N73" s="27"/>
      <c r="O73" s="27"/>
      <c r="P73" s="27"/>
      <c r="Q73" s="27"/>
      <c r="R73" s="27" t="str">
        <f>IFERROR(__xludf.DUMMYFUNCTION("GOOGLETRANSLATE(Q73)"),"#VALUE!")</f>
        <v>#VALUE!</v>
      </c>
      <c r="S73" s="27"/>
      <c r="T73" s="33"/>
      <c r="U73" s="27"/>
      <c r="V73" s="27"/>
      <c r="W73" s="27"/>
      <c r="X73" s="27"/>
      <c r="Y73" s="27"/>
      <c r="Z73" s="27"/>
      <c r="AA73" s="27"/>
      <c r="AB73" s="27"/>
      <c r="AC73" s="27"/>
      <c r="AD73" s="27"/>
      <c r="AE73" s="27"/>
      <c r="AF73" s="27"/>
      <c r="AG73" s="27"/>
      <c r="AH73" s="28"/>
      <c r="AI73" s="28"/>
    </row>
    <row r="74">
      <c r="A74" s="17" t="str">
        <f t="shared" si="3"/>
        <v>00-64</v>
      </c>
      <c r="B74" s="34"/>
      <c r="C74" s="26" t="s">
        <v>457</v>
      </c>
      <c r="D74" s="29"/>
      <c r="E74" s="27"/>
      <c r="F74" s="27"/>
      <c r="G74" s="27"/>
      <c r="H74" s="21" t="s">
        <v>153</v>
      </c>
      <c r="I74" s="27"/>
      <c r="J74" s="27"/>
      <c r="K74" s="27"/>
      <c r="L74" s="27"/>
      <c r="M74" s="35"/>
      <c r="N74" s="27"/>
      <c r="O74" s="27"/>
      <c r="P74" s="27"/>
      <c r="Q74" s="27"/>
      <c r="R74" s="27" t="str">
        <f>IFERROR(__xludf.DUMMYFUNCTION("GOOGLETRANSLATE(Q74)"),"#VALUE!")</f>
        <v>#VALUE!</v>
      </c>
      <c r="S74" s="27"/>
      <c r="T74" s="33"/>
      <c r="U74" s="27"/>
      <c r="V74" s="27"/>
      <c r="W74" s="27"/>
      <c r="X74" s="27"/>
      <c r="Y74" s="27"/>
      <c r="Z74" s="27"/>
      <c r="AA74" s="27"/>
      <c r="AB74" s="27"/>
      <c r="AC74" s="27"/>
      <c r="AD74" s="27"/>
      <c r="AE74" s="27"/>
      <c r="AF74" s="27"/>
      <c r="AG74" s="27"/>
      <c r="AH74" s="28"/>
      <c r="AI74" s="28"/>
    </row>
    <row r="75">
      <c r="A75" s="17" t="str">
        <f t="shared" si="3"/>
        <v>00-65</v>
      </c>
      <c r="B75" s="34"/>
      <c r="C75" s="26" t="s">
        <v>458</v>
      </c>
      <c r="D75" s="29"/>
      <c r="E75" s="27"/>
      <c r="F75" s="27"/>
      <c r="G75" s="27"/>
      <c r="H75" s="21" t="s">
        <v>153</v>
      </c>
      <c r="I75" s="27"/>
      <c r="J75" s="27"/>
      <c r="K75" s="27"/>
      <c r="L75" s="27"/>
      <c r="M75" s="35"/>
      <c r="N75" s="27"/>
      <c r="O75" s="27"/>
      <c r="P75" s="27"/>
      <c r="Q75" s="27"/>
      <c r="R75" s="27" t="str">
        <f>IFERROR(__xludf.DUMMYFUNCTION("GOOGLETRANSLATE(Q75)"),"#VALUE!")</f>
        <v>#VALUE!</v>
      </c>
      <c r="S75" s="27"/>
      <c r="T75" s="33"/>
      <c r="U75" s="27"/>
      <c r="V75" s="27"/>
      <c r="W75" s="27"/>
      <c r="X75" s="27"/>
      <c r="Y75" s="27"/>
      <c r="Z75" s="27"/>
      <c r="AA75" s="27"/>
      <c r="AB75" s="27"/>
      <c r="AC75" s="27"/>
      <c r="AD75" s="27"/>
      <c r="AE75" s="27"/>
      <c r="AF75" s="27"/>
      <c r="AG75" s="27"/>
      <c r="AH75" s="28"/>
      <c r="AI75" s="28"/>
    </row>
    <row r="76">
      <c r="A76" s="17" t="str">
        <f t="shared" si="3"/>
        <v>00-66</v>
      </c>
      <c r="B76" s="34"/>
      <c r="C76" s="26" t="s">
        <v>459</v>
      </c>
      <c r="D76" s="29"/>
      <c r="E76" s="27"/>
      <c r="F76" s="27"/>
      <c r="G76" s="27"/>
      <c r="H76" s="21" t="s">
        <v>153</v>
      </c>
      <c r="I76" s="27"/>
      <c r="J76" s="27"/>
      <c r="K76" s="27"/>
      <c r="L76" s="27"/>
      <c r="M76" s="35"/>
      <c r="N76" s="27"/>
      <c r="O76" s="27"/>
      <c r="P76" s="27"/>
      <c r="Q76" s="27"/>
      <c r="R76" s="27" t="str">
        <f>IFERROR(__xludf.DUMMYFUNCTION("GOOGLETRANSLATE(Q76)"),"#VALUE!")</f>
        <v>#VALUE!</v>
      </c>
      <c r="S76" s="27"/>
      <c r="T76" s="33"/>
      <c r="U76" s="27"/>
      <c r="V76" s="27"/>
      <c r="W76" s="27"/>
      <c r="X76" s="27"/>
      <c r="Y76" s="27"/>
      <c r="Z76" s="27"/>
      <c r="AA76" s="27"/>
      <c r="AB76" s="27"/>
      <c r="AC76" s="27"/>
      <c r="AD76" s="27"/>
      <c r="AE76" s="27"/>
      <c r="AF76" s="27"/>
      <c r="AG76" s="27"/>
      <c r="AH76" s="28"/>
      <c r="AI76" s="28"/>
    </row>
    <row r="77">
      <c r="A77" s="17" t="str">
        <f t="shared" si="3"/>
        <v>00-67</v>
      </c>
      <c r="B77" s="34"/>
      <c r="C77" s="26" t="s">
        <v>460</v>
      </c>
      <c r="D77" s="29"/>
      <c r="E77" s="27"/>
      <c r="F77" s="27"/>
      <c r="G77" s="27"/>
      <c r="H77" s="21" t="s">
        <v>153</v>
      </c>
      <c r="I77" s="27"/>
      <c r="J77" s="27"/>
      <c r="K77" s="27"/>
      <c r="L77" s="27"/>
      <c r="M77" s="35"/>
      <c r="N77" s="27"/>
      <c r="O77" s="27"/>
      <c r="P77" s="27"/>
      <c r="Q77" s="27"/>
      <c r="R77" s="27" t="str">
        <f>IFERROR(__xludf.DUMMYFUNCTION("GOOGLETRANSLATE(Q77)"),"#VALUE!")</f>
        <v>#VALUE!</v>
      </c>
      <c r="S77" s="27"/>
      <c r="T77" s="33"/>
      <c r="U77" s="27"/>
      <c r="V77" s="27"/>
      <c r="W77" s="27"/>
      <c r="X77" s="27"/>
      <c r="Y77" s="27"/>
      <c r="Z77" s="27"/>
      <c r="AA77" s="27"/>
      <c r="AB77" s="27"/>
      <c r="AC77" s="27"/>
      <c r="AD77" s="27"/>
      <c r="AE77" s="27"/>
      <c r="AF77" s="27"/>
      <c r="AG77" s="27"/>
      <c r="AH77" s="28"/>
      <c r="AI77" s="28"/>
    </row>
    <row r="78">
      <c r="A78" s="17" t="str">
        <f t="shared" si="3"/>
        <v>00-68</v>
      </c>
      <c r="B78" s="34"/>
      <c r="C78" s="26" t="s">
        <v>461</v>
      </c>
      <c r="D78" s="29"/>
      <c r="E78" s="27"/>
      <c r="F78" s="27"/>
      <c r="G78" s="27"/>
      <c r="H78" s="21" t="s">
        <v>153</v>
      </c>
      <c r="I78" s="27"/>
      <c r="J78" s="27"/>
      <c r="K78" s="27"/>
      <c r="L78" s="27"/>
      <c r="M78" s="35"/>
      <c r="N78" s="27"/>
      <c r="O78" s="27"/>
      <c r="P78" s="27"/>
      <c r="Q78" s="27"/>
      <c r="R78" s="27" t="str">
        <f>IFERROR(__xludf.DUMMYFUNCTION("GOOGLETRANSLATE(Q78)"),"#VALUE!")</f>
        <v>#VALUE!</v>
      </c>
      <c r="S78" s="27"/>
      <c r="T78" s="33"/>
      <c r="U78" s="27"/>
      <c r="V78" s="27"/>
      <c r="W78" s="27"/>
      <c r="X78" s="27"/>
      <c r="Y78" s="27"/>
      <c r="Z78" s="27"/>
      <c r="AA78" s="27"/>
      <c r="AB78" s="27"/>
      <c r="AC78" s="27"/>
      <c r="AD78" s="27"/>
      <c r="AE78" s="27"/>
      <c r="AF78" s="27"/>
      <c r="AG78" s="27"/>
      <c r="AH78" s="28"/>
      <c r="AI78" s="28"/>
    </row>
    <row r="79">
      <c r="A79" s="17" t="str">
        <f t="shared" si="3"/>
        <v>00-69</v>
      </c>
      <c r="B79" s="34"/>
      <c r="C79" s="26" t="s">
        <v>462</v>
      </c>
      <c r="D79" s="29"/>
      <c r="E79" s="27"/>
      <c r="F79" s="27"/>
      <c r="G79" s="27"/>
      <c r="H79" s="21" t="s">
        <v>153</v>
      </c>
      <c r="I79" s="27"/>
      <c r="J79" s="27"/>
      <c r="K79" s="27"/>
      <c r="L79" s="27"/>
      <c r="M79" s="35"/>
      <c r="N79" s="27"/>
      <c r="O79" s="27"/>
      <c r="P79" s="27"/>
      <c r="Q79" s="27"/>
      <c r="R79" s="27" t="str">
        <f>IFERROR(__xludf.DUMMYFUNCTION("GOOGLETRANSLATE(Q79)"),"#VALUE!")</f>
        <v>#VALUE!</v>
      </c>
      <c r="S79" s="27"/>
      <c r="T79" s="33"/>
      <c r="U79" s="27"/>
      <c r="V79" s="27"/>
      <c r="W79" s="27"/>
      <c r="X79" s="27"/>
      <c r="Y79" s="27"/>
      <c r="Z79" s="27"/>
      <c r="AA79" s="27"/>
      <c r="AB79" s="27"/>
      <c r="AC79" s="27"/>
      <c r="AD79" s="27"/>
      <c r="AE79" s="27"/>
      <c r="AF79" s="27"/>
      <c r="AG79" s="27"/>
      <c r="AH79" s="28"/>
      <c r="AI79" s="28"/>
    </row>
    <row r="80">
      <c r="A80" s="17" t="str">
        <f t="shared" si="3"/>
        <v>00-70</v>
      </c>
      <c r="B80" s="34"/>
      <c r="C80" s="26" t="s">
        <v>463</v>
      </c>
      <c r="D80" s="29"/>
      <c r="E80" s="27"/>
      <c r="F80" s="27"/>
      <c r="G80" s="27"/>
      <c r="H80" s="21" t="s">
        <v>153</v>
      </c>
      <c r="I80" s="27"/>
      <c r="J80" s="27"/>
      <c r="K80" s="27"/>
      <c r="L80" s="27"/>
      <c r="M80" s="35"/>
      <c r="N80" s="27"/>
      <c r="O80" s="27"/>
      <c r="P80" s="27"/>
      <c r="Q80" s="27"/>
      <c r="R80" s="27" t="str">
        <f>IFERROR(__xludf.DUMMYFUNCTION("GOOGLETRANSLATE(Q80)"),"#VALUE!")</f>
        <v>#VALUE!</v>
      </c>
      <c r="S80" s="27"/>
      <c r="T80" s="33"/>
      <c r="U80" s="27"/>
      <c r="V80" s="27"/>
      <c r="W80" s="27"/>
      <c r="X80" s="27"/>
      <c r="Y80" s="27"/>
      <c r="Z80" s="27"/>
      <c r="AA80" s="27"/>
      <c r="AB80" s="27"/>
      <c r="AC80" s="27"/>
      <c r="AD80" s="27"/>
      <c r="AE80" s="27"/>
      <c r="AF80" s="27"/>
      <c r="AG80" s="27"/>
      <c r="AH80" s="28"/>
      <c r="AI80" s="28"/>
    </row>
    <row r="81">
      <c r="A81" s="17" t="str">
        <f t="shared" si="3"/>
        <v>00-71</v>
      </c>
      <c r="B81" s="34"/>
      <c r="C81" s="26" t="s">
        <v>464</v>
      </c>
      <c r="D81" s="29"/>
      <c r="E81" s="27"/>
      <c r="F81" s="27"/>
      <c r="G81" s="27"/>
      <c r="H81" s="21" t="s">
        <v>153</v>
      </c>
      <c r="I81" s="27"/>
      <c r="J81" s="27"/>
      <c r="K81" s="27"/>
      <c r="L81" s="27"/>
      <c r="M81" s="35"/>
      <c r="N81" s="27"/>
      <c r="O81" s="27"/>
      <c r="P81" s="27"/>
      <c r="Q81" s="27"/>
      <c r="R81" s="27" t="str">
        <f>IFERROR(__xludf.DUMMYFUNCTION("GOOGLETRANSLATE(Q81)"),"#VALUE!")</f>
        <v>#VALUE!</v>
      </c>
      <c r="S81" s="27"/>
      <c r="T81" s="33"/>
      <c r="U81" s="27"/>
      <c r="V81" s="27"/>
      <c r="W81" s="27"/>
      <c r="X81" s="27"/>
      <c r="Y81" s="27"/>
      <c r="Z81" s="27"/>
      <c r="AA81" s="27"/>
      <c r="AB81" s="27"/>
      <c r="AC81" s="27"/>
      <c r="AD81" s="27"/>
      <c r="AE81" s="27"/>
      <c r="AF81" s="27"/>
      <c r="AG81" s="27"/>
      <c r="AH81" s="28"/>
      <c r="AI81" s="28"/>
    </row>
    <row r="82">
      <c r="A82" s="17" t="str">
        <f t="shared" si="3"/>
        <v>00-72</v>
      </c>
      <c r="B82" s="34"/>
      <c r="C82" s="26" t="s">
        <v>465</v>
      </c>
      <c r="D82" s="29"/>
      <c r="E82" s="27"/>
      <c r="F82" s="27"/>
      <c r="G82" s="27"/>
      <c r="H82" s="21" t="s">
        <v>153</v>
      </c>
      <c r="I82" s="27"/>
      <c r="J82" s="27"/>
      <c r="K82" s="27"/>
      <c r="L82" s="27"/>
      <c r="M82" s="35"/>
      <c r="N82" s="27"/>
      <c r="O82" s="27"/>
      <c r="P82" s="27"/>
      <c r="Q82" s="27"/>
      <c r="R82" s="27" t="str">
        <f>IFERROR(__xludf.DUMMYFUNCTION("GOOGLETRANSLATE(Q82)"),"#VALUE!")</f>
        <v>#VALUE!</v>
      </c>
      <c r="S82" s="27"/>
      <c r="T82" s="33"/>
      <c r="U82" s="27"/>
      <c r="V82" s="27"/>
      <c r="W82" s="27"/>
      <c r="X82" s="27"/>
      <c r="Y82" s="27"/>
      <c r="Z82" s="27"/>
      <c r="AA82" s="27"/>
      <c r="AB82" s="27"/>
      <c r="AC82" s="27"/>
      <c r="AD82" s="27"/>
      <c r="AE82" s="27"/>
      <c r="AF82" s="27"/>
      <c r="AG82" s="27"/>
      <c r="AH82" s="28"/>
      <c r="AI82" s="28"/>
    </row>
    <row r="83">
      <c r="A83" s="17" t="str">
        <f t="shared" si="3"/>
        <v>00-73</v>
      </c>
      <c r="B83" s="34"/>
      <c r="C83" s="26" t="s">
        <v>466</v>
      </c>
      <c r="D83" s="29"/>
      <c r="E83" s="27"/>
      <c r="F83" s="27"/>
      <c r="G83" s="27"/>
      <c r="H83" s="21" t="s">
        <v>153</v>
      </c>
      <c r="I83" s="27"/>
      <c r="J83" s="27"/>
      <c r="K83" s="27"/>
      <c r="L83" s="27"/>
      <c r="M83" s="35"/>
      <c r="N83" s="27"/>
      <c r="O83" s="27"/>
      <c r="P83" s="27"/>
      <c r="Q83" s="27"/>
      <c r="R83" s="27" t="str">
        <f>IFERROR(__xludf.DUMMYFUNCTION("GOOGLETRANSLATE(Q83)"),"#VALUE!")</f>
        <v>#VALUE!</v>
      </c>
      <c r="S83" s="27"/>
      <c r="T83" s="33"/>
      <c r="U83" s="27"/>
      <c r="V83" s="27"/>
      <c r="W83" s="27"/>
      <c r="X83" s="27"/>
      <c r="Y83" s="27"/>
      <c r="Z83" s="27"/>
      <c r="AA83" s="27"/>
      <c r="AB83" s="27"/>
      <c r="AC83" s="27"/>
      <c r="AD83" s="27"/>
      <c r="AE83" s="27"/>
      <c r="AF83" s="27"/>
      <c r="AG83" s="27"/>
      <c r="AH83" s="28"/>
      <c r="AI83" s="28"/>
    </row>
    <row r="84">
      <c r="A84" s="17" t="str">
        <f t="shared" si="3"/>
        <v>00-74</v>
      </c>
      <c r="B84" s="34"/>
      <c r="C84" s="26" t="s">
        <v>467</v>
      </c>
      <c r="D84" s="29"/>
      <c r="E84" s="27"/>
      <c r="F84" s="27"/>
      <c r="G84" s="27"/>
      <c r="H84" s="21" t="s">
        <v>153</v>
      </c>
      <c r="I84" s="27"/>
      <c r="J84" s="27"/>
      <c r="K84" s="27"/>
      <c r="L84" s="27"/>
      <c r="M84" s="35"/>
      <c r="N84" s="27"/>
      <c r="O84" s="27"/>
      <c r="P84" s="27"/>
      <c r="Q84" s="27"/>
      <c r="R84" s="27" t="str">
        <f>IFERROR(__xludf.DUMMYFUNCTION("GOOGLETRANSLATE(Q84)"),"#VALUE!")</f>
        <v>#VALUE!</v>
      </c>
      <c r="S84" s="27"/>
      <c r="T84" s="33"/>
      <c r="U84" s="27"/>
      <c r="V84" s="27"/>
      <c r="W84" s="27"/>
      <c r="X84" s="27"/>
      <c r="Y84" s="27"/>
      <c r="Z84" s="27"/>
      <c r="AA84" s="27"/>
      <c r="AB84" s="27"/>
      <c r="AC84" s="27"/>
      <c r="AD84" s="27"/>
      <c r="AE84" s="27"/>
      <c r="AF84" s="27"/>
      <c r="AG84" s="27"/>
      <c r="AH84" s="28"/>
      <c r="AI84" s="28"/>
    </row>
    <row r="85">
      <c r="A85" s="17" t="str">
        <f t="shared" si="3"/>
        <v>00-75</v>
      </c>
      <c r="B85" s="34"/>
      <c r="C85" s="26" t="s">
        <v>468</v>
      </c>
      <c r="D85" s="29"/>
      <c r="E85" s="27"/>
      <c r="F85" s="27"/>
      <c r="G85" s="27"/>
      <c r="H85" s="21" t="s">
        <v>153</v>
      </c>
      <c r="I85" s="27"/>
      <c r="J85" s="27"/>
      <c r="K85" s="27"/>
      <c r="L85" s="27"/>
      <c r="M85" s="35"/>
      <c r="N85" s="27"/>
      <c r="O85" s="27"/>
      <c r="P85" s="27"/>
      <c r="Q85" s="27"/>
      <c r="R85" s="27" t="str">
        <f>IFERROR(__xludf.DUMMYFUNCTION("GOOGLETRANSLATE(Q85)"),"#VALUE!")</f>
        <v>#VALUE!</v>
      </c>
      <c r="S85" s="27"/>
      <c r="T85" s="33"/>
      <c r="U85" s="27"/>
      <c r="V85" s="27"/>
      <c r="W85" s="27"/>
      <c r="X85" s="27"/>
      <c r="Y85" s="27"/>
      <c r="Z85" s="27"/>
      <c r="AA85" s="27"/>
      <c r="AB85" s="27"/>
      <c r="AC85" s="27"/>
      <c r="AD85" s="27"/>
      <c r="AE85" s="27"/>
      <c r="AF85" s="27"/>
      <c r="AG85" s="27"/>
      <c r="AH85" s="28"/>
      <c r="AI85" s="28"/>
    </row>
    <row r="86">
      <c r="A86" s="17" t="str">
        <f t="shared" si="3"/>
        <v>00-76</v>
      </c>
      <c r="B86" s="34"/>
      <c r="C86" s="26" t="s">
        <v>469</v>
      </c>
      <c r="D86" s="29"/>
      <c r="E86" s="27"/>
      <c r="F86" s="27"/>
      <c r="G86" s="27"/>
      <c r="H86" s="21" t="s">
        <v>153</v>
      </c>
      <c r="I86" s="27"/>
      <c r="J86" s="27"/>
      <c r="K86" s="27"/>
      <c r="L86" s="27"/>
      <c r="M86" s="35"/>
      <c r="N86" s="27"/>
      <c r="O86" s="27"/>
      <c r="P86" s="27"/>
      <c r="Q86" s="27"/>
      <c r="R86" s="27" t="str">
        <f>IFERROR(__xludf.DUMMYFUNCTION("GOOGLETRANSLATE(Q86)"),"#VALUE!")</f>
        <v>#VALUE!</v>
      </c>
      <c r="S86" s="27"/>
      <c r="T86" s="33"/>
      <c r="U86" s="27"/>
      <c r="V86" s="27"/>
      <c r="W86" s="27"/>
      <c r="X86" s="27"/>
      <c r="Y86" s="27"/>
      <c r="Z86" s="27"/>
      <c r="AA86" s="27"/>
      <c r="AB86" s="27"/>
      <c r="AC86" s="27"/>
      <c r="AD86" s="27"/>
      <c r="AE86" s="27"/>
      <c r="AF86" s="27"/>
      <c r="AG86" s="27"/>
      <c r="AH86" s="28"/>
      <c r="AI86" s="28"/>
    </row>
    <row r="87">
      <c r="A87" s="17" t="str">
        <f t="shared" si="3"/>
        <v>00-77</v>
      </c>
      <c r="B87" s="34"/>
      <c r="C87" s="26" t="s">
        <v>376</v>
      </c>
      <c r="D87" s="29"/>
      <c r="E87" s="27"/>
      <c r="F87" s="27"/>
      <c r="G87" s="27"/>
      <c r="H87" s="21" t="s">
        <v>153</v>
      </c>
      <c r="I87" s="27"/>
      <c r="J87" s="27"/>
      <c r="K87" s="27"/>
      <c r="L87" s="27"/>
      <c r="M87" s="35"/>
      <c r="N87" s="27"/>
      <c r="O87" s="27"/>
      <c r="P87" s="27"/>
      <c r="Q87" s="27"/>
      <c r="R87" s="27" t="str">
        <f>IFERROR(__xludf.DUMMYFUNCTION("GOOGLETRANSLATE(Q87)"),"#VALUE!")</f>
        <v>#VALUE!</v>
      </c>
      <c r="S87" s="27"/>
      <c r="T87" s="33"/>
      <c r="U87" s="27"/>
      <c r="V87" s="27"/>
      <c r="W87" s="27"/>
      <c r="X87" s="27"/>
      <c r="Y87" s="27"/>
      <c r="Z87" s="27"/>
      <c r="AA87" s="27"/>
      <c r="AB87" s="27"/>
      <c r="AC87" s="27"/>
      <c r="AD87" s="27"/>
      <c r="AE87" s="27"/>
      <c r="AF87" s="27"/>
      <c r="AG87" s="27"/>
      <c r="AH87" s="28"/>
      <c r="AI87" s="28"/>
    </row>
    <row r="88">
      <c r="A88" s="17" t="str">
        <f t="shared" si="3"/>
        <v>00-78</v>
      </c>
      <c r="B88" s="34"/>
      <c r="C88" s="26" t="s">
        <v>470</v>
      </c>
      <c r="D88" s="29"/>
      <c r="E88" s="27"/>
      <c r="F88" s="27"/>
      <c r="G88" s="27"/>
      <c r="H88" s="21" t="s">
        <v>153</v>
      </c>
      <c r="I88" s="27"/>
      <c r="J88" s="27"/>
      <c r="K88" s="27"/>
      <c r="L88" s="27"/>
      <c r="M88" s="35"/>
      <c r="N88" s="27"/>
      <c r="O88" s="27"/>
      <c r="P88" s="27"/>
      <c r="Q88" s="27"/>
      <c r="R88" s="27" t="str">
        <f>IFERROR(__xludf.DUMMYFUNCTION("GOOGLETRANSLATE(Q88)"),"#VALUE!")</f>
        <v>#VALUE!</v>
      </c>
      <c r="S88" s="27"/>
      <c r="T88" s="33"/>
      <c r="U88" s="27"/>
      <c r="V88" s="27"/>
      <c r="W88" s="27"/>
      <c r="X88" s="27"/>
      <c r="Y88" s="27"/>
      <c r="Z88" s="27"/>
      <c r="AA88" s="27"/>
      <c r="AB88" s="27"/>
      <c r="AC88" s="27"/>
      <c r="AD88" s="27"/>
      <c r="AE88" s="27"/>
      <c r="AF88" s="27"/>
      <c r="AG88" s="27"/>
      <c r="AH88" s="28"/>
      <c r="AI88" s="28"/>
    </row>
    <row r="89">
      <c r="A89" s="17" t="str">
        <f t="shared" si="3"/>
        <v>00-79</v>
      </c>
      <c r="B89" s="34"/>
      <c r="C89" s="26" t="s">
        <v>471</v>
      </c>
      <c r="D89" s="29"/>
      <c r="E89" s="27"/>
      <c r="F89" s="27"/>
      <c r="G89" s="27"/>
      <c r="H89" s="21" t="s">
        <v>153</v>
      </c>
      <c r="I89" s="27"/>
      <c r="J89" s="27"/>
      <c r="K89" s="27"/>
      <c r="L89" s="27"/>
      <c r="M89" s="35"/>
      <c r="N89" s="27"/>
      <c r="O89" s="27"/>
      <c r="P89" s="27"/>
      <c r="Q89" s="27"/>
      <c r="R89" s="27" t="str">
        <f>IFERROR(__xludf.DUMMYFUNCTION("GOOGLETRANSLATE(Q89)"),"#VALUE!")</f>
        <v>#VALUE!</v>
      </c>
      <c r="S89" s="27"/>
      <c r="T89" s="33"/>
      <c r="U89" s="27"/>
      <c r="V89" s="27"/>
      <c r="W89" s="27"/>
      <c r="X89" s="27"/>
      <c r="Y89" s="27"/>
      <c r="Z89" s="27"/>
      <c r="AA89" s="27"/>
      <c r="AB89" s="27"/>
      <c r="AC89" s="27"/>
      <c r="AD89" s="27"/>
      <c r="AE89" s="27"/>
      <c r="AF89" s="27"/>
      <c r="AG89" s="27"/>
      <c r="AH89" s="28"/>
      <c r="AI89" s="28"/>
    </row>
    <row r="90">
      <c r="A90" s="17" t="str">
        <f t="shared" si="3"/>
        <v>00-80</v>
      </c>
      <c r="B90" s="34"/>
      <c r="C90" s="26" t="s">
        <v>472</v>
      </c>
      <c r="D90" s="29"/>
      <c r="E90" s="27"/>
      <c r="F90" s="27"/>
      <c r="G90" s="27"/>
      <c r="H90" s="21" t="s">
        <v>153</v>
      </c>
      <c r="I90" s="27"/>
      <c r="J90" s="27"/>
      <c r="K90" s="27"/>
      <c r="L90" s="27"/>
      <c r="M90" s="35"/>
      <c r="N90" s="27"/>
      <c r="O90" s="27"/>
      <c r="P90" s="27"/>
      <c r="Q90" s="27"/>
      <c r="R90" s="27" t="str">
        <f>IFERROR(__xludf.DUMMYFUNCTION("GOOGLETRANSLATE(Q90)"),"#VALUE!")</f>
        <v>#VALUE!</v>
      </c>
      <c r="S90" s="27"/>
      <c r="T90" s="33"/>
      <c r="U90" s="27"/>
      <c r="V90" s="27"/>
      <c r="W90" s="27"/>
      <c r="X90" s="27"/>
      <c r="Y90" s="27"/>
      <c r="Z90" s="27"/>
      <c r="AA90" s="27"/>
      <c r="AB90" s="27"/>
      <c r="AC90" s="27"/>
      <c r="AD90" s="27"/>
      <c r="AE90" s="27"/>
      <c r="AF90" s="27"/>
      <c r="AG90" s="27"/>
      <c r="AH90" s="28"/>
      <c r="AI90" s="28"/>
    </row>
    <row r="91">
      <c r="A91" s="17" t="str">
        <f t="shared" si="3"/>
        <v>00-81</v>
      </c>
      <c r="B91" s="34"/>
      <c r="C91" s="26" t="s">
        <v>473</v>
      </c>
      <c r="D91" s="29"/>
      <c r="E91" s="27"/>
      <c r="F91" s="27"/>
      <c r="G91" s="27"/>
      <c r="H91" s="21" t="s">
        <v>153</v>
      </c>
      <c r="I91" s="27"/>
      <c r="J91" s="27"/>
      <c r="K91" s="27"/>
      <c r="L91" s="27"/>
      <c r="M91" s="35"/>
      <c r="N91" s="27"/>
      <c r="O91" s="27"/>
      <c r="P91" s="27"/>
      <c r="Q91" s="27"/>
      <c r="R91" s="27" t="str">
        <f>IFERROR(__xludf.DUMMYFUNCTION("GOOGLETRANSLATE(Q91)"),"#VALUE!")</f>
        <v>#VALUE!</v>
      </c>
      <c r="S91" s="27"/>
      <c r="T91" s="33"/>
      <c r="U91" s="27"/>
      <c r="V91" s="27"/>
      <c r="W91" s="27"/>
      <c r="X91" s="27"/>
      <c r="Y91" s="27"/>
      <c r="Z91" s="27"/>
      <c r="AA91" s="27"/>
      <c r="AB91" s="27"/>
      <c r="AC91" s="27"/>
      <c r="AD91" s="27"/>
      <c r="AE91" s="27"/>
      <c r="AF91" s="27"/>
      <c r="AG91" s="27"/>
      <c r="AH91" s="28"/>
      <c r="AI91" s="28"/>
    </row>
    <row r="92">
      <c r="A92" s="17" t="str">
        <f t="shared" si="3"/>
        <v>00-82</v>
      </c>
      <c r="B92" s="34"/>
      <c r="C92" s="26" t="s">
        <v>474</v>
      </c>
      <c r="D92" s="29"/>
      <c r="E92" s="27"/>
      <c r="F92" s="27"/>
      <c r="G92" s="27"/>
      <c r="H92" s="21" t="s">
        <v>153</v>
      </c>
      <c r="I92" s="27"/>
      <c r="J92" s="27"/>
      <c r="K92" s="27"/>
      <c r="L92" s="27"/>
      <c r="M92" s="35"/>
      <c r="N92" s="27"/>
      <c r="O92" s="27"/>
      <c r="P92" s="27"/>
      <c r="Q92" s="27"/>
      <c r="R92" s="27" t="str">
        <f>IFERROR(__xludf.DUMMYFUNCTION("GOOGLETRANSLATE(Q92)"),"#VALUE!")</f>
        <v>#VALUE!</v>
      </c>
      <c r="S92" s="27"/>
      <c r="T92" s="33"/>
      <c r="U92" s="27"/>
      <c r="V92" s="27"/>
      <c r="W92" s="27"/>
      <c r="X92" s="27"/>
      <c r="Y92" s="27"/>
      <c r="Z92" s="27"/>
      <c r="AA92" s="27"/>
      <c r="AB92" s="27"/>
      <c r="AC92" s="27"/>
      <c r="AD92" s="27"/>
      <c r="AE92" s="27"/>
      <c r="AF92" s="27"/>
      <c r="AG92" s="27"/>
      <c r="AH92" s="28"/>
      <c r="AI92" s="28"/>
    </row>
    <row r="93">
      <c r="A93" s="17" t="str">
        <f t="shared" si="3"/>
        <v>00-83</v>
      </c>
      <c r="B93" s="34"/>
      <c r="C93" s="26" t="s">
        <v>475</v>
      </c>
      <c r="D93" s="29"/>
      <c r="E93" s="27"/>
      <c r="F93" s="27"/>
      <c r="G93" s="27"/>
      <c r="H93" s="21" t="s">
        <v>153</v>
      </c>
      <c r="I93" s="27"/>
      <c r="J93" s="27"/>
      <c r="K93" s="27"/>
      <c r="L93" s="27"/>
      <c r="M93" s="35"/>
      <c r="N93" s="27"/>
      <c r="O93" s="27"/>
      <c r="P93" s="27"/>
      <c r="Q93" s="27"/>
      <c r="R93" s="27" t="str">
        <f>IFERROR(__xludf.DUMMYFUNCTION("GOOGLETRANSLATE(Q93)"),"#VALUE!")</f>
        <v>#VALUE!</v>
      </c>
      <c r="S93" s="27"/>
      <c r="T93" s="33"/>
      <c r="U93" s="27"/>
      <c r="V93" s="27"/>
      <c r="W93" s="27"/>
      <c r="X93" s="27"/>
      <c r="Y93" s="27"/>
      <c r="Z93" s="27"/>
      <c r="AA93" s="27"/>
      <c r="AB93" s="27"/>
      <c r="AC93" s="27"/>
      <c r="AD93" s="27"/>
      <c r="AE93" s="27"/>
      <c r="AF93" s="27"/>
      <c r="AG93" s="27"/>
      <c r="AH93" s="28"/>
      <c r="AI93" s="28"/>
    </row>
    <row r="94">
      <c r="A94" s="17" t="str">
        <f t="shared" si="3"/>
        <v>00-84</v>
      </c>
      <c r="B94" s="34"/>
      <c r="C94" s="26" t="s">
        <v>476</v>
      </c>
      <c r="D94" s="29"/>
      <c r="E94" s="27"/>
      <c r="F94" s="27"/>
      <c r="G94" s="27"/>
      <c r="H94" s="21" t="s">
        <v>153</v>
      </c>
      <c r="I94" s="27"/>
      <c r="J94" s="27"/>
      <c r="K94" s="27"/>
      <c r="L94" s="27"/>
      <c r="M94" s="35"/>
      <c r="N94" s="27"/>
      <c r="O94" s="27"/>
      <c r="P94" s="27"/>
      <c r="Q94" s="27"/>
      <c r="R94" s="27" t="str">
        <f>IFERROR(__xludf.DUMMYFUNCTION("GOOGLETRANSLATE(Q94)"),"#VALUE!")</f>
        <v>#VALUE!</v>
      </c>
      <c r="S94" s="27"/>
      <c r="T94" s="33"/>
      <c r="U94" s="27"/>
      <c r="V94" s="27"/>
      <c r="W94" s="27"/>
      <c r="X94" s="27"/>
      <c r="Y94" s="27"/>
      <c r="Z94" s="27"/>
      <c r="AA94" s="27"/>
      <c r="AB94" s="27"/>
      <c r="AC94" s="27"/>
      <c r="AD94" s="27"/>
      <c r="AE94" s="27"/>
      <c r="AF94" s="27"/>
      <c r="AG94" s="27"/>
      <c r="AH94" s="28"/>
      <c r="AI94" s="28"/>
    </row>
    <row r="95">
      <c r="A95" s="17" t="str">
        <f t="shared" si="3"/>
        <v>00-85</v>
      </c>
      <c r="B95" s="34"/>
      <c r="C95" s="26" t="s">
        <v>477</v>
      </c>
      <c r="D95" s="29"/>
      <c r="E95" s="27"/>
      <c r="F95" s="27"/>
      <c r="G95" s="27"/>
      <c r="H95" s="21" t="s">
        <v>153</v>
      </c>
      <c r="I95" s="27"/>
      <c r="J95" s="27"/>
      <c r="K95" s="27"/>
      <c r="L95" s="27"/>
      <c r="M95" s="35"/>
      <c r="N95" s="27"/>
      <c r="O95" s="27"/>
      <c r="P95" s="27"/>
      <c r="Q95" s="27"/>
      <c r="R95" s="27" t="str">
        <f>IFERROR(__xludf.DUMMYFUNCTION("GOOGLETRANSLATE(Q95)"),"#VALUE!")</f>
        <v>#VALUE!</v>
      </c>
      <c r="S95" s="27"/>
      <c r="T95" s="33"/>
      <c r="U95" s="27"/>
      <c r="V95" s="27"/>
      <c r="W95" s="27"/>
      <c r="X95" s="27"/>
      <c r="Y95" s="27"/>
      <c r="Z95" s="27"/>
      <c r="AA95" s="27"/>
      <c r="AB95" s="27"/>
      <c r="AC95" s="27"/>
      <c r="AD95" s="27"/>
      <c r="AE95" s="27"/>
      <c r="AF95" s="27"/>
      <c r="AG95" s="27"/>
      <c r="AH95" s="28"/>
      <c r="AI95" s="28"/>
    </row>
    <row r="96">
      <c r="A96" s="17" t="str">
        <f t="shared" si="3"/>
        <v>00-86</v>
      </c>
      <c r="B96" s="34"/>
      <c r="C96" s="26" t="s">
        <v>478</v>
      </c>
      <c r="D96" s="29"/>
      <c r="E96" s="27"/>
      <c r="F96" s="27"/>
      <c r="G96" s="27"/>
      <c r="H96" s="21" t="s">
        <v>153</v>
      </c>
      <c r="I96" s="27"/>
      <c r="J96" s="27"/>
      <c r="K96" s="27"/>
      <c r="L96" s="27"/>
      <c r="M96" s="35"/>
      <c r="N96" s="27"/>
      <c r="O96" s="27"/>
      <c r="P96" s="27"/>
      <c r="Q96" s="27"/>
      <c r="R96" s="27" t="str">
        <f>IFERROR(__xludf.DUMMYFUNCTION("GOOGLETRANSLATE(Q96)"),"#VALUE!")</f>
        <v>#VALUE!</v>
      </c>
      <c r="S96" s="27"/>
      <c r="T96" s="33"/>
      <c r="U96" s="27"/>
      <c r="V96" s="27"/>
      <c r="W96" s="27"/>
      <c r="X96" s="27"/>
      <c r="Y96" s="27"/>
      <c r="Z96" s="27"/>
      <c r="AA96" s="27"/>
      <c r="AB96" s="27"/>
      <c r="AC96" s="27"/>
      <c r="AD96" s="27"/>
      <c r="AE96" s="27"/>
      <c r="AF96" s="27"/>
      <c r="AG96" s="27"/>
      <c r="AH96" s="28"/>
      <c r="AI96" s="28"/>
    </row>
    <row r="97">
      <c r="A97" s="17" t="str">
        <f t="shared" si="3"/>
        <v>00-87</v>
      </c>
      <c r="B97" s="34"/>
      <c r="C97" s="26" t="s">
        <v>479</v>
      </c>
      <c r="D97" s="29"/>
      <c r="E97" s="27"/>
      <c r="F97" s="27"/>
      <c r="G97" s="27"/>
      <c r="H97" s="21" t="s">
        <v>153</v>
      </c>
      <c r="I97" s="27"/>
      <c r="J97" s="27"/>
      <c r="K97" s="27"/>
      <c r="L97" s="27"/>
      <c r="M97" s="35"/>
      <c r="N97" s="27"/>
      <c r="O97" s="27"/>
      <c r="P97" s="27"/>
      <c r="Q97" s="27"/>
      <c r="R97" s="27" t="str">
        <f>IFERROR(__xludf.DUMMYFUNCTION("GOOGLETRANSLATE(Q97)"),"#VALUE!")</f>
        <v>#VALUE!</v>
      </c>
      <c r="S97" s="27"/>
      <c r="T97" s="33"/>
      <c r="U97" s="27"/>
      <c r="V97" s="27"/>
      <c r="W97" s="27"/>
      <c r="X97" s="27"/>
      <c r="Y97" s="27"/>
      <c r="Z97" s="27"/>
      <c r="AA97" s="27"/>
      <c r="AB97" s="27"/>
      <c r="AC97" s="27"/>
      <c r="AD97" s="27"/>
      <c r="AE97" s="27"/>
      <c r="AF97" s="27"/>
      <c r="AG97" s="27"/>
      <c r="AH97" s="28"/>
      <c r="AI97" s="28"/>
    </row>
    <row r="98">
      <c r="A98" s="17" t="str">
        <f t="shared" si="3"/>
        <v>00-88</v>
      </c>
      <c r="B98" s="34"/>
      <c r="C98" s="26" t="s">
        <v>480</v>
      </c>
      <c r="D98" s="29"/>
      <c r="E98" s="27"/>
      <c r="F98" s="27"/>
      <c r="G98" s="27"/>
      <c r="H98" s="21" t="s">
        <v>153</v>
      </c>
      <c r="I98" s="27"/>
      <c r="J98" s="27"/>
      <c r="K98" s="27"/>
      <c r="L98" s="27"/>
      <c r="M98" s="35"/>
      <c r="N98" s="27"/>
      <c r="O98" s="27"/>
      <c r="P98" s="27"/>
      <c r="Q98" s="27"/>
      <c r="R98" s="27" t="str">
        <f>IFERROR(__xludf.DUMMYFUNCTION("GOOGLETRANSLATE(Q98)"),"#VALUE!")</f>
        <v>#VALUE!</v>
      </c>
      <c r="S98" s="27"/>
      <c r="T98" s="33"/>
      <c r="U98" s="27"/>
      <c r="V98" s="27"/>
      <c r="W98" s="27"/>
      <c r="X98" s="27"/>
      <c r="Y98" s="27"/>
      <c r="Z98" s="27"/>
      <c r="AA98" s="27"/>
      <c r="AB98" s="27"/>
      <c r="AC98" s="27"/>
      <c r="AD98" s="27"/>
      <c r="AE98" s="27"/>
      <c r="AF98" s="27"/>
      <c r="AG98" s="27"/>
      <c r="AH98" s="28"/>
      <c r="AI98" s="28"/>
    </row>
    <row r="99">
      <c r="A99" s="17" t="str">
        <f t="shared" si="3"/>
        <v>00-89</v>
      </c>
      <c r="B99" s="34"/>
      <c r="C99" s="26" t="s">
        <v>481</v>
      </c>
      <c r="D99" s="29"/>
      <c r="E99" s="27"/>
      <c r="F99" s="27"/>
      <c r="G99" s="27"/>
      <c r="H99" s="21" t="s">
        <v>153</v>
      </c>
      <c r="I99" s="27"/>
      <c r="J99" s="27"/>
      <c r="K99" s="27"/>
      <c r="L99" s="27"/>
      <c r="M99" s="35"/>
      <c r="N99" s="27"/>
      <c r="O99" s="27"/>
      <c r="P99" s="27"/>
      <c r="Q99" s="27"/>
      <c r="R99" s="27" t="str">
        <f>IFERROR(__xludf.DUMMYFUNCTION("GOOGLETRANSLATE(Q99)"),"#VALUE!")</f>
        <v>#VALUE!</v>
      </c>
      <c r="S99" s="27"/>
      <c r="T99" s="33"/>
      <c r="U99" s="27"/>
      <c r="V99" s="27"/>
      <c r="W99" s="27"/>
      <c r="X99" s="27"/>
      <c r="Y99" s="27"/>
      <c r="Z99" s="27"/>
      <c r="AA99" s="27"/>
      <c r="AB99" s="27"/>
      <c r="AC99" s="27"/>
      <c r="AD99" s="27"/>
      <c r="AE99" s="27"/>
      <c r="AF99" s="27"/>
      <c r="AG99" s="27"/>
      <c r="AH99" s="28"/>
      <c r="AI99" s="28"/>
    </row>
    <row r="100">
      <c r="A100" s="17" t="str">
        <f t="shared" si="3"/>
        <v>00-90</v>
      </c>
      <c r="B100" s="34"/>
      <c r="C100" s="26" t="s">
        <v>482</v>
      </c>
      <c r="D100" s="29"/>
      <c r="E100" s="27"/>
      <c r="F100" s="27"/>
      <c r="G100" s="27"/>
      <c r="H100" s="21" t="s">
        <v>153</v>
      </c>
      <c r="I100" s="27"/>
      <c r="J100" s="27"/>
      <c r="K100" s="27"/>
      <c r="L100" s="27"/>
      <c r="M100" s="35"/>
      <c r="N100" s="27"/>
      <c r="O100" s="27"/>
      <c r="P100" s="27"/>
      <c r="Q100" s="27"/>
      <c r="R100" s="27" t="str">
        <f>IFERROR(__xludf.DUMMYFUNCTION("GOOGLETRANSLATE(Q100)"),"#VALUE!")</f>
        <v>#VALUE!</v>
      </c>
      <c r="S100" s="27"/>
      <c r="T100" s="33"/>
      <c r="U100" s="27"/>
      <c r="V100" s="27"/>
      <c r="W100" s="27"/>
      <c r="X100" s="27"/>
      <c r="Y100" s="27"/>
      <c r="Z100" s="27"/>
      <c r="AA100" s="27"/>
      <c r="AB100" s="27"/>
      <c r="AC100" s="27"/>
      <c r="AD100" s="27"/>
      <c r="AE100" s="27"/>
      <c r="AF100" s="27"/>
      <c r="AG100" s="27"/>
      <c r="AH100" s="28"/>
      <c r="AI100" s="28"/>
    </row>
    <row r="101">
      <c r="A101" s="17" t="str">
        <f t="shared" si="3"/>
        <v>00-91</v>
      </c>
      <c r="B101" s="34"/>
      <c r="C101" s="26" t="s">
        <v>483</v>
      </c>
      <c r="D101" s="29"/>
      <c r="E101" s="27"/>
      <c r="F101" s="27"/>
      <c r="G101" s="27"/>
      <c r="H101" s="21" t="s">
        <v>153</v>
      </c>
      <c r="I101" s="27"/>
      <c r="J101" s="27"/>
      <c r="K101" s="27"/>
      <c r="L101" s="27"/>
      <c r="M101" s="35"/>
      <c r="N101" s="27"/>
      <c r="O101" s="27"/>
      <c r="P101" s="27"/>
      <c r="Q101" s="27"/>
      <c r="R101" s="27" t="str">
        <f>IFERROR(__xludf.DUMMYFUNCTION("GOOGLETRANSLATE(Q101)"),"#VALUE!")</f>
        <v>#VALUE!</v>
      </c>
      <c r="S101" s="27"/>
      <c r="T101" s="33"/>
      <c r="U101" s="27"/>
      <c r="V101" s="27"/>
      <c r="W101" s="27"/>
      <c r="X101" s="27"/>
      <c r="Y101" s="27"/>
      <c r="Z101" s="27"/>
      <c r="AA101" s="27"/>
      <c r="AB101" s="27"/>
      <c r="AC101" s="27"/>
      <c r="AD101" s="27"/>
      <c r="AE101" s="27"/>
      <c r="AF101" s="27"/>
      <c r="AG101" s="27"/>
      <c r="AH101" s="28"/>
      <c r="AI101" s="28"/>
    </row>
    <row r="102">
      <c r="A102" s="17" t="str">
        <f t="shared" si="3"/>
        <v>00-92</v>
      </c>
      <c r="B102" s="34"/>
      <c r="C102" s="26" t="s">
        <v>484</v>
      </c>
      <c r="D102" s="29"/>
      <c r="E102" s="27"/>
      <c r="F102" s="27"/>
      <c r="G102" s="27"/>
      <c r="H102" s="21" t="s">
        <v>153</v>
      </c>
      <c r="I102" s="27"/>
      <c r="J102" s="27"/>
      <c r="K102" s="27"/>
      <c r="L102" s="27"/>
      <c r="M102" s="35"/>
      <c r="N102" s="27"/>
      <c r="O102" s="27"/>
      <c r="P102" s="27"/>
      <c r="Q102" s="27"/>
      <c r="R102" s="27" t="str">
        <f>IFERROR(__xludf.DUMMYFUNCTION("GOOGLETRANSLATE(Q102)"),"#VALUE!")</f>
        <v>#VALUE!</v>
      </c>
      <c r="S102" s="27"/>
      <c r="T102" s="33"/>
      <c r="U102" s="27"/>
      <c r="V102" s="27"/>
      <c r="W102" s="27"/>
      <c r="X102" s="27"/>
      <c r="Y102" s="27"/>
      <c r="Z102" s="27"/>
      <c r="AA102" s="27"/>
      <c r="AB102" s="27"/>
      <c r="AC102" s="27"/>
      <c r="AD102" s="27"/>
      <c r="AE102" s="27"/>
      <c r="AF102" s="27"/>
      <c r="AG102" s="27"/>
      <c r="AH102" s="28"/>
      <c r="AI102" s="28"/>
    </row>
    <row r="103">
      <c r="A103" s="17" t="str">
        <f t="shared" si="3"/>
        <v>00-93</v>
      </c>
      <c r="B103" s="34"/>
      <c r="C103" s="26" t="s">
        <v>485</v>
      </c>
      <c r="D103" s="29"/>
      <c r="E103" s="27"/>
      <c r="F103" s="27"/>
      <c r="G103" s="27"/>
      <c r="H103" s="21" t="s">
        <v>153</v>
      </c>
      <c r="I103" s="27"/>
      <c r="J103" s="27"/>
      <c r="K103" s="27"/>
      <c r="L103" s="27"/>
      <c r="M103" s="35"/>
      <c r="N103" s="27"/>
      <c r="O103" s="27"/>
      <c r="P103" s="27"/>
      <c r="Q103" s="27"/>
      <c r="R103" s="27" t="str">
        <f>IFERROR(__xludf.DUMMYFUNCTION("GOOGLETRANSLATE(Q103)"),"#VALUE!")</f>
        <v>#VALUE!</v>
      </c>
      <c r="S103" s="27"/>
      <c r="T103" s="33"/>
      <c r="U103" s="27"/>
      <c r="V103" s="27"/>
      <c r="W103" s="27"/>
      <c r="X103" s="27"/>
      <c r="Y103" s="27"/>
      <c r="Z103" s="27"/>
      <c r="AA103" s="27"/>
      <c r="AB103" s="27"/>
      <c r="AC103" s="27"/>
      <c r="AD103" s="27"/>
      <c r="AE103" s="27"/>
      <c r="AF103" s="27"/>
      <c r="AG103" s="27"/>
      <c r="AH103" s="28"/>
      <c r="AI103" s="28"/>
    </row>
    <row r="104">
      <c r="A104" s="17" t="str">
        <f t="shared" si="3"/>
        <v>00-94</v>
      </c>
      <c r="B104" s="34"/>
      <c r="C104" s="26" t="s">
        <v>486</v>
      </c>
      <c r="D104" s="29"/>
      <c r="E104" s="27"/>
      <c r="F104" s="27"/>
      <c r="G104" s="27"/>
      <c r="H104" s="21" t="s">
        <v>153</v>
      </c>
      <c r="I104" s="27"/>
      <c r="J104" s="27"/>
      <c r="K104" s="27"/>
      <c r="L104" s="27"/>
      <c r="M104" s="35"/>
      <c r="N104" s="27"/>
      <c r="O104" s="27"/>
      <c r="P104" s="27"/>
      <c r="Q104" s="27"/>
      <c r="R104" s="27" t="str">
        <f>IFERROR(__xludf.DUMMYFUNCTION("GOOGLETRANSLATE(Q104)"),"#VALUE!")</f>
        <v>#VALUE!</v>
      </c>
      <c r="S104" s="27"/>
      <c r="T104" s="33"/>
      <c r="U104" s="27"/>
      <c r="V104" s="27"/>
      <c r="W104" s="27"/>
      <c r="X104" s="27"/>
      <c r="Y104" s="27"/>
      <c r="Z104" s="27"/>
      <c r="AA104" s="27"/>
      <c r="AB104" s="27"/>
      <c r="AC104" s="27"/>
      <c r="AD104" s="27"/>
      <c r="AE104" s="27"/>
      <c r="AF104" s="27"/>
      <c r="AG104" s="27"/>
      <c r="AH104" s="28"/>
      <c r="AI104" s="28"/>
    </row>
    <row r="105">
      <c r="A105" s="17" t="str">
        <f t="shared" si="3"/>
        <v>00-95</v>
      </c>
      <c r="B105" s="34"/>
      <c r="C105" s="26" t="s">
        <v>487</v>
      </c>
      <c r="D105" s="29"/>
      <c r="E105" s="27"/>
      <c r="F105" s="27"/>
      <c r="G105" s="27"/>
      <c r="H105" s="21" t="s">
        <v>153</v>
      </c>
      <c r="I105" s="27"/>
      <c r="J105" s="27"/>
      <c r="K105" s="27"/>
      <c r="L105" s="27"/>
      <c r="M105" s="35"/>
      <c r="N105" s="27"/>
      <c r="O105" s="27"/>
      <c r="P105" s="27"/>
      <c r="Q105" s="27"/>
      <c r="R105" s="27" t="str">
        <f>IFERROR(__xludf.DUMMYFUNCTION("GOOGLETRANSLATE(Q105)"),"#VALUE!")</f>
        <v>#VALUE!</v>
      </c>
      <c r="S105" s="27"/>
      <c r="T105" s="33"/>
      <c r="U105" s="27"/>
      <c r="V105" s="27"/>
      <c r="W105" s="27"/>
      <c r="X105" s="27"/>
      <c r="Y105" s="27"/>
      <c r="Z105" s="27"/>
      <c r="AA105" s="27"/>
      <c r="AB105" s="27"/>
      <c r="AC105" s="27"/>
      <c r="AD105" s="27"/>
      <c r="AE105" s="27"/>
      <c r="AF105" s="27"/>
      <c r="AG105" s="27"/>
      <c r="AH105" s="28"/>
      <c r="AI105" s="28"/>
    </row>
    <row r="106">
      <c r="A106" s="17" t="str">
        <f t="shared" si="3"/>
        <v>00-96</v>
      </c>
      <c r="B106" s="34"/>
      <c r="C106" s="26" t="s">
        <v>488</v>
      </c>
      <c r="D106" s="29"/>
      <c r="E106" s="27"/>
      <c r="F106" s="27"/>
      <c r="G106" s="27"/>
      <c r="H106" s="21" t="s">
        <v>153</v>
      </c>
      <c r="I106" s="27"/>
      <c r="J106" s="27"/>
      <c r="K106" s="27"/>
      <c r="L106" s="27"/>
      <c r="M106" s="35"/>
      <c r="N106" s="27"/>
      <c r="O106" s="27"/>
      <c r="P106" s="27"/>
      <c r="Q106" s="27"/>
      <c r="R106" s="27" t="str">
        <f>IFERROR(__xludf.DUMMYFUNCTION("GOOGLETRANSLATE(Q106)"),"#VALUE!")</f>
        <v>#VALUE!</v>
      </c>
      <c r="S106" s="27"/>
      <c r="T106" s="33"/>
      <c r="U106" s="27"/>
      <c r="V106" s="27"/>
      <c r="W106" s="27"/>
      <c r="X106" s="27"/>
      <c r="Y106" s="27"/>
      <c r="Z106" s="27"/>
      <c r="AA106" s="27"/>
      <c r="AB106" s="27"/>
      <c r="AC106" s="27"/>
      <c r="AD106" s="27"/>
      <c r="AE106" s="27"/>
      <c r="AF106" s="27"/>
      <c r="AG106" s="27"/>
      <c r="AH106" s="28"/>
      <c r="AI106" s="28"/>
    </row>
    <row r="107">
      <c r="A107" s="17" t="str">
        <f t="shared" si="3"/>
        <v>00-97</v>
      </c>
      <c r="B107" s="34"/>
      <c r="C107" s="26" t="s">
        <v>489</v>
      </c>
      <c r="D107" s="29"/>
      <c r="E107" s="27"/>
      <c r="F107" s="27"/>
      <c r="G107" s="27"/>
      <c r="H107" s="21" t="s">
        <v>153</v>
      </c>
      <c r="I107" s="27"/>
      <c r="J107" s="27"/>
      <c r="K107" s="27"/>
      <c r="L107" s="27"/>
      <c r="M107" s="35"/>
      <c r="N107" s="27"/>
      <c r="O107" s="27"/>
      <c r="P107" s="27"/>
      <c r="Q107" s="27"/>
      <c r="R107" s="27" t="str">
        <f>IFERROR(__xludf.DUMMYFUNCTION("GOOGLETRANSLATE(Q107)"),"#VALUE!")</f>
        <v>#VALUE!</v>
      </c>
      <c r="S107" s="27"/>
      <c r="T107" s="33"/>
      <c r="U107" s="27"/>
      <c r="V107" s="27"/>
      <c r="W107" s="27"/>
      <c r="X107" s="27"/>
      <c r="Y107" s="27"/>
      <c r="Z107" s="27"/>
      <c r="AA107" s="27"/>
      <c r="AB107" s="27"/>
      <c r="AC107" s="27"/>
      <c r="AD107" s="27"/>
      <c r="AE107" s="27"/>
      <c r="AF107" s="27"/>
      <c r="AG107" s="27"/>
      <c r="AH107" s="28"/>
      <c r="AI107" s="28"/>
    </row>
    <row r="108">
      <c r="A108" s="17" t="str">
        <f t="shared" si="3"/>
        <v>00-98</v>
      </c>
      <c r="B108" s="34"/>
      <c r="C108" s="26" t="s">
        <v>490</v>
      </c>
      <c r="D108" s="29"/>
      <c r="E108" s="27"/>
      <c r="F108" s="27"/>
      <c r="G108" s="27"/>
      <c r="H108" s="21" t="s">
        <v>153</v>
      </c>
      <c r="I108" s="27"/>
      <c r="J108" s="27"/>
      <c r="K108" s="27"/>
      <c r="L108" s="27"/>
      <c r="M108" s="35"/>
      <c r="N108" s="27"/>
      <c r="O108" s="27"/>
      <c r="P108" s="27"/>
      <c r="Q108" s="27"/>
      <c r="R108" s="27" t="str">
        <f>IFERROR(__xludf.DUMMYFUNCTION("GOOGLETRANSLATE(Q108)"),"#VALUE!")</f>
        <v>#VALUE!</v>
      </c>
      <c r="S108" s="27"/>
      <c r="T108" s="33"/>
      <c r="U108" s="27"/>
      <c r="V108" s="27"/>
      <c r="W108" s="27"/>
      <c r="X108" s="27"/>
      <c r="Y108" s="27"/>
      <c r="Z108" s="27"/>
      <c r="AA108" s="27"/>
      <c r="AB108" s="27"/>
      <c r="AC108" s="27"/>
      <c r="AD108" s="27"/>
      <c r="AE108" s="27"/>
      <c r="AF108" s="27"/>
      <c r="AG108" s="27"/>
      <c r="AH108" s="28"/>
      <c r="AI108" s="28"/>
    </row>
    <row r="109">
      <c r="A109" s="17" t="str">
        <f t="shared" si="3"/>
        <v>00-99</v>
      </c>
      <c r="B109" s="34"/>
      <c r="C109" s="26" t="s">
        <v>491</v>
      </c>
      <c r="D109" s="29"/>
      <c r="E109" s="27"/>
      <c r="F109" s="27"/>
      <c r="G109" s="27"/>
      <c r="H109" s="21" t="s">
        <v>153</v>
      </c>
      <c r="I109" s="27"/>
      <c r="J109" s="27"/>
      <c r="K109" s="27"/>
      <c r="L109" s="27"/>
      <c r="M109" s="35"/>
      <c r="N109" s="27"/>
      <c r="O109" s="27"/>
      <c r="P109" s="27"/>
      <c r="Q109" s="27"/>
      <c r="R109" s="27" t="str">
        <f>IFERROR(__xludf.DUMMYFUNCTION("GOOGLETRANSLATE(Q109)"),"#VALUE!")</f>
        <v>#VALUE!</v>
      </c>
      <c r="S109" s="27"/>
      <c r="T109" s="33"/>
      <c r="U109" s="27"/>
      <c r="V109" s="27"/>
      <c r="W109" s="27"/>
      <c r="X109" s="27"/>
      <c r="Y109" s="27"/>
      <c r="Z109" s="27"/>
      <c r="AA109" s="27"/>
      <c r="AB109" s="27"/>
      <c r="AC109" s="27"/>
      <c r="AD109" s="27"/>
      <c r="AE109" s="27"/>
      <c r="AF109" s="27"/>
      <c r="AG109" s="27"/>
      <c r="AH109" s="28"/>
      <c r="AI109" s="28"/>
    </row>
    <row r="110">
      <c r="A110" s="17" t="str">
        <f t="shared" si="3"/>
        <v>00-100</v>
      </c>
      <c r="B110" s="34"/>
      <c r="C110" s="26" t="s">
        <v>492</v>
      </c>
      <c r="D110" s="29"/>
      <c r="E110" s="27"/>
      <c r="F110" s="27"/>
      <c r="G110" s="27"/>
      <c r="H110" s="21" t="s">
        <v>153</v>
      </c>
      <c r="I110" s="27"/>
      <c r="J110" s="27"/>
      <c r="K110" s="27"/>
      <c r="L110" s="27"/>
      <c r="M110" s="35"/>
      <c r="N110" s="27"/>
      <c r="O110" s="27"/>
      <c r="P110" s="27"/>
      <c r="Q110" s="27"/>
      <c r="R110" s="27" t="str">
        <f>IFERROR(__xludf.DUMMYFUNCTION("GOOGLETRANSLATE(Q110)"),"#VALUE!")</f>
        <v>#VALUE!</v>
      </c>
      <c r="S110" s="27"/>
      <c r="T110" s="33"/>
      <c r="U110" s="27"/>
      <c r="V110" s="27"/>
      <c r="W110" s="27"/>
      <c r="X110" s="27"/>
      <c r="Y110" s="27"/>
      <c r="Z110" s="27"/>
      <c r="AA110" s="27"/>
      <c r="AB110" s="27"/>
      <c r="AC110" s="27"/>
      <c r="AD110" s="27"/>
      <c r="AE110" s="27"/>
      <c r="AF110" s="27"/>
      <c r="AG110" s="27"/>
      <c r="AH110" s="28"/>
      <c r="AI110" s="28"/>
    </row>
    <row r="111">
      <c r="A111" s="17" t="str">
        <f t="shared" si="3"/>
        <v>00-101</v>
      </c>
      <c r="B111" s="34"/>
      <c r="C111" s="26" t="s">
        <v>493</v>
      </c>
      <c r="D111" s="29"/>
      <c r="E111" s="27"/>
      <c r="F111" s="27"/>
      <c r="G111" s="27"/>
      <c r="H111" s="21" t="s">
        <v>153</v>
      </c>
      <c r="I111" s="27"/>
      <c r="J111" s="27"/>
      <c r="K111" s="27"/>
      <c r="L111" s="27"/>
      <c r="M111" s="35"/>
      <c r="N111" s="27"/>
      <c r="O111" s="27"/>
      <c r="P111" s="27"/>
      <c r="Q111" s="27"/>
      <c r="R111" s="27" t="str">
        <f>IFERROR(__xludf.DUMMYFUNCTION("GOOGLETRANSLATE(Q111)"),"#VALUE!")</f>
        <v>#VALUE!</v>
      </c>
      <c r="S111" s="27"/>
      <c r="T111" s="33"/>
      <c r="U111" s="27"/>
      <c r="V111" s="27"/>
      <c r="W111" s="27"/>
      <c r="X111" s="27"/>
      <c r="Y111" s="27"/>
      <c r="Z111" s="27"/>
      <c r="AA111" s="27"/>
      <c r="AB111" s="27"/>
      <c r="AC111" s="27"/>
      <c r="AD111" s="27"/>
      <c r="AE111" s="27"/>
      <c r="AF111" s="27"/>
      <c r="AG111" s="27"/>
      <c r="AH111" s="28"/>
      <c r="AI111" s="28"/>
    </row>
    <row r="112">
      <c r="A112" s="17" t="str">
        <f t="shared" si="3"/>
        <v>00-102</v>
      </c>
      <c r="B112" s="34"/>
      <c r="C112" s="26" t="s">
        <v>494</v>
      </c>
      <c r="D112" s="29"/>
      <c r="E112" s="27"/>
      <c r="F112" s="27"/>
      <c r="G112" s="27"/>
      <c r="H112" s="21" t="s">
        <v>153</v>
      </c>
      <c r="I112" s="27"/>
      <c r="J112" s="27"/>
      <c r="K112" s="27"/>
      <c r="L112" s="27"/>
      <c r="M112" s="35"/>
      <c r="N112" s="27"/>
      <c r="O112" s="27"/>
      <c r="P112" s="27"/>
      <c r="Q112" s="27"/>
      <c r="R112" s="27" t="str">
        <f>IFERROR(__xludf.DUMMYFUNCTION("GOOGLETRANSLATE(Q112)"),"#VALUE!")</f>
        <v>#VALUE!</v>
      </c>
      <c r="S112" s="27"/>
      <c r="T112" s="33"/>
      <c r="U112" s="27"/>
      <c r="V112" s="27"/>
      <c r="W112" s="27"/>
      <c r="X112" s="27"/>
      <c r="Y112" s="27"/>
      <c r="Z112" s="27"/>
      <c r="AA112" s="27"/>
      <c r="AB112" s="27"/>
      <c r="AC112" s="27"/>
      <c r="AD112" s="27"/>
      <c r="AE112" s="27"/>
      <c r="AF112" s="27"/>
      <c r="AG112" s="27"/>
      <c r="AH112" s="28"/>
      <c r="AI112" s="28"/>
    </row>
    <row r="113">
      <c r="A113" s="17" t="str">
        <f t="shared" si="3"/>
        <v>00-103</v>
      </c>
      <c r="B113" s="34"/>
      <c r="C113" s="26" t="s">
        <v>495</v>
      </c>
      <c r="D113" s="29"/>
      <c r="E113" s="27"/>
      <c r="F113" s="27"/>
      <c r="G113" s="27"/>
      <c r="H113" s="21" t="s">
        <v>153</v>
      </c>
      <c r="I113" s="27"/>
      <c r="J113" s="27"/>
      <c r="K113" s="27"/>
      <c r="L113" s="27"/>
      <c r="M113" s="35"/>
      <c r="N113" s="27"/>
      <c r="O113" s="27"/>
      <c r="P113" s="27"/>
      <c r="Q113" s="27"/>
      <c r="R113" s="27" t="str">
        <f>IFERROR(__xludf.DUMMYFUNCTION("GOOGLETRANSLATE(Q113)"),"#VALUE!")</f>
        <v>#VALUE!</v>
      </c>
      <c r="S113" s="27"/>
      <c r="T113" s="33"/>
      <c r="U113" s="27"/>
      <c r="V113" s="27"/>
      <c r="W113" s="27"/>
      <c r="X113" s="27"/>
      <c r="Y113" s="27"/>
      <c r="Z113" s="27"/>
      <c r="AA113" s="27"/>
      <c r="AB113" s="27"/>
      <c r="AC113" s="27"/>
      <c r="AD113" s="27"/>
      <c r="AE113" s="27"/>
      <c r="AF113" s="27"/>
      <c r="AG113" s="27"/>
      <c r="AH113" s="28"/>
      <c r="AI113" s="28"/>
    </row>
    <row r="114">
      <c r="A114" s="17" t="str">
        <f t="shared" si="3"/>
        <v>00-104</v>
      </c>
      <c r="B114" s="34"/>
      <c r="C114" s="26" t="s">
        <v>496</v>
      </c>
      <c r="D114" s="29"/>
      <c r="E114" s="27"/>
      <c r="F114" s="27"/>
      <c r="G114" s="27"/>
      <c r="H114" s="21" t="s">
        <v>153</v>
      </c>
      <c r="I114" s="27"/>
      <c r="J114" s="27"/>
      <c r="K114" s="27"/>
      <c r="L114" s="27"/>
      <c r="M114" s="35"/>
      <c r="N114" s="27"/>
      <c r="O114" s="27"/>
      <c r="P114" s="27"/>
      <c r="Q114" s="27"/>
      <c r="R114" s="27" t="str">
        <f>IFERROR(__xludf.DUMMYFUNCTION("GOOGLETRANSLATE(Q114)"),"#VALUE!")</f>
        <v>#VALUE!</v>
      </c>
      <c r="S114" s="27"/>
      <c r="T114" s="33"/>
      <c r="U114" s="27"/>
      <c r="V114" s="27"/>
      <c r="W114" s="27"/>
      <c r="X114" s="27"/>
      <c r="Y114" s="27"/>
      <c r="Z114" s="27"/>
      <c r="AA114" s="27"/>
      <c r="AB114" s="27"/>
      <c r="AC114" s="27"/>
      <c r="AD114" s="27"/>
      <c r="AE114" s="27"/>
      <c r="AF114" s="27"/>
      <c r="AG114" s="27"/>
      <c r="AH114" s="28"/>
      <c r="AI114" s="28"/>
    </row>
    <row r="115">
      <c r="A115" s="17" t="str">
        <f t="shared" si="3"/>
        <v>00-105</v>
      </c>
      <c r="B115" s="34"/>
      <c r="C115" s="26" t="s">
        <v>497</v>
      </c>
      <c r="D115" s="29"/>
      <c r="E115" s="27"/>
      <c r="F115" s="27"/>
      <c r="G115" s="27"/>
      <c r="H115" s="21" t="s">
        <v>153</v>
      </c>
      <c r="I115" s="27"/>
      <c r="J115" s="27"/>
      <c r="K115" s="27"/>
      <c r="L115" s="27"/>
      <c r="M115" s="35"/>
      <c r="N115" s="27"/>
      <c r="O115" s="27"/>
      <c r="P115" s="27"/>
      <c r="Q115" s="27"/>
      <c r="R115" s="27" t="str">
        <f>IFERROR(__xludf.DUMMYFUNCTION("GOOGLETRANSLATE(Q115)"),"#VALUE!")</f>
        <v>#VALUE!</v>
      </c>
      <c r="S115" s="27"/>
      <c r="T115" s="33"/>
      <c r="U115" s="27"/>
      <c r="V115" s="27"/>
      <c r="W115" s="27"/>
      <c r="X115" s="27"/>
      <c r="Y115" s="27"/>
      <c r="Z115" s="27"/>
      <c r="AA115" s="27"/>
      <c r="AB115" s="27"/>
      <c r="AC115" s="27"/>
      <c r="AD115" s="27"/>
      <c r="AE115" s="27"/>
      <c r="AF115" s="27"/>
      <c r="AG115" s="27"/>
      <c r="AH115" s="28"/>
      <c r="AI115" s="28"/>
    </row>
  </sheetData>
  <autoFilter ref="$E$1:$E$115"/>
  <hyperlinks>
    <hyperlink r:id="rId2" ref="C3"/>
    <hyperlink r:id="rId3" ref="U3"/>
    <hyperlink r:id="rId4" ref="A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S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J47"/>
    <hyperlink r:id="rId51" ref="C48"/>
    <hyperlink r:id="rId52" ref="C49"/>
    <hyperlink r:id="rId53" ref="C50"/>
    <hyperlink r:id="rId54" ref="C51"/>
    <hyperlink r:id="rId55" ref="C52"/>
    <hyperlink r:id="rId56" ref="C53"/>
    <hyperlink r:id="rId57" ref="C54"/>
    <hyperlink r:id="rId58" ref="C55"/>
    <hyperlink r:id="rId59" ref="C56"/>
    <hyperlink r:id="rId60" ref="C57"/>
    <hyperlink r:id="rId61" ref="C58"/>
    <hyperlink r:id="rId62" ref="C59"/>
    <hyperlink r:id="rId63" ref="Q59"/>
    <hyperlink r:id="rId64" ref="C60"/>
    <hyperlink r:id="rId65" ref="C61"/>
    <hyperlink r:id="rId66" ref="C62"/>
    <hyperlink r:id="rId67" ref="C63"/>
    <hyperlink r:id="rId68" ref="C64"/>
    <hyperlink r:id="rId69" ref="C65"/>
    <hyperlink r:id="rId70" ref="C66"/>
    <hyperlink r:id="rId71" ref="C67"/>
    <hyperlink r:id="rId72" ref="C68"/>
    <hyperlink r:id="rId73" ref="C69"/>
    <hyperlink r:id="rId74" ref="C70"/>
    <hyperlink r:id="rId75" ref="C71"/>
    <hyperlink r:id="rId76" ref="C72"/>
    <hyperlink r:id="rId77" ref="C73"/>
    <hyperlink r:id="rId78" ref="C74"/>
    <hyperlink r:id="rId79" ref="C75"/>
    <hyperlink r:id="rId80" ref="C76"/>
    <hyperlink r:id="rId81" ref="C77"/>
    <hyperlink r:id="rId82" ref="C78"/>
    <hyperlink r:id="rId83" ref="C79"/>
    <hyperlink r:id="rId84" ref="C80"/>
    <hyperlink r:id="rId85" ref="C81"/>
    <hyperlink r:id="rId86" ref="C82"/>
    <hyperlink r:id="rId87" ref="C83"/>
    <hyperlink r:id="rId88" ref="C84"/>
    <hyperlink r:id="rId89" ref="C85"/>
    <hyperlink r:id="rId90" ref="C86"/>
    <hyperlink r:id="rId91" ref="C87"/>
    <hyperlink r:id="rId92" ref="C88"/>
    <hyperlink r:id="rId93" ref="C89"/>
    <hyperlink r:id="rId94" ref="C90"/>
    <hyperlink r:id="rId95" ref="C91"/>
    <hyperlink r:id="rId96" ref="C92"/>
    <hyperlink r:id="rId97" ref="C93"/>
    <hyperlink r:id="rId98" ref="C94"/>
    <hyperlink r:id="rId99" ref="C95"/>
    <hyperlink r:id="rId100" ref="C96"/>
    <hyperlink r:id="rId101" ref="C97"/>
    <hyperlink r:id="rId102" ref="C98"/>
    <hyperlink r:id="rId103" ref="C99"/>
    <hyperlink r:id="rId104" ref="C100"/>
    <hyperlink r:id="rId105" ref="C101"/>
    <hyperlink r:id="rId106" ref="C102"/>
    <hyperlink r:id="rId107" ref="C103"/>
    <hyperlink r:id="rId108" ref="C104"/>
    <hyperlink r:id="rId109" ref="C105"/>
    <hyperlink r:id="rId110" ref="C106"/>
    <hyperlink r:id="rId111" ref="C107"/>
    <hyperlink r:id="rId112" ref="C108"/>
    <hyperlink r:id="rId113" ref="C109"/>
    <hyperlink r:id="rId114" ref="C110"/>
    <hyperlink r:id="rId115" ref="C111"/>
    <hyperlink r:id="rId116" ref="C112"/>
    <hyperlink r:id="rId117" ref="C113"/>
    <hyperlink r:id="rId118" ref="C114"/>
    <hyperlink r:id="rId119" ref="C115"/>
  </hyperlinks>
  <drawing r:id="rId120"/>
  <legacyDrawing r:id="rId121"/>
</worksheet>
</file>