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6.xml" ContentType="application/vnd.openxmlformats-officedocument.drawing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ayque Moura Diniz\Downloads\caua\"/>
    </mc:Choice>
  </mc:AlternateContent>
  <xr:revisionPtr revIDLastSave="0" documentId="13_ncr:1_{C5729E86-9F31-474D-8FCA-B3143CC71870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xr2:uid="{5BB34A8F-11E0-48E7-A923-5EE77DEB78F4}"/>
  </bookViews>
  <sheets>
    <sheet name="INÍCIO" sheetId="6" r:id="rId1"/>
    <sheet name="Luxos" sheetId="1" r:id="rId2"/>
    <sheet name="Encantamento" sheetId="4" r:id="rId3"/>
    <sheet name="Revenda" sheetId="5" r:id="rId4"/>
    <sheet name="BD" sheetId="2" state="hidden" r:id="rId5"/>
    <sheet name="Revenda (2)" sheetId="7" r:id="rId6"/>
    <sheet name="Configuração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1" i="7" l="1"/>
  <c r="AB11" i="7"/>
  <c r="Z12" i="7"/>
  <c r="AB12" i="7"/>
  <c r="AD12" i="7" s="1"/>
  <c r="J13" i="7" s="1"/>
  <c r="Z13" i="7"/>
  <c r="AB13" i="7"/>
  <c r="AD13" i="7" s="1"/>
  <c r="J14" i="7" s="1"/>
  <c r="Z14" i="7"/>
  <c r="AB14" i="7"/>
  <c r="AD14" i="7" s="1"/>
  <c r="Z15" i="7"/>
  <c r="AB15" i="7"/>
  <c r="AD15" i="7" s="1"/>
  <c r="Z16" i="7"/>
  <c r="AB16" i="7"/>
  <c r="AD16" i="7" s="1"/>
  <c r="Z17" i="7"/>
  <c r="AB17" i="7"/>
  <c r="AD17" i="7"/>
  <c r="Z18" i="7"/>
  <c r="AB18" i="7"/>
  <c r="AD18" i="7"/>
  <c r="Z19" i="7"/>
  <c r="AB19" i="7"/>
  <c r="AD19" i="7" s="1"/>
  <c r="Z20" i="7"/>
  <c r="AB20" i="7"/>
  <c r="AD20" i="7" s="1"/>
  <c r="J21" i="7" s="1"/>
  <c r="P21" i="7" s="1"/>
  <c r="R21" i="7" s="1"/>
  <c r="Z21" i="7"/>
  <c r="AB21" i="7"/>
  <c r="AD21" i="7"/>
  <c r="J22" i="7" s="1"/>
  <c r="P22" i="7" s="1"/>
  <c r="R22" i="7" s="1"/>
  <c r="Z22" i="7"/>
  <c r="AB22" i="7"/>
  <c r="AD22" i="7"/>
  <c r="Z23" i="7"/>
  <c r="AB23" i="7"/>
  <c r="AD23" i="7"/>
  <c r="J24" i="7" s="1"/>
  <c r="P24" i="7" s="1"/>
  <c r="R24" i="7" s="1"/>
  <c r="Z24" i="7"/>
  <c r="AB24" i="7"/>
  <c r="AD24" i="7" s="1"/>
  <c r="Z25" i="7"/>
  <c r="AB25" i="7"/>
  <c r="AD25" i="7" s="1"/>
  <c r="Z26" i="7"/>
  <c r="J27" i="7" s="1"/>
  <c r="P27" i="7" s="1"/>
  <c r="R27" i="7" s="1"/>
  <c r="AB26" i="7"/>
  <c r="AD26" i="7"/>
  <c r="Z27" i="7"/>
  <c r="J28" i="7" s="1"/>
  <c r="P28" i="7" s="1"/>
  <c r="R28" i="7" s="1"/>
  <c r="AB27" i="7"/>
  <c r="AD27" i="7"/>
  <c r="Z28" i="7"/>
  <c r="J29" i="7" s="1"/>
  <c r="AB28" i="7"/>
  <c r="AD28" i="7" s="1"/>
  <c r="Z29" i="7"/>
  <c r="AB29" i="7"/>
  <c r="AD29" i="7" s="1"/>
  <c r="Z30" i="7"/>
  <c r="AB30" i="7"/>
  <c r="AD30" i="7"/>
  <c r="J31" i="7" s="1"/>
  <c r="P31" i="7" s="1"/>
  <c r="R31" i="7" s="1"/>
  <c r="Z31" i="7"/>
  <c r="AB31" i="7"/>
  <c r="Z32" i="7"/>
  <c r="AB32" i="7"/>
  <c r="AD32" i="7" s="1"/>
  <c r="J33" i="7" s="1"/>
  <c r="Z33" i="7"/>
  <c r="AB33" i="7"/>
  <c r="AD33" i="7"/>
  <c r="J34" i="7" s="1"/>
  <c r="Z34" i="7"/>
  <c r="AB34" i="7"/>
  <c r="AD34" i="7" s="1"/>
  <c r="J35" i="7" s="1"/>
  <c r="Z35" i="7"/>
  <c r="AB35" i="7"/>
  <c r="AD35" i="7"/>
  <c r="J36" i="7" s="1"/>
  <c r="Z36" i="7"/>
  <c r="AB36" i="7"/>
  <c r="AD36" i="7" s="1"/>
  <c r="J37" i="7" s="1"/>
  <c r="Z37" i="7"/>
  <c r="AB37" i="7"/>
  <c r="AD37" i="7"/>
  <c r="J38" i="7" s="1"/>
  <c r="Z38" i="7"/>
  <c r="AB38" i="7"/>
  <c r="AD38" i="7"/>
  <c r="Z39" i="7"/>
  <c r="J40" i="7" s="1"/>
  <c r="P40" i="7" s="1"/>
  <c r="R40" i="7" s="1"/>
  <c r="AB39" i="7"/>
  <c r="AD39" i="7" s="1"/>
  <c r="Z40" i="7"/>
  <c r="AB40" i="7"/>
  <c r="AD40" i="7" s="1"/>
  <c r="AB10" i="7"/>
  <c r="AD10" i="7" s="1"/>
  <c r="Z10" i="7"/>
  <c r="J17" i="7" l="1"/>
  <c r="J16" i="7"/>
  <c r="P16" i="7" s="1"/>
  <c r="R16" i="7" s="1"/>
  <c r="J15" i="7"/>
  <c r="P15" i="7" s="1"/>
  <c r="R15" i="7" s="1"/>
  <c r="J25" i="7"/>
  <c r="P25" i="7" s="1"/>
  <c r="R25" i="7" s="1"/>
  <c r="P33" i="7"/>
  <c r="R33" i="7" s="1"/>
  <c r="J18" i="7"/>
  <c r="P18" i="7" s="1"/>
  <c r="R18" i="7" s="1"/>
  <c r="J23" i="7"/>
  <c r="P23" i="7" s="1"/>
  <c r="R23" i="7" s="1"/>
  <c r="J41" i="7"/>
  <c r="P41" i="7" s="1"/>
  <c r="R41" i="7" s="1"/>
  <c r="J26" i="7"/>
  <c r="P26" i="7" s="1"/>
  <c r="R26" i="7" s="1"/>
  <c r="P34" i="7"/>
  <c r="R34" i="7" s="1"/>
  <c r="J30" i="7"/>
  <c r="P30" i="7" s="1"/>
  <c r="R30" i="7" s="1"/>
  <c r="J39" i="7"/>
  <c r="P39" i="7" s="1"/>
  <c r="R39" i="7" s="1"/>
  <c r="J20" i="7"/>
  <c r="P36" i="7"/>
  <c r="R36" i="7" s="1"/>
  <c r="P38" i="7"/>
  <c r="R38" i="7" s="1"/>
  <c r="J19" i="7"/>
  <c r="P19" i="7" s="1"/>
  <c r="R19" i="7" s="1"/>
  <c r="P37" i="7"/>
  <c r="R37" i="7" s="1"/>
  <c r="P20" i="7"/>
  <c r="R20" i="7" s="1"/>
  <c r="P35" i="7"/>
  <c r="R35" i="7" s="1"/>
  <c r="P17" i="7"/>
  <c r="R17" i="7" s="1"/>
  <c r="AD31" i="7"/>
  <c r="J32" i="7" s="1"/>
  <c r="P32" i="7" s="1"/>
  <c r="R32" i="7" s="1"/>
  <c r="AD11" i="7"/>
  <c r="J12" i="7" s="1"/>
  <c r="P12" i="7" s="1"/>
  <c r="R12" i="7" s="1"/>
  <c r="P14" i="7"/>
  <c r="R14" i="7" s="1"/>
  <c r="P13" i="7"/>
  <c r="R13" i="7" s="1"/>
  <c r="P29" i="7"/>
  <c r="R29" i="7" s="1"/>
  <c r="J11" i="7"/>
  <c r="U23" i="7" l="1"/>
  <c r="P11" i="7"/>
  <c r="R11" i="7"/>
  <c r="U18" i="7"/>
  <c r="U28" i="7" s="1"/>
  <c r="B4" i="7" l="1"/>
  <c r="G4" i="4" l="1"/>
  <c r="H18" i="4" s="1"/>
  <c r="M18" i="4" s="1"/>
  <c r="B4" i="5"/>
  <c r="D4" i="4"/>
  <c r="B4" i="1"/>
  <c r="A4" i="3"/>
  <c r="M18" i="1" s="1"/>
  <c r="M20" i="1" s="1"/>
  <c r="I16" i="5"/>
  <c r="A8" i="4"/>
  <c r="H16" i="4"/>
  <c r="M16" i="4" s="1"/>
  <c r="M16" i="1"/>
  <c r="L11" i="3"/>
  <c r="L10" i="3"/>
  <c r="L9" i="3"/>
  <c r="M20" i="4" l="1"/>
  <c r="I18" i="5"/>
  <c r="I20" i="5" s="1"/>
  <c r="N17" i="5" s="1"/>
  <c r="N18" i="5" s="1"/>
  <c r="H19" i="4"/>
  <c r="M19" i="4" s="1"/>
  <c r="H17" i="4"/>
  <c r="M17" i="4" s="1"/>
  <c r="R17" i="1"/>
  <c r="R16" i="1"/>
  <c r="H3" i="2"/>
  <c r="H4" i="2"/>
  <c r="H2" i="2"/>
  <c r="A8" i="1" s="1"/>
  <c r="K16" i="1" s="1"/>
  <c r="M21" i="4" l="1"/>
  <c r="R17" i="4" s="1"/>
  <c r="R18" i="4" s="1"/>
  <c r="R18" i="1"/>
</calcChain>
</file>

<file path=xl/sharedStrings.xml><?xml version="1.0" encoding="utf-8"?>
<sst xmlns="http://schemas.openxmlformats.org/spreadsheetml/2006/main" count="144" uniqueCount="99">
  <si>
    <t>Cidade de Origem</t>
  </si>
  <si>
    <t>Nome do Item</t>
  </si>
  <si>
    <t>Quantidade</t>
  </si>
  <si>
    <t>Preço Pago no Item</t>
  </si>
  <si>
    <t>Caerleon</t>
  </si>
  <si>
    <t>Bridgewatch</t>
  </si>
  <si>
    <t>Lymhurst</t>
  </si>
  <si>
    <t>Martlock</t>
  </si>
  <si>
    <t>Thetford</t>
  </si>
  <si>
    <t>Fort Sterling</t>
  </si>
  <si>
    <t>Velas de Ritual</t>
  </si>
  <si>
    <t>Brinquedo de Pedra</t>
  </si>
  <si>
    <t>Copo de Prata</t>
  </si>
  <si>
    <t>Pergaminho Corrompido</t>
  </si>
  <si>
    <t>Cetro Ornamental</t>
  </si>
  <si>
    <t>Talismã de Penas</t>
  </si>
  <si>
    <t>Cálice de Sangue</t>
  </si>
  <si>
    <t>Adaga de Sacrifício</t>
  </si>
  <si>
    <t>Apanhador de Sonhos</t>
  </si>
  <si>
    <t>Livreto Fino</t>
  </si>
  <si>
    <t>Espelho de Prata</t>
  </si>
  <si>
    <t>Máscara de Pedra</t>
  </si>
  <si>
    <t>Globo de Cruz</t>
  </si>
  <si>
    <t>Candelabro de Prata</t>
  </si>
  <si>
    <t>Tomo Antigo</t>
  </si>
  <si>
    <t>Ídolo de Pedra</t>
  </si>
  <si>
    <t>Fetiche Sagrado</t>
  </si>
  <si>
    <t>Coroa de Ouro</t>
  </si>
  <si>
    <t>Resultado</t>
  </si>
  <si>
    <t>Dados do Item</t>
  </si>
  <si>
    <t>OPÇÕES</t>
  </si>
  <si>
    <t>CUSTO</t>
  </si>
  <si>
    <t>VENDA</t>
  </si>
  <si>
    <t>Valor de Venda</t>
  </si>
  <si>
    <t>Lucro</t>
  </si>
  <si>
    <t>Rendimento</t>
  </si>
  <si>
    <t>Fez Pedido de Compra</t>
  </si>
  <si>
    <t>taxas de Mercado</t>
  </si>
  <si>
    <t>formato decimal das taxas :D</t>
  </si>
  <si>
    <t>taxa de mercado sem premium (%)</t>
  </si>
  <si>
    <t>Taxa de Venda por Pedido</t>
  </si>
  <si>
    <t>taxa de mercado com premium (%)</t>
  </si>
  <si>
    <t>Taxa de venda Direta</t>
  </si>
  <si>
    <t>taxa de postagem (%)</t>
  </si>
  <si>
    <t>Taxa de Postagem de pedido</t>
  </si>
  <si>
    <t>Bônus de Fama - Premium</t>
  </si>
  <si>
    <t>Premium ativa?</t>
  </si>
  <si>
    <t>Tipo de Item</t>
  </si>
  <si>
    <t>Arma de Uma Mão</t>
  </si>
  <si>
    <t>Arma de Duas Mãos</t>
  </si>
  <si>
    <t>Mão Secundária</t>
  </si>
  <si>
    <t>Capacete</t>
  </si>
  <si>
    <t>Peito</t>
  </si>
  <si>
    <t>Botas</t>
  </si>
  <si>
    <t>Capa</t>
  </si>
  <si>
    <t>Bolsa</t>
  </si>
  <si>
    <t>QUANTIDADE NECESSÁRIA</t>
  </si>
  <si>
    <t>CUSTOS</t>
  </si>
  <si>
    <t>Item</t>
  </si>
  <si>
    <t>Pedido de Venda</t>
  </si>
  <si>
    <t>Total</t>
  </si>
  <si>
    <t>Tipo de Equipamento</t>
  </si>
  <si>
    <t>Qtd (1un)</t>
  </si>
  <si>
    <t>Enc.</t>
  </si>
  <si>
    <t>Incomum</t>
  </si>
  <si>
    <t>Raro</t>
  </si>
  <si>
    <t>Épico</t>
  </si>
  <si>
    <t xml:space="preserve">Preço Pago na </t>
  </si>
  <si>
    <t>Revendas</t>
  </si>
  <si>
    <t>Valor Bruto</t>
  </si>
  <si>
    <t>Taxas</t>
  </si>
  <si>
    <t>Valor bruto</t>
  </si>
  <si>
    <t>Preço do Item</t>
  </si>
  <si>
    <t>Runa</t>
  </si>
  <si>
    <t>Alma</t>
  </si>
  <si>
    <t>Relíquia</t>
  </si>
  <si>
    <t>Encantamento Inicial</t>
  </si>
  <si>
    <t>Encantamento Final</t>
  </si>
  <si>
    <t>Normal</t>
  </si>
  <si>
    <t>Preço Pago na Runa</t>
  </si>
  <si>
    <t>Preço Pago na Alma</t>
  </si>
  <si>
    <t>Preço Pago na Relíquia</t>
  </si>
  <si>
    <t>PREÇOS</t>
  </si>
  <si>
    <t>QTDNEC.</t>
  </si>
  <si>
    <t>Nome</t>
  </si>
  <si>
    <t>P.C do item</t>
  </si>
  <si>
    <t>Fez pedido de compra?</t>
  </si>
  <si>
    <t>Custo total</t>
  </si>
  <si>
    <t>P.V do item</t>
  </si>
  <si>
    <t>Fez pedido de venda?</t>
  </si>
  <si>
    <t>LEGENDA</t>
  </si>
  <si>
    <t>VB</t>
  </si>
  <si>
    <t>TAXA</t>
  </si>
  <si>
    <t>item</t>
  </si>
  <si>
    <t>SALDO</t>
  </si>
  <si>
    <t>INVESTIDO</t>
  </si>
  <si>
    <t>RENDIMENTO</t>
  </si>
  <si>
    <t>P.C - Preço de Compra</t>
  </si>
  <si>
    <t>P.V - Preço de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</si>
</sst>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1"/>
      <color rgb="FF92D050"/>
      <name val="Arial"/>
      <family val="2"/>
    </font>
    <font>
      <b/>
      <sz val="11"/>
      <color theme="0" tint="-0.249977111117893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8"/>
      <name val="Segoe UI"/>
      <family val="2"/>
    </font>
    <font>
      <b/>
      <sz val="1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3">
    <xf numFmtId="0" fontId="0" fillId="0" borderId="0" xfId="0"/>
    <xf numFmtId="9" fontId="10" fillId="5" borderId="2" xfId="3" applyNumberFormat="1" applyFont="1" applyFill="1" applyBorder="1" applyProtection="1">
      <protection locked="0"/>
    </xf>
    <xf numFmtId="164" fontId="11" fillId="7" borderId="2" xfId="3" applyNumberFormat="1" applyFont="1" applyFill="1" applyBorder="1" applyProtection="1"/>
    <xf numFmtId="10" fontId="10" fillId="5" borderId="2" xfId="3" applyNumberFormat="1" applyFont="1" applyFill="1" applyBorder="1" applyProtection="1">
      <protection locked="0"/>
    </xf>
    <xf numFmtId="0" fontId="12" fillId="8" borderId="2" xfId="0" applyFont="1" applyFill="1" applyBorder="1" applyProtection="1">
      <protection locked="0"/>
    </xf>
    <xf numFmtId="0" fontId="4" fillId="4" borderId="2" xfId="0" applyFont="1" applyFill="1" applyBorder="1"/>
    <xf numFmtId="0" fontId="0" fillId="6" borderId="2" xfId="0" applyFill="1" applyBorder="1"/>
    <xf numFmtId="0" fontId="4" fillId="7" borderId="2" xfId="0" applyFont="1" applyFill="1" applyBorder="1"/>
    <xf numFmtId="3" fontId="0" fillId="0" borderId="0" xfId="0" applyNumberFormat="1"/>
    <xf numFmtId="0" fontId="4" fillId="0" borderId="0" xfId="0" applyFont="1"/>
    <xf numFmtId="0" fontId="15" fillId="7" borderId="0" xfId="0" applyFont="1" applyFill="1"/>
    <xf numFmtId="9" fontId="15" fillId="7" borderId="0" xfId="1" applyFont="1" applyFill="1"/>
    <xf numFmtId="0" fontId="0" fillId="9" borderId="0" xfId="0" applyFont="1" applyFill="1"/>
    <xf numFmtId="0" fontId="4" fillId="7" borderId="0" xfId="0" applyFont="1" applyFill="1"/>
    <xf numFmtId="0" fontId="4" fillId="9" borderId="0" xfId="0" applyFont="1" applyFill="1"/>
    <xf numFmtId="0" fontId="15" fillId="0" borderId="0" xfId="0" applyFont="1"/>
    <xf numFmtId="0" fontId="6" fillId="4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7" fillId="6" borderId="2" xfId="0" applyFont="1" applyFill="1" applyBorder="1" applyAlignment="1" applyProtection="1">
      <alignment horizontal="center"/>
      <protection locked="0"/>
    </xf>
    <xf numFmtId="0" fontId="4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10" fontId="13" fillId="6" borderId="2" xfId="1" applyNumberFormat="1" applyFont="1" applyFill="1" applyBorder="1" applyAlignment="1">
      <alignment horizontal="center"/>
    </xf>
    <xf numFmtId="3" fontId="13" fillId="5" borderId="2" xfId="0" applyNumberFormat="1" applyFont="1" applyFill="1" applyBorder="1" applyAlignment="1" applyProtection="1">
      <alignment horizontal="center" vertical="center"/>
      <protection locked="0"/>
    </xf>
    <xf numFmtId="3" fontId="13" fillId="6" borderId="2" xfId="0" applyNumberFormat="1" applyFont="1" applyFill="1" applyBorder="1" applyAlignment="1">
      <alignment horizontal="center" vertical="center"/>
    </xf>
    <xf numFmtId="3" fontId="13" fillId="6" borderId="2" xfId="0" applyNumberFormat="1" applyFont="1" applyFill="1" applyBorder="1" applyAlignment="1">
      <alignment horizontal="center"/>
    </xf>
    <xf numFmtId="3" fontId="14" fillId="6" borderId="2" xfId="0" applyNumberFormat="1" applyFont="1" applyFill="1" applyBorder="1" applyAlignment="1" applyProtection="1">
      <alignment horizontal="center" vertical="center"/>
      <protection locked="0"/>
    </xf>
    <xf numFmtId="3" fontId="13" fillId="10" borderId="2" xfId="0" applyNumberFormat="1" applyFont="1" applyFill="1" applyBorder="1" applyAlignment="1" applyProtection="1">
      <alignment horizontal="center"/>
      <protection locked="0"/>
    </xf>
    <xf numFmtId="0" fontId="6" fillId="11" borderId="2" xfId="0" applyFont="1" applyFill="1" applyBorder="1" applyAlignment="1">
      <alignment horizontal="center" vertical="center"/>
    </xf>
    <xf numFmtId="0" fontId="9" fillId="3" borderId="2" xfId="2" applyFont="1" applyFill="1" applyBorder="1" applyAlignment="1" applyProtection="1"/>
    <xf numFmtId="0" fontId="9" fillId="3" borderId="2" xfId="2" applyFont="1" applyFill="1" applyBorder="1" applyAlignment="1" applyProtection="1">
      <alignment horizontal="left"/>
    </xf>
    <xf numFmtId="0" fontId="9" fillId="3" borderId="3" xfId="0" applyFont="1" applyFill="1" applyBorder="1" applyAlignment="1">
      <alignment horizontal="left" vertical="center" wrapText="1"/>
    </xf>
    <xf numFmtId="0" fontId="9" fillId="3" borderId="4" xfId="0" applyFont="1" applyFill="1" applyBorder="1" applyAlignment="1">
      <alignment horizontal="left" vertical="center" wrapText="1"/>
    </xf>
    <xf numFmtId="0" fontId="9" fillId="3" borderId="5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 wrapText="1"/>
    </xf>
    <xf numFmtId="0" fontId="13" fillId="12" borderId="5" xfId="0" applyFont="1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9" fontId="13" fillId="12" borderId="3" xfId="1" applyFont="1" applyFill="1" applyBorder="1" applyAlignment="1">
      <alignment horizontal="center" wrapText="1"/>
    </xf>
    <xf numFmtId="9" fontId="13" fillId="12" borderId="5" xfId="1" applyFont="1" applyFill="1" applyBorder="1" applyAlignment="1">
      <alignment horizontal="center" wrapText="1"/>
    </xf>
    <xf numFmtId="0" fontId="0" fillId="0" borderId="0" xfId="0" applyBorder="1"/>
    <xf numFmtId="0" fontId="19" fillId="4" borderId="6" xfId="0" applyFont="1" applyFill="1" applyBorder="1" applyAlignment="1">
      <alignment horizontal="center" vertical="center"/>
    </xf>
    <xf numFmtId="3" fontId="20" fillId="5" borderId="6" xfId="0" applyNumberFormat="1" applyFont="1" applyFill="1" applyBorder="1" applyAlignment="1">
      <alignment horizontal="center" vertical="center"/>
    </xf>
    <xf numFmtId="10" fontId="20" fillId="5" borderId="6" xfId="1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 applyProtection="1">
      <alignment horizontal="center" wrapText="1"/>
      <protection locked="0"/>
    </xf>
    <xf numFmtId="0" fontId="17" fillId="5" borderId="5" xfId="0" applyFont="1" applyFill="1" applyBorder="1" applyAlignment="1" applyProtection="1">
      <alignment horizontal="center" wrapText="1"/>
      <protection locked="0"/>
    </xf>
    <xf numFmtId="0" fontId="18" fillId="12" borderId="3" xfId="0" applyFont="1" applyFill="1" applyBorder="1" applyAlignment="1" applyProtection="1">
      <alignment horizontal="center" wrapText="1"/>
      <protection locked="0"/>
    </xf>
    <xf numFmtId="0" fontId="18" fillId="12" borderId="5" xfId="0" applyFont="1" applyFill="1" applyBorder="1" applyAlignment="1" applyProtection="1">
      <alignment horizontal="center" wrapText="1"/>
      <protection locked="0"/>
    </xf>
    <xf numFmtId="0" fontId="13" fillId="5" borderId="3" xfId="0" applyFont="1" applyFill="1" applyBorder="1" applyAlignment="1" applyProtection="1">
      <alignment horizontal="center" wrapText="1"/>
      <protection locked="0"/>
    </xf>
    <xf numFmtId="0" fontId="13" fillId="5" borderId="5" xfId="0" applyFont="1" applyFill="1" applyBorder="1" applyAlignment="1" applyProtection="1">
      <alignment horizontal="center" wrapText="1"/>
      <protection locked="0"/>
    </xf>
    <xf numFmtId="0" fontId="13" fillId="6" borderId="6" xfId="0" applyFont="1" applyFill="1" applyBorder="1" applyAlignment="1">
      <alignment horizontal="center" vertical="center"/>
    </xf>
    <xf numFmtId="0" fontId="21" fillId="4" borderId="6" xfId="0" applyFont="1" applyFill="1" applyBorder="1" applyAlignment="1">
      <alignment horizontal="center" vertical="center"/>
    </xf>
  </cellXfs>
  <cellStyles count="4">
    <cellStyle name="Célula de Verificação" xfId="3" builtinId="23"/>
    <cellStyle name="Normal" xfId="0" builtinId="0"/>
    <cellStyle name="Porcentagem" xfId="1" builtinId="5"/>
    <cellStyle name="Título 4" xfId="2" builtinId="19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rgb="FF5C0000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BB00"/>
      <color rgb="FF18CC00"/>
      <color rgb="FFEB6C15"/>
      <color rgb="FF5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H$16" lockText="1" noThreeD="1"/>
</file>

<file path=xl/ctrlProps/ctrlProp2.xml><?xml version="1.0" encoding="utf-8"?>
<formControlPr xmlns="http://schemas.microsoft.com/office/spreadsheetml/2009/9/main" objectType="Drop" dropStyle="combo" dx="22" fmlaLink="$C$16" fmlaRange="BD!$A$1:$A$6" noThreeD="1" sel="3" val="0"/>
</file>

<file path=xl/ctrlProps/ctrlProp3.xml><?xml version="1.0" encoding="utf-8"?>
<formControlPr xmlns="http://schemas.microsoft.com/office/spreadsheetml/2009/9/main" objectType="Drop" dropStyle="combo" dx="22" fmlaLink="$C$18" fmlaRange="BD!$H$2:$H$4" noThreeD="1" sel="1" val="0"/>
</file>

<file path=xl/ctrlProps/ctrlProp4.xml><?xml version="1.0" encoding="utf-8"?>
<formControlPr xmlns="http://schemas.microsoft.com/office/spreadsheetml/2009/9/main" objectType="Drop" dropStyle="combo" dx="22" fmlaLink="$C$18" fmlaRange="$L$1:$L$3" noThreeD="1" sel="1" val="0"/>
</file>

<file path=xl/ctrlProps/ctrlProp5.xml><?xml version="1.0" encoding="utf-8"?>
<formControlPr xmlns="http://schemas.microsoft.com/office/spreadsheetml/2009/9/main" objectType="Drop" dropStyle="combo" dx="22" fmlaLink="$C$16" fmlaRange="BD!$A$9:$A$16" noThreeD="1" sel="1" val="0"/>
</file>

<file path=xl/ctrlProps/ctrlProp6.xml><?xml version="1.0" encoding="utf-8"?>
<formControlPr xmlns="http://schemas.microsoft.com/office/spreadsheetml/2009/9/main" objectType="CheckBox" fmlaLink="$C$28" lockText="1" noThreeD="1"/>
</file>

<file path=xl/ctrlProps/ctrlProp7.xml><?xml version="1.0" encoding="utf-8"?>
<formControlPr xmlns="http://schemas.microsoft.com/office/spreadsheetml/2009/9/main" objectType="CheckBox" fmlaLink="$C$30" lockText="1" noThreeD="1"/>
</file>

<file path=xl/ctrlProps/ctrlProp8.xml><?xml version="1.0" encoding="utf-8"?>
<formControlPr xmlns="http://schemas.microsoft.com/office/spreadsheetml/2009/9/main" objectType="CheckBox" fmlaLink="$C$36" lockText="1" noThreeD="1"/>
</file>

<file path=xl/ctrlProps/ctrlProp9.xml><?xml version="1.0" encoding="utf-8"?>
<formControlPr xmlns="http://schemas.microsoft.com/office/spreadsheetml/2009/9/main" objectType="Drop" dropStyle="combo" dx="22" fmlaLink="$C$20" fmlaRange="BD!$C$9:$C$11" noThreeD="1" sel="1" val="0"/>
</file>

<file path=xl/ctrlProps/ctrlProp10.xml><?xml version="1.0" encoding="utf-8"?>
<formControlPr xmlns="http://schemas.microsoft.com/office/spreadsheetml/2009/9/main" objectType="CheckBox" fmlaLink="$C$32" lockText="1" noThreeD="1"/>
</file>

<file path=xl/ctrlProps/ctrlProp11.xml><?xml version="1.0" encoding="utf-8"?>
<formControlPr xmlns="http://schemas.microsoft.com/office/spreadsheetml/2009/9/main" objectType="CheckBox" fmlaLink="$C$34" lockText="1" noThreeD="1"/>
</file>

<file path=xl/ctrlProps/ctrlProp12.xml><?xml version="1.0" encoding="utf-8"?>
<formControlPr xmlns="http://schemas.microsoft.com/office/spreadsheetml/2009/9/main" objectType="CheckBox" fmlaLink="$C$24" lockText="1" noThreeD="1"/>
</file>

<file path=xl/ctrlProps/ctrlProp13.xml><?xml version="1.0" encoding="utf-8"?>
<formControlPr xmlns="http://schemas.microsoft.com/office/spreadsheetml/2009/9/main" objectType="CheckBox" fmlaLink="$C$26" lockText="1" noThreeD="1"/>
</file>

<file path=xl/ctrlProps/ctrlProp14.xml><?xml version="1.0" encoding="utf-8"?>
<formControlPr xmlns="http://schemas.microsoft.com/office/spreadsheetml/2009/9/main" objectType="CheckBox" fmlaLink="$H$11" lockText="1" noThreeD="1"/>
</file>

<file path=xl/ctrlProps/ctrlProp15.xml><?xml version="1.0" encoding="utf-8"?>
<formControlPr xmlns="http://schemas.microsoft.com/office/spreadsheetml/2009/9/main" objectType="CheckBox" fmlaLink="$H$12" lockText="1" noThreeD="1"/>
</file>

<file path=xl/ctrlProps/ctrlProp16.xml><?xml version="1.0" encoding="utf-8"?>
<formControlPr xmlns="http://schemas.microsoft.com/office/spreadsheetml/2009/9/main" objectType="CheckBox" fmlaLink="$H$13" lockText="1" noThreeD="1"/>
</file>

<file path=xl/ctrlProps/ctrlProp17.xml><?xml version="1.0" encoding="utf-8"?>
<formControlPr xmlns="http://schemas.microsoft.com/office/spreadsheetml/2009/9/main" objectType="CheckBox" fmlaLink="$H$14" lockText="1" noThreeD="1"/>
</file>

<file path=xl/ctrlProps/ctrlProp18.xml><?xml version="1.0" encoding="utf-8"?>
<formControlPr xmlns="http://schemas.microsoft.com/office/spreadsheetml/2009/9/main" objectType="CheckBox" fmlaLink="$H$15" lockText="1" noThreeD="1"/>
</file>

<file path=xl/ctrlProps/ctrlProp19.xml><?xml version="1.0" encoding="utf-8"?>
<formControlPr xmlns="http://schemas.microsoft.com/office/spreadsheetml/2009/9/main" objectType="CheckBox" fmlaLink="$H$16" lockText="1" noThreeD="1"/>
</file>

<file path=xl/ctrlProps/ctrlProp20.xml><?xml version="1.0" encoding="utf-8"?>
<formControlPr xmlns="http://schemas.microsoft.com/office/spreadsheetml/2009/9/main" objectType="CheckBox" fmlaLink="$H$18" lockText="1" noThreeD="1"/>
</file>

<file path=xl/ctrlProps/ctrlProp21.xml><?xml version="1.0" encoding="utf-8"?>
<formControlPr xmlns="http://schemas.microsoft.com/office/spreadsheetml/2009/9/main" objectType="CheckBox" fmlaLink="$H$17" lockText="1" noThreeD="1"/>
</file>

<file path=xl/ctrlProps/ctrlProp22.xml><?xml version="1.0" encoding="utf-8"?>
<formControlPr xmlns="http://schemas.microsoft.com/office/spreadsheetml/2009/9/main" objectType="CheckBox" fmlaLink="$H$19" lockText="1" noThreeD="1"/>
</file>

<file path=xl/ctrlProps/ctrlProp23.xml><?xml version="1.0" encoding="utf-8"?>
<formControlPr xmlns="http://schemas.microsoft.com/office/spreadsheetml/2009/9/main" objectType="CheckBox" fmlaLink="$H$20" lockText="1" noThreeD="1"/>
</file>

<file path=xl/ctrlProps/ctrlProp24.xml><?xml version="1.0" encoding="utf-8"?>
<formControlPr xmlns="http://schemas.microsoft.com/office/spreadsheetml/2009/9/main" objectType="CheckBox" fmlaLink="$H$21" lockText="1" noThreeD="1"/>
</file>

<file path=xl/ctrlProps/ctrlProp25.xml><?xml version="1.0" encoding="utf-8"?>
<formControlPr xmlns="http://schemas.microsoft.com/office/spreadsheetml/2009/9/main" objectType="CheckBox" fmlaLink="$H$22" lockText="1" noThreeD="1"/>
</file>

<file path=xl/ctrlProps/ctrlProp26.xml><?xml version="1.0" encoding="utf-8"?>
<formControlPr xmlns="http://schemas.microsoft.com/office/spreadsheetml/2009/9/main" objectType="CheckBox" fmlaLink="$H$23" lockText="1" noThreeD="1"/>
</file>

<file path=xl/ctrlProps/ctrlProp27.xml><?xml version="1.0" encoding="utf-8"?>
<formControlPr xmlns="http://schemas.microsoft.com/office/spreadsheetml/2009/9/main" objectType="CheckBox" fmlaLink="$H$24" lockText="1" noThreeD="1"/>
</file>

<file path=xl/ctrlProps/ctrlProp28.xml><?xml version="1.0" encoding="utf-8"?>
<formControlPr xmlns="http://schemas.microsoft.com/office/spreadsheetml/2009/9/main" objectType="CheckBox" fmlaLink="$H$25" lockText="1" noThreeD="1"/>
</file>

<file path=xl/ctrlProps/ctrlProp29.xml><?xml version="1.0" encoding="utf-8"?>
<formControlPr xmlns="http://schemas.microsoft.com/office/spreadsheetml/2009/9/main" objectType="CheckBox" fmlaLink="$H$26" lockText="1" noThreeD="1"/>
</file>

<file path=xl/ctrlProps/ctrlProp30.xml><?xml version="1.0" encoding="utf-8"?>
<formControlPr xmlns="http://schemas.microsoft.com/office/spreadsheetml/2009/9/main" objectType="CheckBox" fmlaLink="$H$27" lockText="1" noThreeD="1"/>
</file>

<file path=xl/ctrlProps/ctrlProp31.xml><?xml version="1.0" encoding="utf-8"?>
<formControlPr xmlns="http://schemas.microsoft.com/office/spreadsheetml/2009/9/main" objectType="CheckBox" fmlaLink="$H$28" lockText="1" noThreeD="1"/>
</file>

<file path=xl/ctrlProps/ctrlProp32.xml><?xml version="1.0" encoding="utf-8"?>
<formControlPr xmlns="http://schemas.microsoft.com/office/spreadsheetml/2009/9/main" objectType="CheckBox" fmlaLink="$H$29" lockText="1" noThreeD="1"/>
</file>

<file path=xl/ctrlProps/ctrlProp33.xml><?xml version="1.0" encoding="utf-8"?>
<formControlPr xmlns="http://schemas.microsoft.com/office/spreadsheetml/2009/9/main" objectType="CheckBox" fmlaLink="$H$30" lockText="1" noThreeD="1"/>
</file>

<file path=xl/ctrlProps/ctrlProp34.xml><?xml version="1.0" encoding="utf-8"?>
<formControlPr xmlns="http://schemas.microsoft.com/office/spreadsheetml/2009/9/main" objectType="CheckBox" fmlaLink="$H$31" lockText="1" noThreeD="1"/>
</file>

<file path=xl/ctrlProps/ctrlProp35.xml><?xml version="1.0" encoding="utf-8"?>
<formControlPr xmlns="http://schemas.microsoft.com/office/spreadsheetml/2009/9/main" objectType="CheckBox" fmlaLink="$H$32" lockText="1" noThreeD="1"/>
</file>

<file path=xl/ctrlProps/ctrlProp36.xml><?xml version="1.0" encoding="utf-8"?>
<formControlPr xmlns="http://schemas.microsoft.com/office/spreadsheetml/2009/9/main" objectType="CheckBox" fmlaLink="$H$33" lockText="1" noThreeD="1"/>
</file>

<file path=xl/ctrlProps/ctrlProp37.xml><?xml version="1.0" encoding="utf-8"?>
<formControlPr xmlns="http://schemas.microsoft.com/office/spreadsheetml/2009/9/main" objectType="CheckBox" fmlaLink="$H$34" lockText="1" noThreeD="1"/>
</file>

<file path=xl/ctrlProps/ctrlProp38.xml><?xml version="1.0" encoding="utf-8"?>
<formControlPr xmlns="http://schemas.microsoft.com/office/spreadsheetml/2009/9/main" objectType="CheckBox" fmlaLink="$H$35" lockText="1" noThreeD="1"/>
</file>

<file path=xl/ctrlProps/ctrlProp39.xml><?xml version="1.0" encoding="utf-8"?>
<formControlPr xmlns="http://schemas.microsoft.com/office/spreadsheetml/2009/9/main" objectType="CheckBox" fmlaLink="$H$36" lockText="1" noThreeD="1"/>
</file>

<file path=xl/ctrlProps/ctrlProp40.xml><?xml version="1.0" encoding="utf-8"?>
<formControlPr xmlns="http://schemas.microsoft.com/office/spreadsheetml/2009/9/main" objectType="CheckBox" fmlaLink="$H$37" lockText="1" noThreeD="1"/>
</file>

<file path=xl/ctrlProps/ctrlProp41.xml><?xml version="1.0" encoding="utf-8"?>
<formControlPr xmlns="http://schemas.microsoft.com/office/spreadsheetml/2009/9/main" objectType="CheckBox" fmlaLink="$H$38" lockText="1" noThreeD="1"/>
</file>

<file path=xl/ctrlProps/ctrlProp42.xml><?xml version="1.0" encoding="utf-8"?>
<formControlPr xmlns="http://schemas.microsoft.com/office/spreadsheetml/2009/9/main" objectType="CheckBox" fmlaLink="$H$39" lockText="1" noThreeD="1"/>
</file>

<file path=xl/ctrlProps/ctrlProp43.xml><?xml version="1.0" encoding="utf-8"?>
<formControlPr xmlns="http://schemas.microsoft.com/office/spreadsheetml/2009/9/main" objectType="CheckBox" fmlaLink="$H$40" lockText="1" noThreeD="1"/>
</file>

<file path=xl/ctrlProps/ctrlProp44.xml><?xml version="1.0" encoding="utf-8"?>
<formControlPr xmlns="http://schemas.microsoft.com/office/spreadsheetml/2009/9/main" objectType="CheckBox" fmlaLink="$H$41" lockText="1" noThreeD="1"/>
</file>

<file path=xl/ctrlProps/ctrlProp45.xml><?xml version="1.0" encoding="utf-8"?>
<formControlPr xmlns="http://schemas.microsoft.com/office/spreadsheetml/2009/9/main" objectType="CheckBox" fmlaLink="$N$11" lockText="1" noThreeD="1"/>
</file>

<file path=xl/ctrlProps/ctrlProp46.xml><?xml version="1.0" encoding="utf-8"?>
<formControlPr xmlns="http://schemas.microsoft.com/office/spreadsheetml/2009/9/main" objectType="CheckBox" fmlaLink="$N$12" lockText="1" noThreeD="1"/>
</file>

<file path=xl/ctrlProps/ctrlProp47.xml><?xml version="1.0" encoding="utf-8"?>
<formControlPr xmlns="http://schemas.microsoft.com/office/spreadsheetml/2009/9/main" objectType="CheckBox" fmlaLink="$N$13" lockText="1" noThreeD="1"/>
</file>

<file path=xl/ctrlProps/ctrlProp48.xml><?xml version="1.0" encoding="utf-8"?>
<formControlPr xmlns="http://schemas.microsoft.com/office/spreadsheetml/2009/9/main" objectType="CheckBox" fmlaLink="$N$14" lockText="1" noThreeD="1"/>
</file>

<file path=xl/ctrlProps/ctrlProp49.xml><?xml version="1.0" encoding="utf-8"?>
<formControlPr xmlns="http://schemas.microsoft.com/office/spreadsheetml/2009/9/main" objectType="CheckBox" fmlaLink="$N$15" lockText="1" noThreeD="1"/>
</file>

<file path=xl/ctrlProps/ctrlProp50.xml><?xml version="1.0" encoding="utf-8"?>
<formControlPr xmlns="http://schemas.microsoft.com/office/spreadsheetml/2009/9/main" objectType="CheckBox" fmlaLink="$N$16" lockText="1" noThreeD="1"/>
</file>

<file path=xl/ctrlProps/ctrlProp51.xml><?xml version="1.0" encoding="utf-8"?>
<formControlPr xmlns="http://schemas.microsoft.com/office/spreadsheetml/2009/9/main" objectType="CheckBox" fmlaLink="$N$18" lockText="1" noThreeD="1"/>
</file>

<file path=xl/ctrlProps/ctrlProp52.xml><?xml version="1.0" encoding="utf-8"?>
<formControlPr xmlns="http://schemas.microsoft.com/office/spreadsheetml/2009/9/main" objectType="CheckBox" fmlaLink="$N$17" lockText="1" noThreeD="1"/>
</file>

<file path=xl/ctrlProps/ctrlProp53.xml><?xml version="1.0" encoding="utf-8"?>
<formControlPr xmlns="http://schemas.microsoft.com/office/spreadsheetml/2009/9/main" objectType="CheckBox" fmlaLink="$N$19" lockText="1" noThreeD="1"/>
</file>

<file path=xl/ctrlProps/ctrlProp54.xml><?xml version="1.0" encoding="utf-8"?>
<formControlPr xmlns="http://schemas.microsoft.com/office/spreadsheetml/2009/9/main" objectType="CheckBox" fmlaLink="$N$20" lockText="1" noThreeD="1"/>
</file>

<file path=xl/ctrlProps/ctrlProp55.xml><?xml version="1.0" encoding="utf-8"?>
<formControlPr xmlns="http://schemas.microsoft.com/office/spreadsheetml/2009/9/main" objectType="CheckBox" fmlaLink="$N$21" lockText="1" noThreeD="1"/>
</file>

<file path=xl/ctrlProps/ctrlProp56.xml><?xml version="1.0" encoding="utf-8"?>
<formControlPr xmlns="http://schemas.microsoft.com/office/spreadsheetml/2009/9/main" objectType="CheckBox" fmlaLink="$N$22" lockText="1" noThreeD="1"/>
</file>

<file path=xl/ctrlProps/ctrlProp57.xml><?xml version="1.0" encoding="utf-8"?>
<formControlPr xmlns="http://schemas.microsoft.com/office/spreadsheetml/2009/9/main" objectType="CheckBox" fmlaLink="$N$23" lockText="1" noThreeD="1"/>
</file>

<file path=xl/ctrlProps/ctrlProp58.xml><?xml version="1.0" encoding="utf-8"?>
<formControlPr xmlns="http://schemas.microsoft.com/office/spreadsheetml/2009/9/main" objectType="CheckBox" fmlaLink="$N$24" lockText="1" noThreeD="1"/>
</file>

<file path=xl/ctrlProps/ctrlProp59.xml><?xml version="1.0" encoding="utf-8"?>
<formControlPr xmlns="http://schemas.microsoft.com/office/spreadsheetml/2009/9/main" objectType="CheckBox" fmlaLink="$N$25" lockText="1" noThreeD="1"/>
</file>

<file path=xl/ctrlProps/ctrlProp60.xml><?xml version="1.0" encoding="utf-8"?>
<formControlPr xmlns="http://schemas.microsoft.com/office/spreadsheetml/2009/9/main" objectType="CheckBox" fmlaLink="$N$26" lockText="1" noThreeD="1"/>
</file>

<file path=xl/ctrlProps/ctrlProp61.xml><?xml version="1.0" encoding="utf-8"?>
<formControlPr xmlns="http://schemas.microsoft.com/office/spreadsheetml/2009/9/main" objectType="CheckBox" fmlaLink="$N$27" lockText="1" noThreeD="1"/>
</file>

<file path=xl/ctrlProps/ctrlProp62.xml><?xml version="1.0" encoding="utf-8"?>
<formControlPr xmlns="http://schemas.microsoft.com/office/spreadsheetml/2009/9/main" objectType="CheckBox" fmlaLink="$N$28" lockText="1" noThreeD="1"/>
</file>

<file path=xl/ctrlProps/ctrlProp63.xml><?xml version="1.0" encoding="utf-8"?>
<formControlPr xmlns="http://schemas.microsoft.com/office/spreadsheetml/2009/9/main" objectType="CheckBox" fmlaLink="$N$29" lockText="1" noThreeD="1"/>
</file>

<file path=xl/ctrlProps/ctrlProp64.xml><?xml version="1.0" encoding="utf-8"?>
<formControlPr xmlns="http://schemas.microsoft.com/office/spreadsheetml/2009/9/main" objectType="CheckBox" fmlaLink="$N$30" lockText="1" noThreeD="1"/>
</file>

<file path=xl/ctrlProps/ctrlProp65.xml><?xml version="1.0" encoding="utf-8"?>
<formControlPr xmlns="http://schemas.microsoft.com/office/spreadsheetml/2009/9/main" objectType="CheckBox" fmlaLink="$N$31" lockText="1" noThreeD="1"/>
</file>

<file path=xl/ctrlProps/ctrlProp66.xml><?xml version="1.0" encoding="utf-8"?>
<formControlPr xmlns="http://schemas.microsoft.com/office/spreadsheetml/2009/9/main" objectType="CheckBox" fmlaLink="$N$32" lockText="1" noThreeD="1"/>
</file>

<file path=xl/ctrlProps/ctrlProp67.xml><?xml version="1.0" encoding="utf-8"?>
<formControlPr xmlns="http://schemas.microsoft.com/office/spreadsheetml/2009/9/main" objectType="CheckBox" fmlaLink="$N$33" lockText="1" noThreeD="1"/>
</file>

<file path=xl/ctrlProps/ctrlProp68.xml><?xml version="1.0" encoding="utf-8"?>
<formControlPr xmlns="http://schemas.microsoft.com/office/spreadsheetml/2009/9/main" objectType="CheckBox" fmlaLink="$N$34" lockText="1" noThreeD="1"/>
</file>

<file path=xl/ctrlProps/ctrlProp69.xml><?xml version="1.0" encoding="utf-8"?>
<formControlPr xmlns="http://schemas.microsoft.com/office/spreadsheetml/2009/9/main" objectType="CheckBox" fmlaLink="$N$35" lockText="1" noThreeD="1"/>
</file>

<file path=xl/ctrlProps/ctrlProp70.xml><?xml version="1.0" encoding="utf-8"?>
<formControlPr xmlns="http://schemas.microsoft.com/office/spreadsheetml/2009/9/main" objectType="CheckBox" fmlaLink="$N$36" lockText="1" noThreeD="1"/>
</file>

<file path=xl/ctrlProps/ctrlProp71.xml><?xml version="1.0" encoding="utf-8"?>
<formControlPr xmlns="http://schemas.microsoft.com/office/spreadsheetml/2009/9/main" objectType="CheckBox" fmlaLink="$N$37" lockText="1" noThreeD="1"/>
</file>

<file path=xl/ctrlProps/ctrlProp72.xml><?xml version="1.0" encoding="utf-8"?>
<formControlPr xmlns="http://schemas.microsoft.com/office/spreadsheetml/2009/9/main" objectType="CheckBox" fmlaLink="$N$38" lockText="1" noThreeD="1"/>
</file>

<file path=xl/ctrlProps/ctrlProp73.xml><?xml version="1.0" encoding="utf-8"?>
<formControlPr xmlns="http://schemas.microsoft.com/office/spreadsheetml/2009/9/main" objectType="CheckBox" fmlaLink="$N$39" lockText="1" noThreeD="1"/>
</file>

<file path=xl/ctrlProps/ctrlProp74.xml><?xml version="1.0" encoding="utf-8"?>
<formControlPr xmlns="http://schemas.microsoft.com/office/spreadsheetml/2009/9/main" objectType="CheckBox" fmlaLink="$N$40" lockText="1" noThreeD="1"/>
</file>

<file path=xl/ctrlProps/ctrlProp75.xml><?xml version="1.0" encoding="utf-8"?>
<formControlPr xmlns="http://schemas.microsoft.com/office/spreadsheetml/2009/9/main" objectType="CheckBox" fmlaLink="$N$41" lockText="1" noThreeD="1"/>
</file>

<file path=xl/ctrlProps/ctrlProp76.xml><?xml version="1.0" encoding="utf-8"?>
<formControlPr xmlns="http://schemas.microsoft.com/office/spreadsheetml/2009/9/main" objectType="CheckBox" fmlaLink="$F$1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cantamento!A1"/><Relationship Id="rId2" Type="http://schemas.openxmlformats.org/officeDocument/2006/relationships/hyperlink" Target="#Luxos!A1"/><Relationship Id="rId1" Type="http://schemas.openxmlformats.org/officeDocument/2006/relationships/hyperlink" Target="#IN&#205;CIO!A1"/><Relationship Id="rId6" Type="http://schemas.openxmlformats.org/officeDocument/2006/relationships/image" Target="../media/image2.png"/><Relationship Id="rId5" Type="http://schemas.openxmlformats.org/officeDocument/2006/relationships/hyperlink" Target="#Configura&#231;&#227;o!A1"/><Relationship Id="rId4" Type="http://schemas.openxmlformats.org/officeDocument/2006/relationships/hyperlink" Target="#Revend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uxos!A1"/><Relationship Id="rId2" Type="http://schemas.openxmlformats.org/officeDocument/2006/relationships/hyperlink" Target="#IN&#205;CIO!A1"/><Relationship Id="rId1" Type="http://schemas.openxmlformats.org/officeDocument/2006/relationships/image" Target="../media/image3.jpeg"/><Relationship Id="rId6" Type="http://schemas.openxmlformats.org/officeDocument/2006/relationships/hyperlink" Target="#Configura&#231;&#227;o!A1"/><Relationship Id="rId5" Type="http://schemas.openxmlformats.org/officeDocument/2006/relationships/hyperlink" Target="#Revenda!A1"/><Relationship Id="rId4" Type="http://schemas.openxmlformats.org/officeDocument/2006/relationships/hyperlink" Target="#Encantament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uxos!A1"/><Relationship Id="rId2" Type="http://schemas.openxmlformats.org/officeDocument/2006/relationships/hyperlink" Target="#IN&#205;CIO!A1"/><Relationship Id="rId1" Type="http://schemas.openxmlformats.org/officeDocument/2006/relationships/image" Target="../media/image3.jpeg"/><Relationship Id="rId6" Type="http://schemas.openxmlformats.org/officeDocument/2006/relationships/hyperlink" Target="#Configura&#231;&#227;o!A1"/><Relationship Id="rId5" Type="http://schemas.openxmlformats.org/officeDocument/2006/relationships/hyperlink" Target="#Revenda!A1"/><Relationship Id="rId4" Type="http://schemas.openxmlformats.org/officeDocument/2006/relationships/hyperlink" Target="#Encantament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Luxos!A1"/><Relationship Id="rId7" Type="http://schemas.openxmlformats.org/officeDocument/2006/relationships/hyperlink" Target="#'Revenda (2)'!A1"/><Relationship Id="rId2" Type="http://schemas.openxmlformats.org/officeDocument/2006/relationships/hyperlink" Target="#IN&#205;CIO!A1"/><Relationship Id="rId1" Type="http://schemas.openxmlformats.org/officeDocument/2006/relationships/image" Target="../media/image3.jpeg"/><Relationship Id="rId6" Type="http://schemas.openxmlformats.org/officeDocument/2006/relationships/hyperlink" Target="#Configura&#231;&#227;o!A1"/><Relationship Id="rId5" Type="http://schemas.openxmlformats.org/officeDocument/2006/relationships/hyperlink" Target="#Revenda!A1"/><Relationship Id="rId4" Type="http://schemas.openxmlformats.org/officeDocument/2006/relationships/hyperlink" Target="#Encantamento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Encantamento!A1"/><Relationship Id="rId2" Type="http://schemas.openxmlformats.org/officeDocument/2006/relationships/hyperlink" Target="#Luxos!A1"/><Relationship Id="rId1" Type="http://schemas.openxmlformats.org/officeDocument/2006/relationships/hyperlink" Target="#IN&#205;CIO!A1"/><Relationship Id="rId6" Type="http://schemas.openxmlformats.org/officeDocument/2006/relationships/hyperlink" Target="#'Revenda (2)'!A1"/><Relationship Id="rId5" Type="http://schemas.openxmlformats.org/officeDocument/2006/relationships/hyperlink" Target="#Configura&#231;&#227;o!A1"/><Relationship Id="rId4" Type="http://schemas.openxmlformats.org/officeDocument/2006/relationships/hyperlink" Target="#Reven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ncantamento!A1"/><Relationship Id="rId2" Type="http://schemas.openxmlformats.org/officeDocument/2006/relationships/hyperlink" Target="#Luxos!A1"/><Relationship Id="rId1" Type="http://schemas.openxmlformats.org/officeDocument/2006/relationships/hyperlink" Target="#IN&#205;CIO!A1"/><Relationship Id="rId6" Type="http://schemas.openxmlformats.org/officeDocument/2006/relationships/image" Target="../media/image2.png"/><Relationship Id="rId5" Type="http://schemas.openxmlformats.org/officeDocument/2006/relationships/hyperlink" Target="#Configura&#231;&#227;o!A1"/><Relationship Id="rId4" Type="http://schemas.openxmlformats.org/officeDocument/2006/relationships/hyperlink" Target="#Reven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114300</xdr:rowOff>
    </xdr:to>
    <xdr:sp macro="" textlink="">
      <xdr:nvSpPr>
        <xdr:cNvPr id="2" name="Retângulo: Cantos Diagonais Recort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rgbClr val="0070C0"/>
        </a:solidFill>
        <a:ln>
          <a:noFill/>
        </a:ln>
        <a:effectLst>
          <a:glow rad="228600">
            <a:srgbClr val="0070C0">
              <a:alpha val="40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114300</xdr:rowOff>
    </xdr:to>
    <xdr:sp macro="" textlink="">
      <xdr:nvSpPr>
        <xdr:cNvPr id="6" name="Retângulo: Cantos Diagonais Recort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114300</xdr:rowOff>
    </xdr:to>
    <xdr:sp macro="" textlink="">
      <xdr:nvSpPr>
        <xdr:cNvPr id="7" name="Retângulo: Cantos Diagonais Recort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114300</xdr:rowOff>
    </xdr:to>
    <xdr:sp macro="" textlink="">
      <xdr:nvSpPr>
        <xdr:cNvPr id="8" name="Retângulo: Cantos Diagonais Recort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723899</xdr:colOff>
      <xdr:row>0</xdr:row>
      <xdr:rowOff>0</xdr:rowOff>
    </xdr:from>
    <xdr:to>
      <xdr:col>10</xdr:col>
      <xdr:colOff>295274</xdr:colOff>
      <xdr:row>1</xdr:row>
      <xdr:rowOff>114300</xdr:rowOff>
    </xdr:to>
    <xdr:sp macro="" textlink="">
      <xdr:nvSpPr>
        <xdr:cNvPr id="9" name="Retângulo: Cantos Diagonais Recort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  <xdr:twoCellAnchor>
    <xdr:from>
      <xdr:col>4</xdr:col>
      <xdr:colOff>166914</xdr:colOff>
      <xdr:row>8</xdr:row>
      <xdr:rowOff>140560</xdr:rowOff>
    </xdr:from>
    <xdr:to>
      <xdr:col>17</xdr:col>
      <xdr:colOff>569366</xdr:colOff>
      <xdr:row>47</xdr:row>
      <xdr:rowOff>99165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2514" y="1664560"/>
          <a:ext cx="9813152" cy="7445255"/>
        </a:xfrm>
        <a:prstGeom prst="roundRect">
          <a:avLst>
            <a:gd name="adj" fmla="val 0"/>
          </a:avLst>
        </a:prstGeom>
        <a:solidFill>
          <a:schemeClr val="dk1">
            <a:alpha val="50000"/>
          </a:schemeClr>
        </a:solidFill>
        <a:ln>
          <a:noFill/>
        </a:ln>
        <a:effectLst>
          <a:glow rad="101600">
            <a:schemeClr val="tx1">
              <a:lumMod val="50000"/>
              <a:lumOff val="50000"/>
              <a:alpha val="6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Century Gothic" panose="020B0502020202020204" pitchFamily="34" charset="0"/>
              <a:ea typeface="Yu Gothic" panose="020B0400000000000000" pitchFamily="34" charset="-128"/>
              <a:cs typeface="Calibri" panose="020F0502020204030204" pitchFamily="34" charset="0"/>
            </a:rPr>
            <a:t>OLÁ AVENTUREIROS!</a:t>
          </a:r>
        </a:p>
        <a:p>
          <a:pPr algn="ctr"/>
          <a:endParaRPr lang="pt-BR" sz="1800" b="1">
            <a:latin typeface="Century Gothic" panose="020B0502020202020204" pitchFamily="34" charset="0"/>
            <a:ea typeface="Yu Gothic" panose="020B0400000000000000" pitchFamily="34" charset="-128"/>
            <a:cs typeface="Calibri" panose="020F050202020403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Apresento</a:t>
          </a:r>
          <a:r>
            <a:rPr lang="pt-BR" sz="1400" b="1" baseline="0">
              <a:latin typeface="Century Gothic" panose="020B0502020202020204" pitchFamily="34" charset="0"/>
            </a:rPr>
            <a:t> a você a planilha de Bugigangas! Com ela, você será capaz de calcular  seus investimentos na Revenda e Encantamento itens, simulando processos para saber os Gastos, a Quantidade de materiais que você precisa comprar, o Lucro e Rendimento </a:t>
          </a:r>
          <a:r>
            <a:rPr lang="pt-BR" sz="1600" b="1" baseline="0">
              <a:latin typeface="Century Gothic" panose="020B0502020202020204" pitchFamily="34" charset="0"/>
            </a:rPr>
            <a:t>😁</a:t>
          </a:r>
        </a:p>
        <a:p>
          <a:pPr algn="ctr"/>
          <a:endParaRPr lang="pt-BR" sz="1400" b="1" baseline="0"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latin typeface="Century Gothic" panose="020B0502020202020204" pitchFamily="34" charset="0"/>
            </a:rPr>
            <a:t>E como sempre gosto de fazer, a planilha possui uma interface fácil  e intuitiva  para  torná-la acessível a todos, desde jogadores iniciantes até os veteranos.</a:t>
          </a:r>
        </a:p>
        <a:p>
          <a:pPr algn="ctr"/>
          <a:endParaRPr lang="pt-BR" sz="1400" b="1" baseline="0"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 claro, eu desenvolvi e projetei essa planilha  sozinho com uma ajudinha do ChatGPT🤖, mas ninguém é perfeito, então pode haver alguns erros. </a:t>
          </a:r>
        </a:p>
        <a:p>
          <a:pPr algn="ctr"/>
          <a:endParaRPr lang="pt-BR" sz="1400" b="1">
            <a:effectLst/>
            <a:latin typeface="Century Gothic" panose="020B0502020202020204" pitchFamily="34" charset="0"/>
          </a:endParaRPr>
        </a:p>
        <a:p>
          <a:pPr algn="ctr"/>
          <a:r>
            <a:rPr lang="pt-BR" sz="1400" b="1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Por isso, se você encontrar algum erro, tiver dúvidas ou sugestões de melhoria, entre em contato comigo pelo Discord</a:t>
          </a:r>
        </a:p>
        <a:p>
          <a:pPr algn="ctr"/>
          <a:endParaRPr lang="pt-BR" sz="1400" b="1">
            <a:effectLst/>
            <a:latin typeface="Century Gothic" panose="020B050202020202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E bom, produzir essas planilhas demanda  bastante tempo. </a:t>
          </a:r>
          <a:r>
            <a:rPr lang="pt-BR" sz="1400" b="1" baseline="0">
              <a:latin typeface="Century Gothic" panose="020B0502020202020204" pitchFamily="34" charset="0"/>
            </a:rPr>
            <a:t> S</a:t>
          </a:r>
          <a:r>
            <a:rPr lang="pt-BR" sz="1400" b="1">
              <a:latin typeface="Century Gothic" panose="020B0502020202020204" pitchFamily="34" charset="0"/>
            </a:rPr>
            <a:t>e você quiser apoiar meu trabalho com qualquer contribuição, ficarei  imensamente grato. Meu Pix está disponível abaixo, junto com outras informações.</a:t>
          </a:r>
        </a:p>
        <a:p>
          <a:pPr algn="ctr"/>
          <a:r>
            <a:rPr lang="pt-BR" sz="1400" b="1">
              <a:latin typeface="Century Gothic" panose="020B0502020202020204" pitchFamily="34" charset="0"/>
            </a:rPr>
            <a:t> E não se preocupe, cada investimento será utilizado com sabedoria</a:t>
          </a:r>
          <a:r>
            <a:rPr lang="pt-BR" sz="1400" b="1" baseline="0">
              <a:latin typeface="Century Gothic" panose="020B0502020202020204" pitchFamily="34" charset="0"/>
            </a:rPr>
            <a:t> com meus estudos</a:t>
          </a:r>
          <a:r>
            <a:rPr lang="pt-BR" sz="1400" b="1">
              <a:latin typeface="Century Gothic" panose="020B0502020202020204" pitchFamily="34" charset="0"/>
            </a:rPr>
            <a:t>.</a:t>
          </a:r>
        </a:p>
        <a:p>
          <a:pPr algn="ctr"/>
          <a:endParaRPr lang="pt-BR" sz="1400" b="1">
            <a:latin typeface="Century Gothic" panose="020B0502020202020204" pitchFamily="34" charset="0"/>
          </a:endParaRPr>
        </a:p>
        <a:p>
          <a:pPr algn="ctr"/>
          <a:r>
            <a:rPr lang="pt-BR" sz="1400" b="1">
              <a:latin typeface="Century Gothic" panose="020B0502020202020204" pitchFamily="34" charset="0"/>
            </a:rPr>
            <a:t> Ah, e se preferir, até aceito um Mamute como forma de apoio extra! 😁</a:t>
          </a:r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Enfim, muito Obrigado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pelo apoio e pela sua Contribuição</a:t>
          </a:r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 boa Sorte nas suas Viagens!</a:t>
          </a:r>
        </a:p>
        <a:p>
          <a:pPr algn="ctr" eaLnBrk="1" fontAlgn="auto" latinLnBrk="0" hangingPunct="1"/>
          <a:endParaRPr lang="pt-BR" sz="14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r>
            <a:rPr lang="pt-BR" sz="1400" b="1" i="0" baseline="0"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AmigoImaginário - Cauã</a:t>
          </a:r>
        </a:p>
        <a:p>
          <a:pPr algn="ctr" eaLnBrk="1" fontAlgn="auto" latinLnBrk="0" hangingPunct="1"/>
          <a:r>
            <a:rPr lang="pt-BR" sz="1400" b="1" i="0">
              <a:solidFill>
                <a:srgbClr val="FF00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Youtube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Amigo Imáginario</a:t>
          </a:r>
        </a:p>
        <a:p>
          <a:pPr algn="ctr" eaLnBrk="1" fontAlgn="auto" latinLnBrk="0" hangingPunct="1"/>
          <a:r>
            <a:rPr lang="pt-BR" sz="1400" b="1" i="0">
              <a:solidFill>
                <a:srgbClr val="00B0F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Discord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amigoimaginario020</a:t>
          </a:r>
        </a:p>
        <a:p>
          <a:pPr algn="ctr" eaLnBrk="1" fontAlgn="auto" latinLnBrk="0" hangingPunct="1"/>
          <a:r>
            <a:rPr lang="pt-BR" sz="1400" b="1" i="0" baseline="0">
              <a:solidFill>
                <a:srgbClr val="8C3FC5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Mamutes da Alvorada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https://discord.gg/VFcm5h6F56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rgbClr val="92D05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Meu Pix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🤠👍: cauamoura014@gmail.com</a:t>
          </a:r>
          <a:endParaRPr lang="pt-BR" sz="18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endParaRPr lang="pt-BR" sz="1200" b="1">
            <a:effectLst/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050" b="1" baseline="0">
            <a:latin typeface="Century Gothic" panose="020B0502020202020204" pitchFamily="34" charset="0"/>
          </a:endParaRPr>
        </a:p>
        <a:p>
          <a:pPr algn="ctr"/>
          <a:endParaRPr lang="pt-BR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0</xdr:col>
      <xdr:colOff>619125</xdr:colOff>
      <xdr:row>7</xdr:row>
      <xdr:rowOff>4807</xdr:rowOff>
    </xdr:from>
    <xdr:to>
      <xdr:col>2</xdr:col>
      <xdr:colOff>397824</xdr:colOff>
      <xdr:row>12</xdr:row>
      <xdr:rowOff>85587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8307"/>
          <a:ext cx="1226499" cy="1033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6</xdr:col>
      <xdr:colOff>710417</xdr:colOff>
      <xdr:row>2</xdr:row>
      <xdr:rowOff>95250</xdr:rowOff>
    </xdr:from>
    <xdr:to>
      <xdr:col>14</xdr:col>
      <xdr:colOff>711663</xdr:colOff>
      <xdr:row>7</xdr:row>
      <xdr:rowOff>46717</xdr:rowOff>
    </xdr:to>
    <xdr:sp macro="" textlink="">
      <xdr:nvSpPr>
        <xdr:cNvPr id="12" name="Faixa de Opções: Inclinada para Cima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053817" y="476250"/>
          <a:ext cx="5792446" cy="903967"/>
        </a:xfrm>
        <a:prstGeom prst="ribbon2">
          <a:avLst>
            <a:gd name="adj1" fmla="val 12585"/>
            <a:gd name="adj2" fmla="val 75000"/>
          </a:avLst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</a:effectLst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  <a:latin typeface="Cooper Black" panose="0208090404030B020404" pitchFamily="18" charset="0"/>
            </a:rPr>
            <a:t>MAMUTES</a:t>
          </a:r>
          <a:r>
            <a:rPr lang="pt-BR" sz="2000" baseline="0">
              <a:solidFill>
                <a:sysClr val="windowText" lastClr="000000"/>
              </a:solidFill>
              <a:latin typeface="Cooper Black" panose="0208090404030B020404" pitchFamily="18" charset="0"/>
            </a:rPr>
            <a:t> DA ALVORADA</a:t>
          </a:r>
          <a:endParaRPr lang="pt-BR" sz="2000">
            <a:solidFill>
              <a:sysClr val="windowText" lastClr="000000"/>
            </a:solidFill>
            <a:latin typeface="Cooper Black" panose="0208090404030B0204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114300</xdr:rowOff>
        </xdr:from>
        <xdr:to>
          <xdr:col>3</xdr:col>
          <xdr:colOff>638175</xdr:colOff>
          <xdr:row>16</xdr:row>
          <xdr:rowOff>133350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114300</xdr:rowOff>
        </xdr:from>
        <xdr:to>
          <xdr:col>3</xdr:col>
          <xdr:colOff>638175</xdr:colOff>
          <xdr:row>18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15</xdr:row>
          <xdr:rowOff>57150</xdr:rowOff>
        </xdr:from>
        <xdr:to>
          <xdr:col>8</xdr:col>
          <xdr:colOff>219075</xdr:colOff>
          <xdr:row>16</xdr:row>
          <xdr:rowOff>114300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619125</xdr:colOff>
      <xdr:row>9</xdr:row>
      <xdr:rowOff>9524</xdr:rowOff>
    </xdr:from>
    <xdr:to>
      <xdr:col>3</xdr:col>
      <xdr:colOff>102131</xdr:colOff>
      <xdr:row>12</xdr:row>
      <xdr:rowOff>257174</xdr:rowOff>
    </xdr:to>
    <xdr:pic>
      <xdr:nvPicPr>
        <xdr:cNvPr id="6" name="Imagem 5" descr="albion_logo_login_scre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1724024"/>
          <a:ext cx="1654706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114300</xdr:rowOff>
    </xdr:to>
    <xdr:sp macro="" textlink="">
      <xdr:nvSpPr>
        <xdr:cNvPr id="7" name="Retângulo: Cantos Diagonais Recort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114300</xdr:rowOff>
    </xdr:to>
    <xdr:sp macro="" textlink="">
      <xdr:nvSpPr>
        <xdr:cNvPr id="8" name="Retângulo: Cantos Diagonais Recort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rgbClr val="18CC00"/>
        </a:solidFill>
        <a:ln>
          <a:noFill/>
        </a:ln>
        <a:effectLst>
          <a:glow rad="330200">
            <a:schemeClr val="accent6"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114300</xdr:rowOff>
    </xdr:to>
    <xdr:sp macro="" textlink="">
      <xdr:nvSpPr>
        <xdr:cNvPr id="9" name="Retângulo: Cantos Diagonais Recort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114300</xdr:rowOff>
    </xdr:to>
    <xdr:sp macro="" textlink="">
      <xdr:nvSpPr>
        <xdr:cNvPr id="10" name="Retângulo: Cantos Diagonais Recort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723899</xdr:colOff>
      <xdr:row>0</xdr:row>
      <xdr:rowOff>0</xdr:rowOff>
    </xdr:from>
    <xdr:to>
      <xdr:col>10</xdr:col>
      <xdr:colOff>295274</xdr:colOff>
      <xdr:row>1</xdr:row>
      <xdr:rowOff>114300</xdr:rowOff>
    </xdr:to>
    <xdr:sp macro="" textlink="">
      <xdr:nvSpPr>
        <xdr:cNvPr id="11" name="Retângulo: Cantos Diagonais Recort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17</xdr:row>
          <xdr:rowOff>114300</xdr:rowOff>
        </xdr:from>
        <xdr:to>
          <xdr:col>3</xdr:col>
          <xdr:colOff>638175</xdr:colOff>
          <xdr:row>18</xdr:row>
          <xdr:rowOff>133350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114300</xdr:rowOff>
        </xdr:from>
        <xdr:to>
          <xdr:col>3</xdr:col>
          <xdr:colOff>638175</xdr:colOff>
          <xdr:row>16</xdr:row>
          <xdr:rowOff>133350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27</xdr:row>
          <xdr:rowOff>85725</xdr:rowOff>
        </xdr:from>
        <xdr:to>
          <xdr:col>3</xdr:col>
          <xdr:colOff>609600</xdr:colOff>
          <xdr:row>28</xdr:row>
          <xdr:rowOff>114300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29</xdr:row>
          <xdr:rowOff>85725</xdr:rowOff>
        </xdr:from>
        <xdr:to>
          <xdr:col>3</xdr:col>
          <xdr:colOff>609600</xdr:colOff>
          <xdr:row>30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35</xdr:row>
          <xdr:rowOff>85725</xdr:rowOff>
        </xdr:from>
        <xdr:to>
          <xdr:col>3</xdr:col>
          <xdr:colOff>609600</xdr:colOff>
          <xdr:row>36</xdr:row>
          <xdr:rowOff>114300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685800</xdr:colOff>
      <xdr:row>9</xdr:row>
      <xdr:rowOff>0</xdr:rowOff>
    </xdr:from>
    <xdr:to>
      <xdr:col>3</xdr:col>
      <xdr:colOff>92606</xdr:colOff>
      <xdr:row>12</xdr:row>
      <xdr:rowOff>247650</xdr:rowOff>
    </xdr:to>
    <xdr:pic>
      <xdr:nvPicPr>
        <xdr:cNvPr id="8" name="Imagem 7" descr="albion_logo_login_scree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714500"/>
          <a:ext cx="1654706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114300</xdr:rowOff>
    </xdr:to>
    <xdr:sp macro="" textlink="">
      <xdr:nvSpPr>
        <xdr:cNvPr id="9" name="Retângulo: Cantos Diagonais Recort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1</xdr:col>
      <xdr:colOff>723900</xdr:colOff>
      <xdr:row>0</xdr:row>
      <xdr:rowOff>0</xdr:rowOff>
    </xdr:from>
    <xdr:to>
      <xdr:col>3</xdr:col>
      <xdr:colOff>619124</xdr:colOff>
      <xdr:row>1</xdr:row>
      <xdr:rowOff>114300</xdr:rowOff>
    </xdr:to>
    <xdr:sp macro="" textlink="">
      <xdr:nvSpPr>
        <xdr:cNvPr id="10" name="Retângulo: Cantos Diagonais Recort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5</xdr:col>
      <xdr:colOff>619124</xdr:colOff>
      <xdr:row>1</xdr:row>
      <xdr:rowOff>114300</xdr:rowOff>
    </xdr:to>
    <xdr:sp macro="" textlink="">
      <xdr:nvSpPr>
        <xdr:cNvPr id="11" name="Retângulo: Cantos Diagonais Recort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rgbClr val="F6BB00"/>
        </a:solidFill>
        <a:ln>
          <a:noFill/>
        </a:ln>
        <a:effectLst>
          <a:glow rad="228600">
            <a:schemeClr val="accent4">
              <a:alpha val="39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5</xdr:col>
      <xdr:colOff>647700</xdr:colOff>
      <xdr:row>0</xdr:row>
      <xdr:rowOff>0</xdr:rowOff>
    </xdr:from>
    <xdr:to>
      <xdr:col>7</xdr:col>
      <xdr:colOff>619124</xdr:colOff>
      <xdr:row>1</xdr:row>
      <xdr:rowOff>114300</xdr:rowOff>
    </xdr:to>
    <xdr:sp macro="" textlink="">
      <xdr:nvSpPr>
        <xdr:cNvPr id="12" name="Retângulo: Cantos Diagonais Recort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647699</xdr:colOff>
      <xdr:row>0</xdr:row>
      <xdr:rowOff>0</xdr:rowOff>
    </xdr:from>
    <xdr:to>
      <xdr:col>10</xdr:col>
      <xdr:colOff>219074</xdr:colOff>
      <xdr:row>1</xdr:row>
      <xdr:rowOff>114300</xdr:rowOff>
    </xdr:to>
    <xdr:sp macro="" textlink="">
      <xdr:nvSpPr>
        <xdr:cNvPr id="13" name="Retângulo: Cantos Diagonais Recort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19</xdr:row>
          <xdr:rowOff>114300</xdr:rowOff>
        </xdr:from>
        <xdr:to>
          <xdr:col>3</xdr:col>
          <xdr:colOff>638175</xdr:colOff>
          <xdr:row>20</xdr:row>
          <xdr:rowOff>133350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31</xdr:row>
          <xdr:rowOff>85725</xdr:rowOff>
        </xdr:from>
        <xdr:to>
          <xdr:col>3</xdr:col>
          <xdr:colOff>609600</xdr:colOff>
          <xdr:row>32</xdr:row>
          <xdr:rowOff>114300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33</xdr:row>
          <xdr:rowOff>85725</xdr:rowOff>
        </xdr:from>
        <xdr:to>
          <xdr:col>3</xdr:col>
          <xdr:colOff>609600</xdr:colOff>
          <xdr:row>34</xdr:row>
          <xdr:rowOff>114300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23</xdr:row>
          <xdr:rowOff>85725</xdr:rowOff>
        </xdr:from>
        <xdr:to>
          <xdr:col>3</xdr:col>
          <xdr:colOff>609600</xdr:colOff>
          <xdr:row>24</xdr:row>
          <xdr:rowOff>114300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25</xdr:row>
          <xdr:rowOff>85725</xdr:rowOff>
        </xdr:from>
        <xdr:to>
          <xdr:col>3</xdr:col>
          <xdr:colOff>609600</xdr:colOff>
          <xdr:row>26</xdr:row>
          <xdr:rowOff>114300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676275</xdr:colOff>
      <xdr:row>9</xdr:row>
      <xdr:rowOff>0</xdr:rowOff>
    </xdr:from>
    <xdr:to>
      <xdr:col>3</xdr:col>
      <xdr:colOff>83081</xdr:colOff>
      <xdr:row>12</xdr:row>
      <xdr:rowOff>247650</xdr:rowOff>
    </xdr:to>
    <xdr:pic>
      <xdr:nvPicPr>
        <xdr:cNvPr id="8" name="Imagem 7" descr="albion_logo_login_scree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714500"/>
          <a:ext cx="1654706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114300</xdr:rowOff>
    </xdr:to>
    <xdr:sp macro="" textlink="">
      <xdr:nvSpPr>
        <xdr:cNvPr id="9" name="Retângulo: Cantos Diagonais Recort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1</xdr:col>
      <xdr:colOff>723900</xdr:colOff>
      <xdr:row>0</xdr:row>
      <xdr:rowOff>0</xdr:rowOff>
    </xdr:from>
    <xdr:to>
      <xdr:col>3</xdr:col>
      <xdr:colOff>619124</xdr:colOff>
      <xdr:row>1</xdr:row>
      <xdr:rowOff>114300</xdr:rowOff>
    </xdr:to>
    <xdr:sp macro="" textlink="">
      <xdr:nvSpPr>
        <xdr:cNvPr id="10" name="Retângulo: Cantos Diagonais Recort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5</xdr:col>
      <xdr:colOff>619124</xdr:colOff>
      <xdr:row>1</xdr:row>
      <xdr:rowOff>114300</xdr:rowOff>
    </xdr:to>
    <xdr:sp macro="" textlink="">
      <xdr:nvSpPr>
        <xdr:cNvPr id="11" name="Retângulo: Cantos Diagonais Recort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5</xdr:col>
      <xdr:colOff>647700</xdr:colOff>
      <xdr:row>0</xdr:row>
      <xdr:rowOff>0</xdr:rowOff>
    </xdr:from>
    <xdr:to>
      <xdr:col>7</xdr:col>
      <xdr:colOff>619124</xdr:colOff>
      <xdr:row>1</xdr:row>
      <xdr:rowOff>114300</xdr:rowOff>
    </xdr:to>
    <xdr:sp macro="" textlink="">
      <xdr:nvSpPr>
        <xdr:cNvPr id="12" name="Retângulo: Cantos Diagonais Recort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rgbClr val="EB6C15"/>
        </a:solidFill>
        <a:ln>
          <a:noFill/>
        </a:ln>
        <a:effectLst>
          <a:glow rad="228600">
            <a:schemeClr val="accent2">
              <a:alpha val="39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647699</xdr:colOff>
      <xdr:row>0</xdr:row>
      <xdr:rowOff>0</xdr:rowOff>
    </xdr:from>
    <xdr:to>
      <xdr:col>10</xdr:col>
      <xdr:colOff>219074</xdr:colOff>
      <xdr:row>1</xdr:row>
      <xdr:rowOff>114300</xdr:rowOff>
    </xdr:to>
    <xdr:sp macro="" textlink="">
      <xdr:nvSpPr>
        <xdr:cNvPr id="13" name="Retângulo: Cantos Diagonais Recort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  <xdr:twoCellAnchor>
    <xdr:from>
      <xdr:col>0</xdr:col>
      <xdr:colOff>0</xdr:colOff>
      <xdr:row>3</xdr:row>
      <xdr:rowOff>185739</xdr:rowOff>
    </xdr:from>
    <xdr:to>
      <xdr:col>1</xdr:col>
      <xdr:colOff>295275</xdr:colOff>
      <xdr:row>4</xdr:row>
      <xdr:rowOff>176214</xdr:rowOff>
    </xdr:to>
    <xdr:sp macro="" textlink="">
      <xdr:nvSpPr>
        <xdr:cNvPr id="2" name="Retângulo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3F1A36-2928-4763-806A-12442931A974}"/>
            </a:ext>
          </a:extLst>
        </xdr:cNvPr>
        <xdr:cNvSpPr/>
      </xdr:nvSpPr>
      <xdr:spPr>
        <a:xfrm>
          <a:off x="0" y="757239"/>
          <a:ext cx="101917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SIMPLES</a:t>
          </a:r>
        </a:p>
      </xdr:txBody>
    </xdr:sp>
    <xdr:clientData/>
  </xdr:twoCellAnchor>
  <xdr:twoCellAnchor>
    <xdr:from>
      <xdr:col>2</xdr:col>
      <xdr:colOff>0</xdr:colOff>
      <xdr:row>3</xdr:row>
      <xdr:rowOff>180976</xdr:rowOff>
    </xdr:from>
    <xdr:to>
      <xdr:col>3</xdr:col>
      <xdr:colOff>495300</xdr:colOff>
      <xdr:row>4</xdr:row>
      <xdr:rowOff>180976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6643CB-B6FC-4424-AF2E-684A0AB3FBFE}"/>
            </a:ext>
          </a:extLst>
        </xdr:cNvPr>
        <xdr:cNvSpPr/>
      </xdr:nvSpPr>
      <xdr:spPr>
        <a:xfrm>
          <a:off x="1524000" y="752476"/>
          <a:ext cx="12192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AVANÇADA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247649</xdr:colOff>
      <xdr:row>1</xdr:row>
      <xdr:rowOff>114300</xdr:rowOff>
    </xdr:to>
    <xdr:sp macro="" textlink="">
      <xdr:nvSpPr>
        <xdr:cNvPr id="14" name="Retângulo: Cantos Diagonais Recortado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4F2DA0-81D5-425F-BBCE-0F95575D01EC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2</xdr:col>
      <xdr:colOff>276225</xdr:colOff>
      <xdr:row>0</xdr:row>
      <xdr:rowOff>0</xdr:rowOff>
    </xdr:from>
    <xdr:to>
      <xdr:col>4</xdr:col>
      <xdr:colOff>133349</xdr:colOff>
      <xdr:row>1</xdr:row>
      <xdr:rowOff>114300</xdr:rowOff>
    </xdr:to>
    <xdr:sp macro="" textlink="">
      <xdr:nvSpPr>
        <xdr:cNvPr id="15" name="Retângulo: Cantos Diagonais Recortado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07ECC1-A9CC-4E07-A411-EBD00F654491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4</xdr:col>
      <xdr:colOff>161925</xdr:colOff>
      <xdr:row>0</xdr:row>
      <xdr:rowOff>0</xdr:rowOff>
    </xdr:from>
    <xdr:to>
      <xdr:col>6</xdr:col>
      <xdr:colOff>19049</xdr:colOff>
      <xdr:row>1</xdr:row>
      <xdr:rowOff>114300</xdr:rowOff>
    </xdr:to>
    <xdr:sp macro="" textlink="">
      <xdr:nvSpPr>
        <xdr:cNvPr id="16" name="Retângulo: Cantos Diagonais Recortado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45552B-C067-45CF-8A56-42B949A3A38F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6</xdr:col>
      <xdr:colOff>47625</xdr:colOff>
      <xdr:row>0</xdr:row>
      <xdr:rowOff>0</xdr:rowOff>
    </xdr:from>
    <xdr:to>
      <xdr:col>7</xdr:col>
      <xdr:colOff>685799</xdr:colOff>
      <xdr:row>1</xdr:row>
      <xdr:rowOff>114300</xdr:rowOff>
    </xdr:to>
    <xdr:sp macro="" textlink="">
      <xdr:nvSpPr>
        <xdr:cNvPr id="17" name="Retângulo: Cantos Diagonais Recortado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E5B2B3B-CEF4-4360-A5A7-59DADE077389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rgbClr val="EB6C15"/>
        </a:solidFill>
        <a:ln>
          <a:noFill/>
        </a:ln>
        <a:effectLst>
          <a:glow rad="228600">
            <a:schemeClr val="accent2">
              <a:alpha val="39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714374</xdr:colOff>
      <xdr:row>0</xdr:row>
      <xdr:rowOff>0</xdr:rowOff>
    </xdr:from>
    <xdr:to>
      <xdr:col>10</xdr:col>
      <xdr:colOff>114299</xdr:colOff>
      <xdr:row>1</xdr:row>
      <xdr:rowOff>114300</xdr:rowOff>
    </xdr:to>
    <xdr:sp macro="" textlink="">
      <xdr:nvSpPr>
        <xdr:cNvPr id="18" name="Retângulo: Cantos Diagonais Recortado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182323-DD21-4248-B62A-E2B2A9EB0E2F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  <xdr:twoCellAnchor>
    <xdr:from>
      <xdr:col>0</xdr:col>
      <xdr:colOff>0</xdr:colOff>
      <xdr:row>4</xdr:row>
      <xdr:rowOff>4763</xdr:rowOff>
    </xdr:from>
    <xdr:to>
      <xdr:col>1</xdr:col>
      <xdr:colOff>628650</xdr:colOff>
      <xdr:row>4</xdr:row>
      <xdr:rowOff>185738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A9F031-0E88-473A-BF72-962D1DCD9962}"/>
            </a:ext>
          </a:extLst>
        </xdr:cNvPr>
        <xdr:cNvSpPr/>
      </xdr:nvSpPr>
      <xdr:spPr>
        <a:xfrm>
          <a:off x="0" y="766763"/>
          <a:ext cx="101917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SIMPLES</a:t>
          </a:r>
        </a:p>
      </xdr:txBody>
    </xdr:sp>
    <xdr:clientData/>
  </xdr:twoCellAnchor>
  <xdr:twoCellAnchor>
    <xdr:from>
      <xdr:col>2</xdr:col>
      <xdr:colOff>352425</xdr:colOff>
      <xdr:row>4</xdr:row>
      <xdr:rowOff>0</xdr:rowOff>
    </xdr:from>
    <xdr:to>
      <xdr:col>4</xdr:col>
      <xdr:colOff>9525</xdr:colOff>
      <xdr:row>5</xdr:row>
      <xdr:rowOff>0</xdr:rowOff>
    </xdr:to>
    <xdr:sp macro="" textlink="">
      <xdr:nvSpPr>
        <xdr:cNvPr id="20" name="Retângul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9A0B288-1344-4EE9-9478-FD2FFF906942}"/>
            </a:ext>
          </a:extLst>
        </xdr:cNvPr>
        <xdr:cNvSpPr/>
      </xdr:nvSpPr>
      <xdr:spPr>
        <a:xfrm>
          <a:off x="1524000" y="762000"/>
          <a:ext cx="12192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AVANÇADA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10</xdr:row>
          <xdr:rowOff>9526</xdr:rowOff>
        </xdr:from>
        <xdr:to>
          <xdr:col>8</xdr:col>
          <xdr:colOff>590550</xdr:colOff>
          <xdr:row>11</xdr:row>
          <xdr:rowOff>9526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11</xdr:row>
          <xdr:rowOff>9525</xdr:rowOff>
        </xdr:from>
        <xdr:to>
          <xdr:col>8</xdr:col>
          <xdr:colOff>590550</xdr:colOff>
          <xdr:row>12</xdr:row>
          <xdr:rowOff>9525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51B75E72-95CA-4E4A-8BA2-DF5A033F7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12</xdr:row>
          <xdr:rowOff>9525</xdr:rowOff>
        </xdr:from>
        <xdr:to>
          <xdr:col>8</xdr:col>
          <xdr:colOff>590550</xdr:colOff>
          <xdr:row>13</xdr:row>
          <xdr:rowOff>9525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DD6FD8B6-3564-45E9-939A-EA513EAFA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13</xdr:row>
          <xdr:rowOff>9525</xdr:rowOff>
        </xdr:from>
        <xdr:to>
          <xdr:col>8</xdr:col>
          <xdr:colOff>590550</xdr:colOff>
          <xdr:row>14</xdr:row>
          <xdr:rowOff>9525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8643359E-6096-43F3-BBAA-CE5BB4894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14</xdr:row>
          <xdr:rowOff>9525</xdr:rowOff>
        </xdr:from>
        <xdr:to>
          <xdr:col>8</xdr:col>
          <xdr:colOff>590550</xdr:colOff>
          <xdr:row>15</xdr:row>
          <xdr:rowOff>9525</xdr:rowOff>
        </xdr:to>
        <xdr:sp macro="" textlink="">
          <xdr:nvSpPr>
            <xdr:cNvPr id="11271" name="Check Box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6C04A4A-B098-4690-950E-614DFAC10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15</xdr:row>
          <xdr:rowOff>9525</xdr:rowOff>
        </xdr:from>
        <xdr:to>
          <xdr:col>8</xdr:col>
          <xdr:colOff>590550</xdr:colOff>
          <xdr:row>16</xdr:row>
          <xdr:rowOff>9525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1E4CC4FA-7D30-47F2-B754-C16A945BC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17</xdr:row>
          <xdr:rowOff>9525</xdr:rowOff>
        </xdr:from>
        <xdr:to>
          <xdr:col>8</xdr:col>
          <xdr:colOff>590550</xdr:colOff>
          <xdr:row>18</xdr:row>
          <xdr:rowOff>9525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3AC59F44-8709-4D92-B8D7-538C70923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16</xdr:row>
          <xdr:rowOff>9525</xdr:rowOff>
        </xdr:from>
        <xdr:to>
          <xdr:col>8</xdr:col>
          <xdr:colOff>590550</xdr:colOff>
          <xdr:row>17</xdr:row>
          <xdr:rowOff>9525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A5D06F2A-4DE1-46B4-AB16-EEB923DE9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18</xdr:row>
          <xdr:rowOff>9525</xdr:rowOff>
        </xdr:from>
        <xdr:to>
          <xdr:col>8</xdr:col>
          <xdr:colOff>590550</xdr:colOff>
          <xdr:row>19</xdr:row>
          <xdr:rowOff>9525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C682A222-6C79-4548-AB4F-DEC1E42AB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9525</xdr:rowOff>
        </xdr:from>
        <xdr:to>
          <xdr:col>8</xdr:col>
          <xdr:colOff>590550</xdr:colOff>
          <xdr:row>20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5EFABD61-922E-4CDA-B6C2-E50246855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20</xdr:row>
          <xdr:rowOff>9525</xdr:rowOff>
        </xdr:from>
        <xdr:to>
          <xdr:col>8</xdr:col>
          <xdr:colOff>590550</xdr:colOff>
          <xdr:row>21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18920B79-D408-4AF8-9DAE-E864670CE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21</xdr:row>
          <xdr:rowOff>9525</xdr:rowOff>
        </xdr:from>
        <xdr:to>
          <xdr:col>8</xdr:col>
          <xdr:colOff>590550</xdr:colOff>
          <xdr:row>22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DB23339A-595C-4405-B76D-9210C8A3A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22</xdr:row>
          <xdr:rowOff>9525</xdr:rowOff>
        </xdr:from>
        <xdr:to>
          <xdr:col>8</xdr:col>
          <xdr:colOff>590550</xdr:colOff>
          <xdr:row>23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2F7382FC-FAA7-4D4D-8BB6-7C4EE4AB7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23</xdr:row>
          <xdr:rowOff>9525</xdr:rowOff>
        </xdr:from>
        <xdr:to>
          <xdr:col>8</xdr:col>
          <xdr:colOff>590550</xdr:colOff>
          <xdr:row>24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CD871276-42E1-4C7E-94EB-EF41DB906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24</xdr:row>
          <xdr:rowOff>9525</xdr:rowOff>
        </xdr:from>
        <xdr:to>
          <xdr:col>8</xdr:col>
          <xdr:colOff>590550</xdr:colOff>
          <xdr:row>25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EA2990E9-E106-4ACE-B379-E9DDFEE39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25</xdr:row>
          <xdr:rowOff>9525</xdr:rowOff>
        </xdr:from>
        <xdr:to>
          <xdr:col>8</xdr:col>
          <xdr:colOff>590550</xdr:colOff>
          <xdr:row>26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92F55179-2B61-4772-86AE-0FF6EB30B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26</xdr:row>
          <xdr:rowOff>9525</xdr:rowOff>
        </xdr:from>
        <xdr:to>
          <xdr:col>8</xdr:col>
          <xdr:colOff>590550</xdr:colOff>
          <xdr:row>27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A36018FF-5C99-4A9D-8FA3-2E498212C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27</xdr:row>
          <xdr:rowOff>9525</xdr:rowOff>
        </xdr:from>
        <xdr:to>
          <xdr:col>8</xdr:col>
          <xdr:colOff>590550</xdr:colOff>
          <xdr:row>28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6A6E63AB-2064-4592-8D01-B8FEE0C94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28</xdr:row>
          <xdr:rowOff>9525</xdr:rowOff>
        </xdr:from>
        <xdr:to>
          <xdr:col>8</xdr:col>
          <xdr:colOff>590550</xdr:colOff>
          <xdr:row>29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1399F8AA-1E52-4640-88CE-5806B4375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29</xdr:row>
          <xdr:rowOff>9525</xdr:rowOff>
        </xdr:from>
        <xdr:to>
          <xdr:col>8</xdr:col>
          <xdr:colOff>590550</xdr:colOff>
          <xdr:row>30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6FC5649F-EE8E-441F-B564-6F260A362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30</xdr:row>
          <xdr:rowOff>9525</xdr:rowOff>
        </xdr:from>
        <xdr:to>
          <xdr:col>8</xdr:col>
          <xdr:colOff>590550</xdr:colOff>
          <xdr:row>31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B2EE5735-0535-49F7-AF15-44732EE00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31</xdr:row>
          <xdr:rowOff>9525</xdr:rowOff>
        </xdr:from>
        <xdr:to>
          <xdr:col>8</xdr:col>
          <xdr:colOff>590550</xdr:colOff>
          <xdr:row>32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F8627515-5786-49AA-9D10-D0E8399BF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32</xdr:row>
          <xdr:rowOff>9525</xdr:rowOff>
        </xdr:from>
        <xdr:to>
          <xdr:col>8</xdr:col>
          <xdr:colOff>590550</xdr:colOff>
          <xdr:row>33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AFF01AFF-AF41-4C06-AB88-3C6E8FF3E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33</xdr:row>
          <xdr:rowOff>9525</xdr:rowOff>
        </xdr:from>
        <xdr:to>
          <xdr:col>8</xdr:col>
          <xdr:colOff>590550</xdr:colOff>
          <xdr:row>34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92B249B9-FE72-4471-9D23-EDED6FC22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34</xdr:row>
          <xdr:rowOff>9525</xdr:rowOff>
        </xdr:from>
        <xdr:to>
          <xdr:col>8</xdr:col>
          <xdr:colOff>590550</xdr:colOff>
          <xdr:row>35</xdr:row>
          <xdr:rowOff>9525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52955256-226E-4009-B521-7E80EE704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35</xdr:row>
          <xdr:rowOff>9525</xdr:rowOff>
        </xdr:from>
        <xdr:to>
          <xdr:col>8</xdr:col>
          <xdr:colOff>590550</xdr:colOff>
          <xdr:row>36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E0FFD70-468A-4C67-B56C-C48D91298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36</xdr:row>
          <xdr:rowOff>9525</xdr:rowOff>
        </xdr:from>
        <xdr:to>
          <xdr:col>8</xdr:col>
          <xdr:colOff>590550</xdr:colOff>
          <xdr:row>37</xdr:row>
          <xdr:rowOff>9525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D9F78AC9-E557-46A0-A686-CFBE8C5BF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37</xdr:row>
          <xdr:rowOff>9525</xdr:rowOff>
        </xdr:from>
        <xdr:to>
          <xdr:col>8</xdr:col>
          <xdr:colOff>590550</xdr:colOff>
          <xdr:row>38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6D99A4B-AF3C-4B3F-9254-8CE0EE71B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38</xdr:row>
          <xdr:rowOff>9525</xdr:rowOff>
        </xdr:from>
        <xdr:to>
          <xdr:col>8</xdr:col>
          <xdr:colOff>590550</xdr:colOff>
          <xdr:row>39</xdr:row>
          <xdr:rowOff>9525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652D3F4-E4FD-4A33-8BB9-1D2F94FC5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39</xdr:row>
          <xdr:rowOff>9525</xdr:rowOff>
        </xdr:from>
        <xdr:to>
          <xdr:col>8</xdr:col>
          <xdr:colOff>590550</xdr:colOff>
          <xdr:row>40</xdr:row>
          <xdr:rowOff>9525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FB8BCA43-4CA6-4A2C-8E92-3700FD275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40</xdr:row>
          <xdr:rowOff>9525</xdr:rowOff>
        </xdr:from>
        <xdr:to>
          <xdr:col>8</xdr:col>
          <xdr:colOff>590550</xdr:colOff>
          <xdr:row>41</xdr:row>
          <xdr:rowOff>9525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8AC27550-AED2-4A19-AA0E-9BFD26E93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10</xdr:row>
          <xdr:rowOff>9526</xdr:rowOff>
        </xdr:from>
        <xdr:ext cx="1181100" cy="228600"/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3C00C8D2-49B8-4BDC-AE25-D43BDCC06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11</xdr:row>
          <xdr:rowOff>9525</xdr:rowOff>
        </xdr:from>
        <xdr:ext cx="1181100" cy="228600"/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785F3376-E1EA-4445-8073-CEE767F46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12</xdr:row>
          <xdr:rowOff>9525</xdr:rowOff>
        </xdr:from>
        <xdr:ext cx="1181100" cy="228600"/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D96B4016-6569-4205-8FED-8F74AE8D7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13</xdr:row>
          <xdr:rowOff>9525</xdr:rowOff>
        </xdr:from>
        <xdr:ext cx="1181100" cy="228600"/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8110510-5022-4754-8ACF-B00F2315D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14</xdr:row>
          <xdr:rowOff>9525</xdr:rowOff>
        </xdr:from>
        <xdr:ext cx="1181100" cy="228600"/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A16D8A89-27E0-4301-ADCD-0B35FB2FC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15</xdr:row>
          <xdr:rowOff>9525</xdr:rowOff>
        </xdr:from>
        <xdr:ext cx="1181100" cy="228600"/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B8122684-69C8-446B-9963-15496C5C1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17</xdr:row>
          <xdr:rowOff>9525</xdr:rowOff>
        </xdr:from>
        <xdr:ext cx="1181100" cy="228600"/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CDED7BBB-CAA0-445F-A104-A4A3467F0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16</xdr:row>
          <xdr:rowOff>9525</xdr:rowOff>
        </xdr:from>
        <xdr:ext cx="1181100" cy="228600"/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BECF45F6-70FC-4F2A-9726-AC2D59480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18</xdr:row>
          <xdr:rowOff>9525</xdr:rowOff>
        </xdr:from>
        <xdr:ext cx="1181100" cy="228600"/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D9FCC60D-28B5-431A-B74B-37D75878C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19</xdr:row>
          <xdr:rowOff>9525</xdr:rowOff>
        </xdr:from>
        <xdr:ext cx="1181100" cy="228600"/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E76ED0AF-0AB1-461E-80CE-B2F388AE1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20</xdr:row>
          <xdr:rowOff>9525</xdr:rowOff>
        </xdr:from>
        <xdr:ext cx="1181100" cy="228600"/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7265BB6C-07BC-4A2E-AB3F-4466546E3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21</xdr:row>
          <xdr:rowOff>9525</xdr:rowOff>
        </xdr:from>
        <xdr:ext cx="1181100" cy="228600"/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5E0DD25-E91F-412B-913B-AFA650321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22</xdr:row>
          <xdr:rowOff>9525</xdr:rowOff>
        </xdr:from>
        <xdr:ext cx="1181100" cy="228600"/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E5199AF9-DDF0-4E2A-BE3E-12EACDC2E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23</xdr:row>
          <xdr:rowOff>9525</xdr:rowOff>
        </xdr:from>
        <xdr:ext cx="1181100" cy="228600"/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E230344C-5F9F-4D78-B360-2D8353144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24</xdr:row>
          <xdr:rowOff>9525</xdr:rowOff>
        </xdr:from>
        <xdr:ext cx="1181100" cy="228600"/>
        <xdr:sp macro="" textlink="">
          <xdr:nvSpPr>
            <xdr:cNvPr id="11313" name="Check Box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3D8F248A-4C8F-4167-A3B0-8CCE59F8F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25</xdr:row>
          <xdr:rowOff>9525</xdr:rowOff>
        </xdr:from>
        <xdr:ext cx="1181100" cy="228600"/>
        <xdr:sp macro="" textlink="">
          <xdr:nvSpPr>
            <xdr:cNvPr id="11314" name="Check Box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2DB7F658-017B-42F2-98F4-84A8F1165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26</xdr:row>
          <xdr:rowOff>9525</xdr:rowOff>
        </xdr:from>
        <xdr:ext cx="1181100" cy="228600"/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604394AF-527F-47EF-8547-82654A286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27</xdr:row>
          <xdr:rowOff>9525</xdr:rowOff>
        </xdr:from>
        <xdr:ext cx="1181100" cy="228600"/>
        <xdr:sp macro="" textlink="">
          <xdr:nvSpPr>
            <xdr:cNvPr id="11316" name="Check Box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552C7A59-0193-4A51-8C67-1C8ACDC8B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28</xdr:row>
          <xdr:rowOff>9525</xdr:rowOff>
        </xdr:from>
        <xdr:ext cx="1181100" cy="228600"/>
        <xdr:sp macro="" textlink="">
          <xdr:nvSpPr>
            <xdr:cNvPr id="11317" name="Check Box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870D368D-0DF9-4C52-BE6B-ED3D17A95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29</xdr:row>
          <xdr:rowOff>9525</xdr:rowOff>
        </xdr:from>
        <xdr:ext cx="1181100" cy="228600"/>
        <xdr:sp macro="" textlink="">
          <xdr:nvSpPr>
            <xdr:cNvPr id="11318" name="Check Box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6089B1A-003B-43F9-A3AB-16125DF44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30</xdr:row>
          <xdr:rowOff>9525</xdr:rowOff>
        </xdr:from>
        <xdr:ext cx="1181100" cy="228600"/>
        <xdr:sp macro="" textlink="">
          <xdr:nvSpPr>
            <xdr:cNvPr id="11319" name="Check Box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73AE5599-134D-4C7C-8097-7CF9CB281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31</xdr:row>
          <xdr:rowOff>9525</xdr:rowOff>
        </xdr:from>
        <xdr:ext cx="1181100" cy="228600"/>
        <xdr:sp macro="" textlink="">
          <xdr:nvSpPr>
            <xdr:cNvPr id="11320" name="Check Box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50448897-3A65-4BB0-A20E-B1C2E6F4C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32</xdr:row>
          <xdr:rowOff>9525</xdr:rowOff>
        </xdr:from>
        <xdr:ext cx="1181100" cy="228600"/>
        <xdr:sp macro="" textlink="">
          <xdr:nvSpPr>
            <xdr:cNvPr id="11321" name="Check Box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B56DAEF7-73E5-4AA0-A6D0-8E69D7193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33</xdr:row>
          <xdr:rowOff>9525</xdr:rowOff>
        </xdr:from>
        <xdr:ext cx="1181100" cy="228600"/>
        <xdr:sp macro="" textlink="">
          <xdr:nvSpPr>
            <xdr:cNvPr id="11322" name="Check Box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8A25D616-573C-49A9-91CE-BD80C1793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34</xdr:row>
          <xdr:rowOff>9525</xdr:rowOff>
        </xdr:from>
        <xdr:ext cx="1181100" cy="228600"/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43BF4F2D-499E-4163-9DB5-53AA49629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35</xdr:row>
          <xdr:rowOff>9525</xdr:rowOff>
        </xdr:from>
        <xdr:ext cx="1181100" cy="228600"/>
        <xdr:sp macro="" textlink="">
          <xdr:nvSpPr>
            <xdr:cNvPr id="11324" name="Check Box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24AF8B22-927A-43EA-8FC2-B5EAD049C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36</xdr:row>
          <xdr:rowOff>9525</xdr:rowOff>
        </xdr:from>
        <xdr:ext cx="1181100" cy="228600"/>
        <xdr:sp macro="" textlink="">
          <xdr:nvSpPr>
            <xdr:cNvPr id="11325" name="Check Box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BE5D92BB-C29C-4741-8AE6-7F6EFA6F3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37</xdr:row>
          <xdr:rowOff>9525</xdr:rowOff>
        </xdr:from>
        <xdr:ext cx="1181100" cy="228600"/>
        <xdr:sp macro="" textlink="">
          <xdr:nvSpPr>
            <xdr:cNvPr id="11326" name="Check Box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6EC4DC9D-AA0D-4D31-A89F-F041DD271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38</xdr:row>
          <xdr:rowOff>9525</xdr:rowOff>
        </xdr:from>
        <xdr:ext cx="1181100" cy="228600"/>
        <xdr:sp macro="" textlink="">
          <xdr:nvSpPr>
            <xdr:cNvPr id="11327" name="Check Box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27D079D3-807C-4F98-A599-E10522295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39</xdr:row>
          <xdr:rowOff>9525</xdr:rowOff>
        </xdr:from>
        <xdr:ext cx="1181100" cy="228600"/>
        <xdr:sp macro="" textlink="">
          <xdr:nvSpPr>
            <xdr:cNvPr id="11328" name="Check Box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DDB388F5-A2ED-4328-AAF9-FC5A9EBD0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190500</xdr:colOff>
          <xdr:row>40</xdr:row>
          <xdr:rowOff>9525</xdr:rowOff>
        </xdr:from>
        <xdr:ext cx="1181100" cy="228600"/>
        <xdr:sp macro="" textlink="">
          <xdr:nvSpPr>
            <xdr:cNvPr id="11329" name="Check Box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E86011A3-91DF-459C-A76C-69B90A28E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one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5</xdr:col>
          <xdr:colOff>542925</xdr:colOff>
          <xdr:row>12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695324</xdr:colOff>
      <xdr:row>1</xdr:row>
      <xdr:rowOff>114300</xdr:rowOff>
    </xdr:to>
    <xdr:sp macro="" textlink="">
      <xdr:nvSpPr>
        <xdr:cNvPr id="3" name="Retângulo: Cantos Diagonais Recort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695324</xdr:colOff>
      <xdr:row>1</xdr:row>
      <xdr:rowOff>114300</xdr:rowOff>
    </xdr:to>
    <xdr:sp macro="" textlink="">
      <xdr:nvSpPr>
        <xdr:cNvPr id="4" name="Retângulo: Cantos Diagonais Recort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478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LUXOS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695324</xdr:colOff>
      <xdr:row>1</xdr:row>
      <xdr:rowOff>114300</xdr:rowOff>
    </xdr:to>
    <xdr:sp macro="" textlink="">
      <xdr:nvSpPr>
        <xdr:cNvPr id="5" name="Retângulo: Cantos Diagonais Recort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8956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ENCANTAR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695324</xdr:colOff>
      <xdr:row>1</xdr:row>
      <xdr:rowOff>114300</xdr:rowOff>
    </xdr:to>
    <xdr:sp macro="" textlink="">
      <xdr:nvSpPr>
        <xdr:cNvPr id="6" name="Retângulo: Cantos Diagonais Recort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4343400" y="0"/>
          <a:ext cx="1419224" cy="304800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REVENDA</a:t>
          </a:r>
        </a:p>
      </xdr:txBody>
    </xdr:sp>
    <xdr:clientData/>
  </xdr:twoCellAnchor>
  <xdr:twoCellAnchor>
    <xdr:from>
      <xdr:col>7</xdr:col>
      <xdr:colOff>723899</xdr:colOff>
      <xdr:row>0</xdr:row>
      <xdr:rowOff>0</xdr:rowOff>
    </xdr:from>
    <xdr:to>
      <xdr:col>10</xdr:col>
      <xdr:colOff>295274</xdr:colOff>
      <xdr:row>1</xdr:row>
      <xdr:rowOff>114300</xdr:rowOff>
    </xdr:to>
    <xdr:sp macro="" textlink="">
      <xdr:nvSpPr>
        <xdr:cNvPr id="7" name="Retângulo: Cantos Diagonais Recort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791199" y="0"/>
          <a:ext cx="1743075" cy="304800"/>
        </a:xfrm>
        <a:prstGeom prst="snip2DiagRect">
          <a:avLst/>
        </a:prstGeom>
        <a:solidFill>
          <a:srgbClr val="5C0000"/>
        </a:solidFill>
        <a:ln>
          <a:noFill/>
        </a:ln>
        <a:effectLst>
          <a:glow rad="228600">
            <a:srgbClr val="C00000">
              <a:alpha val="37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+mn-lt"/>
            </a:rPr>
            <a:t>CONFIGURAÇÃO</a:t>
          </a:r>
        </a:p>
      </xdr:txBody>
    </xdr:sp>
    <xdr:clientData/>
  </xdr:twoCellAnchor>
  <xdr:twoCellAnchor editAs="oneCell">
    <xdr:from>
      <xdr:col>15</xdr:col>
      <xdr:colOff>438150</xdr:colOff>
      <xdr:row>7</xdr:row>
      <xdr:rowOff>0</xdr:rowOff>
    </xdr:from>
    <xdr:to>
      <xdr:col>17</xdr:col>
      <xdr:colOff>214624</xdr:colOff>
      <xdr:row>12</xdr:row>
      <xdr:rowOff>72468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96650" y="1333500"/>
          <a:ext cx="1224274" cy="107259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15</xdr:col>
      <xdr:colOff>0</xdr:colOff>
      <xdr:row>13</xdr:row>
      <xdr:rowOff>179016</xdr:rowOff>
    </xdr:from>
    <xdr:to>
      <xdr:col>17</xdr:col>
      <xdr:colOff>652774</xdr:colOff>
      <xdr:row>16</xdr:row>
      <xdr:rowOff>13263</xdr:rowOff>
    </xdr:to>
    <xdr:sp macro="[0]!lsLigarTelaCheia" textlink="">
      <xdr:nvSpPr>
        <xdr:cNvPr id="11" name="Retângulo: Cantos Diagonais Recortados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858500" y="2712666"/>
          <a:ext cx="2100574" cy="405747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Tela Cheia</a:t>
          </a:r>
        </a:p>
      </xdr:txBody>
    </xdr:sp>
    <xdr:clientData/>
  </xdr:twoCellAnchor>
  <xdr:twoCellAnchor>
    <xdr:from>
      <xdr:col>15</xdr:col>
      <xdr:colOff>0</xdr:colOff>
      <xdr:row>17</xdr:row>
      <xdr:rowOff>35162</xdr:rowOff>
    </xdr:from>
    <xdr:to>
      <xdr:col>17</xdr:col>
      <xdr:colOff>652774</xdr:colOff>
      <xdr:row>19</xdr:row>
      <xdr:rowOff>18961</xdr:rowOff>
    </xdr:to>
    <xdr:sp macro="[0]!lsDesligarTelaCheia" textlink="">
      <xdr:nvSpPr>
        <xdr:cNvPr id="12" name="Retângulo: Cantos Diagonais Recortado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0858500" y="3330812"/>
          <a:ext cx="2100574" cy="364799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Modo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Janela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.xml"/><Relationship Id="rId21" Type="http://schemas.openxmlformats.org/officeDocument/2006/relationships/ctrlProp" Target="../ctrlProps/ctrlProp31.xml"/><Relationship Id="rId34" Type="http://schemas.openxmlformats.org/officeDocument/2006/relationships/ctrlProp" Target="../ctrlProps/ctrlProp44.xml"/><Relationship Id="rId42" Type="http://schemas.openxmlformats.org/officeDocument/2006/relationships/ctrlProp" Target="../ctrlProps/ctrlProp52.xml"/><Relationship Id="rId47" Type="http://schemas.openxmlformats.org/officeDocument/2006/relationships/ctrlProp" Target="../ctrlProps/ctrlProp57.xml"/><Relationship Id="rId50" Type="http://schemas.openxmlformats.org/officeDocument/2006/relationships/ctrlProp" Target="../ctrlProps/ctrlProp60.xml"/><Relationship Id="rId55" Type="http://schemas.openxmlformats.org/officeDocument/2006/relationships/ctrlProp" Target="../ctrlProps/ctrlProp65.xml"/><Relationship Id="rId63" Type="http://schemas.openxmlformats.org/officeDocument/2006/relationships/ctrlProp" Target="../ctrlProps/ctrlProp7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6.xml"/><Relationship Id="rId29" Type="http://schemas.openxmlformats.org/officeDocument/2006/relationships/ctrlProp" Target="../ctrlProps/ctrlProp39.xml"/><Relationship Id="rId11" Type="http://schemas.openxmlformats.org/officeDocument/2006/relationships/ctrlProp" Target="../ctrlProps/ctrlProp21.xml"/><Relationship Id="rId24" Type="http://schemas.openxmlformats.org/officeDocument/2006/relationships/ctrlProp" Target="../ctrlProps/ctrlProp34.xml"/><Relationship Id="rId32" Type="http://schemas.openxmlformats.org/officeDocument/2006/relationships/ctrlProp" Target="../ctrlProps/ctrlProp42.xml"/><Relationship Id="rId37" Type="http://schemas.openxmlformats.org/officeDocument/2006/relationships/ctrlProp" Target="../ctrlProps/ctrlProp47.xml"/><Relationship Id="rId40" Type="http://schemas.openxmlformats.org/officeDocument/2006/relationships/ctrlProp" Target="../ctrlProps/ctrlProp50.xml"/><Relationship Id="rId45" Type="http://schemas.openxmlformats.org/officeDocument/2006/relationships/ctrlProp" Target="../ctrlProps/ctrlProp55.xml"/><Relationship Id="rId53" Type="http://schemas.openxmlformats.org/officeDocument/2006/relationships/ctrlProp" Target="../ctrlProps/ctrlProp63.xml"/><Relationship Id="rId58" Type="http://schemas.openxmlformats.org/officeDocument/2006/relationships/ctrlProp" Target="../ctrlProps/ctrlProp68.xml"/><Relationship Id="rId5" Type="http://schemas.openxmlformats.org/officeDocument/2006/relationships/ctrlProp" Target="../ctrlProps/ctrlProp15.xml"/><Relationship Id="rId61" Type="http://schemas.openxmlformats.org/officeDocument/2006/relationships/ctrlProp" Target="../ctrlProps/ctrlProp71.xml"/><Relationship Id="rId19" Type="http://schemas.openxmlformats.org/officeDocument/2006/relationships/ctrlProp" Target="../ctrlProps/ctrlProp29.xml"/><Relationship Id="rId14" Type="http://schemas.openxmlformats.org/officeDocument/2006/relationships/ctrlProp" Target="../ctrlProps/ctrlProp24.xml"/><Relationship Id="rId22" Type="http://schemas.openxmlformats.org/officeDocument/2006/relationships/ctrlProp" Target="../ctrlProps/ctrlProp32.xml"/><Relationship Id="rId27" Type="http://schemas.openxmlformats.org/officeDocument/2006/relationships/ctrlProp" Target="../ctrlProps/ctrlProp37.xml"/><Relationship Id="rId30" Type="http://schemas.openxmlformats.org/officeDocument/2006/relationships/ctrlProp" Target="../ctrlProps/ctrlProp40.xml"/><Relationship Id="rId35" Type="http://schemas.openxmlformats.org/officeDocument/2006/relationships/ctrlProp" Target="../ctrlProps/ctrlProp45.xml"/><Relationship Id="rId43" Type="http://schemas.openxmlformats.org/officeDocument/2006/relationships/ctrlProp" Target="../ctrlProps/ctrlProp53.xml"/><Relationship Id="rId48" Type="http://schemas.openxmlformats.org/officeDocument/2006/relationships/ctrlProp" Target="../ctrlProps/ctrlProp58.xml"/><Relationship Id="rId56" Type="http://schemas.openxmlformats.org/officeDocument/2006/relationships/ctrlProp" Target="../ctrlProps/ctrlProp66.xml"/><Relationship Id="rId64" Type="http://schemas.openxmlformats.org/officeDocument/2006/relationships/ctrlProp" Target="../ctrlProps/ctrlProp74.xml"/><Relationship Id="rId8" Type="http://schemas.openxmlformats.org/officeDocument/2006/relationships/ctrlProp" Target="../ctrlProps/ctrlProp18.xml"/><Relationship Id="rId51" Type="http://schemas.openxmlformats.org/officeDocument/2006/relationships/ctrlProp" Target="../ctrlProps/ctrlProp61.xml"/><Relationship Id="rId3" Type="http://schemas.openxmlformats.org/officeDocument/2006/relationships/image" Target="../media/image4.png"/><Relationship Id="rId12" Type="http://schemas.openxmlformats.org/officeDocument/2006/relationships/ctrlProp" Target="../ctrlProps/ctrlProp22.xml"/><Relationship Id="rId17" Type="http://schemas.openxmlformats.org/officeDocument/2006/relationships/ctrlProp" Target="../ctrlProps/ctrlProp27.xml"/><Relationship Id="rId25" Type="http://schemas.openxmlformats.org/officeDocument/2006/relationships/ctrlProp" Target="../ctrlProps/ctrlProp35.xml"/><Relationship Id="rId33" Type="http://schemas.openxmlformats.org/officeDocument/2006/relationships/ctrlProp" Target="../ctrlProps/ctrlProp43.xml"/><Relationship Id="rId38" Type="http://schemas.openxmlformats.org/officeDocument/2006/relationships/ctrlProp" Target="../ctrlProps/ctrlProp48.xml"/><Relationship Id="rId46" Type="http://schemas.openxmlformats.org/officeDocument/2006/relationships/ctrlProp" Target="../ctrlProps/ctrlProp56.xml"/><Relationship Id="rId59" Type="http://schemas.openxmlformats.org/officeDocument/2006/relationships/ctrlProp" Target="../ctrlProps/ctrlProp69.xml"/><Relationship Id="rId20" Type="http://schemas.openxmlformats.org/officeDocument/2006/relationships/ctrlProp" Target="../ctrlProps/ctrlProp30.xml"/><Relationship Id="rId41" Type="http://schemas.openxmlformats.org/officeDocument/2006/relationships/ctrlProp" Target="../ctrlProps/ctrlProp51.xml"/><Relationship Id="rId54" Type="http://schemas.openxmlformats.org/officeDocument/2006/relationships/ctrlProp" Target="../ctrlProps/ctrlProp64.xml"/><Relationship Id="rId62" Type="http://schemas.openxmlformats.org/officeDocument/2006/relationships/ctrlProp" Target="../ctrlProps/ctrlProp7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5" Type="http://schemas.openxmlformats.org/officeDocument/2006/relationships/ctrlProp" Target="../ctrlProps/ctrlProp25.xml"/><Relationship Id="rId23" Type="http://schemas.openxmlformats.org/officeDocument/2006/relationships/ctrlProp" Target="../ctrlProps/ctrlProp33.xml"/><Relationship Id="rId28" Type="http://schemas.openxmlformats.org/officeDocument/2006/relationships/ctrlProp" Target="../ctrlProps/ctrlProp38.xml"/><Relationship Id="rId36" Type="http://schemas.openxmlformats.org/officeDocument/2006/relationships/ctrlProp" Target="../ctrlProps/ctrlProp46.xml"/><Relationship Id="rId49" Type="http://schemas.openxmlformats.org/officeDocument/2006/relationships/ctrlProp" Target="../ctrlProps/ctrlProp59.xml"/><Relationship Id="rId57" Type="http://schemas.openxmlformats.org/officeDocument/2006/relationships/ctrlProp" Target="../ctrlProps/ctrlProp67.xml"/><Relationship Id="rId10" Type="http://schemas.openxmlformats.org/officeDocument/2006/relationships/ctrlProp" Target="../ctrlProps/ctrlProp20.xml"/><Relationship Id="rId31" Type="http://schemas.openxmlformats.org/officeDocument/2006/relationships/ctrlProp" Target="../ctrlProps/ctrlProp41.xml"/><Relationship Id="rId44" Type="http://schemas.openxmlformats.org/officeDocument/2006/relationships/ctrlProp" Target="../ctrlProps/ctrlProp54.xml"/><Relationship Id="rId52" Type="http://schemas.openxmlformats.org/officeDocument/2006/relationships/ctrlProp" Target="../ctrlProps/ctrlProp62.xml"/><Relationship Id="rId60" Type="http://schemas.openxmlformats.org/officeDocument/2006/relationships/ctrlProp" Target="../ctrlProps/ctrlProp70.xml"/><Relationship Id="rId65" Type="http://schemas.openxmlformats.org/officeDocument/2006/relationships/ctrlProp" Target="../ctrlProps/ctrlProp7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3" Type="http://schemas.openxmlformats.org/officeDocument/2006/relationships/ctrlProp" Target="../ctrlProps/ctrlProp23.xml"/><Relationship Id="rId18" Type="http://schemas.openxmlformats.org/officeDocument/2006/relationships/ctrlProp" Target="../ctrlProps/ctrlProp28.xml"/><Relationship Id="rId39" Type="http://schemas.openxmlformats.org/officeDocument/2006/relationships/ctrlProp" Target="../ctrlProps/ctrlProp4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8DFA7-09F0-4D71-B453-3B002788AF5F}">
  <sheetPr codeName="Planilha4"/>
  <dimension ref="A1:Y52"/>
  <sheetViews>
    <sheetView showGridLines="0" showRowColHeaders="0" showZeros="0" tabSelected="1" workbookViewId="0"/>
  </sheetViews>
  <sheetFormatPr defaultColWidth="0" defaultRowHeight="15" zeroHeight="1" x14ac:dyDescent="0.25"/>
  <cols>
    <col min="1" max="23" width="10.85546875" customWidth="1"/>
    <col min="24" max="24" width="13.7109375" customWidth="1"/>
    <col min="25" max="25" width="10.85546875" customWidth="1"/>
    <col min="26" max="16384" width="9.140625" hidden="1"/>
  </cols>
  <sheetData>
    <row r="1" spans="1:25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5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5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</row>
    <row r="6" spans="1:25" x14ac:dyDescent="0.25"/>
    <row r="7" spans="1:25" x14ac:dyDescent="0.25"/>
    <row r="8" spans="1:25" x14ac:dyDescent="0.25"/>
    <row r="9" spans="1:25" x14ac:dyDescent="0.25"/>
    <row r="10" spans="1:25" x14ac:dyDescent="0.25"/>
    <row r="11" spans="1:25" x14ac:dyDescent="0.25"/>
    <row r="12" spans="1:25" x14ac:dyDescent="0.25"/>
    <row r="13" spans="1:25" ht="19.5" customHeight="1" x14ac:dyDescent="0.25"/>
    <row r="14" spans="1:25" x14ac:dyDescent="0.25"/>
    <row r="15" spans="1:25" x14ac:dyDescent="0.25"/>
    <row r="16" spans="1:2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</sheetData>
  <sheetProtection algorithmName="SHA-512" hashValue="kU/oA0c1lfaDXRkNJZPlzyT5WnoCkY3Xmi4Tg9V41pySYFlzH1ioSDzN9RK9prB3K3pzppgs8+PWok5u5UveOw==" saltValue="skS0FWcVChWVXCZyH+TyI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473BE-902F-4B90-A8B5-6EABEC0F80C9}">
  <sheetPr codeName="Planilha1"/>
  <dimension ref="A1:Y52"/>
  <sheetViews>
    <sheetView showGridLines="0" showRowColHeaders="0" workbookViewId="0">
      <selection activeCell="C20" sqref="C20:D21"/>
    </sheetView>
  </sheetViews>
  <sheetFormatPr defaultColWidth="0" defaultRowHeight="15" zeroHeight="1" x14ac:dyDescent="0.25"/>
  <cols>
    <col min="1" max="11" width="10.85546875" customWidth="1"/>
    <col min="12" max="12" width="12.5703125" customWidth="1"/>
    <col min="13" max="23" width="10.85546875" customWidth="1"/>
    <col min="24" max="24" width="13.7109375" customWidth="1"/>
    <col min="25" max="25" width="10.85546875" customWidth="1"/>
    <col min="26" max="16384" width="10.85546875" hidden="1"/>
  </cols>
  <sheetData>
    <row r="1" spans="1:25" s="9" customForma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0"/>
      <c r="Y1" s="10"/>
    </row>
    <row r="2" spans="1:25" s="9" customForma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0"/>
      <c r="Y2" s="10"/>
    </row>
    <row r="3" spans="1:25" s="9" customForma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0"/>
      <c r="Y3" s="10"/>
    </row>
    <row r="4" spans="1:25" s="9" customFormat="1" x14ac:dyDescent="0.25">
      <c r="A4" s="10" t="s">
        <v>69</v>
      </c>
      <c r="B4" s="10">
        <f>R16*C20</f>
        <v>0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0"/>
      <c r="Y4" s="10"/>
    </row>
    <row r="5" spans="1:25" s="9" customForma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2"/>
      <c r="Y5" s="12"/>
    </row>
    <row r="6" spans="1:25" x14ac:dyDescent="0.25"/>
    <row r="7" spans="1:25" x14ac:dyDescent="0.25"/>
    <row r="8" spans="1:25" x14ac:dyDescent="0.25">
      <c r="A8" s="16" t="str">
        <f>CHOOSE(C18,BD!H2,BD!H3,BD!H4)</f>
        <v>Copo de Prata</v>
      </c>
      <c r="B8" s="16"/>
      <c r="C8" s="16"/>
      <c r="D8" s="16"/>
    </row>
    <row r="9" spans="1:25" x14ac:dyDescent="0.25">
      <c r="A9" s="16"/>
      <c r="B9" s="16"/>
      <c r="C9" s="16"/>
      <c r="D9" s="16"/>
    </row>
    <row r="10" spans="1:25" ht="21.75" customHeight="1" x14ac:dyDescent="0.25">
      <c r="A10" s="17"/>
      <c r="B10" s="17"/>
      <c r="C10" s="17"/>
      <c r="D10" s="17"/>
    </row>
    <row r="11" spans="1:25" ht="21.75" customHeight="1" x14ac:dyDescent="0.25">
      <c r="A11" s="17"/>
      <c r="B11" s="17"/>
      <c r="C11" s="17"/>
      <c r="D11" s="17"/>
    </row>
    <row r="12" spans="1:25" ht="21.75" customHeight="1" x14ac:dyDescent="0.25">
      <c r="A12" s="17"/>
      <c r="B12" s="17"/>
      <c r="C12" s="17"/>
      <c r="D12" s="17"/>
    </row>
    <row r="13" spans="1:25" ht="21.75" customHeight="1" x14ac:dyDescent="0.25">
      <c r="A13" s="17"/>
      <c r="B13" s="17"/>
      <c r="C13" s="17"/>
      <c r="D13" s="17"/>
    </row>
    <row r="14" spans="1:25" x14ac:dyDescent="0.25">
      <c r="A14" s="16" t="s">
        <v>29</v>
      </c>
      <c r="B14" s="16"/>
      <c r="C14" s="16"/>
      <c r="D14" s="16"/>
      <c r="F14" s="16" t="s">
        <v>30</v>
      </c>
      <c r="G14" s="16"/>
      <c r="H14" s="16"/>
      <c r="I14" s="16"/>
      <c r="K14" s="16" t="s">
        <v>31</v>
      </c>
      <c r="L14" s="16"/>
      <c r="M14" s="16"/>
      <c r="N14" s="16"/>
      <c r="P14" s="16" t="s">
        <v>32</v>
      </c>
      <c r="Q14" s="16"/>
      <c r="R14" s="16"/>
      <c r="S14" s="16"/>
    </row>
    <row r="15" spans="1:25" x14ac:dyDescent="0.25">
      <c r="A15" s="16"/>
      <c r="B15" s="16"/>
      <c r="C15" s="16"/>
      <c r="D15" s="16"/>
      <c r="F15" s="16"/>
      <c r="G15" s="16"/>
      <c r="H15" s="16"/>
      <c r="I15" s="16"/>
      <c r="K15" s="16"/>
      <c r="L15" s="16"/>
      <c r="M15" s="16"/>
      <c r="N15" s="16"/>
      <c r="P15" s="16"/>
      <c r="Q15" s="16"/>
      <c r="R15" s="16"/>
      <c r="S15" s="16"/>
    </row>
    <row r="16" spans="1:25" ht="15.75" x14ac:dyDescent="0.25">
      <c r="A16" s="19" t="s">
        <v>0</v>
      </c>
      <c r="B16" s="19"/>
      <c r="C16" s="18">
        <v>3</v>
      </c>
      <c r="D16" s="18"/>
      <c r="F16" s="20" t="s">
        <v>36</v>
      </c>
      <c r="G16" s="20"/>
      <c r="H16" s="18" t="b">
        <v>1</v>
      </c>
      <c r="I16" s="18"/>
      <c r="K16" s="21" t="str">
        <f>A8</f>
        <v>Copo de Prata</v>
      </c>
      <c r="L16" s="21"/>
      <c r="M16" s="24">
        <f>IF(H16=TRUE,C20*C22*Configuração!L11,C20*C22)</f>
        <v>0</v>
      </c>
      <c r="N16" s="24"/>
      <c r="P16" s="21" t="s">
        <v>33</v>
      </c>
      <c r="Q16" s="21"/>
      <c r="R16" s="25">
        <f>CHOOSE(C18,1000,5000,25000)</f>
        <v>1000</v>
      </c>
      <c r="S16" s="25"/>
    </row>
    <row r="17" spans="1:19" ht="15.75" x14ac:dyDescent="0.25">
      <c r="A17" s="19"/>
      <c r="B17" s="19"/>
      <c r="C17" s="18"/>
      <c r="D17" s="18"/>
      <c r="F17" s="20"/>
      <c r="G17" s="20"/>
      <c r="H17" s="18"/>
      <c r="I17" s="18"/>
      <c r="K17" s="21"/>
      <c r="L17" s="21"/>
      <c r="M17" s="24"/>
      <c r="N17" s="24"/>
      <c r="P17" s="21" t="s">
        <v>34</v>
      </c>
      <c r="Q17" s="21"/>
      <c r="R17" s="25">
        <f>B4-M20</f>
        <v>0</v>
      </c>
      <c r="S17" s="25"/>
    </row>
    <row r="18" spans="1:19" ht="15.75" x14ac:dyDescent="0.25">
      <c r="A18" s="19" t="s">
        <v>1</v>
      </c>
      <c r="B18" s="19"/>
      <c r="C18" s="18">
        <v>1</v>
      </c>
      <c r="D18" s="18"/>
      <c r="K18" s="21" t="s">
        <v>70</v>
      </c>
      <c r="L18" s="21"/>
      <c r="M18" s="24">
        <f>B4*Configuração!A4</f>
        <v>0</v>
      </c>
      <c r="N18" s="24"/>
      <c r="P18" s="21" t="s">
        <v>35</v>
      </c>
      <c r="Q18" s="21"/>
      <c r="R18" s="22">
        <f>IFERROR(R17/M16,0)</f>
        <v>0</v>
      </c>
      <c r="S18" s="22"/>
    </row>
    <row r="19" spans="1:19" x14ac:dyDescent="0.25">
      <c r="A19" s="19"/>
      <c r="B19" s="19"/>
      <c r="C19" s="18"/>
      <c r="D19" s="18"/>
      <c r="K19" s="21"/>
      <c r="L19" s="21"/>
      <c r="M19" s="24"/>
      <c r="N19" s="24"/>
    </row>
    <row r="20" spans="1:19" x14ac:dyDescent="0.25">
      <c r="A20" s="19" t="s">
        <v>2</v>
      </c>
      <c r="B20" s="19"/>
      <c r="C20" s="23"/>
      <c r="D20" s="23"/>
      <c r="K20" s="21" t="s">
        <v>60</v>
      </c>
      <c r="L20" s="21"/>
      <c r="M20" s="24">
        <f>M16+M18</f>
        <v>0</v>
      </c>
      <c r="N20" s="24"/>
    </row>
    <row r="21" spans="1:19" x14ac:dyDescent="0.25">
      <c r="A21" s="19"/>
      <c r="B21" s="19"/>
      <c r="C21" s="23"/>
      <c r="D21" s="23"/>
      <c r="K21" s="21"/>
      <c r="L21" s="21"/>
      <c r="M21" s="24"/>
      <c r="N21" s="24"/>
    </row>
    <row r="22" spans="1:19" x14ac:dyDescent="0.25">
      <c r="A22" s="19" t="s">
        <v>3</v>
      </c>
      <c r="B22" s="19"/>
      <c r="C22" s="23"/>
      <c r="D22" s="23"/>
    </row>
    <row r="23" spans="1:19" x14ac:dyDescent="0.25">
      <c r="A23" s="19"/>
      <c r="B23" s="19"/>
      <c r="C23" s="23"/>
      <c r="D23" s="23"/>
    </row>
    <row r="24" spans="1:19" x14ac:dyDescent="0.25"/>
    <row r="25" spans="1:19" x14ac:dyDescent="0.25"/>
    <row r="26" spans="1:19" x14ac:dyDescent="0.25"/>
    <row r="27" spans="1:19" x14ac:dyDescent="0.25"/>
    <row r="28" spans="1:19" x14ac:dyDescent="0.25"/>
    <row r="29" spans="1:19" x14ac:dyDescent="0.25"/>
    <row r="30" spans="1:19" x14ac:dyDescent="0.25"/>
    <row r="31" spans="1:19" x14ac:dyDescent="0.25"/>
    <row r="32" spans="1:19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</sheetData>
  <sheetProtection algorithmName="SHA-512" hashValue="+GA7VQ2YCA42pIIYzHxbQyXEAjnk22tHi0K6/tQeojAhxkOF+SI7WEviqFsP7cdr2Lbdk8dTN3U6X4gSUjTjdQ==" saltValue="xuMsxqezelFx710MBP1jSQ==" spinCount="100000" sheet="1" objects="1" scenarios="1" selectLockedCells="1"/>
  <mergeCells count="28">
    <mergeCell ref="P14:S15"/>
    <mergeCell ref="K16:L17"/>
    <mergeCell ref="M16:N17"/>
    <mergeCell ref="K14:N15"/>
    <mergeCell ref="R16:S16"/>
    <mergeCell ref="P16:Q16"/>
    <mergeCell ref="P17:Q17"/>
    <mergeCell ref="R17:S17"/>
    <mergeCell ref="P18:Q18"/>
    <mergeCell ref="R18:S18"/>
    <mergeCell ref="A20:B21"/>
    <mergeCell ref="C20:D21"/>
    <mergeCell ref="A22:B23"/>
    <mergeCell ref="C22:D23"/>
    <mergeCell ref="K18:L19"/>
    <mergeCell ref="M18:N19"/>
    <mergeCell ref="K20:L21"/>
    <mergeCell ref="M20:N21"/>
    <mergeCell ref="F14:I15"/>
    <mergeCell ref="A18:B19"/>
    <mergeCell ref="C18:D19"/>
    <mergeCell ref="F16:G17"/>
    <mergeCell ref="H16:I17"/>
    <mergeCell ref="A8:D9"/>
    <mergeCell ref="A10:D13"/>
    <mergeCell ref="A14:D15"/>
    <mergeCell ref="C16:D17"/>
    <mergeCell ref="A16:B17"/>
  </mergeCells>
  <conditionalFormatting sqref="R17:S18">
    <cfRule type="cellIs" dxfId="19" priority="4" operator="lessThan">
      <formula>0</formula>
    </cfRule>
    <cfRule type="cellIs" dxfId="18" priority="5" operator="greaterThan">
      <formula>0</formula>
    </cfRule>
  </conditionalFormatting>
  <conditionalFormatting sqref="A8:D9 A14:D15 F14:I15 K14:N15 P14:S15">
    <cfRule type="expression" dxfId="17" priority="1">
      <formula>$C$18=3</formula>
    </cfRule>
    <cfRule type="expression" dxfId="16" priority="2">
      <formula>$C$18=2</formula>
    </cfRule>
    <cfRule type="expression" dxfId="15" priority="3">
      <formula>$C$18=1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485775</xdr:colOff>
                    <xdr:row>15</xdr:row>
                    <xdr:rowOff>57150</xdr:rowOff>
                  </from>
                  <to>
                    <xdr:col>8</xdr:col>
                    <xdr:colOff>219075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2</xdr:col>
                    <xdr:colOff>57150</xdr:colOff>
                    <xdr:row>15</xdr:row>
                    <xdr:rowOff>114300</xdr:rowOff>
                  </from>
                  <to>
                    <xdr:col>3</xdr:col>
                    <xdr:colOff>638175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Drop Down 2">
              <controlPr defaultSize="0" autoLine="0" autoPict="0">
                <anchor moveWithCells="1">
                  <from>
                    <xdr:col>2</xdr:col>
                    <xdr:colOff>57150</xdr:colOff>
                    <xdr:row>17</xdr:row>
                    <xdr:rowOff>114300</xdr:rowOff>
                  </from>
                  <to>
                    <xdr:col>3</xdr:col>
                    <xdr:colOff>638175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A67B5-5387-47AD-89AB-994B11FF9198}">
  <sheetPr codeName="Planilha5"/>
  <dimension ref="A1:Y52"/>
  <sheetViews>
    <sheetView showGridLines="0" showRowColHeaders="0" workbookViewId="0">
      <selection activeCell="R16" sqref="R16:S16"/>
    </sheetView>
  </sheetViews>
  <sheetFormatPr defaultColWidth="0" defaultRowHeight="15" zeroHeight="1" x14ac:dyDescent="0.25"/>
  <cols>
    <col min="1" max="1" width="10.85546875" customWidth="1"/>
    <col min="2" max="2" width="12" customWidth="1"/>
    <col min="3" max="23" width="10.85546875" customWidth="1"/>
    <col min="24" max="24" width="13.7109375" customWidth="1"/>
    <col min="25" max="25" width="10.85546875" customWidth="1"/>
    <col min="26" max="16384" width="9.140625" hidden="1"/>
  </cols>
  <sheetData>
    <row r="1" spans="1:25" s="15" customForma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 t="s">
        <v>78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5" s="15" customForma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 t="s">
        <v>64</v>
      </c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5" s="15" customForma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 t="s">
        <v>65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s="15" customFormat="1" x14ac:dyDescent="0.25">
      <c r="A4" s="10" t="s">
        <v>67</v>
      </c>
      <c r="B4" s="10"/>
      <c r="C4" s="10" t="s">
        <v>71</v>
      </c>
      <c r="D4" s="10">
        <f>R16*C22</f>
        <v>0</v>
      </c>
      <c r="E4" s="10"/>
      <c r="F4" s="10" t="s">
        <v>83</v>
      </c>
      <c r="G4" s="10">
        <f>C22*CHOOSE(C16,BD!B9,BD!B10,BD!B11,BD!B12,BD!B13,BD!B14,BD!B15,BD!B16)</f>
        <v>0</v>
      </c>
      <c r="H4" s="10"/>
      <c r="I4" s="10"/>
      <c r="J4" s="10"/>
      <c r="K4" s="10"/>
      <c r="L4" s="10" t="s">
        <v>66</v>
      </c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 s="9" customForma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spans="1:25" x14ac:dyDescent="0.25"/>
    <row r="7" spans="1:25" x14ac:dyDescent="0.25"/>
    <row r="8" spans="1:25" x14ac:dyDescent="0.25">
      <c r="A8" s="16" t="str">
        <f>CHOOSE(C16,BD!A9,BD!A10,BD!A11,BD!A12,BD!A13,BD!A14,BD!A15,BD!A16)</f>
        <v>Arma de Uma Mão</v>
      </c>
      <c r="B8" s="16"/>
      <c r="C8" s="16"/>
      <c r="D8" s="16"/>
    </row>
    <row r="9" spans="1:25" x14ac:dyDescent="0.25">
      <c r="A9" s="16"/>
      <c r="B9" s="16"/>
      <c r="C9" s="16"/>
      <c r="D9" s="16"/>
    </row>
    <row r="10" spans="1:25" ht="21.75" customHeight="1" x14ac:dyDescent="0.25">
      <c r="A10" s="17"/>
      <c r="B10" s="17"/>
      <c r="C10" s="17"/>
      <c r="D10" s="17"/>
    </row>
    <row r="11" spans="1:25" ht="21.75" customHeight="1" x14ac:dyDescent="0.25">
      <c r="A11" s="17"/>
      <c r="B11" s="17"/>
      <c r="C11" s="17"/>
      <c r="D11" s="17"/>
    </row>
    <row r="12" spans="1:25" ht="21.75" customHeight="1" x14ac:dyDescent="0.25">
      <c r="A12" s="17"/>
      <c r="B12" s="17"/>
      <c r="C12" s="17"/>
      <c r="D12" s="17"/>
    </row>
    <row r="13" spans="1:25" ht="21.75" customHeight="1" x14ac:dyDescent="0.25">
      <c r="A13" s="17"/>
      <c r="B13" s="17"/>
      <c r="C13" s="17"/>
      <c r="D13" s="17"/>
    </row>
    <row r="14" spans="1:25" x14ac:dyDescent="0.25">
      <c r="A14" s="16" t="s">
        <v>29</v>
      </c>
      <c r="B14" s="16"/>
      <c r="C14" s="16"/>
      <c r="D14" s="16"/>
      <c r="F14" s="16" t="s">
        <v>56</v>
      </c>
      <c r="G14" s="16"/>
      <c r="H14" s="16"/>
      <c r="I14" s="16"/>
      <c r="K14" s="16" t="s">
        <v>57</v>
      </c>
      <c r="L14" s="16"/>
      <c r="M14" s="16"/>
      <c r="N14" s="16"/>
      <c r="P14" s="16" t="s">
        <v>32</v>
      </c>
      <c r="Q14" s="16"/>
      <c r="R14" s="16"/>
      <c r="S14" s="16"/>
    </row>
    <row r="15" spans="1:25" x14ac:dyDescent="0.25">
      <c r="A15" s="16"/>
      <c r="B15" s="16"/>
      <c r="C15" s="16"/>
      <c r="D15" s="16"/>
      <c r="F15" s="16"/>
      <c r="G15" s="16"/>
      <c r="H15" s="16"/>
      <c r="I15" s="16"/>
      <c r="K15" s="16"/>
      <c r="L15" s="16"/>
      <c r="M15" s="16"/>
      <c r="N15" s="16"/>
      <c r="P15" s="16"/>
      <c r="Q15" s="16"/>
      <c r="R15" s="16"/>
      <c r="S15" s="16"/>
    </row>
    <row r="16" spans="1:25" ht="15.75" x14ac:dyDescent="0.25">
      <c r="A16" s="21" t="s">
        <v>47</v>
      </c>
      <c r="B16" s="21"/>
      <c r="C16" s="18">
        <v>1</v>
      </c>
      <c r="D16" s="18"/>
      <c r="F16" s="21" t="s">
        <v>58</v>
      </c>
      <c r="G16" s="21"/>
      <c r="H16" s="25">
        <f>C22</f>
        <v>0</v>
      </c>
      <c r="I16" s="25"/>
      <c r="K16" s="21" t="s">
        <v>58</v>
      </c>
      <c r="L16" s="21"/>
      <c r="M16" s="25">
        <f>IF(C28=TRUE,H16*H28*Configuração!L11,H16*H28)</f>
        <v>0</v>
      </c>
      <c r="N16" s="25"/>
      <c r="P16" s="21" t="s">
        <v>72</v>
      </c>
      <c r="Q16" s="21"/>
      <c r="R16" s="27"/>
      <c r="S16" s="27"/>
    </row>
    <row r="17" spans="1:19" ht="15.75" x14ac:dyDescent="0.25">
      <c r="A17" s="21"/>
      <c r="B17" s="21"/>
      <c r="C17" s="18"/>
      <c r="D17" s="18"/>
      <c r="F17" s="21" t="s">
        <v>73</v>
      </c>
      <c r="G17" s="21"/>
      <c r="H17" s="25">
        <f>IF(C18=1,G4,0)</f>
        <v>0</v>
      </c>
      <c r="I17" s="25"/>
      <c r="K17" s="21" t="s">
        <v>73</v>
      </c>
      <c r="L17" s="21"/>
      <c r="M17" s="25">
        <f>IF(C30=TRUE,H17*H30*Configuração!$L$11,H17*H30)</f>
        <v>0</v>
      </c>
      <c r="N17" s="25"/>
      <c r="P17" s="21" t="s">
        <v>34</v>
      </c>
      <c r="Q17" s="21"/>
      <c r="R17" s="25">
        <f>D4-M21</f>
        <v>0</v>
      </c>
      <c r="S17" s="25"/>
    </row>
    <row r="18" spans="1:19" ht="15.75" x14ac:dyDescent="0.25">
      <c r="A18" s="20" t="s">
        <v>76</v>
      </c>
      <c r="B18" s="20"/>
      <c r="C18" s="18">
        <v>1</v>
      </c>
      <c r="D18" s="18"/>
      <c r="F18" s="21" t="s">
        <v>74</v>
      </c>
      <c r="G18" s="21"/>
      <c r="H18" s="25">
        <f>IF(AND(C20&gt;1,C18&lt;3),G4,0)</f>
        <v>0</v>
      </c>
      <c r="I18" s="25"/>
      <c r="K18" s="21" t="s">
        <v>74</v>
      </c>
      <c r="L18" s="21"/>
      <c r="M18" s="25">
        <f>IF(C32=TRUE,H18*H32*Configuração!$L$11,H18*H32)</f>
        <v>0</v>
      </c>
      <c r="N18" s="25"/>
      <c r="P18" s="21" t="s">
        <v>35</v>
      </c>
      <c r="Q18" s="21"/>
      <c r="R18" s="22">
        <f>IFERROR(R17/M21,0)</f>
        <v>0</v>
      </c>
      <c r="S18" s="22"/>
    </row>
    <row r="19" spans="1:19" ht="15.75" x14ac:dyDescent="0.25">
      <c r="A19" s="20"/>
      <c r="B19" s="20"/>
      <c r="C19" s="18"/>
      <c r="D19" s="18"/>
      <c r="F19" s="21" t="s">
        <v>75</v>
      </c>
      <c r="G19" s="21"/>
      <c r="H19" s="25">
        <f>IF(C20=3,G4,0)</f>
        <v>0</v>
      </c>
      <c r="I19" s="25"/>
      <c r="K19" s="21" t="s">
        <v>75</v>
      </c>
      <c r="L19" s="21"/>
      <c r="M19" s="25">
        <f>IF(C34=TRUE,H19*H34*Configuração!$L$11,H19*H34)</f>
        <v>0</v>
      </c>
      <c r="N19" s="25"/>
    </row>
    <row r="20" spans="1:19" ht="15.75" x14ac:dyDescent="0.25">
      <c r="A20" s="20" t="s">
        <v>77</v>
      </c>
      <c r="B20" s="20"/>
      <c r="C20" s="18">
        <v>1</v>
      </c>
      <c r="D20" s="18"/>
      <c r="K20" s="21" t="s">
        <v>70</v>
      </c>
      <c r="L20" s="21"/>
      <c r="M20" s="25">
        <f>IF(C36=TRUE,D4*(Configuração!A4+Configuração!F11),Configuração!A4*D4)</f>
        <v>0</v>
      </c>
      <c r="N20" s="25"/>
    </row>
    <row r="21" spans="1:19" ht="15.75" x14ac:dyDescent="0.25">
      <c r="A21" s="20"/>
      <c r="B21" s="20"/>
      <c r="C21" s="18"/>
      <c r="D21" s="18"/>
      <c r="K21" s="21" t="s">
        <v>60</v>
      </c>
      <c r="L21" s="21"/>
      <c r="M21" s="25">
        <f>SUM(M16:N20)</f>
        <v>0</v>
      </c>
      <c r="N21" s="25"/>
    </row>
    <row r="22" spans="1:19" x14ac:dyDescent="0.25">
      <c r="A22" s="21" t="s">
        <v>2</v>
      </c>
      <c r="B22" s="21"/>
      <c r="C22" s="23"/>
      <c r="D22" s="23"/>
    </row>
    <row r="23" spans="1:19" x14ac:dyDescent="0.25">
      <c r="A23" s="21"/>
      <c r="B23" s="21"/>
      <c r="C23" s="23"/>
      <c r="D23" s="23"/>
    </row>
    <row r="24" spans="1:19" x14ac:dyDescent="0.25">
      <c r="J24" s="8"/>
    </row>
    <row r="25" spans="1:19" x14ac:dyDescent="0.25"/>
    <row r="26" spans="1:19" ht="15" customHeight="1" x14ac:dyDescent="0.25">
      <c r="A26" s="16" t="s">
        <v>30</v>
      </c>
      <c r="B26" s="16"/>
      <c r="C26" s="16"/>
      <c r="D26" s="16"/>
      <c r="F26" s="16" t="s">
        <v>82</v>
      </c>
      <c r="G26" s="16"/>
      <c r="H26" s="16"/>
      <c r="I26" s="16"/>
    </row>
    <row r="27" spans="1:19" ht="15" customHeight="1" x14ac:dyDescent="0.25">
      <c r="A27" s="16"/>
      <c r="B27" s="16"/>
      <c r="C27" s="16"/>
      <c r="D27" s="16"/>
      <c r="F27" s="16"/>
      <c r="G27" s="16"/>
      <c r="H27" s="16"/>
      <c r="I27" s="16"/>
    </row>
    <row r="28" spans="1:19" x14ac:dyDescent="0.25">
      <c r="A28" s="21" t="s">
        <v>58</v>
      </c>
      <c r="B28" s="21"/>
      <c r="C28" s="26" t="b">
        <v>0</v>
      </c>
      <c r="D28" s="26"/>
      <c r="F28" s="21" t="s">
        <v>3</v>
      </c>
      <c r="G28" s="21"/>
      <c r="H28" s="23"/>
      <c r="I28" s="23"/>
    </row>
    <row r="29" spans="1:19" x14ac:dyDescent="0.25">
      <c r="A29" s="21"/>
      <c r="B29" s="21"/>
      <c r="C29" s="26"/>
      <c r="D29" s="26"/>
      <c r="F29" s="21"/>
      <c r="G29" s="21"/>
      <c r="H29" s="23"/>
      <c r="I29" s="23"/>
    </row>
    <row r="30" spans="1:19" x14ac:dyDescent="0.25">
      <c r="A30" s="21" t="s">
        <v>73</v>
      </c>
      <c r="B30" s="21"/>
      <c r="C30" s="26" t="b">
        <v>0</v>
      </c>
      <c r="D30" s="26"/>
      <c r="F30" s="20" t="s">
        <v>79</v>
      </c>
      <c r="G30" s="20"/>
      <c r="H30" s="23"/>
      <c r="I30" s="23"/>
    </row>
    <row r="31" spans="1:19" x14ac:dyDescent="0.25">
      <c r="A31" s="21"/>
      <c r="B31" s="21"/>
      <c r="C31" s="26"/>
      <c r="D31" s="26"/>
      <c r="F31" s="20"/>
      <c r="G31" s="20"/>
      <c r="H31" s="23"/>
      <c r="I31" s="23"/>
    </row>
    <row r="32" spans="1:19" ht="15" customHeight="1" x14ac:dyDescent="0.25">
      <c r="A32" s="21" t="s">
        <v>74</v>
      </c>
      <c r="B32" s="21"/>
      <c r="C32" s="26" t="b">
        <v>0</v>
      </c>
      <c r="D32" s="26"/>
      <c r="F32" s="20" t="s">
        <v>80</v>
      </c>
      <c r="G32" s="20"/>
      <c r="H32" s="23"/>
      <c r="I32" s="23"/>
    </row>
    <row r="33" spans="1:9" ht="15" customHeight="1" x14ac:dyDescent="0.25">
      <c r="A33" s="21"/>
      <c r="B33" s="21"/>
      <c r="C33" s="26"/>
      <c r="D33" s="26"/>
      <c r="F33" s="20"/>
      <c r="G33" s="20"/>
      <c r="H33" s="23"/>
      <c r="I33" s="23"/>
    </row>
    <row r="34" spans="1:9" ht="15" customHeight="1" x14ac:dyDescent="0.25">
      <c r="A34" s="21" t="s">
        <v>75</v>
      </c>
      <c r="B34" s="21"/>
      <c r="C34" s="26" t="b">
        <v>0</v>
      </c>
      <c r="D34" s="26"/>
      <c r="F34" s="20" t="s">
        <v>81</v>
      </c>
      <c r="G34" s="20"/>
      <c r="H34" s="23"/>
      <c r="I34" s="23"/>
    </row>
    <row r="35" spans="1:9" ht="15" customHeight="1" x14ac:dyDescent="0.25">
      <c r="A35" s="21"/>
      <c r="B35" s="21"/>
      <c r="C35" s="26"/>
      <c r="D35" s="26"/>
      <c r="F35" s="20"/>
      <c r="G35" s="20"/>
      <c r="H35" s="23"/>
      <c r="I35" s="23"/>
    </row>
    <row r="36" spans="1:9" x14ac:dyDescent="0.25">
      <c r="A36" s="20" t="s">
        <v>59</v>
      </c>
      <c r="B36" s="20"/>
      <c r="C36" s="26" t="b">
        <v>0</v>
      </c>
      <c r="D36" s="26"/>
    </row>
    <row r="37" spans="1:9" x14ac:dyDescent="0.25">
      <c r="A37" s="20"/>
      <c r="B37" s="20"/>
      <c r="C37" s="26"/>
      <c r="D37" s="26"/>
    </row>
    <row r="38" spans="1:9" x14ac:dyDescent="0.25"/>
    <row r="39" spans="1:9" x14ac:dyDescent="0.25"/>
    <row r="40" spans="1:9" x14ac:dyDescent="0.25"/>
    <row r="41" spans="1:9" x14ac:dyDescent="0.25"/>
    <row r="42" spans="1:9" x14ac:dyDescent="0.25"/>
    <row r="43" spans="1:9" x14ac:dyDescent="0.25"/>
    <row r="44" spans="1:9" x14ac:dyDescent="0.25"/>
    <row r="45" spans="1:9" x14ac:dyDescent="0.25"/>
    <row r="46" spans="1:9" x14ac:dyDescent="0.25"/>
    <row r="47" spans="1:9" x14ac:dyDescent="0.25"/>
    <row r="48" spans="1:9" x14ac:dyDescent="0.25"/>
    <row r="49" x14ac:dyDescent="0.25"/>
    <row r="50" x14ac:dyDescent="0.25"/>
    <row r="51" x14ac:dyDescent="0.25"/>
    <row r="52" x14ac:dyDescent="0.25"/>
  </sheetData>
  <sheetProtection algorithmName="SHA-512" hashValue="TGf2SH6kisJmRb0I52TGGyuWMcbebcyv3lxydtouB/IyxJ7nKXJrIpljTVapcQCrp0G1AFzwfsEa5DYBSdlc9g==" saltValue="b9DKylsWuzuyINDsnxKZsg==" spinCount="100000" sheet="1" objects="1" scenarios="1" selectLockedCells="1"/>
  <mergeCells count="60">
    <mergeCell ref="A36:B37"/>
    <mergeCell ref="C36:D37"/>
    <mergeCell ref="K14:N15"/>
    <mergeCell ref="C22:D23"/>
    <mergeCell ref="F28:G29"/>
    <mergeCell ref="H28:I29"/>
    <mergeCell ref="F30:G31"/>
    <mergeCell ref="H30:I31"/>
    <mergeCell ref="A18:B19"/>
    <mergeCell ref="C18:D19"/>
    <mergeCell ref="K20:L20"/>
    <mergeCell ref="M20:N20"/>
    <mergeCell ref="K18:L18"/>
    <mergeCell ref="M18:N18"/>
    <mergeCell ref="P14:S15"/>
    <mergeCell ref="A26:D27"/>
    <mergeCell ref="A28:B29"/>
    <mergeCell ref="C28:D29"/>
    <mergeCell ref="K16:L16"/>
    <mergeCell ref="M16:N16"/>
    <mergeCell ref="K17:L17"/>
    <mergeCell ref="M17:N17"/>
    <mergeCell ref="F16:G16"/>
    <mergeCell ref="H16:I16"/>
    <mergeCell ref="F17:G17"/>
    <mergeCell ref="H17:I17"/>
    <mergeCell ref="F14:I15"/>
    <mergeCell ref="K21:L21"/>
    <mergeCell ref="M21:N21"/>
    <mergeCell ref="A22:B23"/>
    <mergeCell ref="A8:D9"/>
    <mergeCell ref="A10:D13"/>
    <mergeCell ref="A14:D15"/>
    <mergeCell ref="A16:B17"/>
    <mergeCell ref="C16:D17"/>
    <mergeCell ref="P16:Q16"/>
    <mergeCell ref="R16:S16"/>
    <mergeCell ref="P17:Q17"/>
    <mergeCell ref="R17:S17"/>
    <mergeCell ref="P18:Q18"/>
    <mergeCell ref="R18:S18"/>
    <mergeCell ref="M19:N19"/>
    <mergeCell ref="A20:B21"/>
    <mergeCell ref="C20:D21"/>
    <mergeCell ref="F32:G33"/>
    <mergeCell ref="H32:I33"/>
    <mergeCell ref="A32:B33"/>
    <mergeCell ref="C32:D33"/>
    <mergeCell ref="A30:B31"/>
    <mergeCell ref="C30:D31"/>
    <mergeCell ref="F18:G18"/>
    <mergeCell ref="H18:I18"/>
    <mergeCell ref="F19:G19"/>
    <mergeCell ref="H19:I19"/>
    <mergeCell ref="K19:L19"/>
    <mergeCell ref="A34:B35"/>
    <mergeCell ref="C34:D35"/>
    <mergeCell ref="F34:G35"/>
    <mergeCell ref="H34:I35"/>
    <mergeCell ref="F26:I27"/>
  </mergeCells>
  <conditionalFormatting sqref="A8:D9 A14:D15 F14:I15 A26:D27 K14:N15 P14:S15">
    <cfRule type="expression" dxfId="14" priority="9">
      <formula>$C$20=3</formula>
    </cfRule>
    <cfRule type="expression" dxfId="13" priority="10">
      <formula>$C$20=2</formula>
    </cfRule>
    <cfRule type="expression" dxfId="12" priority="11">
      <formula>$C$20=1</formula>
    </cfRule>
  </conditionalFormatting>
  <conditionalFormatting sqref="R17:S18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F26:I27">
    <cfRule type="expression" dxfId="9" priority="1">
      <formula>$C$20=3</formula>
    </cfRule>
    <cfRule type="expression" dxfId="8" priority="2">
      <formula>$C$20=2</formula>
    </cfRule>
    <cfRule type="expression" dxfId="7" priority="3">
      <formula>$C$20=1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Drop Down 3">
              <controlPr defaultSize="0" autoLine="0" autoPict="0">
                <anchor moveWithCells="1">
                  <from>
                    <xdr:col>2</xdr:col>
                    <xdr:colOff>57150</xdr:colOff>
                    <xdr:row>17</xdr:row>
                    <xdr:rowOff>114300</xdr:rowOff>
                  </from>
                  <to>
                    <xdr:col>3</xdr:col>
                    <xdr:colOff>638175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Drop Down 4">
              <controlPr defaultSize="0" autoLine="0" autoPict="0">
                <anchor moveWithCells="1">
                  <from>
                    <xdr:col>2</xdr:col>
                    <xdr:colOff>57150</xdr:colOff>
                    <xdr:row>15</xdr:row>
                    <xdr:rowOff>114300</xdr:rowOff>
                  </from>
                  <to>
                    <xdr:col>3</xdr:col>
                    <xdr:colOff>638175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Check Box 6">
              <controlPr defaultSize="0" autoFill="0" autoLine="0" autoPict="0">
                <anchor moveWithCells="1">
                  <from>
                    <xdr:col>2</xdr:col>
                    <xdr:colOff>85725</xdr:colOff>
                    <xdr:row>27</xdr:row>
                    <xdr:rowOff>85725</xdr:rowOff>
                  </from>
                  <to>
                    <xdr:col>3</xdr:col>
                    <xdr:colOff>609600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Check Box 7">
              <controlPr defaultSize="0" autoFill="0" autoLine="0" autoPict="0">
                <anchor moveWithCells="1">
                  <from>
                    <xdr:col>2</xdr:col>
                    <xdr:colOff>85725</xdr:colOff>
                    <xdr:row>29</xdr:row>
                    <xdr:rowOff>85725</xdr:rowOff>
                  </from>
                  <to>
                    <xdr:col>3</xdr:col>
                    <xdr:colOff>609600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Check Box 8">
              <controlPr defaultSize="0" autoFill="0" autoLine="0" autoPict="0">
                <anchor moveWithCells="1">
                  <from>
                    <xdr:col>2</xdr:col>
                    <xdr:colOff>85725</xdr:colOff>
                    <xdr:row>35</xdr:row>
                    <xdr:rowOff>85725</xdr:rowOff>
                  </from>
                  <to>
                    <xdr:col>3</xdr:col>
                    <xdr:colOff>609600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Drop Down 9">
              <controlPr defaultSize="0" autoLine="0" autoPict="0">
                <anchor moveWithCells="1">
                  <from>
                    <xdr:col>2</xdr:col>
                    <xdr:colOff>57150</xdr:colOff>
                    <xdr:row>19</xdr:row>
                    <xdr:rowOff>114300</xdr:rowOff>
                  </from>
                  <to>
                    <xdr:col>3</xdr:col>
                    <xdr:colOff>638175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Check Box 10">
              <controlPr defaultSize="0" autoFill="0" autoLine="0" autoPict="0">
                <anchor moveWithCells="1">
                  <from>
                    <xdr:col>2</xdr:col>
                    <xdr:colOff>85725</xdr:colOff>
                    <xdr:row>31</xdr:row>
                    <xdr:rowOff>85725</xdr:rowOff>
                  </from>
                  <to>
                    <xdr:col>3</xdr:col>
                    <xdr:colOff>609600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Check Box 11">
              <controlPr defaultSize="0" autoFill="0" autoLine="0" autoPict="0">
                <anchor moveWithCells="1">
                  <from>
                    <xdr:col>2</xdr:col>
                    <xdr:colOff>85725</xdr:colOff>
                    <xdr:row>33</xdr:row>
                    <xdr:rowOff>85725</xdr:rowOff>
                  </from>
                  <to>
                    <xdr:col>3</xdr:col>
                    <xdr:colOff>609600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306EF-69D3-4EA6-B4E5-A26AF3508937}">
  <sheetPr codeName="Planilha6"/>
  <dimension ref="A1:Y52"/>
  <sheetViews>
    <sheetView showGridLines="0" showRowColHeaders="0" showZeros="0" workbookViewId="0">
      <selection activeCell="C16" sqref="C16:D17"/>
    </sheetView>
  </sheetViews>
  <sheetFormatPr defaultColWidth="0" defaultRowHeight="15" zeroHeight="1" x14ac:dyDescent="0.25"/>
  <cols>
    <col min="1" max="1" width="10.85546875" customWidth="1"/>
    <col min="2" max="2" width="12" customWidth="1"/>
    <col min="3" max="23" width="10.85546875" customWidth="1"/>
    <col min="24" max="24" width="13.7109375" customWidth="1"/>
    <col min="25" max="25" width="10.85546875" customWidth="1"/>
    <col min="26" max="16384" width="9.140625" hidden="1"/>
  </cols>
  <sheetData>
    <row r="1" spans="1:25" s="9" customForma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s="9" customForma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9" customFormat="1" x14ac:dyDescent="0.25">
      <c r="A3" s="10"/>
      <c r="B3" s="10"/>
      <c r="C3" s="10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9" customFormat="1" x14ac:dyDescent="0.25">
      <c r="A4" s="10" t="s">
        <v>69</v>
      </c>
      <c r="B4" s="10">
        <f>N16*C16</f>
        <v>0</v>
      </c>
      <c r="C4" s="10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9" customFormat="1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spans="1:25" s="9" customFormat="1" x14ac:dyDescent="0.25"/>
    <row r="7" spans="1:25" x14ac:dyDescent="0.25"/>
    <row r="8" spans="1:25" x14ac:dyDescent="0.25">
      <c r="A8" s="28" t="s">
        <v>68</v>
      </c>
      <c r="B8" s="28"/>
      <c r="C8" s="28"/>
      <c r="D8" s="28"/>
    </row>
    <row r="9" spans="1:25" x14ac:dyDescent="0.25">
      <c r="A9" s="28"/>
      <c r="B9" s="28"/>
      <c r="C9" s="28"/>
      <c r="D9" s="28"/>
    </row>
    <row r="10" spans="1:25" ht="21.75" customHeight="1" x14ac:dyDescent="0.25">
      <c r="A10" s="17"/>
      <c r="B10" s="17"/>
      <c r="C10" s="17"/>
      <c r="D10" s="17"/>
    </row>
    <row r="11" spans="1:25" ht="21.75" customHeight="1" x14ac:dyDescent="0.25">
      <c r="A11" s="17"/>
      <c r="B11" s="17"/>
      <c r="C11" s="17"/>
      <c r="D11" s="17"/>
    </row>
    <row r="12" spans="1:25" ht="21.75" customHeight="1" x14ac:dyDescent="0.25">
      <c r="A12" s="17"/>
      <c r="B12" s="17"/>
      <c r="C12" s="17"/>
      <c r="D12" s="17"/>
    </row>
    <row r="13" spans="1:25" ht="21.75" customHeight="1" x14ac:dyDescent="0.25">
      <c r="A13" s="17"/>
      <c r="B13" s="17"/>
      <c r="C13" s="17"/>
      <c r="D13" s="17"/>
    </row>
    <row r="14" spans="1:25" x14ac:dyDescent="0.25">
      <c r="A14" s="28" t="s">
        <v>29</v>
      </c>
      <c r="B14" s="28"/>
      <c r="C14" s="28"/>
      <c r="D14" s="28"/>
      <c r="G14" s="28" t="s">
        <v>57</v>
      </c>
      <c r="H14" s="28"/>
      <c r="I14" s="28"/>
      <c r="J14" s="28"/>
      <c r="L14" s="28" t="s">
        <v>32</v>
      </c>
      <c r="M14" s="28"/>
      <c r="N14" s="28"/>
      <c r="O14" s="28"/>
    </row>
    <row r="15" spans="1:25" x14ac:dyDescent="0.25">
      <c r="A15" s="28"/>
      <c r="B15" s="28"/>
      <c r="C15" s="28"/>
      <c r="D15" s="28"/>
      <c r="G15" s="28"/>
      <c r="H15" s="28"/>
      <c r="I15" s="28"/>
      <c r="J15" s="28"/>
      <c r="L15" s="28"/>
      <c r="M15" s="28"/>
      <c r="N15" s="28"/>
      <c r="O15" s="28"/>
    </row>
    <row r="16" spans="1:25" ht="15.75" x14ac:dyDescent="0.25">
      <c r="A16" s="21" t="s">
        <v>2</v>
      </c>
      <c r="B16" s="21"/>
      <c r="C16" s="23"/>
      <c r="D16" s="23"/>
      <c r="G16" s="21" t="s">
        <v>58</v>
      </c>
      <c r="H16" s="21"/>
      <c r="I16" s="24">
        <f>IF(C24=TRUE,C16*C18*Configuração!L11,C16*C18)</f>
        <v>0</v>
      </c>
      <c r="J16" s="24"/>
      <c r="L16" s="21" t="s">
        <v>72</v>
      </c>
      <c r="M16" s="21"/>
      <c r="N16" s="27"/>
      <c r="O16" s="27"/>
    </row>
    <row r="17" spans="1:15" ht="15.75" x14ac:dyDescent="0.25">
      <c r="A17" s="21"/>
      <c r="B17" s="21"/>
      <c r="C17" s="23"/>
      <c r="D17" s="23"/>
      <c r="G17" s="21"/>
      <c r="H17" s="21"/>
      <c r="I17" s="24"/>
      <c r="J17" s="24"/>
      <c r="L17" s="21" t="s">
        <v>34</v>
      </c>
      <c r="M17" s="21"/>
      <c r="N17" s="25">
        <f>B4-I20</f>
        <v>0</v>
      </c>
      <c r="O17" s="25"/>
    </row>
    <row r="18" spans="1:15" ht="15.75" x14ac:dyDescent="0.25">
      <c r="A18" s="21" t="s">
        <v>3</v>
      </c>
      <c r="B18" s="21"/>
      <c r="C18" s="23"/>
      <c r="D18" s="23"/>
      <c r="G18" s="21" t="s">
        <v>70</v>
      </c>
      <c r="H18" s="21"/>
      <c r="I18" s="24">
        <f>IF(C26=TRUE,B4*(Configuração!A4+Configuração!F11),Configuração!A4*B4)</f>
        <v>0</v>
      </c>
      <c r="J18" s="24"/>
      <c r="L18" s="21" t="s">
        <v>35</v>
      </c>
      <c r="M18" s="21"/>
      <c r="N18" s="22">
        <f>IFERROR(N17/I16,0)</f>
        <v>0</v>
      </c>
      <c r="O18" s="22"/>
    </row>
    <row r="19" spans="1:15" x14ac:dyDescent="0.25">
      <c r="A19" s="21"/>
      <c r="B19" s="21"/>
      <c r="C19" s="23"/>
      <c r="D19" s="23"/>
      <c r="G19" s="21"/>
      <c r="H19" s="21"/>
      <c r="I19" s="24"/>
      <c r="J19" s="24"/>
    </row>
    <row r="20" spans="1:15" x14ac:dyDescent="0.25">
      <c r="G20" s="21" t="s">
        <v>60</v>
      </c>
      <c r="H20" s="21"/>
      <c r="I20" s="24">
        <f>I16+I18</f>
        <v>0</v>
      </c>
      <c r="J20" s="24"/>
    </row>
    <row r="21" spans="1:15" x14ac:dyDescent="0.25">
      <c r="G21" s="21"/>
      <c r="H21" s="21"/>
      <c r="I21" s="24"/>
      <c r="J21" s="24"/>
    </row>
    <row r="22" spans="1:15" x14ac:dyDescent="0.25">
      <c r="A22" s="28" t="s">
        <v>30</v>
      </c>
      <c r="B22" s="28"/>
      <c r="C22" s="28"/>
      <c r="D22" s="28"/>
    </row>
    <row r="23" spans="1:15" x14ac:dyDescent="0.25">
      <c r="A23" s="28"/>
      <c r="B23" s="28"/>
      <c r="C23" s="28"/>
      <c r="D23" s="28"/>
    </row>
    <row r="24" spans="1:15" x14ac:dyDescent="0.25">
      <c r="A24" s="21" t="s">
        <v>58</v>
      </c>
      <c r="B24" s="21"/>
      <c r="C24" s="26" t="b">
        <v>0</v>
      </c>
      <c r="D24" s="26"/>
      <c r="J24" s="8"/>
    </row>
    <row r="25" spans="1:15" x14ac:dyDescent="0.25">
      <c r="A25" s="21"/>
      <c r="B25" s="21"/>
      <c r="C25" s="26"/>
      <c r="D25" s="26"/>
    </row>
    <row r="26" spans="1:15" x14ac:dyDescent="0.25">
      <c r="A26" s="20" t="s">
        <v>59</v>
      </c>
      <c r="B26" s="20"/>
      <c r="C26" s="26" t="b">
        <v>0</v>
      </c>
      <c r="D26" s="26"/>
    </row>
    <row r="27" spans="1:15" x14ac:dyDescent="0.25">
      <c r="A27" s="20"/>
      <c r="B27" s="20"/>
      <c r="C27" s="26"/>
      <c r="D27" s="26"/>
    </row>
    <row r="28" spans="1:15" x14ac:dyDescent="0.25"/>
    <row r="29" spans="1:15" x14ac:dyDescent="0.25"/>
    <row r="30" spans="1:15" x14ac:dyDescent="0.25"/>
    <row r="31" spans="1:15" x14ac:dyDescent="0.25"/>
    <row r="32" spans="1:15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</sheetData>
  <sheetProtection algorithmName="SHA-512" hashValue="ZeUqZuCE5wU6uXOv0so/SAfcZBo6eD2zmrjts8I7sArHaMW0nTulyQzWFe+ZJ4mYA8s4MHoX2ETiF9rrKUsBgQ==" saltValue="wq8BW7WNv6Sl8Ly4MQ291A==" spinCount="100000" sheet="1" objects="1" scenarios="1" selectLockedCells="1"/>
  <mergeCells count="26">
    <mergeCell ref="A8:D9"/>
    <mergeCell ref="A10:D13"/>
    <mergeCell ref="A14:D15"/>
    <mergeCell ref="G14:J15"/>
    <mergeCell ref="L14:O15"/>
    <mergeCell ref="L18:M18"/>
    <mergeCell ref="N18:O18"/>
    <mergeCell ref="L16:M16"/>
    <mergeCell ref="N16:O16"/>
    <mergeCell ref="L17:M17"/>
    <mergeCell ref="N17:O17"/>
    <mergeCell ref="A26:B27"/>
    <mergeCell ref="C26:D27"/>
    <mergeCell ref="I16:J17"/>
    <mergeCell ref="G16:H17"/>
    <mergeCell ref="A16:B17"/>
    <mergeCell ref="C16:D17"/>
    <mergeCell ref="A18:B19"/>
    <mergeCell ref="C18:D19"/>
    <mergeCell ref="A22:D23"/>
    <mergeCell ref="A24:B25"/>
    <mergeCell ref="C24:D25"/>
    <mergeCell ref="G18:H19"/>
    <mergeCell ref="I18:J19"/>
    <mergeCell ref="G20:H21"/>
    <mergeCell ref="I20:J21"/>
  </mergeCells>
  <conditionalFormatting sqref="N17:O18">
    <cfRule type="cellIs" dxfId="6" priority="1" operator="lessThan">
      <formula>0</formula>
    </cfRule>
    <cfRule type="cellIs" dxfId="5" priority="2" operator="greaterThan">
      <formula>0</formula>
    </cfRule>
  </conditionalFormatting>
  <conditionalFormatting sqref="A8:D9 A14:D15 A22:D23 G14:J15 L14:O15">
    <cfRule type="expression" dxfId="4" priority="6">
      <formula>#REF!=3</formula>
    </cfRule>
    <cfRule type="expression" dxfId="3" priority="7">
      <formula>#REF!=2</formula>
    </cfRule>
    <cfRule type="expression" dxfId="2" priority="8">
      <formula>#REF!=1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2</xdr:col>
                    <xdr:colOff>85725</xdr:colOff>
                    <xdr:row>23</xdr:row>
                    <xdr:rowOff>85725</xdr:rowOff>
                  </from>
                  <to>
                    <xdr:col>3</xdr:col>
                    <xdr:colOff>609600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25</xdr:row>
                    <xdr:rowOff>85725</xdr:rowOff>
                  </from>
                  <to>
                    <xdr:col>3</xdr:col>
                    <xdr:colOff>609600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7E4D-654D-4960-A5AE-5777873D3B97}">
  <sheetPr codeName="Planilha2"/>
  <dimension ref="A1:H16"/>
  <sheetViews>
    <sheetView showGridLines="0" showRowColHeaders="0" workbookViewId="0">
      <selection activeCell="M22" sqref="M22"/>
    </sheetView>
  </sheetViews>
  <sheetFormatPr defaultColWidth="9.28515625" defaultRowHeight="15" customHeight="1" x14ac:dyDescent="0.25"/>
  <cols>
    <col min="1" max="1" width="20.85546875" customWidth="1"/>
  </cols>
  <sheetData>
    <row r="1" spans="1:8" ht="15" customHeight="1" x14ac:dyDescent="0.25">
      <c r="A1" s="5" t="s">
        <v>4</v>
      </c>
      <c r="B1" s="5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28</v>
      </c>
    </row>
    <row r="2" spans="1:8" ht="15" customHeight="1" x14ac:dyDescent="0.25">
      <c r="A2" s="5" t="s">
        <v>5</v>
      </c>
      <c r="B2" s="6" t="s">
        <v>10</v>
      </c>
      <c r="C2" s="6" t="s">
        <v>15</v>
      </c>
      <c r="D2" s="6" t="s">
        <v>12</v>
      </c>
      <c r="E2" s="6" t="s">
        <v>13</v>
      </c>
      <c r="F2" s="6" t="s">
        <v>14</v>
      </c>
      <c r="G2" s="6" t="s">
        <v>11</v>
      </c>
      <c r="H2" s="6" t="str">
        <f>IF(Luxos!$C$16=1,B2,IF(Luxos!$C$16=2,C2,IF(Luxos!$C$16=3,D2,IF(Luxos!$C$16=4,E2,IF(Luxos!$C$16=5,F2,G2)))))</f>
        <v>Copo de Prata</v>
      </c>
    </row>
    <row r="3" spans="1:8" ht="15" customHeight="1" x14ac:dyDescent="0.25">
      <c r="A3" s="5" t="s">
        <v>6</v>
      </c>
      <c r="B3" s="6" t="s">
        <v>16</v>
      </c>
      <c r="C3" s="6" t="s">
        <v>18</v>
      </c>
      <c r="D3" s="6" t="s">
        <v>20</v>
      </c>
      <c r="E3" s="6" t="s">
        <v>19</v>
      </c>
      <c r="F3" s="6" t="s">
        <v>22</v>
      </c>
      <c r="G3" s="6" t="s">
        <v>21</v>
      </c>
      <c r="H3" s="6" t="str">
        <f>IF(Luxos!$C$16=1,B3,IF(Luxos!$C$16=2,C3,IF(Luxos!$C$16=3,D3,IF(Luxos!$C$16=4,E3,IF(Luxos!$C$16=5,F3,G3)))))</f>
        <v>Espelho de Prata</v>
      </c>
    </row>
    <row r="4" spans="1:8" ht="15" customHeight="1" x14ac:dyDescent="0.25">
      <c r="A4" s="5" t="s">
        <v>7</v>
      </c>
      <c r="B4" s="6" t="s">
        <v>17</v>
      </c>
      <c r="C4" s="6" t="s">
        <v>26</v>
      </c>
      <c r="D4" s="6" t="s">
        <v>23</v>
      </c>
      <c r="E4" s="6" t="s">
        <v>24</v>
      </c>
      <c r="F4" s="6" t="s">
        <v>27</v>
      </c>
      <c r="G4" s="6" t="s">
        <v>25</v>
      </c>
      <c r="H4" s="6" t="str">
        <f>IF(Luxos!$C$16=1,B4,IF(Luxos!$C$16=2,C4,IF(Luxos!$C$16=3,D4,IF(Luxos!$C$16=4,E4,IF(Luxos!$C$16=5,F4,G4)))))</f>
        <v>Candelabro de Prata</v>
      </c>
    </row>
    <row r="5" spans="1:8" ht="15" customHeight="1" x14ac:dyDescent="0.25">
      <c r="A5" s="5" t="s">
        <v>8</v>
      </c>
    </row>
    <row r="6" spans="1:8" ht="15" customHeight="1" x14ac:dyDescent="0.25">
      <c r="A6" s="5" t="s">
        <v>9</v>
      </c>
    </row>
    <row r="8" spans="1:8" ht="15" customHeight="1" x14ac:dyDescent="0.25">
      <c r="A8" s="7" t="s">
        <v>61</v>
      </c>
      <c r="B8" s="7" t="s">
        <v>62</v>
      </c>
      <c r="C8" s="7" t="s">
        <v>63</v>
      </c>
    </row>
    <row r="9" spans="1:8" ht="15" customHeight="1" x14ac:dyDescent="0.25">
      <c r="A9" s="5" t="s">
        <v>48</v>
      </c>
      <c r="B9" s="6">
        <v>288</v>
      </c>
      <c r="C9" s="5" t="s">
        <v>64</v>
      </c>
    </row>
    <row r="10" spans="1:8" ht="15" customHeight="1" x14ac:dyDescent="0.25">
      <c r="A10" s="5" t="s">
        <v>49</v>
      </c>
      <c r="B10" s="6">
        <v>384</v>
      </c>
      <c r="C10" s="5" t="s">
        <v>65</v>
      </c>
    </row>
    <row r="11" spans="1:8" ht="15" customHeight="1" x14ac:dyDescent="0.25">
      <c r="A11" s="5" t="s">
        <v>50</v>
      </c>
      <c r="B11" s="6">
        <v>96</v>
      </c>
      <c r="C11" s="5" t="s">
        <v>66</v>
      </c>
    </row>
    <row r="12" spans="1:8" ht="15" customHeight="1" x14ac:dyDescent="0.25">
      <c r="A12" s="5" t="s">
        <v>51</v>
      </c>
      <c r="B12" s="6">
        <v>96</v>
      </c>
    </row>
    <row r="13" spans="1:8" ht="15" customHeight="1" x14ac:dyDescent="0.25">
      <c r="A13" s="5" t="s">
        <v>52</v>
      </c>
      <c r="B13" s="6">
        <v>192</v>
      </c>
    </row>
    <row r="14" spans="1:8" ht="15" customHeight="1" x14ac:dyDescent="0.25">
      <c r="A14" s="5" t="s">
        <v>53</v>
      </c>
      <c r="B14" s="6">
        <v>96</v>
      </c>
    </row>
    <row r="15" spans="1:8" ht="15" customHeight="1" x14ac:dyDescent="0.25">
      <c r="A15" s="5" t="s">
        <v>54</v>
      </c>
      <c r="B15" s="6">
        <v>96</v>
      </c>
    </row>
    <row r="16" spans="1:8" ht="15" customHeight="1" x14ac:dyDescent="0.25">
      <c r="A16" s="5" t="s">
        <v>55</v>
      </c>
      <c r="B16" s="6">
        <v>192</v>
      </c>
    </row>
  </sheetData>
  <sheetProtection algorithmName="SHA-512" hashValue="qrGva8bcubz+XunbMRCufe3dKw6vgJAv0ZxfCTf4iPNKQXQ3WfWA+hgfI0lLQ775AqhckTO70OlItTgieRMsFA==" saltValue="1UvMpa7jwasylfePukYJP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D1A7B-C460-4C7C-B98D-ABBB157D6114}">
  <sheetPr codeName="Planilha7"/>
  <dimension ref="A1:AE50"/>
  <sheetViews>
    <sheetView showGridLines="0" showRowColHeaders="0" showZeros="0" workbookViewId="0">
      <selection activeCell="B11" sqref="B11:C11"/>
    </sheetView>
  </sheetViews>
  <sheetFormatPr defaultColWidth="0" defaultRowHeight="15" customHeight="1" zeroHeight="1" x14ac:dyDescent="0.25"/>
  <cols>
    <col min="1" max="1" width="5.85546875" customWidth="1"/>
    <col min="2" max="23" width="11.7109375" customWidth="1"/>
    <col min="24" max="24" width="10.85546875" customWidth="1"/>
    <col min="25" max="25" width="10.85546875" hidden="1"/>
    <col min="26" max="16384" width="9.140625" hidden="1"/>
  </cols>
  <sheetData>
    <row r="1" spans="1:31" s="9" customForma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31" s="9" customForma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31" s="9" customForma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31" s="9" customFormat="1" x14ac:dyDescent="0.25">
      <c r="A4" s="10" t="s">
        <v>69</v>
      </c>
      <c r="B4" s="10">
        <f>Q25*V33</f>
        <v>0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31" s="9" customForma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</row>
    <row r="6" spans="1:31" x14ac:dyDescent="0.25"/>
    <row r="7" spans="1:31" x14ac:dyDescent="0.25"/>
    <row r="8" spans="1:31" x14ac:dyDescent="0.25"/>
    <row r="9" spans="1:31" ht="15.75" x14ac:dyDescent="0.25">
      <c r="Z9" s="37" t="s">
        <v>93</v>
      </c>
      <c r="AA9" s="38"/>
      <c r="AB9" s="37" t="s">
        <v>91</v>
      </c>
      <c r="AC9" s="38"/>
      <c r="AD9" s="37" t="s">
        <v>92</v>
      </c>
      <c r="AE9" s="38"/>
    </row>
    <row r="10" spans="1:31" ht="21.75" customHeight="1" x14ac:dyDescent="0.25">
      <c r="B10" s="37" t="s">
        <v>84</v>
      </c>
      <c r="C10" s="38"/>
      <c r="D10" s="37" t="s">
        <v>2</v>
      </c>
      <c r="E10" s="38"/>
      <c r="F10" s="37" t="s">
        <v>85</v>
      </c>
      <c r="G10" s="38"/>
      <c r="H10" s="37" t="s">
        <v>86</v>
      </c>
      <c r="I10" s="38"/>
      <c r="J10" s="37" t="s">
        <v>87</v>
      </c>
      <c r="K10" s="38"/>
      <c r="L10" s="37" t="s">
        <v>88</v>
      </c>
      <c r="M10" s="38"/>
      <c r="N10" s="37" t="s">
        <v>89</v>
      </c>
      <c r="O10" s="38"/>
      <c r="P10" s="37" t="s">
        <v>34</v>
      </c>
      <c r="Q10" s="38"/>
      <c r="R10" s="37" t="s">
        <v>35</v>
      </c>
      <c r="S10" s="38"/>
      <c r="Z10" s="35">
        <f>IF(H11=TRUE,D11*F11*Configuração!$L$11,D11*F11)</f>
        <v>0</v>
      </c>
      <c r="AA10" s="36"/>
      <c r="AB10" s="35">
        <f>L11*D11</f>
        <v>0</v>
      </c>
      <c r="AC10" s="36"/>
      <c r="AD10" s="35">
        <f>IF(N11=TRUE,AB10*(Configuração!$A$4+Configuração!$F$11),Configuração!$A$4*AB10)</f>
        <v>0</v>
      </c>
      <c r="AE10" s="36"/>
    </row>
    <row r="11" spans="1:31" ht="18" customHeight="1" x14ac:dyDescent="0.25">
      <c r="B11" s="45"/>
      <c r="C11" s="46"/>
      <c r="D11" s="45"/>
      <c r="E11" s="46"/>
      <c r="F11" s="45"/>
      <c r="G11" s="46"/>
      <c r="H11" s="47" t="b">
        <v>0</v>
      </c>
      <c r="I11" s="48"/>
      <c r="J11" s="35">
        <f>Z10+AD10</f>
        <v>0</v>
      </c>
      <c r="K11" s="36"/>
      <c r="L11" s="49"/>
      <c r="M11" s="50"/>
      <c r="N11" s="47" t="b">
        <v>0</v>
      </c>
      <c r="O11" s="48"/>
      <c r="P11" s="35">
        <f>AB10-J11</f>
        <v>0</v>
      </c>
      <c r="Q11" s="36"/>
      <c r="R11" s="39">
        <f>IFERROR(P11/J11,0)</f>
        <v>0</v>
      </c>
      <c r="S11" s="40"/>
      <c r="Z11" s="35">
        <f>IF(H12=TRUE,D12*F12*Configuração!$L$11,D12*F12)</f>
        <v>0</v>
      </c>
      <c r="AA11" s="36"/>
      <c r="AB11" s="35">
        <f t="shared" ref="AB11:AB40" si="0">L12*D12</f>
        <v>0</v>
      </c>
      <c r="AC11" s="36"/>
      <c r="AD11" s="35">
        <f>IF(N12=TRUE,AB11*(Configuração!$A$4+Configuração!$F$11),Configuração!$A$4*AB11)</f>
        <v>0</v>
      </c>
      <c r="AE11" s="36"/>
    </row>
    <row r="12" spans="1:31" ht="18" customHeight="1" x14ac:dyDescent="0.25">
      <c r="B12" s="45"/>
      <c r="C12" s="46"/>
      <c r="D12" s="45"/>
      <c r="E12" s="46"/>
      <c r="F12" s="45"/>
      <c r="G12" s="46"/>
      <c r="H12" s="47"/>
      <c r="I12" s="48"/>
      <c r="J12" s="35">
        <f t="shared" ref="J12:J41" si="1">Z11+AD11</f>
        <v>0</v>
      </c>
      <c r="K12" s="36"/>
      <c r="L12" s="49"/>
      <c r="M12" s="50"/>
      <c r="N12" s="47"/>
      <c r="O12" s="48"/>
      <c r="P12" s="35">
        <f t="shared" ref="P12:P41" si="2">AB11-J12</f>
        <v>0</v>
      </c>
      <c r="Q12" s="36"/>
      <c r="R12" s="39">
        <f t="shared" ref="R12:R41" si="3">IFERROR(P12/J12,0)</f>
        <v>0</v>
      </c>
      <c r="S12" s="40"/>
      <c r="Z12" s="35">
        <f>IF(H13=TRUE,D13*F13*Configuração!$L$11,D13*F13)</f>
        <v>0</v>
      </c>
      <c r="AA12" s="36"/>
      <c r="AB12" s="35">
        <f t="shared" si="0"/>
        <v>0</v>
      </c>
      <c r="AC12" s="36"/>
      <c r="AD12" s="35">
        <f>IF(N13=TRUE,AB12*(Configuração!$A$4+Configuração!$F$11),Configuração!$A$4*AB12)</f>
        <v>0</v>
      </c>
      <c r="AE12" s="36"/>
    </row>
    <row r="13" spans="1:31" ht="18" customHeight="1" x14ac:dyDescent="0.25">
      <c r="B13" s="45"/>
      <c r="C13" s="46"/>
      <c r="D13" s="45"/>
      <c r="E13" s="46"/>
      <c r="F13" s="45"/>
      <c r="G13" s="46"/>
      <c r="H13" s="47"/>
      <c r="I13" s="48"/>
      <c r="J13" s="35">
        <f t="shared" si="1"/>
        <v>0</v>
      </c>
      <c r="K13" s="36"/>
      <c r="L13" s="49"/>
      <c r="M13" s="50"/>
      <c r="N13" s="47"/>
      <c r="O13" s="48"/>
      <c r="P13" s="35">
        <f t="shared" si="2"/>
        <v>0</v>
      </c>
      <c r="Q13" s="36"/>
      <c r="R13" s="39">
        <f t="shared" si="3"/>
        <v>0</v>
      </c>
      <c r="S13" s="40"/>
      <c r="Z13" s="35">
        <f>IF(H14=TRUE,D14*F14*Configuração!$L$11,D14*F14)</f>
        <v>0</v>
      </c>
      <c r="AA13" s="36"/>
      <c r="AB13" s="35">
        <f t="shared" si="0"/>
        <v>0</v>
      </c>
      <c r="AC13" s="36"/>
      <c r="AD13" s="35">
        <f>IF(N14=TRUE,AB13*(Configuração!$A$4+Configuração!$F$11),Configuração!$A$4*AB13)</f>
        <v>0</v>
      </c>
      <c r="AE13" s="36"/>
    </row>
    <row r="14" spans="1:31" ht="18" customHeight="1" x14ac:dyDescent="0.25">
      <c r="B14" s="45"/>
      <c r="C14" s="46"/>
      <c r="D14" s="45"/>
      <c r="E14" s="46"/>
      <c r="F14" s="45"/>
      <c r="G14" s="46"/>
      <c r="H14" s="47"/>
      <c r="I14" s="48"/>
      <c r="J14" s="35">
        <f t="shared" si="1"/>
        <v>0</v>
      </c>
      <c r="K14" s="36"/>
      <c r="L14" s="49"/>
      <c r="M14" s="50"/>
      <c r="N14" s="47"/>
      <c r="O14" s="48"/>
      <c r="P14" s="35">
        <f t="shared" si="2"/>
        <v>0</v>
      </c>
      <c r="Q14" s="36"/>
      <c r="R14" s="39">
        <f t="shared" si="3"/>
        <v>0</v>
      </c>
      <c r="S14" s="40"/>
      <c r="Z14" s="35">
        <f>IF(H15=TRUE,D15*F15*Configuração!$L$11,D15*F15)</f>
        <v>0</v>
      </c>
      <c r="AA14" s="36"/>
      <c r="AB14" s="35">
        <f t="shared" si="0"/>
        <v>0</v>
      </c>
      <c r="AC14" s="36"/>
      <c r="AD14" s="35">
        <f>IF(N15=TRUE,AB14*(Configuração!$A$4+Configuração!$F$11),Configuração!$A$4*AB14)</f>
        <v>0</v>
      </c>
      <c r="AE14" s="36"/>
    </row>
    <row r="15" spans="1:31" ht="18" customHeight="1" x14ac:dyDescent="0.25">
      <c r="B15" s="45"/>
      <c r="C15" s="46"/>
      <c r="D15" s="45"/>
      <c r="E15" s="46"/>
      <c r="F15" s="45"/>
      <c r="G15" s="46"/>
      <c r="H15" s="47"/>
      <c r="I15" s="48"/>
      <c r="J15" s="35">
        <f t="shared" si="1"/>
        <v>0</v>
      </c>
      <c r="K15" s="36"/>
      <c r="L15" s="49"/>
      <c r="M15" s="50"/>
      <c r="N15" s="47"/>
      <c r="O15" s="48"/>
      <c r="P15" s="35">
        <f t="shared" si="2"/>
        <v>0</v>
      </c>
      <c r="Q15" s="36"/>
      <c r="R15" s="39">
        <f t="shared" si="3"/>
        <v>0</v>
      </c>
      <c r="S15" s="40"/>
      <c r="U15" s="41"/>
      <c r="V15" s="41"/>
      <c r="W15" s="41"/>
      <c r="Z15" s="35">
        <f>IF(H16=TRUE,D16*F16*Configuração!$L$11,D16*F16)</f>
        <v>0</v>
      </c>
      <c r="AA15" s="36"/>
      <c r="AB15" s="35">
        <f t="shared" si="0"/>
        <v>0</v>
      </c>
      <c r="AC15" s="36"/>
      <c r="AD15" s="35">
        <f>IF(N16=TRUE,AB15*(Configuração!$A$4+Configuração!$F$11),Configuração!$A$4*AB15)</f>
        <v>0</v>
      </c>
      <c r="AE15" s="36"/>
    </row>
    <row r="16" spans="1:31" ht="18" customHeight="1" x14ac:dyDescent="0.25">
      <c r="B16" s="45"/>
      <c r="C16" s="46"/>
      <c r="D16" s="45"/>
      <c r="E16" s="46"/>
      <c r="F16" s="45"/>
      <c r="G16" s="46"/>
      <c r="H16" s="47"/>
      <c r="I16" s="48"/>
      <c r="J16" s="35">
        <f t="shared" si="1"/>
        <v>0</v>
      </c>
      <c r="K16" s="36"/>
      <c r="L16" s="49"/>
      <c r="M16" s="50"/>
      <c r="N16" s="47"/>
      <c r="O16" s="48"/>
      <c r="P16" s="35">
        <f t="shared" si="2"/>
        <v>0</v>
      </c>
      <c r="Q16" s="36"/>
      <c r="R16" s="39">
        <f t="shared" si="3"/>
        <v>0</v>
      </c>
      <c r="S16" s="40"/>
      <c r="U16" s="42" t="s">
        <v>94</v>
      </c>
      <c r="V16" s="42"/>
      <c r="W16" s="42"/>
      <c r="Z16" s="35">
        <f>IF(H17=TRUE,D17*F17*Configuração!$L$11,D17*F17)</f>
        <v>0</v>
      </c>
      <c r="AA16" s="36"/>
      <c r="AB16" s="35">
        <f t="shared" si="0"/>
        <v>0</v>
      </c>
      <c r="AC16" s="36"/>
      <c r="AD16" s="35">
        <f>IF(N17=TRUE,AB16*(Configuração!$A$4+Configuração!$F$11),Configuração!$A$4*AB16)</f>
        <v>0</v>
      </c>
      <c r="AE16" s="36"/>
    </row>
    <row r="17" spans="2:31" ht="18" customHeight="1" x14ac:dyDescent="0.25">
      <c r="B17" s="45"/>
      <c r="C17" s="46"/>
      <c r="D17" s="45"/>
      <c r="E17" s="46"/>
      <c r="F17" s="45"/>
      <c r="G17" s="46"/>
      <c r="H17" s="47"/>
      <c r="I17" s="48"/>
      <c r="J17" s="35">
        <f t="shared" si="1"/>
        <v>0</v>
      </c>
      <c r="K17" s="36"/>
      <c r="L17" s="49"/>
      <c r="M17" s="50"/>
      <c r="N17" s="47"/>
      <c r="O17" s="48"/>
      <c r="P17" s="35">
        <f t="shared" si="2"/>
        <v>0</v>
      </c>
      <c r="Q17" s="36"/>
      <c r="R17" s="39">
        <f t="shared" si="3"/>
        <v>0</v>
      </c>
      <c r="S17" s="40"/>
      <c r="U17" s="42"/>
      <c r="V17" s="42"/>
      <c r="W17" s="42"/>
      <c r="Z17" s="35">
        <f>IF(H18=TRUE,D18*F18*Configuração!$L$11,D18*F18)</f>
        <v>0</v>
      </c>
      <c r="AA17" s="36"/>
      <c r="AB17" s="35">
        <f t="shared" si="0"/>
        <v>0</v>
      </c>
      <c r="AC17" s="36"/>
      <c r="AD17" s="35">
        <f>IF(N18=TRUE,AB17*(Configuração!$A$4+Configuração!$F$11),Configuração!$A$4*AB17)</f>
        <v>0</v>
      </c>
      <c r="AE17" s="36"/>
    </row>
    <row r="18" spans="2:31" ht="18" customHeight="1" x14ac:dyDescent="0.25">
      <c r="B18" s="45"/>
      <c r="C18" s="46"/>
      <c r="D18" s="45"/>
      <c r="E18" s="46"/>
      <c r="F18" s="45"/>
      <c r="G18" s="46"/>
      <c r="H18" s="47"/>
      <c r="I18" s="48"/>
      <c r="J18" s="35">
        <f t="shared" si="1"/>
        <v>0</v>
      </c>
      <c r="K18" s="36"/>
      <c r="L18" s="49"/>
      <c r="M18" s="50"/>
      <c r="N18" s="47"/>
      <c r="O18" s="48"/>
      <c r="P18" s="35">
        <f t="shared" si="2"/>
        <v>0</v>
      </c>
      <c r="Q18" s="36"/>
      <c r="R18" s="39">
        <f t="shared" si="3"/>
        <v>0</v>
      </c>
      <c r="S18" s="40"/>
      <c r="U18" s="43">
        <f>SUM(P11:Q41)</f>
        <v>0</v>
      </c>
      <c r="V18" s="43"/>
      <c r="W18" s="43"/>
      <c r="Z18" s="35">
        <f>IF(H19=TRUE,D19*F19*Configuração!$L$11,D19*F19)</f>
        <v>0</v>
      </c>
      <c r="AA18" s="36"/>
      <c r="AB18" s="35">
        <f t="shared" si="0"/>
        <v>0</v>
      </c>
      <c r="AC18" s="36"/>
      <c r="AD18" s="35">
        <f>IF(N19=TRUE,AB18*(Configuração!$A$4+Configuração!$F$11),Configuração!$A$4*AB18)</f>
        <v>0</v>
      </c>
      <c r="AE18" s="36"/>
    </row>
    <row r="19" spans="2:31" ht="18" customHeight="1" x14ac:dyDescent="0.25">
      <c r="B19" s="45"/>
      <c r="C19" s="46"/>
      <c r="D19" s="45"/>
      <c r="E19" s="46"/>
      <c r="F19" s="45"/>
      <c r="G19" s="46"/>
      <c r="H19" s="47"/>
      <c r="I19" s="48"/>
      <c r="J19" s="35">
        <f t="shared" si="1"/>
        <v>0</v>
      </c>
      <c r="K19" s="36"/>
      <c r="L19" s="49"/>
      <c r="M19" s="50"/>
      <c r="N19" s="47"/>
      <c r="O19" s="48"/>
      <c r="P19" s="35">
        <f t="shared" si="2"/>
        <v>0</v>
      </c>
      <c r="Q19" s="36"/>
      <c r="R19" s="39">
        <f t="shared" si="3"/>
        <v>0</v>
      </c>
      <c r="S19" s="40"/>
      <c r="U19" s="43"/>
      <c r="V19" s="43"/>
      <c r="W19" s="43"/>
      <c r="Z19" s="35">
        <f>IF(H20=TRUE,D20*F20*Configuração!$L$11,D20*F20)</f>
        <v>0</v>
      </c>
      <c r="AA19" s="36"/>
      <c r="AB19" s="35">
        <f t="shared" si="0"/>
        <v>0</v>
      </c>
      <c r="AC19" s="36"/>
      <c r="AD19" s="35">
        <f>IF(N20=TRUE,AB19*(Configuração!$A$4+Configuração!$F$11),Configuração!$A$4*AB19)</f>
        <v>0</v>
      </c>
      <c r="AE19" s="36"/>
    </row>
    <row r="20" spans="2:31" ht="18" customHeight="1" x14ac:dyDescent="0.25">
      <c r="B20" s="45"/>
      <c r="C20" s="46"/>
      <c r="D20" s="45"/>
      <c r="E20" s="46"/>
      <c r="F20" s="45"/>
      <c r="G20" s="46"/>
      <c r="H20" s="47"/>
      <c r="I20" s="48"/>
      <c r="J20" s="35">
        <f t="shared" si="1"/>
        <v>0</v>
      </c>
      <c r="K20" s="36"/>
      <c r="L20" s="49"/>
      <c r="M20" s="50"/>
      <c r="N20" s="47"/>
      <c r="O20" s="48"/>
      <c r="P20" s="35">
        <f t="shared" si="2"/>
        <v>0</v>
      </c>
      <c r="Q20" s="36"/>
      <c r="R20" s="39">
        <f t="shared" si="3"/>
        <v>0</v>
      </c>
      <c r="S20" s="40"/>
      <c r="Z20" s="35">
        <f>IF(H21=TRUE,D21*F21*Configuração!$L$11,D21*F21)</f>
        <v>0</v>
      </c>
      <c r="AA20" s="36"/>
      <c r="AB20" s="35">
        <f t="shared" si="0"/>
        <v>0</v>
      </c>
      <c r="AC20" s="36"/>
      <c r="AD20" s="35">
        <f>IF(N21=TRUE,AB20*(Configuração!$A$4+Configuração!$F$11),Configuração!$A$4*AB20)</f>
        <v>0</v>
      </c>
      <c r="AE20" s="36"/>
    </row>
    <row r="21" spans="2:31" ht="18" customHeight="1" x14ac:dyDescent="0.25">
      <c r="B21" s="45"/>
      <c r="C21" s="46"/>
      <c r="D21" s="45"/>
      <c r="E21" s="46"/>
      <c r="F21" s="45"/>
      <c r="G21" s="46"/>
      <c r="H21" s="47"/>
      <c r="I21" s="48"/>
      <c r="J21" s="35">
        <f t="shared" si="1"/>
        <v>0</v>
      </c>
      <c r="K21" s="36"/>
      <c r="L21" s="49"/>
      <c r="M21" s="50"/>
      <c r="N21" s="47"/>
      <c r="O21" s="48"/>
      <c r="P21" s="35">
        <f t="shared" si="2"/>
        <v>0</v>
      </c>
      <c r="Q21" s="36"/>
      <c r="R21" s="39">
        <f t="shared" si="3"/>
        <v>0</v>
      </c>
      <c r="S21" s="40"/>
      <c r="U21" s="42" t="s">
        <v>95</v>
      </c>
      <c r="V21" s="42"/>
      <c r="W21" s="42"/>
      <c r="Z21" s="35">
        <f>IF(H22=TRUE,D22*F22*Configuração!$L$11,D22*F22)</f>
        <v>0</v>
      </c>
      <c r="AA21" s="36"/>
      <c r="AB21" s="35">
        <f t="shared" si="0"/>
        <v>0</v>
      </c>
      <c r="AC21" s="36"/>
      <c r="AD21" s="35">
        <f>IF(N22=TRUE,AB21*(Configuração!$A$4+Configuração!$F$11),Configuração!$A$4*AB21)</f>
        <v>0</v>
      </c>
      <c r="AE21" s="36"/>
    </row>
    <row r="22" spans="2:31" ht="18" customHeight="1" x14ac:dyDescent="0.25">
      <c r="B22" s="45"/>
      <c r="C22" s="46"/>
      <c r="D22" s="45"/>
      <c r="E22" s="46"/>
      <c r="F22" s="45"/>
      <c r="G22" s="46"/>
      <c r="H22" s="47"/>
      <c r="I22" s="48"/>
      <c r="J22" s="35">
        <f t="shared" si="1"/>
        <v>0</v>
      </c>
      <c r="K22" s="36"/>
      <c r="L22" s="49"/>
      <c r="M22" s="50"/>
      <c r="N22" s="47"/>
      <c r="O22" s="48"/>
      <c r="P22" s="35">
        <f t="shared" si="2"/>
        <v>0</v>
      </c>
      <c r="Q22" s="36"/>
      <c r="R22" s="39">
        <f t="shared" si="3"/>
        <v>0</v>
      </c>
      <c r="S22" s="40"/>
      <c r="U22" s="42"/>
      <c r="V22" s="42"/>
      <c r="W22" s="42"/>
      <c r="Z22" s="35">
        <f>IF(H23=TRUE,D23*F23*Configuração!$L$11,D23*F23)</f>
        <v>0</v>
      </c>
      <c r="AA22" s="36"/>
      <c r="AB22" s="35">
        <f t="shared" si="0"/>
        <v>0</v>
      </c>
      <c r="AC22" s="36"/>
      <c r="AD22" s="35">
        <f>IF(N23=TRUE,AB22*(Configuração!$A$4+Configuração!$F$11),Configuração!$A$4*AB22)</f>
        <v>0</v>
      </c>
      <c r="AE22" s="36"/>
    </row>
    <row r="23" spans="2:31" ht="18" customHeight="1" x14ac:dyDescent="0.25">
      <c r="B23" s="45"/>
      <c r="C23" s="46"/>
      <c r="D23" s="45"/>
      <c r="E23" s="46"/>
      <c r="F23" s="45"/>
      <c r="G23" s="46"/>
      <c r="H23" s="47"/>
      <c r="I23" s="48"/>
      <c r="J23" s="35">
        <f t="shared" si="1"/>
        <v>0</v>
      </c>
      <c r="K23" s="36"/>
      <c r="L23" s="49"/>
      <c r="M23" s="50"/>
      <c r="N23" s="47"/>
      <c r="O23" s="48"/>
      <c r="P23" s="35">
        <f t="shared" si="2"/>
        <v>0</v>
      </c>
      <c r="Q23" s="36"/>
      <c r="R23" s="39">
        <f t="shared" si="3"/>
        <v>0</v>
      </c>
      <c r="S23" s="40"/>
      <c r="U23" s="43">
        <f>SUM(J11:K41)</f>
        <v>0</v>
      </c>
      <c r="V23" s="43"/>
      <c r="W23" s="43"/>
      <c r="Z23" s="35">
        <f>IF(H24=TRUE,D24*F24*Configuração!$L$11,D24*F24)</f>
        <v>0</v>
      </c>
      <c r="AA23" s="36"/>
      <c r="AB23" s="35">
        <f t="shared" si="0"/>
        <v>0</v>
      </c>
      <c r="AC23" s="36"/>
      <c r="AD23" s="35">
        <f>IF(N24=TRUE,AB23*(Configuração!$A$4+Configuração!$F$11),Configuração!$A$4*AB23)</f>
        <v>0</v>
      </c>
      <c r="AE23" s="36"/>
    </row>
    <row r="24" spans="2:31" ht="18" customHeight="1" x14ac:dyDescent="0.25">
      <c r="B24" s="45"/>
      <c r="C24" s="46"/>
      <c r="D24" s="45"/>
      <c r="E24" s="46"/>
      <c r="F24" s="45"/>
      <c r="G24" s="46"/>
      <c r="H24" s="47"/>
      <c r="I24" s="48"/>
      <c r="J24" s="35">
        <f t="shared" si="1"/>
        <v>0</v>
      </c>
      <c r="K24" s="36"/>
      <c r="L24" s="49"/>
      <c r="M24" s="50"/>
      <c r="N24" s="47"/>
      <c r="O24" s="48"/>
      <c r="P24" s="35">
        <f t="shared" si="2"/>
        <v>0</v>
      </c>
      <c r="Q24" s="36"/>
      <c r="R24" s="39">
        <f t="shared" si="3"/>
        <v>0</v>
      </c>
      <c r="S24" s="40"/>
      <c r="U24" s="43"/>
      <c r="V24" s="43"/>
      <c r="W24" s="43"/>
      <c r="Z24" s="35">
        <f>IF(H25=TRUE,D25*F25*Configuração!$L$11,D25*F25)</f>
        <v>0</v>
      </c>
      <c r="AA24" s="36"/>
      <c r="AB24" s="35">
        <f t="shared" si="0"/>
        <v>0</v>
      </c>
      <c r="AC24" s="36"/>
      <c r="AD24" s="35">
        <f>IF(N25=TRUE,AB24*(Configuração!$A$4+Configuração!$F$11),Configuração!$A$4*AB24)</f>
        <v>0</v>
      </c>
      <c r="AE24" s="36"/>
    </row>
    <row r="25" spans="2:31" ht="18" customHeight="1" x14ac:dyDescent="0.25">
      <c r="B25" s="45"/>
      <c r="C25" s="46"/>
      <c r="D25" s="45"/>
      <c r="E25" s="46"/>
      <c r="F25" s="45"/>
      <c r="G25" s="46"/>
      <c r="H25" s="47"/>
      <c r="I25" s="48"/>
      <c r="J25" s="35">
        <f t="shared" si="1"/>
        <v>0</v>
      </c>
      <c r="K25" s="36"/>
      <c r="L25" s="49"/>
      <c r="M25" s="50"/>
      <c r="N25" s="47"/>
      <c r="O25" s="48"/>
      <c r="P25" s="35">
        <f t="shared" si="2"/>
        <v>0</v>
      </c>
      <c r="Q25" s="36"/>
      <c r="R25" s="39">
        <f t="shared" si="3"/>
        <v>0</v>
      </c>
      <c r="S25" s="40"/>
      <c r="Z25" s="35">
        <f>IF(H26=TRUE,D26*F26*Configuração!$L$11,D26*F26)</f>
        <v>0</v>
      </c>
      <c r="AA25" s="36"/>
      <c r="AB25" s="35">
        <f t="shared" si="0"/>
        <v>0</v>
      </c>
      <c r="AC25" s="36"/>
      <c r="AD25" s="35">
        <f>IF(N26=TRUE,AB25*(Configuração!$A$4+Configuração!$F$11),Configuração!$A$4*AB25)</f>
        <v>0</v>
      </c>
      <c r="AE25" s="36"/>
    </row>
    <row r="26" spans="2:31" ht="18" customHeight="1" x14ac:dyDescent="0.25">
      <c r="B26" s="45"/>
      <c r="C26" s="46"/>
      <c r="D26" s="45"/>
      <c r="E26" s="46"/>
      <c r="F26" s="45"/>
      <c r="G26" s="46"/>
      <c r="H26" s="47"/>
      <c r="I26" s="48"/>
      <c r="J26" s="35">
        <f t="shared" si="1"/>
        <v>0</v>
      </c>
      <c r="K26" s="36"/>
      <c r="L26" s="49"/>
      <c r="M26" s="50"/>
      <c r="N26" s="47"/>
      <c r="O26" s="48"/>
      <c r="P26" s="35">
        <f t="shared" si="2"/>
        <v>0</v>
      </c>
      <c r="Q26" s="36"/>
      <c r="R26" s="39">
        <f t="shared" si="3"/>
        <v>0</v>
      </c>
      <c r="S26" s="40"/>
      <c r="U26" s="42" t="s">
        <v>96</v>
      </c>
      <c r="V26" s="42"/>
      <c r="W26" s="42"/>
      <c r="Z26" s="35">
        <f>IF(H27=TRUE,D27*F27*Configuração!$L$11,D27*F27)</f>
        <v>0</v>
      </c>
      <c r="AA26" s="36"/>
      <c r="AB26" s="35">
        <f t="shared" si="0"/>
        <v>0</v>
      </c>
      <c r="AC26" s="36"/>
      <c r="AD26" s="35">
        <f>IF(N27=TRUE,AB26*(Configuração!$A$4+Configuração!$F$11),Configuração!$A$4*AB26)</f>
        <v>0</v>
      </c>
      <c r="AE26" s="36"/>
    </row>
    <row r="27" spans="2:31" ht="18" customHeight="1" x14ac:dyDescent="0.25">
      <c r="B27" s="45"/>
      <c r="C27" s="46"/>
      <c r="D27" s="45"/>
      <c r="E27" s="46"/>
      <c r="F27" s="45"/>
      <c r="G27" s="46"/>
      <c r="H27" s="47"/>
      <c r="I27" s="48"/>
      <c r="J27" s="35">
        <f t="shared" si="1"/>
        <v>0</v>
      </c>
      <c r="K27" s="36"/>
      <c r="L27" s="49"/>
      <c r="M27" s="50"/>
      <c r="N27" s="47"/>
      <c r="O27" s="48"/>
      <c r="P27" s="35">
        <f t="shared" si="2"/>
        <v>0</v>
      </c>
      <c r="Q27" s="36"/>
      <c r="R27" s="39">
        <f t="shared" si="3"/>
        <v>0</v>
      </c>
      <c r="S27" s="40"/>
      <c r="U27" s="42"/>
      <c r="V27" s="42"/>
      <c r="W27" s="42"/>
      <c r="Z27" s="35">
        <f>IF(H28=TRUE,D28*F28*Configuração!$L$11,D28*F28)</f>
        <v>0</v>
      </c>
      <c r="AA27" s="36"/>
      <c r="AB27" s="35">
        <f t="shared" si="0"/>
        <v>0</v>
      </c>
      <c r="AC27" s="36"/>
      <c r="AD27" s="35">
        <f>IF(N28=TRUE,AB27*(Configuração!$A$4+Configuração!$F$11),Configuração!$A$4*AB27)</f>
        <v>0</v>
      </c>
      <c r="AE27" s="36"/>
    </row>
    <row r="28" spans="2:31" ht="18" customHeight="1" x14ac:dyDescent="0.25">
      <c r="B28" s="45"/>
      <c r="C28" s="46"/>
      <c r="D28" s="45"/>
      <c r="E28" s="46"/>
      <c r="F28" s="45"/>
      <c r="G28" s="46"/>
      <c r="H28" s="47"/>
      <c r="I28" s="48"/>
      <c r="J28" s="35">
        <f t="shared" si="1"/>
        <v>0</v>
      </c>
      <c r="K28" s="36"/>
      <c r="L28" s="49"/>
      <c r="M28" s="50"/>
      <c r="N28" s="47"/>
      <c r="O28" s="48"/>
      <c r="P28" s="35">
        <f t="shared" si="2"/>
        <v>0</v>
      </c>
      <c r="Q28" s="36"/>
      <c r="R28" s="39">
        <f t="shared" si="3"/>
        <v>0</v>
      </c>
      <c r="S28" s="40"/>
      <c r="U28" s="44">
        <f>IFERROR(U18/U23,0)</f>
        <v>0</v>
      </c>
      <c r="V28" s="44"/>
      <c r="W28" s="44"/>
      <c r="Z28" s="35">
        <f>IF(H29=TRUE,D29*F29*Configuração!$L$11,D29*F29)</f>
        <v>0</v>
      </c>
      <c r="AA28" s="36"/>
      <c r="AB28" s="35">
        <f t="shared" si="0"/>
        <v>0</v>
      </c>
      <c r="AC28" s="36"/>
      <c r="AD28" s="35">
        <f>IF(N29=TRUE,AB28*(Configuração!$A$4+Configuração!$F$11),Configuração!$A$4*AB28)</f>
        <v>0</v>
      </c>
      <c r="AE28" s="36"/>
    </row>
    <row r="29" spans="2:31" ht="18" customHeight="1" x14ac:dyDescent="0.25">
      <c r="B29" s="45"/>
      <c r="C29" s="46"/>
      <c r="D29" s="45"/>
      <c r="E29" s="46"/>
      <c r="F29" s="45"/>
      <c r="G29" s="46"/>
      <c r="H29" s="47"/>
      <c r="I29" s="48"/>
      <c r="J29" s="35">
        <f t="shared" si="1"/>
        <v>0</v>
      </c>
      <c r="K29" s="36"/>
      <c r="L29" s="49"/>
      <c r="M29" s="50"/>
      <c r="N29" s="47"/>
      <c r="O29" s="48"/>
      <c r="P29" s="35">
        <f t="shared" si="2"/>
        <v>0</v>
      </c>
      <c r="Q29" s="36"/>
      <c r="R29" s="39">
        <f t="shared" si="3"/>
        <v>0</v>
      </c>
      <c r="S29" s="40"/>
      <c r="U29" s="44"/>
      <c r="V29" s="44"/>
      <c r="W29" s="44"/>
      <c r="Z29" s="35">
        <f>IF(H30=TRUE,D30*F30*Configuração!$L$11,D30*F30)</f>
        <v>0</v>
      </c>
      <c r="AA29" s="36"/>
      <c r="AB29" s="35">
        <f t="shared" si="0"/>
        <v>0</v>
      </c>
      <c r="AC29" s="36"/>
      <c r="AD29" s="35">
        <f>IF(N30=TRUE,AB29*(Configuração!$A$4+Configuração!$F$11),Configuração!$A$4*AB29)</f>
        <v>0</v>
      </c>
      <c r="AE29" s="36"/>
    </row>
    <row r="30" spans="2:31" ht="18" customHeight="1" x14ac:dyDescent="0.25">
      <c r="B30" s="45"/>
      <c r="C30" s="46"/>
      <c r="D30" s="45"/>
      <c r="E30" s="46"/>
      <c r="F30" s="45"/>
      <c r="G30" s="46"/>
      <c r="H30" s="47"/>
      <c r="I30" s="48"/>
      <c r="J30" s="35">
        <f t="shared" si="1"/>
        <v>0</v>
      </c>
      <c r="K30" s="36"/>
      <c r="L30" s="49"/>
      <c r="M30" s="50"/>
      <c r="N30" s="47"/>
      <c r="O30" s="48"/>
      <c r="P30" s="35">
        <f t="shared" si="2"/>
        <v>0</v>
      </c>
      <c r="Q30" s="36"/>
      <c r="R30" s="39">
        <f t="shared" si="3"/>
        <v>0</v>
      </c>
      <c r="S30" s="40"/>
      <c r="Z30" s="35">
        <f>IF(H31=TRUE,D31*F31*Configuração!$L$11,D31*F31)</f>
        <v>0</v>
      </c>
      <c r="AA30" s="36"/>
      <c r="AB30" s="35">
        <f t="shared" si="0"/>
        <v>0</v>
      </c>
      <c r="AC30" s="36"/>
      <c r="AD30" s="35">
        <f>IF(N31=TRUE,AB30*(Configuração!$A$4+Configuração!$F$11),Configuração!$A$4*AB30)</f>
        <v>0</v>
      </c>
      <c r="AE30" s="36"/>
    </row>
    <row r="31" spans="2:31" ht="18" customHeight="1" x14ac:dyDescent="0.25">
      <c r="B31" s="45"/>
      <c r="C31" s="46"/>
      <c r="D31" s="45"/>
      <c r="E31" s="46"/>
      <c r="F31" s="45"/>
      <c r="G31" s="46"/>
      <c r="H31" s="47"/>
      <c r="I31" s="48"/>
      <c r="J31" s="35">
        <f t="shared" si="1"/>
        <v>0</v>
      </c>
      <c r="K31" s="36"/>
      <c r="L31" s="49"/>
      <c r="M31" s="50"/>
      <c r="N31" s="47"/>
      <c r="O31" s="48"/>
      <c r="P31" s="35">
        <f t="shared" si="2"/>
        <v>0</v>
      </c>
      <c r="Q31" s="36"/>
      <c r="R31" s="39">
        <f t="shared" si="3"/>
        <v>0</v>
      </c>
      <c r="S31" s="40"/>
      <c r="Z31" s="35">
        <f>IF(H32=TRUE,D32*F32*Configuração!$L$11,D32*F32)</f>
        <v>0</v>
      </c>
      <c r="AA31" s="36"/>
      <c r="AB31" s="35">
        <f t="shared" si="0"/>
        <v>0</v>
      </c>
      <c r="AC31" s="36"/>
      <c r="AD31" s="35">
        <f>IF(N32=TRUE,AB31*(Configuração!$A$4+Configuração!$F$11),Configuração!$A$4*AB31)</f>
        <v>0</v>
      </c>
      <c r="AE31" s="36"/>
    </row>
    <row r="32" spans="2:31" ht="18" customHeight="1" x14ac:dyDescent="0.25">
      <c r="B32" s="45"/>
      <c r="C32" s="46"/>
      <c r="D32" s="45"/>
      <c r="E32" s="46"/>
      <c r="F32" s="45"/>
      <c r="G32" s="46"/>
      <c r="H32" s="47"/>
      <c r="I32" s="48"/>
      <c r="J32" s="35">
        <f t="shared" si="1"/>
        <v>0</v>
      </c>
      <c r="K32" s="36"/>
      <c r="L32" s="49"/>
      <c r="M32" s="50"/>
      <c r="N32" s="47"/>
      <c r="O32" s="48"/>
      <c r="P32" s="35">
        <f t="shared" si="2"/>
        <v>0</v>
      </c>
      <c r="Q32" s="36"/>
      <c r="R32" s="39">
        <f t="shared" si="3"/>
        <v>0</v>
      </c>
      <c r="S32" s="40"/>
      <c r="Z32" s="35">
        <f>IF(H33=TRUE,D33*F33*Configuração!$L$11,D33*F33)</f>
        <v>0</v>
      </c>
      <c r="AA32" s="36"/>
      <c r="AB32" s="35">
        <f t="shared" si="0"/>
        <v>0</v>
      </c>
      <c r="AC32" s="36"/>
      <c r="AD32" s="35">
        <f>IF(N33=TRUE,AB32*(Configuração!$A$4+Configuração!$F$11),Configuração!$A$4*AB32)</f>
        <v>0</v>
      </c>
      <c r="AE32" s="36"/>
    </row>
    <row r="33" spans="2:31" ht="18" customHeight="1" x14ac:dyDescent="0.25">
      <c r="B33" s="45"/>
      <c r="C33" s="46"/>
      <c r="D33" s="45"/>
      <c r="E33" s="46"/>
      <c r="F33" s="45"/>
      <c r="G33" s="46"/>
      <c r="H33" s="47"/>
      <c r="I33" s="48"/>
      <c r="J33" s="35">
        <f t="shared" si="1"/>
        <v>0</v>
      </c>
      <c r="K33" s="36"/>
      <c r="L33" s="49"/>
      <c r="M33" s="50"/>
      <c r="N33" s="47"/>
      <c r="O33" s="48"/>
      <c r="P33" s="35">
        <f t="shared" si="2"/>
        <v>0</v>
      </c>
      <c r="Q33" s="36"/>
      <c r="R33" s="39">
        <f t="shared" si="3"/>
        <v>0</v>
      </c>
      <c r="S33" s="40"/>
      <c r="Z33" s="35">
        <f>IF(H34=TRUE,D34*F34*Configuração!$L$11,D34*F34)</f>
        <v>0</v>
      </c>
      <c r="AA33" s="36"/>
      <c r="AB33" s="35">
        <f t="shared" si="0"/>
        <v>0</v>
      </c>
      <c r="AC33" s="36"/>
      <c r="AD33" s="35">
        <f>IF(N34=TRUE,AB33*(Configuração!$A$4+Configuração!$F$11),Configuração!$A$4*AB33)</f>
        <v>0</v>
      </c>
      <c r="AE33" s="36"/>
    </row>
    <row r="34" spans="2:31" ht="18" customHeight="1" x14ac:dyDescent="0.25">
      <c r="B34" s="45"/>
      <c r="C34" s="46"/>
      <c r="D34" s="45"/>
      <c r="E34" s="46"/>
      <c r="F34" s="45"/>
      <c r="G34" s="46"/>
      <c r="H34" s="47"/>
      <c r="I34" s="48"/>
      <c r="J34" s="35">
        <f t="shared" si="1"/>
        <v>0</v>
      </c>
      <c r="K34" s="36"/>
      <c r="L34" s="49"/>
      <c r="M34" s="50"/>
      <c r="N34" s="47"/>
      <c r="O34" s="48"/>
      <c r="P34" s="35">
        <f t="shared" si="2"/>
        <v>0</v>
      </c>
      <c r="Q34" s="36"/>
      <c r="R34" s="39">
        <f t="shared" si="3"/>
        <v>0</v>
      </c>
      <c r="S34" s="40"/>
      <c r="Z34" s="35">
        <f>IF(H35=TRUE,D35*F35*Configuração!$L$11,D35*F35)</f>
        <v>0</v>
      </c>
      <c r="AA34" s="36"/>
      <c r="AB34" s="35">
        <f t="shared" si="0"/>
        <v>0</v>
      </c>
      <c r="AC34" s="36"/>
      <c r="AD34" s="35">
        <f>IF(N35=TRUE,AB34*(Configuração!$A$4+Configuração!$F$11),Configuração!$A$4*AB34)</f>
        <v>0</v>
      </c>
      <c r="AE34" s="36"/>
    </row>
    <row r="35" spans="2:31" ht="18" customHeight="1" x14ac:dyDescent="0.25">
      <c r="B35" s="45"/>
      <c r="C35" s="46"/>
      <c r="D35" s="45"/>
      <c r="E35" s="46"/>
      <c r="F35" s="45"/>
      <c r="G35" s="46"/>
      <c r="H35" s="47"/>
      <c r="I35" s="48"/>
      <c r="J35" s="35">
        <f t="shared" si="1"/>
        <v>0</v>
      </c>
      <c r="K35" s="36"/>
      <c r="L35" s="49"/>
      <c r="M35" s="50"/>
      <c r="N35" s="47"/>
      <c r="O35" s="48"/>
      <c r="P35" s="35">
        <f t="shared" si="2"/>
        <v>0</v>
      </c>
      <c r="Q35" s="36"/>
      <c r="R35" s="39">
        <f t="shared" si="3"/>
        <v>0</v>
      </c>
      <c r="S35" s="40"/>
      <c r="Z35" s="35">
        <f>IF(H36=TRUE,D36*F36*Configuração!$L$11,D36*F36)</f>
        <v>0</v>
      </c>
      <c r="AA35" s="36"/>
      <c r="AB35" s="35">
        <f t="shared" si="0"/>
        <v>0</v>
      </c>
      <c r="AC35" s="36"/>
      <c r="AD35" s="35">
        <f>IF(N36=TRUE,AB35*(Configuração!$A$4+Configuração!$F$11),Configuração!$A$4*AB35)</f>
        <v>0</v>
      </c>
      <c r="AE35" s="36"/>
    </row>
    <row r="36" spans="2:31" ht="18" customHeight="1" x14ac:dyDescent="0.25">
      <c r="B36" s="45"/>
      <c r="C36" s="46"/>
      <c r="D36" s="45"/>
      <c r="E36" s="46"/>
      <c r="F36" s="45"/>
      <c r="G36" s="46"/>
      <c r="H36" s="47"/>
      <c r="I36" s="48"/>
      <c r="J36" s="35">
        <f t="shared" si="1"/>
        <v>0</v>
      </c>
      <c r="K36" s="36"/>
      <c r="L36" s="49"/>
      <c r="M36" s="50"/>
      <c r="N36" s="47"/>
      <c r="O36" s="48"/>
      <c r="P36" s="35">
        <f t="shared" si="2"/>
        <v>0</v>
      </c>
      <c r="Q36" s="36"/>
      <c r="R36" s="39">
        <f t="shared" si="3"/>
        <v>0</v>
      </c>
      <c r="S36" s="40"/>
      <c r="Z36" s="35">
        <f>IF(H37=TRUE,D37*F37*Configuração!$L$11,D37*F37)</f>
        <v>0</v>
      </c>
      <c r="AA36" s="36"/>
      <c r="AB36" s="35">
        <f t="shared" si="0"/>
        <v>0</v>
      </c>
      <c r="AC36" s="36"/>
      <c r="AD36" s="35">
        <f>IF(N37=TRUE,AB36*(Configuração!$A$4+Configuração!$F$11),Configuração!$A$4*AB36)</f>
        <v>0</v>
      </c>
      <c r="AE36" s="36"/>
    </row>
    <row r="37" spans="2:31" ht="18" customHeight="1" x14ac:dyDescent="0.25">
      <c r="B37" s="45"/>
      <c r="C37" s="46"/>
      <c r="D37" s="45"/>
      <c r="E37" s="46"/>
      <c r="F37" s="45"/>
      <c r="G37" s="46"/>
      <c r="H37" s="47"/>
      <c r="I37" s="48"/>
      <c r="J37" s="35">
        <f t="shared" si="1"/>
        <v>0</v>
      </c>
      <c r="K37" s="36"/>
      <c r="L37" s="49"/>
      <c r="M37" s="50"/>
      <c r="N37" s="47"/>
      <c r="O37" s="48"/>
      <c r="P37" s="35">
        <f t="shared" si="2"/>
        <v>0</v>
      </c>
      <c r="Q37" s="36"/>
      <c r="R37" s="39">
        <f t="shared" si="3"/>
        <v>0</v>
      </c>
      <c r="S37" s="40"/>
      <c r="Z37" s="35">
        <f>IF(H38=TRUE,D38*F38*Configuração!$L$11,D38*F38)</f>
        <v>0</v>
      </c>
      <c r="AA37" s="36"/>
      <c r="AB37" s="35">
        <f t="shared" si="0"/>
        <v>0</v>
      </c>
      <c r="AC37" s="36"/>
      <c r="AD37" s="35">
        <f>IF(N38=TRUE,AB37*(Configuração!$A$4+Configuração!$F$11),Configuração!$A$4*AB37)</f>
        <v>0</v>
      </c>
      <c r="AE37" s="36"/>
    </row>
    <row r="38" spans="2:31" ht="18" customHeight="1" x14ac:dyDescent="0.25">
      <c r="B38" s="45"/>
      <c r="C38" s="46"/>
      <c r="D38" s="45"/>
      <c r="E38" s="46"/>
      <c r="F38" s="45"/>
      <c r="G38" s="46"/>
      <c r="H38" s="47"/>
      <c r="I38" s="48"/>
      <c r="J38" s="35">
        <f t="shared" si="1"/>
        <v>0</v>
      </c>
      <c r="K38" s="36"/>
      <c r="L38" s="49"/>
      <c r="M38" s="50"/>
      <c r="N38" s="47"/>
      <c r="O38" s="48"/>
      <c r="P38" s="35">
        <f t="shared" si="2"/>
        <v>0</v>
      </c>
      <c r="Q38" s="36"/>
      <c r="R38" s="39">
        <f t="shared" si="3"/>
        <v>0</v>
      </c>
      <c r="S38" s="40"/>
      <c r="U38" s="52" t="s">
        <v>90</v>
      </c>
      <c r="V38" s="52"/>
      <c r="W38" s="52"/>
      <c r="Z38" s="35">
        <f>IF(H39=TRUE,D39*F39*Configuração!$L$11,D39*F39)</f>
        <v>0</v>
      </c>
      <c r="AA38" s="36"/>
      <c r="AB38" s="35">
        <f t="shared" si="0"/>
        <v>0</v>
      </c>
      <c r="AC38" s="36"/>
      <c r="AD38" s="35">
        <f>IF(N39=TRUE,AB38*(Configuração!$A$4+Configuração!$F$11),Configuração!$A$4*AB38)</f>
        <v>0</v>
      </c>
      <c r="AE38" s="36"/>
    </row>
    <row r="39" spans="2:31" ht="18" customHeight="1" x14ac:dyDescent="0.25">
      <c r="B39" s="45"/>
      <c r="C39" s="46"/>
      <c r="D39" s="45"/>
      <c r="E39" s="46"/>
      <c r="F39" s="45"/>
      <c r="G39" s="46"/>
      <c r="H39" s="47"/>
      <c r="I39" s="48"/>
      <c r="J39" s="35">
        <f t="shared" si="1"/>
        <v>0</v>
      </c>
      <c r="K39" s="36"/>
      <c r="L39" s="49"/>
      <c r="M39" s="50"/>
      <c r="N39" s="47"/>
      <c r="O39" s="48"/>
      <c r="P39" s="35">
        <f t="shared" si="2"/>
        <v>0</v>
      </c>
      <c r="Q39" s="36"/>
      <c r="R39" s="39">
        <f t="shared" si="3"/>
        <v>0</v>
      </c>
      <c r="S39" s="40"/>
      <c r="U39" s="51" t="s">
        <v>97</v>
      </c>
      <c r="V39" s="51"/>
      <c r="W39" s="51"/>
      <c r="Z39" s="35">
        <f>IF(H40=TRUE,D40*F40*Configuração!$L$11,D40*F40)</f>
        <v>0</v>
      </c>
      <c r="AA39" s="36"/>
      <c r="AB39" s="35">
        <f t="shared" si="0"/>
        <v>0</v>
      </c>
      <c r="AC39" s="36"/>
      <c r="AD39" s="35">
        <f>IF(N40=TRUE,AB39*(Configuração!$A$4+Configuração!$F$11),Configuração!$A$4*AB39)</f>
        <v>0</v>
      </c>
      <c r="AE39" s="36"/>
    </row>
    <row r="40" spans="2:31" ht="18" customHeight="1" x14ac:dyDescent="0.25">
      <c r="B40" s="45"/>
      <c r="C40" s="46"/>
      <c r="D40" s="45"/>
      <c r="E40" s="46"/>
      <c r="F40" s="45"/>
      <c r="G40" s="46"/>
      <c r="H40" s="47"/>
      <c r="I40" s="48"/>
      <c r="J40" s="35">
        <f t="shared" si="1"/>
        <v>0</v>
      </c>
      <c r="K40" s="36"/>
      <c r="L40" s="49"/>
      <c r="M40" s="50"/>
      <c r="N40" s="47"/>
      <c r="O40" s="48"/>
      <c r="P40" s="35">
        <f t="shared" si="2"/>
        <v>0</v>
      </c>
      <c r="Q40" s="36"/>
      <c r="R40" s="39">
        <f t="shared" si="3"/>
        <v>0</v>
      </c>
      <c r="S40" s="40"/>
      <c r="U40" s="51" t="s">
        <v>98</v>
      </c>
      <c r="V40" s="51"/>
      <c r="W40" s="51"/>
      <c r="Z40" s="35">
        <f>IF(H41=TRUE,D41*F41*Configuração!$L$11,D41*F41)</f>
        <v>0</v>
      </c>
      <c r="AA40" s="36"/>
      <c r="AB40" s="35">
        <f t="shared" si="0"/>
        <v>0</v>
      </c>
      <c r="AC40" s="36"/>
      <c r="AD40" s="35">
        <f>IF(N41=TRUE,AB40*(Configuração!$A$4+Configuração!$F$11),Configuração!$A$4*AB40)</f>
        <v>0</v>
      </c>
      <c r="AE40" s="36"/>
    </row>
    <row r="41" spans="2:31" ht="18" customHeight="1" x14ac:dyDescent="0.25">
      <c r="B41" s="45"/>
      <c r="C41" s="46"/>
      <c r="D41" s="45"/>
      <c r="E41" s="46"/>
      <c r="F41" s="45"/>
      <c r="G41" s="46"/>
      <c r="H41" s="47"/>
      <c r="I41" s="48"/>
      <c r="J41" s="35">
        <f t="shared" si="1"/>
        <v>0</v>
      </c>
      <c r="K41" s="36"/>
      <c r="L41" s="49"/>
      <c r="M41" s="50"/>
      <c r="N41" s="47"/>
      <c r="O41" s="48"/>
      <c r="P41" s="35">
        <f t="shared" si="2"/>
        <v>0</v>
      </c>
      <c r="Q41" s="36"/>
      <c r="R41" s="39">
        <f t="shared" si="3"/>
        <v>0</v>
      </c>
      <c r="S41" s="40"/>
    </row>
    <row r="42" spans="2:31" ht="18" customHeight="1" x14ac:dyDescent="0.25"/>
    <row r="43" spans="2:31" ht="18" customHeight="1" x14ac:dyDescent="0.25"/>
    <row r="44" spans="2:31" ht="18" customHeight="1" x14ac:dyDescent="0.25"/>
    <row r="45" spans="2:31" ht="18" customHeight="1" x14ac:dyDescent="0.25"/>
    <row r="46" spans="2:31" ht="18" customHeight="1" x14ac:dyDescent="0.25"/>
    <row r="47" spans="2:31" ht="18" hidden="1" customHeight="1" x14ac:dyDescent="0.25"/>
    <row r="48" spans="2:31" ht="18" hidden="1" customHeight="1" x14ac:dyDescent="0.25"/>
    <row r="49" ht="18" hidden="1" customHeight="1" x14ac:dyDescent="0.25"/>
    <row r="50" ht="18" hidden="1" customHeight="1" x14ac:dyDescent="0.25"/>
  </sheetData>
  <sheetProtection algorithmName="SHA-512" hashValue="oMqepXpnF7ZIKmF5eiHFgWxDGibS5xMxdBxnpRaBTMuJrlVrSar/J3UYVNywPaBmttaU/Wpeyr0OdGYCqFiYhg==" saltValue="/lEm33zH8+yi885tv453vA==" spinCount="100000" sheet="1" objects="1" scenarios="1" selectLockedCells="1"/>
  <mergeCells count="393">
    <mergeCell ref="U38:W38"/>
    <mergeCell ref="U39:W39"/>
    <mergeCell ref="U40:W40"/>
    <mergeCell ref="U16:W17"/>
    <mergeCell ref="U18:W19"/>
    <mergeCell ref="U21:W22"/>
    <mergeCell ref="U23:W24"/>
    <mergeCell ref="U26:W27"/>
    <mergeCell ref="U28:W29"/>
    <mergeCell ref="AD35:AE35"/>
    <mergeCell ref="AD36:AE36"/>
    <mergeCell ref="AD37:AE37"/>
    <mergeCell ref="AD38:AE38"/>
    <mergeCell ref="AD39:AE39"/>
    <mergeCell ref="AD40:AE40"/>
    <mergeCell ref="AD29:AE29"/>
    <mergeCell ref="AD30:AE30"/>
    <mergeCell ref="AD31:AE31"/>
    <mergeCell ref="AD32:AE32"/>
    <mergeCell ref="AD33:AE33"/>
    <mergeCell ref="AD34:AE34"/>
    <mergeCell ref="AD23:AE23"/>
    <mergeCell ref="AD24:AE24"/>
    <mergeCell ref="AD25:AE25"/>
    <mergeCell ref="AD26:AE26"/>
    <mergeCell ref="AD27:AE27"/>
    <mergeCell ref="AD28:AE28"/>
    <mergeCell ref="AD17:AE17"/>
    <mergeCell ref="AD18:AE18"/>
    <mergeCell ref="AD19:AE19"/>
    <mergeCell ref="AD20:AE20"/>
    <mergeCell ref="AD21:AE21"/>
    <mergeCell ref="AD22:AE22"/>
    <mergeCell ref="Z40:AA40"/>
    <mergeCell ref="AB40:AC40"/>
    <mergeCell ref="AD9:AE9"/>
    <mergeCell ref="AD10:AE10"/>
    <mergeCell ref="AD11:AE11"/>
    <mergeCell ref="AD12:AE12"/>
    <mergeCell ref="AD13:AE13"/>
    <mergeCell ref="AD14:AE14"/>
    <mergeCell ref="AD15:AE15"/>
    <mergeCell ref="AD16:AE16"/>
    <mergeCell ref="Z37:AA37"/>
    <mergeCell ref="AB37:AC37"/>
    <mergeCell ref="Z38:AA38"/>
    <mergeCell ref="AB38:AC38"/>
    <mergeCell ref="Z39:AA39"/>
    <mergeCell ref="AB39:AC39"/>
    <mergeCell ref="Z34:AA34"/>
    <mergeCell ref="AB34:AC34"/>
    <mergeCell ref="Z35:AA35"/>
    <mergeCell ref="AB35:AC35"/>
    <mergeCell ref="Z36:AA36"/>
    <mergeCell ref="AB36:AC36"/>
    <mergeCell ref="Z31:AA31"/>
    <mergeCell ref="AB31:AC31"/>
    <mergeCell ref="Z32:AA32"/>
    <mergeCell ref="AB32:AC32"/>
    <mergeCell ref="Z33:AA33"/>
    <mergeCell ref="AB33:AC33"/>
    <mergeCell ref="Z28:AA28"/>
    <mergeCell ref="AB28:AC28"/>
    <mergeCell ref="Z29:AA29"/>
    <mergeCell ref="AB29:AC29"/>
    <mergeCell ref="Z30:AA30"/>
    <mergeCell ref="AB30:AC30"/>
    <mergeCell ref="Z25:AA25"/>
    <mergeCell ref="AB25:AC25"/>
    <mergeCell ref="Z26:AA26"/>
    <mergeCell ref="AB26:AC26"/>
    <mergeCell ref="Z27:AA27"/>
    <mergeCell ref="AB27:AC27"/>
    <mergeCell ref="Z22:AA22"/>
    <mergeCell ref="AB22:AC22"/>
    <mergeCell ref="Z23:AA23"/>
    <mergeCell ref="AB23:AC23"/>
    <mergeCell ref="Z24:AA24"/>
    <mergeCell ref="AB24:AC24"/>
    <mergeCell ref="Z19:AA19"/>
    <mergeCell ref="AB19:AC19"/>
    <mergeCell ref="Z20:AA20"/>
    <mergeCell ref="AB20:AC20"/>
    <mergeCell ref="Z21:AA21"/>
    <mergeCell ref="AB21:AC21"/>
    <mergeCell ref="Z16:AA16"/>
    <mergeCell ref="AB16:AC16"/>
    <mergeCell ref="Z17:AA17"/>
    <mergeCell ref="AB17:AC17"/>
    <mergeCell ref="Z18:AA18"/>
    <mergeCell ref="AB18:AC18"/>
    <mergeCell ref="AB12:AC12"/>
    <mergeCell ref="Z13:AA13"/>
    <mergeCell ref="AB13:AC13"/>
    <mergeCell ref="Z14:AA14"/>
    <mergeCell ref="AB14:AC14"/>
    <mergeCell ref="Z15:AA15"/>
    <mergeCell ref="AB15:AC15"/>
    <mergeCell ref="Z9:AA9"/>
    <mergeCell ref="AB9:AC9"/>
    <mergeCell ref="Z10:AA10"/>
    <mergeCell ref="AB10:AC10"/>
    <mergeCell ref="Z11:AA11"/>
    <mergeCell ref="AB11:AC11"/>
    <mergeCell ref="Z12:AA12"/>
    <mergeCell ref="P41:Q41"/>
    <mergeCell ref="R41:S41"/>
    <mergeCell ref="N40:O40"/>
    <mergeCell ref="P40:Q40"/>
    <mergeCell ref="R40:S40"/>
    <mergeCell ref="B41:C41"/>
    <mergeCell ref="D41:E41"/>
    <mergeCell ref="F41:G41"/>
    <mergeCell ref="H41:I41"/>
    <mergeCell ref="J41:K41"/>
    <mergeCell ref="L41:M41"/>
    <mergeCell ref="N41:O41"/>
    <mergeCell ref="B40:C40"/>
    <mergeCell ref="D40:E40"/>
    <mergeCell ref="F40:G40"/>
    <mergeCell ref="H40:I40"/>
    <mergeCell ref="J40:K40"/>
    <mergeCell ref="L40:M40"/>
    <mergeCell ref="R38:S38"/>
    <mergeCell ref="B39:C39"/>
    <mergeCell ref="D39:E39"/>
    <mergeCell ref="F39:G39"/>
    <mergeCell ref="H39:I39"/>
    <mergeCell ref="J39:K39"/>
    <mergeCell ref="L39:M39"/>
    <mergeCell ref="N39:O39"/>
    <mergeCell ref="P39:Q39"/>
    <mergeCell ref="R39:S39"/>
    <mergeCell ref="P37:Q37"/>
    <mergeCell ref="R37:S37"/>
    <mergeCell ref="B38:C38"/>
    <mergeCell ref="D38:E38"/>
    <mergeCell ref="F38:G38"/>
    <mergeCell ref="H38:I38"/>
    <mergeCell ref="J38:K38"/>
    <mergeCell ref="L38:M38"/>
    <mergeCell ref="N38:O38"/>
    <mergeCell ref="P38:Q38"/>
    <mergeCell ref="N36:O36"/>
    <mergeCell ref="P36:Q36"/>
    <mergeCell ref="R36:S36"/>
    <mergeCell ref="B37:C37"/>
    <mergeCell ref="D37:E37"/>
    <mergeCell ref="F37:G37"/>
    <mergeCell ref="H37:I37"/>
    <mergeCell ref="J37:K37"/>
    <mergeCell ref="L37:M37"/>
    <mergeCell ref="N37:O37"/>
    <mergeCell ref="B36:C36"/>
    <mergeCell ref="D36:E36"/>
    <mergeCell ref="F36:G36"/>
    <mergeCell ref="H36:I36"/>
    <mergeCell ref="J36:K36"/>
    <mergeCell ref="L36:M36"/>
    <mergeCell ref="R34:S34"/>
    <mergeCell ref="B35:C35"/>
    <mergeCell ref="D35:E35"/>
    <mergeCell ref="F35:G35"/>
    <mergeCell ref="H35:I35"/>
    <mergeCell ref="J35:K35"/>
    <mergeCell ref="L35:M35"/>
    <mergeCell ref="N35:O35"/>
    <mergeCell ref="P35:Q35"/>
    <mergeCell ref="R35:S35"/>
    <mergeCell ref="P33:Q33"/>
    <mergeCell ref="R33:S33"/>
    <mergeCell ref="B34:C34"/>
    <mergeCell ref="D34:E34"/>
    <mergeCell ref="F34:G34"/>
    <mergeCell ref="H34:I34"/>
    <mergeCell ref="J34:K34"/>
    <mergeCell ref="L34:M34"/>
    <mergeCell ref="N34:O34"/>
    <mergeCell ref="P34:Q34"/>
    <mergeCell ref="N32:O32"/>
    <mergeCell ref="P32:Q32"/>
    <mergeCell ref="R32:S32"/>
    <mergeCell ref="B33:C33"/>
    <mergeCell ref="D33:E33"/>
    <mergeCell ref="F33:G33"/>
    <mergeCell ref="H33:I33"/>
    <mergeCell ref="J33:K33"/>
    <mergeCell ref="L33:M33"/>
    <mergeCell ref="N33:O33"/>
    <mergeCell ref="B32:C32"/>
    <mergeCell ref="D32:E32"/>
    <mergeCell ref="F32:G32"/>
    <mergeCell ref="H32:I32"/>
    <mergeCell ref="J32:K32"/>
    <mergeCell ref="L32:M32"/>
    <mergeCell ref="B31:C31"/>
    <mergeCell ref="D31:E31"/>
    <mergeCell ref="F31:G31"/>
    <mergeCell ref="H31:I31"/>
    <mergeCell ref="J31:K31"/>
    <mergeCell ref="L31:M31"/>
    <mergeCell ref="R29:S29"/>
    <mergeCell ref="B30:C30"/>
    <mergeCell ref="D30:E30"/>
    <mergeCell ref="F30:G30"/>
    <mergeCell ref="H30:I30"/>
    <mergeCell ref="J30:K30"/>
    <mergeCell ref="L30:M30"/>
    <mergeCell ref="N30:O30"/>
    <mergeCell ref="P30:Q30"/>
    <mergeCell ref="R30:S30"/>
    <mergeCell ref="P28:Q28"/>
    <mergeCell ref="R28:S28"/>
    <mergeCell ref="B29:C29"/>
    <mergeCell ref="D29:E29"/>
    <mergeCell ref="F29:G29"/>
    <mergeCell ref="H29:I29"/>
    <mergeCell ref="J29:K29"/>
    <mergeCell ref="L29:M29"/>
    <mergeCell ref="N29:O29"/>
    <mergeCell ref="P29:Q29"/>
    <mergeCell ref="N27:O27"/>
    <mergeCell ref="P27:Q27"/>
    <mergeCell ref="R27:S27"/>
    <mergeCell ref="B28:C28"/>
    <mergeCell ref="D28:E28"/>
    <mergeCell ref="F28:G28"/>
    <mergeCell ref="H28:I28"/>
    <mergeCell ref="J28:K28"/>
    <mergeCell ref="L28:M28"/>
    <mergeCell ref="N28:O28"/>
    <mergeCell ref="B27:C27"/>
    <mergeCell ref="D27:E27"/>
    <mergeCell ref="F27:G27"/>
    <mergeCell ref="H27:I27"/>
    <mergeCell ref="J27:K27"/>
    <mergeCell ref="L27:M27"/>
    <mergeCell ref="R25:S25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N24:O24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R22:S22"/>
    <mergeCell ref="B23:C23"/>
    <mergeCell ref="D23:E23"/>
    <mergeCell ref="F23:G23"/>
    <mergeCell ref="H23:I23"/>
    <mergeCell ref="J23:K23"/>
    <mergeCell ref="L23:M23"/>
    <mergeCell ref="N23:O23"/>
    <mergeCell ref="P23:Q23"/>
    <mergeCell ref="R23:S23"/>
    <mergeCell ref="P21:Q21"/>
    <mergeCell ref="R21:S21"/>
    <mergeCell ref="B22:C22"/>
    <mergeCell ref="D22:E22"/>
    <mergeCell ref="F22:G22"/>
    <mergeCell ref="H22:I22"/>
    <mergeCell ref="J22:K22"/>
    <mergeCell ref="L22:M22"/>
    <mergeCell ref="N22:O22"/>
    <mergeCell ref="P22:Q22"/>
    <mergeCell ref="N20:O20"/>
    <mergeCell ref="P20:Q20"/>
    <mergeCell ref="R20:S20"/>
    <mergeCell ref="B21:C21"/>
    <mergeCell ref="D21:E21"/>
    <mergeCell ref="F21:G21"/>
    <mergeCell ref="H21:I21"/>
    <mergeCell ref="J21:K21"/>
    <mergeCell ref="L21:M21"/>
    <mergeCell ref="N21:O21"/>
    <mergeCell ref="B20:C20"/>
    <mergeCell ref="D20:E20"/>
    <mergeCell ref="F20:G20"/>
    <mergeCell ref="H20:I20"/>
    <mergeCell ref="J20:K20"/>
    <mergeCell ref="L20:M20"/>
    <mergeCell ref="R18:S18"/>
    <mergeCell ref="B19:C19"/>
    <mergeCell ref="D19:E19"/>
    <mergeCell ref="F19:G19"/>
    <mergeCell ref="H19:I19"/>
    <mergeCell ref="J19:K19"/>
    <mergeCell ref="L19:M19"/>
    <mergeCell ref="N19:O19"/>
    <mergeCell ref="P19:Q19"/>
    <mergeCell ref="R19:S19"/>
    <mergeCell ref="P17:Q17"/>
    <mergeCell ref="R17:S17"/>
    <mergeCell ref="B18:C18"/>
    <mergeCell ref="D18:E18"/>
    <mergeCell ref="F18:G18"/>
    <mergeCell ref="H18:I18"/>
    <mergeCell ref="J18:K18"/>
    <mergeCell ref="L18:M18"/>
    <mergeCell ref="N18:O18"/>
    <mergeCell ref="P18:Q18"/>
    <mergeCell ref="N16:O16"/>
    <mergeCell ref="P16:Q16"/>
    <mergeCell ref="R16:S16"/>
    <mergeCell ref="B17:C17"/>
    <mergeCell ref="D17:E17"/>
    <mergeCell ref="F17:G17"/>
    <mergeCell ref="H17:I17"/>
    <mergeCell ref="J17:K17"/>
    <mergeCell ref="L17:M17"/>
    <mergeCell ref="N17:O17"/>
    <mergeCell ref="B16:C16"/>
    <mergeCell ref="D16:E16"/>
    <mergeCell ref="F16:G16"/>
    <mergeCell ref="H16:I16"/>
    <mergeCell ref="J16:K16"/>
    <mergeCell ref="L16:M16"/>
    <mergeCell ref="R14:S14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P13:Q13"/>
    <mergeCell ref="R13:S13"/>
    <mergeCell ref="B14:C14"/>
    <mergeCell ref="D14:E14"/>
    <mergeCell ref="F14:G14"/>
    <mergeCell ref="H14:I14"/>
    <mergeCell ref="J14:K14"/>
    <mergeCell ref="L14:M14"/>
    <mergeCell ref="N14:O14"/>
    <mergeCell ref="P14:Q14"/>
    <mergeCell ref="N12:O12"/>
    <mergeCell ref="P12:Q12"/>
    <mergeCell ref="R12:S12"/>
    <mergeCell ref="B13:C13"/>
    <mergeCell ref="D13:E13"/>
    <mergeCell ref="F13:G13"/>
    <mergeCell ref="H13:I13"/>
    <mergeCell ref="J13:K13"/>
    <mergeCell ref="L13:M13"/>
    <mergeCell ref="N13:O13"/>
    <mergeCell ref="L11:M11"/>
    <mergeCell ref="N11:O11"/>
    <mergeCell ref="P11:Q11"/>
    <mergeCell ref="R11:S11"/>
    <mergeCell ref="B12:C12"/>
    <mergeCell ref="D12:E12"/>
    <mergeCell ref="F12:G12"/>
    <mergeCell ref="H12:I12"/>
    <mergeCell ref="J12:K12"/>
    <mergeCell ref="L12:M12"/>
    <mergeCell ref="N10:O10"/>
    <mergeCell ref="P10:Q10"/>
    <mergeCell ref="R10:S10"/>
    <mergeCell ref="B11:C11"/>
    <mergeCell ref="D11:E11"/>
    <mergeCell ref="F11:G11"/>
    <mergeCell ref="H11:I11"/>
    <mergeCell ref="J11:K11"/>
    <mergeCell ref="B10:C10"/>
    <mergeCell ref="D10:E10"/>
    <mergeCell ref="F10:G10"/>
    <mergeCell ref="H10:I10"/>
    <mergeCell ref="J10:K10"/>
    <mergeCell ref="L10:M10"/>
    <mergeCell ref="N31:O31"/>
    <mergeCell ref="P31:Q31"/>
    <mergeCell ref="R31:S31"/>
    <mergeCell ref="P25:Q25"/>
  </mergeCells>
  <conditionalFormatting sqref="P11:S41">
    <cfRule type="cellIs" dxfId="0" priority="2" operator="greaterThan">
      <formula>0</formula>
    </cfRule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Check Box 3">
              <controlPr defaultSize="0" autoFill="0" autoLine="0" autoPict="0">
                <anchor moveWithCells="1">
                  <from>
                    <xdr:col>7</xdr:col>
                    <xdr:colOff>190500</xdr:colOff>
                    <xdr:row>10</xdr:row>
                    <xdr:rowOff>9525</xdr:rowOff>
                  </from>
                  <to>
                    <xdr:col>8</xdr:col>
                    <xdr:colOff>590550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Check Box 4">
              <controlPr defaultSize="0" autoFill="0" autoLine="0" autoPict="0">
                <anchor moveWithCells="1">
                  <from>
                    <xdr:col>7</xdr:col>
                    <xdr:colOff>190500</xdr:colOff>
                    <xdr:row>11</xdr:row>
                    <xdr:rowOff>9525</xdr:rowOff>
                  </from>
                  <to>
                    <xdr:col>8</xdr:col>
                    <xdr:colOff>590550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Check Box 5">
              <controlPr defaultSize="0" autoFill="0" autoLine="0" autoPict="0">
                <anchor moveWithCells="1">
                  <from>
                    <xdr:col>7</xdr:col>
                    <xdr:colOff>190500</xdr:colOff>
                    <xdr:row>12</xdr:row>
                    <xdr:rowOff>9525</xdr:rowOff>
                  </from>
                  <to>
                    <xdr:col>8</xdr:col>
                    <xdr:colOff>590550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Check Box 6">
              <controlPr defaultSize="0" autoFill="0" autoLine="0" autoPict="0">
                <anchor moveWithCells="1">
                  <from>
                    <xdr:col>7</xdr:col>
                    <xdr:colOff>190500</xdr:colOff>
                    <xdr:row>13</xdr:row>
                    <xdr:rowOff>9525</xdr:rowOff>
                  </from>
                  <to>
                    <xdr:col>8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Check Box 7">
              <controlPr defaultSize="0" autoFill="0" autoLine="0" autoPict="0">
                <anchor moveWithCells="1">
                  <from>
                    <xdr:col>7</xdr:col>
                    <xdr:colOff>190500</xdr:colOff>
                    <xdr:row>14</xdr:row>
                    <xdr:rowOff>9525</xdr:rowOff>
                  </from>
                  <to>
                    <xdr:col>8</xdr:col>
                    <xdr:colOff>590550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Check Box 8">
              <controlPr defaultSize="0" autoFill="0" autoLine="0" autoPict="0">
                <anchor moveWithCells="1">
                  <from>
                    <xdr:col>7</xdr:col>
                    <xdr:colOff>190500</xdr:colOff>
                    <xdr:row>15</xdr:row>
                    <xdr:rowOff>9525</xdr:rowOff>
                  </from>
                  <to>
                    <xdr:col>8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Check Box 9">
              <controlPr defaultSize="0" autoFill="0" autoLine="0" autoPict="0">
                <anchor moveWithCells="1">
                  <from>
                    <xdr:col>7</xdr:col>
                    <xdr:colOff>190500</xdr:colOff>
                    <xdr:row>17</xdr:row>
                    <xdr:rowOff>9525</xdr:rowOff>
                  </from>
                  <to>
                    <xdr:col>8</xdr:col>
                    <xdr:colOff>590550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Check Box 10">
              <controlPr defaultSize="0" autoFill="0" autoLine="0" autoPict="0">
                <anchor moveWithCells="1">
                  <from>
                    <xdr:col>7</xdr:col>
                    <xdr:colOff>190500</xdr:colOff>
                    <xdr:row>16</xdr:row>
                    <xdr:rowOff>9525</xdr:rowOff>
                  </from>
                  <to>
                    <xdr:col>8</xdr:col>
                    <xdr:colOff>590550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Check Box 11">
              <controlPr defaultSize="0" autoFill="0" autoLine="0" autoPict="0">
                <anchor moveWithCells="1">
                  <from>
                    <xdr:col>7</xdr:col>
                    <xdr:colOff>190500</xdr:colOff>
                    <xdr:row>18</xdr:row>
                    <xdr:rowOff>9525</xdr:rowOff>
                  </from>
                  <to>
                    <xdr:col>8</xdr:col>
                    <xdr:colOff>590550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Check Box 12">
              <controlPr defaultSize="0" autoFill="0" autoLine="0" autoPict="0">
                <anchor moveWithCells="1">
                  <from>
                    <xdr:col>7</xdr:col>
                    <xdr:colOff>190500</xdr:colOff>
                    <xdr:row>19</xdr:row>
                    <xdr:rowOff>9525</xdr:rowOff>
                  </from>
                  <to>
                    <xdr:col>8</xdr:col>
                    <xdr:colOff>590550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4" name="Check Box 14">
              <controlPr defaultSize="0" autoFill="0" autoLine="0" autoPict="0">
                <anchor moveWithCells="1">
                  <from>
                    <xdr:col>7</xdr:col>
                    <xdr:colOff>190500</xdr:colOff>
                    <xdr:row>20</xdr:row>
                    <xdr:rowOff>9525</xdr:rowOff>
                  </from>
                  <to>
                    <xdr:col>8</xdr:col>
                    <xdr:colOff>590550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5" name="Check Box 15">
              <controlPr defaultSize="0" autoFill="0" autoLine="0" autoPict="0">
                <anchor moveWithCells="1">
                  <from>
                    <xdr:col>7</xdr:col>
                    <xdr:colOff>190500</xdr:colOff>
                    <xdr:row>21</xdr:row>
                    <xdr:rowOff>9525</xdr:rowOff>
                  </from>
                  <to>
                    <xdr:col>8</xdr:col>
                    <xdr:colOff>590550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6" name="Check Box 16">
              <controlPr defaultSize="0" autoFill="0" autoLine="0" autoPict="0">
                <anchor moveWithCells="1">
                  <from>
                    <xdr:col>7</xdr:col>
                    <xdr:colOff>190500</xdr:colOff>
                    <xdr:row>22</xdr:row>
                    <xdr:rowOff>9525</xdr:rowOff>
                  </from>
                  <to>
                    <xdr:col>8</xdr:col>
                    <xdr:colOff>590550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7" name="Check Box 17">
              <controlPr defaultSize="0" autoFill="0" autoLine="0" autoPict="0">
                <anchor moveWithCells="1">
                  <from>
                    <xdr:col>7</xdr:col>
                    <xdr:colOff>190500</xdr:colOff>
                    <xdr:row>23</xdr:row>
                    <xdr:rowOff>9525</xdr:rowOff>
                  </from>
                  <to>
                    <xdr:col>8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8" name="Check Box 18">
              <controlPr defaultSize="0" autoFill="0" autoLine="0" autoPict="0">
                <anchor moveWithCells="1">
                  <from>
                    <xdr:col>7</xdr:col>
                    <xdr:colOff>190500</xdr:colOff>
                    <xdr:row>24</xdr:row>
                    <xdr:rowOff>9525</xdr:rowOff>
                  </from>
                  <to>
                    <xdr:col>8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9" name="Check Box 19">
              <controlPr defaultSize="0" autoFill="0" autoLine="0" autoPict="0">
                <anchor moveWithCells="1">
                  <from>
                    <xdr:col>7</xdr:col>
                    <xdr:colOff>190500</xdr:colOff>
                    <xdr:row>25</xdr:row>
                    <xdr:rowOff>9525</xdr:rowOff>
                  </from>
                  <to>
                    <xdr:col>8</xdr:col>
                    <xdr:colOff>590550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0" name="Check Box 20">
              <controlPr defaultSize="0" autoFill="0" autoLine="0" autoPict="0">
                <anchor moveWithCells="1">
                  <from>
                    <xdr:col>7</xdr:col>
                    <xdr:colOff>190500</xdr:colOff>
                    <xdr:row>26</xdr:row>
                    <xdr:rowOff>9525</xdr:rowOff>
                  </from>
                  <to>
                    <xdr:col>8</xdr:col>
                    <xdr:colOff>590550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1" name="Check Box 21">
              <controlPr defaultSize="0" autoFill="0" autoLine="0" autoPict="0">
                <anchor moveWithCells="1">
                  <from>
                    <xdr:col>7</xdr:col>
                    <xdr:colOff>190500</xdr:colOff>
                    <xdr:row>27</xdr:row>
                    <xdr:rowOff>9525</xdr:rowOff>
                  </from>
                  <to>
                    <xdr:col>8</xdr:col>
                    <xdr:colOff>590550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2" name="Check Box 22">
              <controlPr defaultSize="0" autoFill="0" autoLine="0" autoPict="0">
                <anchor moveWithCells="1">
                  <from>
                    <xdr:col>7</xdr:col>
                    <xdr:colOff>190500</xdr:colOff>
                    <xdr:row>28</xdr:row>
                    <xdr:rowOff>9525</xdr:rowOff>
                  </from>
                  <to>
                    <xdr:col>8</xdr:col>
                    <xdr:colOff>590550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3" name="Check Box 23">
              <controlPr defaultSize="0" autoFill="0" autoLine="0" autoPict="0">
                <anchor moveWithCells="1">
                  <from>
                    <xdr:col>7</xdr:col>
                    <xdr:colOff>190500</xdr:colOff>
                    <xdr:row>29</xdr:row>
                    <xdr:rowOff>9525</xdr:rowOff>
                  </from>
                  <to>
                    <xdr:col>8</xdr:col>
                    <xdr:colOff>590550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4" name="Check Box 24">
              <controlPr defaultSize="0" autoFill="0" autoLine="0" autoPict="0">
                <anchor moveWithCells="1">
                  <from>
                    <xdr:col>7</xdr:col>
                    <xdr:colOff>190500</xdr:colOff>
                    <xdr:row>30</xdr:row>
                    <xdr:rowOff>9525</xdr:rowOff>
                  </from>
                  <to>
                    <xdr:col>8</xdr:col>
                    <xdr:colOff>590550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5" name="Check Box 25">
              <controlPr defaultSize="0" autoFill="0" autoLine="0" autoPict="0">
                <anchor moveWithCells="1">
                  <from>
                    <xdr:col>7</xdr:col>
                    <xdr:colOff>190500</xdr:colOff>
                    <xdr:row>31</xdr:row>
                    <xdr:rowOff>9525</xdr:rowOff>
                  </from>
                  <to>
                    <xdr:col>8</xdr:col>
                    <xdr:colOff>590550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6" name="Check Box 26">
              <controlPr defaultSize="0" autoFill="0" autoLine="0" autoPict="0">
                <anchor moveWithCells="1">
                  <from>
                    <xdr:col>7</xdr:col>
                    <xdr:colOff>190500</xdr:colOff>
                    <xdr:row>32</xdr:row>
                    <xdr:rowOff>9525</xdr:rowOff>
                  </from>
                  <to>
                    <xdr:col>8</xdr:col>
                    <xdr:colOff>590550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7" name="Check Box 27">
              <controlPr defaultSize="0" autoFill="0" autoLine="0" autoPict="0">
                <anchor moveWithCells="1">
                  <from>
                    <xdr:col>7</xdr:col>
                    <xdr:colOff>190500</xdr:colOff>
                    <xdr:row>33</xdr:row>
                    <xdr:rowOff>9525</xdr:rowOff>
                  </from>
                  <to>
                    <xdr:col>8</xdr:col>
                    <xdr:colOff>590550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8" name="Check Box 28">
              <controlPr defaultSize="0" autoFill="0" autoLine="0" autoPict="0">
                <anchor moveWithCells="1">
                  <from>
                    <xdr:col>7</xdr:col>
                    <xdr:colOff>190500</xdr:colOff>
                    <xdr:row>34</xdr:row>
                    <xdr:rowOff>9525</xdr:rowOff>
                  </from>
                  <to>
                    <xdr:col>8</xdr:col>
                    <xdr:colOff>590550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9" name="Check Box 29">
              <controlPr defaultSize="0" autoFill="0" autoLine="0" autoPict="0">
                <anchor moveWithCells="1">
                  <from>
                    <xdr:col>7</xdr:col>
                    <xdr:colOff>190500</xdr:colOff>
                    <xdr:row>35</xdr:row>
                    <xdr:rowOff>9525</xdr:rowOff>
                  </from>
                  <to>
                    <xdr:col>8</xdr:col>
                    <xdr:colOff>590550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0" name="Check Box 30">
              <controlPr defaultSize="0" autoFill="0" autoLine="0" autoPict="0">
                <anchor moveWithCells="1">
                  <from>
                    <xdr:col>7</xdr:col>
                    <xdr:colOff>190500</xdr:colOff>
                    <xdr:row>36</xdr:row>
                    <xdr:rowOff>9525</xdr:rowOff>
                  </from>
                  <to>
                    <xdr:col>8</xdr:col>
                    <xdr:colOff>590550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1" name="Check Box 31">
              <controlPr defaultSize="0" autoFill="0" autoLine="0" autoPict="0">
                <anchor moveWithCells="1">
                  <from>
                    <xdr:col>7</xdr:col>
                    <xdr:colOff>190500</xdr:colOff>
                    <xdr:row>37</xdr:row>
                    <xdr:rowOff>9525</xdr:rowOff>
                  </from>
                  <to>
                    <xdr:col>8</xdr:col>
                    <xdr:colOff>590550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2" name="Check Box 32">
              <controlPr defaultSize="0" autoFill="0" autoLine="0" autoPict="0">
                <anchor moveWithCells="1">
                  <from>
                    <xdr:col>7</xdr:col>
                    <xdr:colOff>190500</xdr:colOff>
                    <xdr:row>38</xdr:row>
                    <xdr:rowOff>9525</xdr:rowOff>
                  </from>
                  <to>
                    <xdr:col>8</xdr:col>
                    <xdr:colOff>590550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3" name="Check Box 33">
              <controlPr defaultSize="0" autoFill="0" autoLine="0" autoPict="0">
                <anchor moveWithCells="1">
                  <from>
                    <xdr:col>7</xdr:col>
                    <xdr:colOff>190500</xdr:colOff>
                    <xdr:row>39</xdr:row>
                    <xdr:rowOff>9525</xdr:rowOff>
                  </from>
                  <to>
                    <xdr:col>8</xdr:col>
                    <xdr:colOff>590550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4" name="Check Box 34">
              <controlPr defaultSize="0" autoFill="0" autoLine="0" autoPict="0">
                <anchor moveWithCells="1">
                  <from>
                    <xdr:col>7</xdr:col>
                    <xdr:colOff>190500</xdr:colOff>
                    <xdr:row>40</xdr:row>
                    <xdr:rowOff>9525</xdr:rowOff>
                  </from>
                  <to>
                    <xdr:col>8</xdr:col>
                    <xdr:colOff>590550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5" name="Check Box 35">
              <controlPr defaultSize="0" autoFill="0" autoLine="0" autoPict="0">
                <anchor moveWithCells="1">
                  <from>
                    <xdr:col>13</xdr:col>
                    <xdr:colOff>190500</xdr:colOff>
                    <xdr:row>10</xdr:row>
                    <xdr:rowOff>9525</xdr:rowOff>
                  </from>
                  <to>
                    <xdr:col>14</xdr:col>
                    <xdr:colOff>590550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6" name="Check Box 36">
              <controlPr defaultSize="0" autoFill="0" autoLine="0" autoPict="0">
                <anchor moveWithCells="1">
                  <from>
                    <xdr:col>13</xdr:col>
                    <xdr:colOff>190500</xdr:colOff>
                    <xdr:row>11</xdr:row>
                    <xdr:rowOff>9525</xdr:rowOff>
                  </from>
                  <to>
                    <xdr:col>14</xdr:col>
                    <xdr:colOff>590550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7" name="Check Box 37">
              <controlPr defaultSize="0" autoFill="0" autoLine="0" autoPict="0">
                <anchor moveWithCells="1">
                  <from>
                    <xdr:col>13</xdr:col>
                    <xdr:colOff>190500</xdr:colOff>
                    <xdr:row>12</xdr:row>
                    <xdr:rowOff>9525</xdr:rowOff>
                  </from>
                  <to>
                    <xdr:col>14</xdr:col>
                    <xdr:colOff>590550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38" name="Check Box 38">
              <controlPr defaultSize="0" autoFill="0" autoLine="0" autoPict="0">
                <anchor moveWithCells="1">
                  <from>
                    <xdr:col>13</xdr:col>
                    <xdr:colOff>190500</xdr:colOff>
                    <xdr:row>13</xdr:row>
                    <xdr:rowOff>9525</xdr:rowOff>
                  </from>
                  <to>
                    <xdr:col>14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39" name="Check Box 39">
              <controlPr defaultSize="0" autoFill="0" autoLine="0" autoPict="0">
                <anchor moveWithCells="1">
                  <from>
                    <xdr:col>13</xdr:col>
                    <xdr:colOff>190500</xdr:colOff>
                    <xdr:row>14</xdr:row>
                    <xdr:rowOff>9525</xdr:rowOff>
                  </from>
                  <to>
                    <xdr:col>14</xdr:col>
                    <xdr:colOff>590550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0" name="Check Box 40">
              <controlPr defaultSize="0" autoFill="0" autoLine="0" autoPict="0">
                <anchor moveWithCells="1">
                  <from>
                    <xdr:col>13</xdr:col>
                    <xdr:colOff>190500</xdr:colOff>
                    <xdr:row>15</xdr:row>
                    <xdr:rowOff>9525</xdr:rowOff>
                  </from>
                  <to>
                    <xdr:col>14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1" name="Check Box 41">
              <controlPr defaultSize="0" autoFill="0" autoLine="0" autoPict="0">
                <anchor moveWithCells="1">
                  <from>
                    <xdr:col>13</xdr:col>
                    <xdr:colOff>190500</xdr:colOff>
                    <xdr:row>17</xdr:row>
                    <xdr:rowOff>9525</xdr:rowOff>
                  </from>
                  <to>
                    <xdr:col>14</xdr:col>
                    <xdr:colOff>590550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2" name="Check Box 42">
              <controlPr defaultSize="0" autoFill="0" autoLine="0" autoPict="0">
                <anchor moveWithCells="1">
                  <from>
                    <xdr:col>13</xdr:col>
                    <xdr:colOff>190500</xdr:colOff>
                    <xdr:row>16</xdr:row>
                    <xdr:rowOff>9525</xdr:rowOff>
                  </from>
                  <to>
                    <xdr:col>14</xdr:col>
                    <xdr:colOff>590550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3" name="Check Box 43">
              <controlPr defaultSize="0" autoFill="0" autoLine="0" autoPict="0">
                <anchor moveWithCells="1">
                  <from>
                    <xdr:col>13</xdr:col>
                    <xdr:colOff>190500</xdr:colOff>
                    <xdr:row>18</xdr:row>
                    <xdr:rowOff>9525</xdr:rowOff>
                  </from>
                  <to>
                    <xdr:col>14</xdr:col>
                    <xdr:colOff>590550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4" name="Check Box 44">
              <controlPr defaultSize="0" autoFill="0" autoLine="0" autoPict="0">
                <anchor moveWithCells="1">
                  <from>
                    <xdr:col>13</xdr:col>
                    <xdr:colOff>190500</xdr:colOff>
                    <xdr:row>19</xdr:row>
                    <xdr:rowOff>9525</xdr:rowOff>
                  </from>
                  <to>
                    <xdr:col>14</xdr:col>
                    <xdr:colOff>590550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5" name="Check Box 45">
              <controlPr defaultSize="0" autoFill="0" autoLine="0" autoPict="0">
                <anchor moveWithCells="1">
                  <from>
                    <xdr:col>13</xdr:col>
                    <xdr:colOff>190500</xdr:colOff>
                    <xdr:row>20</xdr:row>
                    <xdr:rowOff>9525</xdr:rowOff>
                  </from>
                  <to>
                    <xdr:col>14</xdr:col>
                    <xdr:colOff>590550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6" name="Check Box 46">
              <controlPr defaultSize="0" autoFill="0" autoLine="0" autoPict="0">
                <anchor moveWithCells="1">
                  <from>
                    <xdr:col>13</xdr:col>
                    <xdr:colOff>190500</xdr:colOff>
                    <xdr:row>21</xdr:row>
                    <xdr:rowOff>9525</xdr:rowOff>
                  </from>
                  <to>
                    <xdr:col>14</xdr:col>
                    <xdr:colOff>590550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7" name="Check Box 47">
              <controlPr defaultSize="0" autoFill="0" autoLine="0" autoPict="0">
                <anchor moveWithCells="1">
                  <from>
                    <xdr:col>13</xdr:col>
                    <xdr:colOff>190500</xdr:colOff>
                    <xdr:row>22</xdr:row>
                    <xdr:rowOff>9525</xdr:rowOff>
                  </from>
                  <to>
                    <xdr:col>14</xdr:col>
                    <xdr:colOff>590550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48" name="Check Box 48">
              <controlPr defaultSize="0" autoFill="0" autoLine="0" autoPict="0">
                <anchor moveWithCells="1">
                  <from>
                    <xdr:col>13</xdr:col>
                    <xdr:colOff>190500</xdr:colOff>
                    <xdr:row>23</xdr:row>
                    <xdr:rowOff>9525</xdr:rowOff>
                  </from>
                  <to>
                    <xdr:col>14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49" name="Check Box 49">
              <controlPr defaultSize="0" autoFill="0" autoLine="0" autoPict="0">
                <anchor moveWithCells="1">
                  <from>
                    <xdr:col>13</xdr:col>
                    <xdr:colOff>190500</xdr:colOff>
                    <xdr:row>24</xdr:row>
                    <xdr:rowOff>9525</xdr:rowOff>
                  </from>
                  <to>
                    <xdr:col>14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0" name="Check Box 50">
              <controlPr defaultSize="0" autoFill="0" autoLine="0" autoPict="0">
                <anchor moveWithCells="1">
                  <from>
                    <xdr:col>13</xdr:col>
                    <xdr:colOff>190500</xdr:colOff>
                    <xdr:row>25</xdr:row>
                    <xdr:rowOff>9525</xdr:rowOff>
                  </from>
                  <to>
                    <xdr:col>14</xdr:col>
                    <xdr:colOff>590550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1" name="Check Box 51">
              <controlPr defaultSize="0" autoFill="0" autoLine="0" autoPict="0">
                <anchor moveWithCells="1">
                  <from>
                    <xdr:col>13</xdr:col>
                    <xdr:colOff>190500</xdr:colOff>
                    <xdr:row>26</xdr:row>
                    <xdr:rowOff>9525</xdr:rowOff>
                  </from>
                  <to>
                    <xdr:col>14</xdr:col>
                    <xdr:colOff>590550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2" name="Check Box 52">
              <controlPr defaultSize="0" autoFill="0" autoLine="0" autoPict="0">
                <anchor moveWithCells="1">
                  <from>
                    <xdr:col>13</xdr:col>
                    <xdr:colOff>190500</xdr:colOff>
                    <xdr:row>27</xdr:row>
                    <xdr:rowOff>9525</xdr:rowOff>
                  </from>
                  <to>
                    <xdr:col>14</xdr:col>
                    <xdr:colOff>590550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3" name="Check Box 53">
              <controlPr defaultSize="0" autoFill="0" autoLine="0" autoPict="0">
                <anchor moveWithCells="1">
                  <from>
                    <xdr:col>13</xdr:col>
                    <xdr:colOff>190500</xdr:colOff>
                    <xdr:row>28</xdr:row>
                    <xdr:rowOff>9525</xdr:rowOff>
                  </from>
                  <to>
                    <xdr:col>14</xdr:col>
                    <xdr:colOff>590550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4" name="Check Box 54">
              <controlPr defaultSize="0" autoFill="0" autoLine="0" autoPict="0">
                <anchor moveWithCells="1">
                  <from>
                    <xdr:col>13</xdr:col>
                    <xdr:colOff>190500</xdr:colOff>
                    <xdr:row>29</xdr:row>
                    <xdr:rowOff>9525</xdr:rowOff>
                  </from>
                  <to>
                    <xdr:col>14</xdr:col>
                    <xdr:colOff>590550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55" name="Check Box 55">
              <controlPr defaultSize="0" autoFill="0" autoLine="0" autoPict="0">
                <anchor moveWithCells="1">
                  <from>
                    <xdr:col>13</xdr:col>
                    <xdr:colOff>190500</xdr:colOff>
                    <xdr:row>30</xdr:row>
                    <xdr:rowOff>9525</xdr:rowOff>
                  </from>
                  <to>
                    <xdr:col>14</xdr:col>
                    <xdr:colOff>590550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56" name="Check Box 56">
              <controlPr defaultSize="0" autoFill="0" autoLine="0" autoPict="0">
                <anchor moveWithCells="1">
                  <from>
                    <xdr:col>13</xdr:col>
                    <xdr:colOff>190500</xdr:colOff>
                    <xdr:row>31</xdr:row>
                    <xdr:rowOff>9525</xdr:rowOff>
                  </from>
                  <to>
                    <xdr:col>14</xdr:col>
                    <xdr:colOff>590550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57" name="Check Box 57">
              <controlPr defaultSize="0" autoFill="0" autoLine="0" autoPict="0">
                <anchor moveWithCells="1">
                  <from>
                    <xdr:col>13</xdr:col>
                    <xdr:colOff>190500</xdr:colOff>
                    <xdr:row>32</xdr:row>
                    <xdr:rowOff>9525</xdr:rowOff>
                  </from>
                  <to>
                    <xdr:col>14</xdr:col>
                    <xdr:colOff>590550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58" name="Check Box 58">
              <controlPr defaultSize="0" autoFill="0" autoLine="0" autoPict="0">
                <anchor moveWithCells="1">
                  <from>
                    <xdr:col>13</xdr:col>
                    <xdr:colOff>190500</xdr:colOff>
                    <xdr:row>33</xdr:row>
                    <xdr:rowOff>9525</xdr:rowOff>
                  </from>
                  <to>
                    <xdr:col>14</xdr:col>
                    <xdr:colOff>590550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59" name="Check Box 59">
              <controlPr defaultSize="0" autoFill="0" autoLine="0" autoPict="0">
                <anchor moveWithCells="1">
                  <from>
                    <xdr:col>13</xdr:col>
                    <xdr:colOff>190500</xdr:colOff>
                    <xdr:row>34</xdr:row>
                    <xdr:rowOff>9525</xdr:rowOff>
                  </from>
                  <to>
                    <xdr:col>14</xdr:col>
                    <xdr:colOff>590550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0" name="Check Box 60">
              <controlPr defaultSize="0" autoFill="0" autoLine="0" autoPict="0">
                <anchor moveWithCells="1">
                  <from>
                    <xdr:col>13</xdr:col>
                    <xdr:colOff>190500</xdr:colOff>
                    <xdr:row>35</xdr:row>
                    <xdr:rowOff>9525</xdr:rowOff>
                  </from>
                  <to>
                    <xdr:col>14</xdr:col>
                    <xdr:colOff>590550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1" name="Check Box 61">
              <controlPr defaultSize="0" autoFill="0" autoLine="0" autoPict="0">
                <anchor moveWithCells="1">
                  <from>
                    <xdr:col>13</xdr:col>
                    <xdr:colOff>190500</xdr:colOff>
                    <xdr:row>36</xdr:row>
                    <xdr:rowOff>9525</xdr:rowOff>
                  </from>
                  <to>
                    <xdr:col>14</xdr:col>
                    <xdr:colOff>590550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2" name="Check Box 62">
              <controlPr defaultSize="0" autoFill="0" autoLine="0" autoPict="0">
                <anchor moveWithCells="1">
                  <from>
                    <xdr:col>13</xdr:col>
                    <xdr:colOff>190500</xdr:colOff>
                    <xdr:row>37</xdr:row>
                    <xdr:rowOff>9525</xdr:rowOff>
                  </from>
                  <to>
                    <xdr:col>14</xdr:col>
                    <xdr:colOff>590550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3" name="Check Box 63">
              <controlPr defaultSize="0" autoFill="0" autoLine="0" autoPict="0">
                <anchor moveWithCells="1">
                  <from>
                    <xdr:col>13</xdr:col>
                    <xdr:colOff>190500</xdr:colOff>
                    <xdr:row>38</xdr:row>
                    <xdr:rowOff>9525</xdr:rowOff>
                  </from>
                  <to>
                    <xdr:col>14</xdr:col>
                    <xdr:colOff>590550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4" name="Check Box 64">
              <controlPr defaultSize="0" autoFill="0" autoLine="0" autoPict="0">
                <anchor moveWithCells="1">
                  <from>
                    <xdr:col>13</xdr:col>
                    <xdr:colOff>190500</xdr:colOff>
                    <xdr:row>39</xdr:row>
                    <xdr:rowOff>9525</xdr:rowOff>
                  </from>
                  <to>
                    <xdr:col>14</xdr:col>
                    <xdr:colOff>590550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65" name="Check Box 65">
              <controlPr defaultSize="0" autoFill="0" autoLine="0" autoPict="0">
                <anchor moveWithCells="1">
                  <from>
                    <xdr:col>13</xdr:col>
                    <xdr:colOff>190500</xdr:colOff>
                    <xdr:row>40</xdr:row>
                    <xdr:rowOff>9525</xdr:rowOff>
                  </from>
                  <to>
                    <xdr:col>14</xdr:col>
                    <xdr:colOff>590550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93A3-17B2-4910-8723-54D2F8F476D9}">
  <sheetPr codeName="Planilha3"/>
  <dimension ref="A1:XFC52"/>
  <sheetViews>
    <sheetView showGridLines="0" showRowColHeaders="0" showZeros="0" workbookViewId="0">
      <selection activeCell="F9" sqref="F9"/>
    </sheetView>
  </sheetViews>
  <sheetFormatPr defaultColWidth="0" defaultRowHeight="15" zeroHeight="1" x14ac:dyDescent="0.25"/>
  <cols>
    <col min="1" max="23" width="10.85546875" customWidth="1"/>
    <col min="24" max="24" width="12.85546875" customWidth="1"/>
    <col min="25" max="25" width="12" customWidth="1"/>
    <col min="26" max="16383" width="9.140625" hidden="1"/>
    <col min="16384" max="16384" width="0.140625" customWidth="1"/>
  </cols>
  <sheetData>
    <row r="1" spans="1:25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x14ac:dyDescent="0.25">
      <c r="A4" s="11">
        <f>IF(F12=TRUE,F10,F9)</f>
        <v>0.08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2"/>
      <c r="Q5" s="12"/>
      <c r="R5" s="12"/>
      <c r="S5" s="12"/>
      <c r="T5" s="12"/>
      <c r="U5" s="12"/>
      <c r="V5" s="12"/>
      <c r="W5" s="12"/>
      <c r="X5" s="12"/>
      <c r="Y5" s="12"/>
    </row>
    <row r="6" spans="1:25" x14ac:dyDescent="0.25"/>
    <row r="7" spans="1:25" x14ac:dyDescent="0.25"/>
    <row r="8" spans="1:25" x14ac:dyDescent="0.25">
      <c r="B8" s="34" t="s">
        <v>37</v>
      </c>
      <c r="C8" s="34"/>
      <c r="D8" s="34"/>
      <c r="E8" s="34"/>
      <c r="F8" s="34"/>
      <c r="H8" s="34" t="s">
        <v>38</v>
      </c>
      <c r="I8" s="34"/>
      <c r="J8" s="34"/>
      <c r="K8" s="34"/>
      <c r="L8" s="34"/>
    </row>
    <row r="9" spans="1:25" x14ac:dyDescent="0.25">
      <c r="B9" s="29" t="s">
        <v>39</v>
      </c>
      <c r="C9" s="29"/>
      <c r="D9" s="29"/>
      <c r="E9" s="29"/>
      <c r="F9" s="1">
        <v>0.08</v>
      </c>
      <c r="H9" s="29" t="s">
        <v>40</v>
      </c>
      <c r="I9" s="29"/>
      <c r="J9" s="29"/>
      <c r="K9" s="29"/>
      <c r="L9" s="2">
        <f>IF(F12=TRUE,1-(1*(F10+F11)),1-(1*(F9+F11)))</f>
        <v>0.89500000000000002</v>
      </c>
    </row>
    <row r="10" spans="1:25" x14ac:dyDescent="0.25">
      <c r="B10" s="29" t="s">
        <v>41</v>
      </c>
      <c r="C10" s="29"/>
      <c r="D10" s="29"/>
      <c r="E10" s="29"/>
      <c r="F10" s="1">
        <v>0.04</v>
      </c>
      <c r="H10" s="29" t="s">
        <v>42</v>
      </c>
      <c r="I10" s="29"/>
      <c r="J10" s="29"/>
      <c r="K10" s="29"/>
      <c r="L10" s="2">
        <f>IF(F12=TRUE,1-(F10*1),1-(F9*1))</f>
        <v>0.92</v>
      </c>
    </row>
    <row r="11" spans="1:25" x14ac:dyDescent="0.25">
      <c r="B11" s="29" t="s">
        <v>43</v>
      </c>
      <c r="C11" s="29"/>
      <c r="D11" s="29"/>
      <c r="E11" s="29"/>
      <c r="F11" s="3">
        <v>2.5000000000000001E-2</v>
      </c>
      <c r="H11" s="30" t="s">
        <v>44</v>
      </c>
      <c r="I11" s="30"/>
      <c r="J11" s="30"/>
      <c r="K11" s="30"/>
      <c r="L11" s="2">
        <f>F11+1</f>
        <v>1.0249999999999999</v>
      </c>
    </row>
    <row r="12" spans="1:25" ht="18.75" customHeight="1" x14ac:dyDescent="0.25">
      <c r="B12" s="31" t="s">
        <v>46</v>
      </c>
      <c r="C12" s="32"/>
      <c r="D12" s="32"/>
      <c r="E12" s="33"/>
      <c r="F12" s="4" t="b">
        <v>0</v>
      </c>
      <c r="H12" s="29" t="s">
        <v>45</v>
      </c>
      <c r="I12" s="29"/>
      <c r="J12" s="29"/>
      <c r="K12" s="29"/>
      <c r="L12" s="2">
        <v>1.5</v>
      </c>
    </row>
    <row r="13" spans="1:25" ht="15" customHeight="1" x14ac:dyDescent="0.25"/>
    <row r="14" spans="1:25" x14ac:dyDescent="0.25"/>
    <row r="15" spans="1:25" x14ac:dyDescent="0.25"/>
    <row r="16" spans="1:2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</sheetData>
  <sheetProtection algorithmName="SHA-512" hashValue="scRJmefRcRPXmQWjtTCVcfE+VJl2JwZZ8sR8l16vAnxfoya4A1YJcdwGAH4hJBamDpWGGeD+AYzq81Zth7s1cA==" saltValue="i6Jj9eaLMJr2r7GECT+4Gg==" spinCount="100000" sheet="1" objects="1" scenarios="1" selectLockedCells="1"/>
  <mergeCells count="10">
    <mergeCell ref="B11:E11"/>
    <mergeCell ref="H11:K11"/>
    <mergeCell ref="H12:K12"/>
    <mergeCell ref="B12:E12"/>
    <mergeCell ref="B8:F8"/>
    <mergeCell ref="H8:L8"/>
    <mergeCell ref="B9:E9"/>
    <mergeCell ref="H9:K9"/>
    <mergeCell ref="B10:E10"/>
    <mergeCell ref="H10:K10"/>
  </mergeCells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5</xdr:col>
                    <xdr:colOff>19050</xdr:colOff>
                    <xdr:row>11</xdr:row>
                    <xdr:rowOff>9525</xdr:rowOff>
                  </from>
                  <to>
                    <xdr:col>5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Luxos</vt:lpstr>
      <vt:lpstr>Encantamento</vt:lpstr>
      <vt:lpstr>Revenda</vt:lpstr>
      <vt:lpstr>BD</vt:lpstr>
      <vt:lpstr>Revenda (2)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kayque moura diniz</dc:creator>
  <cp:lastModifiedBy>Kayque Moura Diniz</cp:lastModifiedBy>
  <dcterms:created xsi:type="dcterms:W3CDTF">2024-08-23T11:40:39Z</dcterms:created>
  <dcterms:modified xsi:type="dcterms:W3CDTF">2025-01-19T09:40:05Z</dcterms:modified>
</cp:coreProperties>
</file>