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great lakes\Group Assignment\GA-OT\"/>
    </mc:Choice>
  </mc:AlternateContent>
  <xr:revisionPtr revIDLastSave="0" documentId="13_ncr:1_{98099F0D-4B1B-4B67-A6AE-A4A8D4C8A154}" xr6:coauthVersionLast="46" xr6:coauthVersionMax="46" xr10:uidLastSave="{00000000-0000-0000-0000-000000000000}"/>
  <bookViews>
    <workbookView xWindow="-120" yWindow="330" windowWidth="20730" windowHeight="11310" xr2:uid="{00000000-000D-0000-FFFF-FFFF00000000}"/>
  </bookViews>
  <sheets>
    <sheet name="EXCEL REPORT" sheetId="1" r:id="rId1"/>
    <sheet name="Problem Scenario 1" sheetId="2" r:id="rId2"/>
    <sheet name="PS1- RM Shortage Situation" sheetId="7" r:id="rId3"/>
    <sheet name="PS1- Sensitivity Report" sheetId="4" r:id="rId4"/>
    <sheet name="Problem Scenario 2" sheetId="3" r:id="rId5"/>
    <sheet name="PS2 - Graphical Solution" sheetId="6" r:id="rId6"/>
    <sheet name="PS2 - Sensitivity Report" sheetId="5" r:id="rId7"/>
  </sheets>
  <definedNames>
    <definedName name="solver_adj" localSheetId="1" hidden="1">'Problem Scenario 1'!$B$7:$D$7</definedName>
    <definedName name="solver_adj" localSheetId="4" hidden="1">'Problem Scenario 2'!$B$7:$C$7</definedName>
    <definedName name="solver_adj" localSheetId="2" hidden="1">'PS1- RM Shortage Situation'!$B$7:$D$7</definedName>
    <definedName name="solver_cvg" localSheetId="1" hidden="1">0.0001</definedName>
    <definedName name="solver_cvg" localSheetId="4" hidden="1">0.0001</definedName>
    <definedName name="solver_cvg" localSheetId="2" hidden="1">0.0001</definedName>
    <definedName name="solver_drv" localSheetId="1" hidden="1">1</definedName>
    <definedName name="solver_drv" localSheetId="4" hidden="1">1</definedName>
    <definedName name="solver_drv" localSheetId="2" hidden="1">1</definedName>
    <definedName name="solver_eng" localSheetId="1" hidden="1">2</definedName>
    <definedName name="solver_eng" localSheetId="4" hidden="1">2</definedName>
    <definedName name="solver_eng" localSheetId="2" hidden="1">2</definedName>
    <definedName name="solver_est" localSheetId="1" hidden="1">1</definedName>
    <definedName name="solver_est" localSheetId="4" hidden="1">1</definedName>
    <definedName name="solver_est" localSheetId="2" hidden="1">1</definedName>
    <definedName name="solver_itr" localSheetId="1" hidden="1">2147483647</definedName>
    <definedName name="solver_itr" localSheetId="4" hidden="1">2147483647</definedName>
    <definedName name="solver_itr" localSheetId="2" hidden="1">2147483647</definedName>
    <definedName name="solver_lhs1" localSheetId="1" hidden="1">'Problem Scenario 1'!$E$3:$E$5</definedName>
    <definedName name="solver_lhs1" localSheetId="4" hidden="1">'Problem Scenario 2'!$D$3:$D$5</definedName>
    <definedName name="solver_lhs1" localSheetId="2" hidden="1">'PS1- RM Shortage Situation'!$E$3:$E$5</definedName>
    <definedName name="solver_lhs2" localSheetId="1" hidden="1">'Problem Scenario 1'!$B$5:$D$5</definedName>
    <definedName name="solver_lhs3" localSheetId="1" hidden="1">'Problem Scenario 1'!$B$5:$D$5</definedName>
    <definedName name="solver_mip" localSheetId="1" hidden="1">2147483647</definedName>
    <definedName name="solver_mip" localSheetId="4" hidden="1">2147483647</definedName>
    <definedName name="solver_mip" localSheetId="2" hidden="1">2147483647</definedName>
    <definedName name="solver_mni" localSheetId="1" hidden="1">30</definedName>
    <definedName name="solver_mni" localSheetId="4" hidden="1">30</definedName>
    <definedName name="solver_mni" localSheetId="2" hidden="1">30</definedName>
    <definedName name="solver_mrt" localSheetId="1" hidden="1">0.075</definedName>
    <definedName name="solver_mrt" localSheetId="4" hidden="1">0.075</definedName>
    <definedName name="solver_mrt" localSheetId="2" hidden="1">0.075</definedName>
    <definedName name="solver_msl" localSheetId="1" hidden="1">2</definedName>
    <definedName name="solver_msl" localSheetId="4" hidden="1">2</definedName>
    <definedName name="solver_msl" localSheetId="2" hidden="1">2</definedName>
    <definedName name="solver_neg" localSheetId="1" hidden="1">1</definedName>
    <definedName name="solver_neg" localSheetId="4" hidden="1">1</definedName>
    <definedName name="solver_neg" localSheetId="2" hidden="1">1</definedName>
    <definedName name="solver_nod" localSheetId="1" hidden="1">2147483647</definedName>
    <definedName name="solver_nod" localSheetId="4" hidden="1">2147483647</definedName>
    <definedName name="solver_nod" localSheetId="2" hidden="1">2147483647</definedName>
    <definedName name="solver_num" localSheetId="1" hidden="1">1</definedName>
    <definedName name="solver_num" localSheetId="4" hidden="1">1</definedName>
    <definedName name="solver_num" localSheetId="2" hidden="1">1</definedName>
    <definedName name="solver_nwt" localSheetId="1" hidden="1">1</definedName>
    <definedName name="solver_nwt" localSheetId="4" hidden="1">1</definedName>
    <definedName name="solver_nwt" localSheetId="2" hidden="1">1</definedName>
    <definedName name="solver_opt" localSheetId="1" hidden="1">'Problem Scenario 1'!$E$6</definedName>
    <definedName name="solver_opt" localSheetId="4" hidden="1">'Problem Scenario 2'!$D$6</definedName>
    <definedName name="solver_opt" localSheetId="2" hidden="1">'PS1- RM Shortage Situation'!$E$6</definedName>
    <definedName name="solver_pre" localSheetId="1" hidden="1">0.000001</definedName>
    <definedName name="solver_pre" localSheetId="4" hidden="1">0.000001</definedName>
    <definedName name="solver_pre" localSheetId="2" hidden="1">0.000001</definedName>
    <definedName name="solver_rbv" localSheetId="1" hidden="1">1</definedName>
    <definedName name="solver_rbv" localSheetId="4" hidden="1">1</definedName>
    <definedName name="solver_rbv" localSheetId="2" hidden="1">1</definedName>
    <definedName name="solver_rel1" localSheetId="1" hidden="1">1</definedName>
    <definedName name="solver_rel1" localSheetId="4" hidden="1">1</definedName>
    <definedName name="solver_rel1" localSheetId="2" hidden="1">1</definedName>
    <definedName name="solver_rel2" localSheetId="1" hidden="1">1</definedName>
    <definedName name="solver_rel3" localSheetId="1" hidden="1">1</definedName>
    <definedName name="solver_rhs1" localSheetId="1" hidden="1">'Problem Scenario 1'!$G$3:$G$5</definedName>
    <definedName name="solver_rhs1" localSheetId="4" hidden="1">'Problem Scenario 2'!$F$3:$F$5</definedName>
    <definedName name="solver_rhs1" localSheetId="2" hidden="1">'PS1- RM Shortage Situation'!$G$3:$G$5</definedName>
    <definedName name="solver_rhs2" localSheetId="1" hidden="1">'Problem Scenario 1'!$G$5</definedName>
    <definedName name="solver_rhs3" localSheetId="1" hidden="1">'Problem Scenario 1'!$G$5</definedName>
    <definedName name="solver_rlx" localSheetId="1" hidden="1">2</definedName>
    <definedName name="solver_rlx" localSheetId="4" hidden="1">2</definedName>
    <definedName name="solver_rlx" localSheetId="2" hidden="1">2</definedName>
    <definedName name="solver_rsd" localSheetId="1" hidden="1">0</definedName>
    <definedName name="solver_rsd" localSheetId="4" hidden="1">0</definedName>
    <definedName name="solver_rsd" localSheetId="2" hidden="1">0</definedName>
    <definedName name="solver_scl" localSheetId="1" hidden="1">1</definedName>
    <definedName name="solver_scl" localSheetId="4" hidden="1">1</definedName>
    <definedName name="solver_scl" localSheetId="2" hidden="1">1</definedName>
    <definedName name="solver_sho" localSheetId="1" hidden="1">2</definedName>
    <definedName name="solver_sho" localSheetId="4" hidden="1">2</definedName>
    <definedName name="solver_sho" localSheetId="2" hidden="1">2</definedName>
    <definedName name="solver_ssz" localSheetId="1" hidden="1">100</definedName>
    <definedName name="solver_ssz" localSheetId="4" hidden="1">100</definedName>
    <definedName name="solver_ssz" localSheetId="2" hidden="1">100</definedName>
    <definedName name="solver_tim" localSheetId="1" hidden="1">2147483647</definedName>
    <definedName name="solver_tim" localSheetId="4" hidden="1">2147483647</definedName>
    <definedName name="solver_tim" localSheetId="2" hidden="1">2147483647</definedName>
    <definedName name="solver_tol" localSheetId="1" hidden="1">0.01</definedName>
    <definedName name="solver_tol" localSheetId="4" hidden="1">0.01</definedName>
    <definedName name="solver_tol" localSheetId="2" hidden="1">0.01</definedName>
    <definedName name="solver_typ" localSheetId="1" hidden="1">1</definedName>
    <definedName name="solver_typ" localSheetId="4" hidden="1">1</definedName>
    <definedName name="solver_typ" localSheetId="2" hidden="1">1</definedName>
    <definedName name="solver_val" localSheetId="1" hidden="1">0</definedName>
    <definedName name="solver_val" localSheetId="4" hidden="1">0</definedName>
    <definedName name="solver_val" localSheetId="2" hidden="1">0</definedName>
    <definedName name="solver_ver" localSheetId="1" hidden="1">3</definedName>
    <definedName name="solver_ver" localSheetId="4" hidden="1">3</definedName>
    <definedName name="solver_ver" localSheetId="2"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7" l="1"/>
  <c r="E4" i="7"/>
  <c r="E6" i="7"/>
  <c r="E5" i="7"/>
  <c r="R9" i="6"/>
  <c r="R8" i="6"/>
  <c r="R7" i="6"/>
  <c r="R4" i="6"/>
  <c r="R3" i="6"/>
  <c r="R2" i="6"/>
  <c r="I7" i="4"/>
  <c r="I8" i="4"/>
  <c r="I9" i="4"/>
  <c r="J15" i="4"/>
  <c r="J16" i="4"/>
  <c r="J14" i="4"/>
  <c r="I16" i="4"/>
  <c r="I14" i="4"/>
  <c r="J8" i="4"/>
  <c r="J7" i="4"/>
  <c r="I15" i="5"/>
  <c r="I14" i="5"/>
  <c r="J15" i="5"/>
  <c r="J14" i="5"/>
  <c r="J13" i="5"/>
  <c r="J8" i="5"/>
  <c r="J7" i="5"/>
  <c r="I8" i="5"/>
  <c r="I7" i="5"/>
  <c r="P20" i="6"/>
  <c r="P16" i="6"/>
  <c r="P12" i="6"/>
  <c r="P18" i="6" a="1"/>
  <c r="P18" i="6" s="1"/>
  <c r="P19" i="6"/>
  <c r="P14" i="6" a="1"/>
  <c r="P14" i="6" s="1"/>
  <c r="P10" i="6" a="1"/>
  <c r="P10" i="6" s="1"/>
  <c r="P15" i="6" l="1"/>
  <c r="P11" i="6"/>
  <c r="D6" i="3"/>
  <c r="E6" i="2"/>
  <c r="E4" i="2"/>
  <c r="E5" i="2"/>
  <c r="E3" i="2"/>
  <c r="D4" i="3"/>
  <c r="D5" i="3"/>
  <c r="D3" i="3"/>
</calcChain>
</file>

<file path=xl/sharedStrings.xml><?xml version="1.0" encoding="utf-8"?>
<sst xmlns="http://schemas.openxmlformats.org/spreadsheetml/2006/main" count="198" uniqueCount="84">
  <si>
    <t>EXCEL REPORT - A COST OPTIMIZATION STUDY ON PRODUCT PRODUCTION ISSUES</t>
  </si>
  <si>
    <t>PRODUCT VARIABLES</t>
  </si>
  <si>
    <t>X1</t>
  </si>
  <si>
    <t>X2</t>
  </si>
  <si>
    <t>X3</t>
  </si>
  <si>
    <t>CONSTRAINT TYPE</t>
  </si>
  <si>
    <t>Raw Material</t>
  </si>
  <si>
    <t>Labor Hours</t>
  </si>
  <si>
    <t>Machine Hours</t>
  </si>
  <si>
    <t>OBJECTIVE FUNCTION</t>
  </si>
  <si>
    <t>CAPACITY LIMITS</t>
  </si>
  <si>
    <t>&lt;=</t>
  </si>
  <si>
    <t>OPTIMIZED VALUES - PRODUCT QUANTITIES</t>
  </si>
  <si>
    <t>C1</t>
  </si>
  <si>
    <t>C2</t>
  </si>
  <si>
    <t>Product Cost</t>
  </si>
  <si>
    <t>Machine Time</t>
  </si>
  <si>
    <t>Assembly Time</t>
  </si>
  <si>
    <t>OPTIMIZED VALUE - MAXIMUM TOTAL PROFIT</t>
  </si>
  <si>
    <t>OPTIMIZED VALUE - PROBLEM CONSTRAINTS</t>
  </si>
  <si>
    <t>Report Created: 2/8/2021 7:11:38 PM</t>
  </si>
  <si>
    <t>Cell</t>
  </si>
  <si>
    <t>Name</t>
  </si>
  <si>
    <t>Final</t>
  </si>
  <si>
    <t>Value</t>
  </si>
  <si>
    <t>Reduced</t>
  </si>
  <si>
    <t>Cost</t>
  </si>
  <si>
    <t>Objective</t>
  </si>
  <si>
    <t>Coefficient</t>
  </si>
  <si>
    <t>Allowable</t>
  </si>
  <si>
    <t>Increase</t>
  </si>
  <si>
    <t>Decrease</t>
  </si>
  <si>
    <t>Shadow</t>
  </si>
  <si>
    <t>Price</t>
  </si>
  <si>
    <t>Constraint</t>
  </si>
  <si>
    <t>R.H. Side</t>
  </si>
  <si>
    <t>$B$7</t>
  </si>
  <si>
    <t>OPTIMIZED VALUES - PRODUCT QUANTITIES X1</t>
  </si>
  <si>
    <t>$C$7</t>
  </si>
  <si>
    <t>OPTIMIZED VALUES - PRODUCT QUANTITIES X2</t>
  </si>
  <si>
    <t>$D$7</t>
  </si>
  <si>
    <t>OPTIMIZED VALUES - PRODUCT QUANTITIES X3</t>
  </si>
  <si>
    <t>$E$3</t>
  </si>
  <si>
    <t>Raw Material OPTIMIZED VALUE - PROBLEM CONSTRAINTS</t>
  </si>
  <si>
    <t>$E$4</t>
  </si>
  <si>
    <t>Labor Hours OPTIMIZED VALUE - PROBLEM CONSTRAINTS</t>
  </si>
  <si>
    <t>$E$5</t>
  </si>
  <si>
    <t>Machine Hours OPTIMIZED VALUE - PROBLEM CONSTRAINTS</t>
  </si>
  <si>
    <t>CONSTRAINTS - SENSITIVITY</t>
  </si>
  <si>
    <t>Worksheet: [Excel Report - A Cost Optimization Study on Product Production Issues.xlsx] Problem Scenario 1</t>
  </si>
  <si>
    <t>Worksheet: [Excel Report - A Cost Optimization Study on Product Production Issues.xlsx]Problem Scenario 2</t>
  </si>
  <si>
    <t>Report Created: 2/8/2021 7:27:19 PM</t>
  </si>
  <si>
    <t>OPTIMIZED VALUES - PRODUCT QUANTITIES C1</t>
  </si>
  <si>
    <t>OPTIMIZED VALUES - PRODUCT QUANTITIES C2</t>
  </si>
  <si>
    <t>$D$3</t>
  </si>
  <si>
    <t>Product Cost OPTIMIZED VALUE - PROBLEM CONSTRAINTS</t>
  </si>
  <si>
    <t>$D$4</t>
  </si>
  <si>
    <t>Machine Time OPTIMIZED VALUE - PROBLEM CONSTRAINTS</t>
  </si>
  <si>
    <t>$D$5</t>
  </si>
  <si>
    <t>Assembly Time OPTIMIZED VALUE - PROBLEM CONSTRAINTS</t>
  </si>
  <si>
    <t>1. We used MS Excel Solver for the final computations of the problem. If you have the solver in your MS Excel, click on Data -&gt; Solver to look at how the constraints were used for calculation.
2. We initialized with a value of 0 for the quantities of products to be manufactured by the firm and then optimal values were accordingly calculated.
3. We have used SUMPRODUCT function for the constraints optimal values which has been calculated by multiplying constraint values for the variables with the initial values of the product quantity set in the objective function.</t>
  </si>
  <si>
    <t>OBJECTIVE FUNCTION - SENSITIVITY</t>
  </si>
  <si>
    <t>Upper</t>
  </si>
  <si>
    <t>Limit</t>
  </si>
  <si>
    <t>Lower</t>
  </si>
  <si>
    <t>∞</t>
  </si>
  <si>
    <t>X</t>
  </si>
  <si>
    <t>Y</t>
  </si>
  <si>
    <t>CONSTRAINT 1</t>
  </si>
  <si>
    <t>CONSTRAINT 2</t>
  </si>
  <si>
    <t>CONSTRAINT 3</t>
  </si>
  <si>
    <t>Point A</t>
  </si>
  <si>
    <t>Z</t>
  </si>
  <si>
    <t>Point B</t>
  </si>
  <si>
    <t>Point C</t>
  </si>
  <si>
    <t>-∞</t>
  </si>
  <si>
    <t>Product Cost to Company</t>
  </si>
  <si>
    <t>Assembly Time Utilization</t>
  </si>
  <si>
    <t>Machine Time Utilization</t>
  </si>
  <si>
    <r>
      <t xml:space="preserve">By the values of Z shown above, we can say </t>
    </r>
    <r>
      <rPr>
        <b/>
        <i/>
        <sz val="11"/>
        <color theme="1"/>
        <rFont val="Calibri"/>
        <family val="2"/>
        <scheme val="minor"/>
      </rPr>
      <t xml:space="preserve">Point A shows out to be with the maximum profit followed by next best for Point C. </t>
    </r>
  </si>
  <si>
    <t>CONSTRAINT  RESTRICTION TYPE</t>
  </si>
  <si>
    <t>Showing 1 Kg less of raw material from original value</t>
  </si>
  <si>
    <t>As you can see, very small changes were there with respect to the original optimal solution.</t>
  </si>
  <si>
    <t>Net Profit on the other hand got decreased from 1050 to 1042.5 which makes sense since we are decreasing the resources available for manufacturing the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</si>
</sst>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36"/>
      <color theme="1"/>
      <name val="Calibri"/>
      <family val="2"/>
      <scheme val="minor"/>
    </font>
    <font>
      <b/>
      <sz val="12"/>
      <color theme="0"/>
      <name val="Calibri"/>
      <family val="2"/>
      <scheme val="minor"/>
    </font>
    <font>
      <b/>
      <sz val="16"/>
      <color theme="0"/>
      <name val="Calibri"/>
      <family val="2"/>
      <scheme val="minor"/>
    </font>
    <font>
      <sz val="12"/>
      <color theme="1"/>
      <name val="Calibri"/>
      <family val="2"/>
      <scheme val="minor"/>
    </font>
    <font>
      <b/>
      <sz val="14"/>
      <color theme="1"/>
      <name val="Calibri"/>
      <family val="2"/>
      <scheme val="minor"/>
    </font>
    <font>
      <b/>
      <sz val="11"/>
      <color indexed="18"/>
      <name val="Calibri"/>
      <family val="2"/>
      <scheme val="minor"/>
    </font>
    <font>
      <sz val="18"/>
      <color theme="1"/>
      <name val="Calibri"/>
      <family val="2"/>
      <scheme val="minor"/>
    </font>
    <font>
      <i/>
      <sz val="11"/>
      <color theme="1"/>
      <name val="Calibri"/>
      <family val="2"/>
      <scheme val="minor"/>
    </font>
    <font>
      <b/>
      <i/>
      <sz val="11"/>
      <color theme="1"/>
      <name val="Calibri"/>
      <family val="2"/>
      <scheme val="minor"/>
    </font>
  </fonts>
  <fills count="13">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C00000"/>
        <bgColor indexed="64"/>
      </patternFill>
    </fill>
    <fill>
      <patternFill patternType="solid">
        <fgColor rgb="FF002060"/>
        <bgColor indexed="64"/>
      </patternFill>
    </fill>
    <fill>
      <patternFill patternType="solid">
        <fgColor rgb="FFFF0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7"/>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23"/>
      </bottom>
      <diagonal/>
    </border>
    <border>
      <left/>
      <right/>
      <top style="thin">
        <color indexed="23"/>
      </top>
      <bottom/>
      <diagonal/>
    </border>
    <border>
      <left/>
      <right style="medium">
        <color indexed="64"/>
      </right>
      <top/>
      <bottom style="medium">
        <color indexed="23"/>
      </bottom>
      <diagonal/>
    </border>
    <border>
      <left/>
      <right style="medium">
        <color indexed="64"/>
      </right>
      <top style="thin">
        <color indexed="23"/>
      </top>
      <bottom/>
      <diagonal/>
    </border>
    <border>
      <left/>
      <right/>
      <top style="thin">
        <color indexed="23"/>
      </top>
      <bottom style="medium">
        <color indexed="64"/>
      </bottom>
      <diagonal/>
    </border>
    <border>
      <left/>
      <right style="medium">
        <color indexed="64"/>
      </right>
      <top style="thin">
        <color indexed="23"/>
      </top>
      <bottom style="medium">
        <color indexed="64"/>
      </bottom>
      <diagonal/>
    </border>
    <border>
      <left style="medium">
        <color indexed="64"/>
      </left>
      <right/>
      <top/>
      <bottom style="medium">
        <color indexed="23"/>
      </bottom>
      <diagonal/>
    </border>
    <border>
      <left style="medium">
        <color indexed="64"/>
      </left>
      <right/>
      <top style="thin">
        <color indexed="23"/>
      </top>
      <bottom/>
      <diagonal/>
    </border>
    <border>
      <left style="medium">
        <color indexed="64"/>
      </left>
      <right/>
      <top style="thin">
        <color indexed="23"/>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44">
    <xf numFmtId="0" fontId="0" fillId="0" borderId="0" xfId="0"/>
    <xf numFmtId="0" fontId="0" fillId="0" borderId="0" xfId="0" applyAlignment="1">
      <alignment horizontal="center"/>
    </xf>
    <xf numFmtId="0" fontId="6" fillId="2" borderId="0" xfId="0" applyFont="1" applyFill="1" applyAlignment="1">
      <alignment horizontal="center"/>
    </xf>
    <xf numFmtId="0" fontId="0" fillId="0" borderId="0" xfId="0" applyAlignment="1"/>
    <xf numFmtId="0" fontId="3" fillId="5" borderId="0" xfId="0" applyFont="1" applyFill="1" applyAlignment="1">
      <alignment horizont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5" fillId="0" borderId="4" xfId="0" applyFont="1" applyBorder="1"/>
    <xf numFmtId="0" fontId="5" fillId="0" borderId="0" xfId="0" applyFont="1" applyBorder="1" applyAlignment="1">
      <alignment horizontal="center"/>
    </xf>
    <xf numFmtId="0" fontId="0" fillId="0" borderId="0" xfId="0" applyBorder="1" applyAlignment="1">
      <alignment horizontal="center"/>
    </xf>
    <xf numFmtId="0" fontId="5" fillId="0" borderId="5" xfId="0" applyFont="1" applyBorder="1" applyAlignment="1">
      <alignment horizontal="center"/>
    </xf>
    <xf numFmtId="0" fontId="5" fillId="0" borderId="6" xfId="0" applyFont="1" applyBorder="1"/>
    <xf numFmtId="0" fontId="5" fillId="0" borderId="7" xfId="0" applyFont="1" applyBorder="1" applyAlignment="1">
      <alignment horizontal="center"/>
    </xf>
    <xf numFmtId="0" fontId="0" fillId="0" borderId="7" xfId="0"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6"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5" fillId="6" borderId="7" xfId="0" applyFont="1" applyFill="1" applyBorder="1" applyAlignment="1">
      <alignment horizontal="center"/>
    </xf>
    <xf numFmtId="0" fontId="5" fillId="0" borderId="2" xfId="0" applyFont="1" applyBorder="1" applyAlignment="1">
      <alignment horizontal="center"/>
    </xf>
    <xf numFmtId="0" fontId="5" fillId="6" borderId="8" xfId="0" applyFont="1" applyFill="1" applyBorder="1" applyAlignment="1">
      <alignment horizontal="center"/>
    </xf>
    <xf numFmtId="0" fontId="5" fillId="0" borderId="1" xfId="0" applyFont="1" applyBorder="1"/>
    <xf numFmtId="0" fontId="7" fillId="0" borderId="12" xfId="0" applyFont="1" applyFill="1" applyBorder="1" applyAlignment="1">
      <alignment horizontal="center"/>
    </xf>
    <xf numFmtId="0" fontId="7" fillId="0" borderId="0" xfId="0" applyFont="1" applyFill="1" applyBorder="1" applyAlignment="1">
      <alignment horizontal="center"/>
    </xf>
    <xf numFmtId="0" fontId="0" fillId="0" borderId="4" xfId="0" applyBorder="1"/>
    <xf numFmtId="0" fontId="7" fillId="0" borderId="5" xfId="0" applyFont="1" applyFill="1" applyBorder="1" applyAlignment="1">
      <alignment horizontal="center"/>
    </xf>
    <xf numFmtId="0" fontId="7" fillId="0" borderId="14" xfId="0" applyFont="1" applyFill="1" applyBorder="1" applyAlignment="1">
      <alignment horizontal="center"/>
    </xf>
    <xf numFmtId="0" fontId="0" fillId="0" borderId="6" xfId="0" applyBorder="1"/>
    <xf numFmtId="0" fontId="7" fillId="0" borderId="4" xfId="0" applyFont="1" applyFill="1" applyBorder="1" applyAlignment="1">
      <alignment horizontal="center"/>
    </xf>
    <xf numFmtId="0" fontId="7" fillId="0" borderId="18" xfId="0" applyFont="1" applyFill="1" applyBorder="1" applyAlignment="1">
      <alignment horizontal="center"/>
    </xf>
    <xf numFmtId="0" fontId="0" fillId="0" borderId="19" xfId="0" applyFill="1" applyBorder="1" applyAlignment="1"/>
    <xf numFmtId="0" fontId="0" fillId="0" borderId="20" xfId="0" applyFill="1" applyBorder="1" applyAlignme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11" borderId="0" xfId="0" applyFill="1"/>
    <xf numFmtId="0" fontId="0" fillId="8" borderId="0" xfId="0" applyFill="1"/>
    <xf numFmtId="0" fontId="0" fillId="0" borderId="0" xfId="0" applyBorder="1"/>
    <xf numFmtId="0" fontId="0" fillId="0" borderId="7" xfId="0" applyBorder="1"/>
    <xf numFmtId="0" fontId="0" fillId="0" borderId="8" xfId="0" applyBorder="1"/>
    <xf numFmtId="0" fontId="0" fillId="0" borderId="0" xfId="0" applyFill="1" applyBorder="1" applyAlignment="1">
      <alignment horizontal="center"/>
    </xf>
    <xf numFmtId="0" fontId="0" fillId="0" borderId="19" xfId="0" applyFill="1" applyBorder="1" applyAlignment="1">
      <alignment horizontal="center"/>
    </xf>
    <xf numFmtId="0" fontId="0" fillId="0" borderId="13" xfId="0" applyFill="1" applyBorder="1" applyAlignment="1">
      <alignment horizontal="center"/>
    </xf>
    <xf numFmtId="0" fontId="0" fillId="0" borderId="15" xfId="0" applyFill="1" applyBorder="1" applyAlignment="1">
      <alignment horizontal="center"/>
    </xf>
    <xf numFmtId="0" fontId="0" fillId="0" borderId="20" xfId="0" applyFill="1" applyBorder="1" applyAlignment="1">
      <alignment horizontal="center"/>
    </xf>
    <xf numFmtId="0" fontId="0" fillId="0" borderId="16" xfId="0" applyFill="1" applyBorder="1" applyAlignment="1">
      <alignment horizontal="center"/>
    </xf>
    <xf numFmtId="0" fontId="0" fillId="0" borderId="17" xfId="0" applyFill="1" applyBorder="1" applyAlignment="1">
      <alignment horizontal="center"/>
    </xf>
    <xf numFmtId="0" fontId="7" fillId="0" borderId="4"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14" xfId="0" applyFont="1" applyFill="1" applyBorder="1" applyAlignment="1">
      <alignment horizontal="center" vertical="center"/>
    </xf>
    <xf numFmtId="0" fontId="8" fillId="0" borderId="13" xfId="0" applyFont="1" applyFill="1" applyBorder="1" applyAlignment="1">
      <alignment horizontal="center"/>
    </xf>
    <xf numFmtId="4" fontId="0" fillId="0" borderId="15" xfId="0" applyNumberFormat="1" applyFill="1" applyBorder="1" applyAlignment="1">
      <alignment horizontal="center"/>
    </xf>
    <xf numFmtId="4" fontId="0" fillId="0" borderId="16" xfId="0" applyNumberFormat="1" applyFill="1" applyBorder="1" applyAlignment="1">
      <alignment horizontal="center"/>
    </xf>
    <xf numFmtId="0" fontId="0" fillId="0" borderId="5" xfId="0" applyBorder="1"/>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0" borderId="8" xfId="0" applyFont="1" applyBorder="1" applyAlignment="1">
      <alignment horizontal="center"/>
    </xf>
    <xf numFmtId="0" fontId="0" fillId="0" borderId="3" xfId="0" applyBorder="1"/>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0" fillId="6" borderId="1" xfId="0"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49" fontId="8" fillId="0" borderId="17" xfId="0" applyNumberFormat="1" applyFont="1" applyFill="1" applyBorder="1" applyAlignment="1">
      <alignment horizontal="center"/>
    </xf>
    <xf numFmtId="0" fontId="0" fillId="0" borderId="21" xfId="0" applyBorder="1"/>
    <xf numFmtId="0" fontId="0" fillId="0" borderId="23" xfId="0" applyBorder="1"/>
    <xf numFmtId="0" fontId="0" fillId="0" borderId="22" xfId="0" applyBorder="1"/>
    <xf numFmtId="0" fontId="1" fillId="0" borderId="21" xfId="0" applyFont="1" applyBorder="1"/>
    <xf numFmtId="0" fontId="1" fillId="0" borderId="23" xfId="0" applyFont="1" applyBorder="1"/>
    <xf numFmtId="0" fontId="1" fillId="0" borderId="22" xfId="0" applyFont="1" applyBorder="1"/>
    <xf numFmtId="0" fontId="6" fillId="2" borderId="7" xfId="0" applyFont="1" applyFill="1" applyBorder="1" applyAlignment="1">
      <alignment horizontal="center" vertical="center"/>
    </xf>
    <xf numFmtId="1" fontId="0" fillId="0" borderId="16" xfId="0" applyNumberFormat="1" applyFill="1" applyBorder="1" applyAlignment="1">
      <alignment horizontal="center"/>
    </xf>
    <xf numFmtId="0" fontId="2"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3" fillId="5" borderId="2" xfId="0" applyFont="1" applyFill="1" applyBorder="1" applyAlignment="1">
      <alignment horizontal="center" wrapText="1"/>
    </xf>
    <xf numFmtId="0" fontId="3" fillId="5" borderId="0" xfId="0" applyFont="1" applyFill="1" applyBorder="1" applyAlignment="1">
      <alignment horizontal="center" wrapText="1"/>
    </xf>
    <xf numFmtId="0" fontId="4" fillId="3" borderId="2" xfId="0" applyFont="1" applyFill="1" applyBorder="1" applyAlignment="1">
      <alignment horizontal="center" wrapText="1"/>
    </xf>
    <xf numFmtId="0" fontId="4" fillId="3" borderId="7" xfId="0" applyFont="1" applyFill="1" applyBorder="1" applyAlignment="1">
      <alignment horizontal="center" wrapText="1"/>
    </xf>
    <xf numFmtId="0" fontId="4" fillId="3" borderId="0" xfId="0" applyFont="1" applyFill="1" applyAlignment="1">
      <alignment horizontal="center" wrapText="1"/>
    </xf>
    <xf numFmtId="0" fontId="0" fillId="9" borderId="1" xfId="0"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9" borderId="0" xfId="0"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0" fontId="0" fillId="9" borderId="7" xfId="0" applyFill="1" applyBorder="1" applyAlignment="1">
      <alignment horizontal="center" vertical="center" wrapText="1"/>
    </xf>
    <xf numFmtId="0" fontId="0" fillId="9" borderId="8" xfId="0" applyFill="1" applyBorder="1" applyAlignment="1">
      <alignment horizontal="center" vertical="center" wrapText="1"/>
    </xf>
    <xf numFmtId="0" fontId="4" fillId="3" borderId="0" xfId="0" applyFont="1" applyFill="1" applyAlignment="1">
      <alignment horizontal="center"/>
    </xf>
    <xf numFmtId="0" fontId="1" fillId="0" borderId="1"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8" xfId="0" applyFont="1" applyBorder="1" applyAlignment="1">
      <alignment horizontal="center" wrapText="1"/>
    </xf>
    <xf numFmtId="0" fontId="1" fillId="0" borderId="2" xfId="0" applyFont="1" applyBorder="1" applyAlignment="1">
      <alignment horizontal="center" wrapText="1"/>
    </xf>
    <xf numFmtId="0" fontId="1" fillId="0" borderId="7" xfId="0" applyFont="1" applyBorder="1" applyAlignment="1">
      <alignment horizontal="center" wrapText="1"/>
    </xf>
    <xf numFmtId="0" fontId="1" fillId="10" borderId="1" xfId="0" applyFont="1" applyFill="1" applyBorder="1" applyAlignment="1">
      <alignment horizontal="center"/>
    </xf>
    <xf numFmtId="0" fontId="1" fillId="10" borderId="2" xfId="0" applyFont="1" applyFill="1" applyBorder="1" applyAlignment="1">
      <alignment horizontal="center"/>
    </xf>
    <xf numFmtId="0" fontId="1" fillId="10" borderId="3" xfId="0" applyFont="1" applyFill="1" applyBorder="1" applyAlignment="1">
      <alignment horizontal="center"/>
    </xf>
    <xf numFmtId="0" fontId="1" fillId="10" borderId="6" xfId="0" applyFont="1" applyFill="1" applyBorder="1" applyAlignment="1">
      <alignment horizontal="center"/>
    </xf>
    <xf numFmtId="0" fontId="1" fillId="10" borderId="7" xfId="0" applyFont="1" applyFill="1" applyBorder="1" applyAlignment="1">
      <alignment horizontal="center"/>
    </xf>
    <xf numFmtId="0" fontId="1" fillId="10" borderId="8" xfId="0" applyFont="1" applyFill="1" applyBorder="1" applyAlignment="1">
      <alignment horizontal="center"/>
    </xf>
    <xf numFmtId="0" fontId="6" fillId="7" borderId="9" xfId="0" applyFont="1" applyFill="1" applyBorder="1" applyAlignment="1">
      <alignment horizontal="center"/>
    </xf>
    <xf numFmtId="0" fontId="6" fillId="7" borderId="11" xfId="0" applyFont="1" applyFill="1" applyBorder="1" applyAlignment="1">
      <alignment horizontal="center"/>
    </xf>
    <xf numFmtId="0" fontId="6" fillId="7" borderId="10" xfId="0" applyFont="1" applyFill="1" applyBorder="1" applyAlignment="1">
      <alignment horizontal="center"/>
    </xf>
    <xf numFmtId="0" fontId="6" fillId="7" borderId="1" xfId="0" applyFont="1" applyFill="1"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3" fillId="5" borderId="21"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2" xfId="0" applyFont="1" applyFill="1" applyBorder="1" applyAlignment="1">
      <alignment horizontal="center" vertical="center"/>
    </xf>
    <xf numFmtId="0" fontId="1" fillId="12" borderId="1" xfId="0" applyFont="1" applyFill="1" applyBorder="1" applyAlignment="1">
      <alignment horizontal="center"/>
    </xf>
    <xf numFmtId="0" fontId="1" fillId="12" borderId="2" xfId="0" applyFont="1" applyFill="1" applyBorder="1" applyAlignment="1">
      <alignment horizontal="center"/>
    </xf>
    <xf numFmtId="0" fontId="1" fillId="12" borderId="3" xfId="0" applyFont="1" applyFill="1" applyBorder="1" applyAlignment="1">
      <alignment horizontal="center"/>
    </xf>
    <xf numFmtId="0" fontId="9" fillId="0" borderId="1" xfId="0" applyFont="1" applyBorder="1" applyAlignment="1">
      <alignment horizontal="center" wrapText="1"/>
    </xf>
    <xf numFmtId="0" fontId="9" fillId="0" borderId="2" xfId="0" applyFont="1" applyBorder="1" applyAlignment="1">
      <alignment horizontal="center" wrapText="1"/>
    </xf>
    <xf numFmtId="0" fontId="9" fillId="0" borderId="3"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1" fillId="0" borderId="9" xfId="0" applyFont="1" applyBorder="1" applyAlignment="1">
      <alignment horizontal="center"/>
    </xf>
    <xf numFmtId="0" fontId="1" fillId="0" borderId="10" xfId="0" applyFont="1" applyBorder="1" applyAlignment="1">
      <alignment horizontal="center"/>
    </xf>
    <xf numFmtId="0" fontId="5" fillId="6" borderId="5" xfId="0" applyFont="1" applyFill="1" applyBorder="1" applyAlignment="1">
      <alignment horizontal="center"/>
    </xf>
    <xf numFmtId="0" fontId="1" fillId="0" borderId="9" xfId="0" applyFont="1" applyBorder="1" applyAlignment="1">
      <alignment horizontal="center" wrapText="1"/>
    </xf>
    <xf numFmtId="0" fontId="1" fillId="0" borderId="1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PROBLEM</a:t>
            </a:r>
            <a:r>
              <a:rPr lang="en-US" b="1" baseline="0"/>
              <a:t> SCENARIO 2 - GRAPHICAL SOLUTION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C1</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'PS2 - Graphical Solution'!$A$3:$A$4</c:f>
              <c:numCache>
                <c:formatCode>General</c:formatCode>
                <c:ptCount val="2"/>
                <c:pt idx="0">
                  <c:v>1384.61</c:v>
                </c:pt>
                <c:pt idx="1">
                  <c:v>0</c:v>
                </c:pt>
              </c:numCache>
            </c:numRef>
          </c:xVal>
          <c:yVal>
            <c:numRef>
              <c:f>'PS2 - Graphical Solution'!$B$3:$B$4</c:f>
              <c:numCache>
                <c:formatCode>General</c:formatCode>
                <c:ptCount val="2"/>
                <c:pt idx="0">
                  <c:v>0</c:v>
                </c:pt>
                <c:pt idx="1">
                  <c:v>418.6</c:v>
                </c:pt>
              </c:numCache>
            </c:numRef>
          </c:yVal>
          <c:smooth val="0"/>
          <c:extLst>
            <c:ext xmlns:c16="http://schemas.microsoft.com/office/drawing/2014/chart" uri="{C3380CC4-5D6E-409C-BE32-E72D297353CC}">
              <c16:uniqueId val="{00000000-70E8-4B80-A989-F9DC0A32058A}"/>
            </c:ext>
          </c:extLst>
        </c:ser>
        <c:ser>
          <c:idx val="1"/>
          <c:order val="1"/>
          <c:tx>
            <c:v>C2</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'PS2 - Graphical Solution'!$D$3:$D$4</c:f>
              <c:numCache>
                <c:formatCode>General</c:formatCode>
                <c:ptCount val="2"/>
                <c:pt idx="0">
                  <c:v>625</c:v>
                </c:pt>
                <c:pt idx="1">
                  <c:v>0</c:v>
                </c:pt>
              </c:numCache>
            </c:numRef>
          </c:xVal>
          <c:yVal>
            <c:numRef>
              <c:f>'PS2 - Graphical Solution'!$E$3:$E$4</c:f>
              <c:numCache>
                <c:formatCode>General</c:formatCode>
                <c:ptCount val="2"/>
                <c:pt idx="0">
                  <c:v>0</c:v>
                </c:pt>
                <c:pt idx="1">
                  <c:v>833.33</c:v>
                </c:pt>
              </c:numCache>
            </c:numRef>
          </c:yVal>
          <c:smooth val="0"/>
          <c:extLst>
            <c:ext xmlns:c16="http://schemas.microsoft.com/office/drawing/2014/chart" uri="{C3380CC4-5D6E-409C-BE32-E72D297353CC}">
              <c16:uniqueId val="{00000002-70E8-4B80-A989-F9DC0A32058A}"/>
            </c:ext>
          </c:extLst>
        </c:ser>
        <c:ser>
          <c:idx val="2"/>
          <c:order val="2"/>
          <c:tx>
            <c:v>C3</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'PS2 - Graphical Solution'!$G$3:$G$4</c:f>
              <c:numCache>
                <c:formatCode>General</c:formatCode>
                <c:ptCount val="2"/>
                <c:pt idx="0">
                  <c:v>900</c:v>
                </c:pt>
                <c:pt idx="1">
                  <c:v>0</c:v>
                </c:pt>
              </c:numCache>
            </c:numRef>
          </c:xVal>
          <c:yVal>
            <c:numRef>
              <c:f>'PS2 - Graphical Solution'!$H$3:$H$4</c:f>
              <c:numCache>
                <c:formatCode>General</c:formatCode>
                <c:ptCount val="2"/>
                <c:pt idx="0">
                  <c:v>0</c:v>
                </c:pt>
                <c:pt idx="1">
                  <c:v>450</c:v>
                </c:pt>
              </c:numCache>
            </c:numRef>
          </c:yVal>
          <c:smooth val="0"/>
          <c:extLst>
            <c:ext xmlns:c16="http://schemas.microsoft.com/office/drawing/2014/chart" uri="{C3380CC4-5D6E-409C-BE32-E72D297353CC}">
              <c16:uniqueId val="{00000003-70E8-4B80-A989-F9DC0A32058A}"/>
            </c:ext>
          </c:extLst>
        </c:ser>
        <c:dLbls>
          <c:showLegendKey val="0"/>
          <c:showVal val="0"/>
          <c:showCatName val="0"/>
          <c:showSerName val="0"/>
          <c:showPercent val="0"/>
          <c:showBubbleSize val="0"/>
        </c:dLbls>
        <c:axId val="1569982031"/>
        <c:axId val="1569979951"/>
      </c:scatterChart>
      <c:valAx>
        <c:axId val="1569982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979951"/>
        <c:crosses val="autoZero"/>
        <c:crossBetween val="midCat"/>
      </c:valAx>
      <c:valAx>
        <c:axId val="1569979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982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19050</xdr:colOff>
      <xdr:row>1</xdr:row>
      <xdr:rowOff>9525</xdr:rowOff>
    </xdr:from>
    <xdr:to>
      <xdr:col>14</xdr:col>
      <xdr:colOff>609145</xdr:colOff>
      <xdr:row>7</xdr:row>
      <xdr:rowOff>171283</xdr:rowOff>
    </xdr:to>
    <xdr:pic>
      <xdr:nvPicPr>
        <xdr:cNvPr id="3" name="Picture 2">
          <a:extLst>
            <a:ext uri="{FF2B5EF4-FFF2-40B4-BE49-F238E27FC236}">
              <a16:creationId xmlns:a16="http://schemas.microsoft.com/office/drawing/2014/main" id="{4F606760-B437-4CD9-820F-C3CDD57D4517}"/>
            </a:ext>
          </a:extLst>
        </xdr:cNvPr>
        <xdr:cNvPicPr>
          <a:picLocks noChangeAspect="1"/>
        </xdr:cNvPicPr>
      </xdr:nvPicPr>
      <xdr:blipFill>
        <a:blip xmlns:r="http://schemas.openxmlformats.org/officeDocument/2006/relationships" r:embed="rId1"/>
        <a:stretch>
          <a:fillRect/>
        </a:stretch>
      </xdr:blipFill>
      <xdr:spPr>
        <a:xfrm>
          <a:off x="5505450" y="200025"/>
          <a:ext cx="3638095" cy="1333333"/>
        </a:xfrm>
        <a:prstGeom prst="rect">
          <a:avLst/>
        </a:prstGeom>
      </xdr:spPr>
    </xdr:pic>
    <xdr:clientData/>
  </xdr:twoCellAnchor>
  <xdr:twoCellAnchor>
    <xdr:from>
      <xdr:col>0</xdr:col>
      <xdr:colOff>304799</xdr:colOff>
      <xdr:row>4</xdr:row>
      <xdr:rowOff>114300</xdr:rowOff>
    </xdr:from>
    <xdr:to>
      <xdr:col>8</xdr:col>
      <xdr:colOff>428624</xdr:colOff>
      <xdr:row>21</xdr:row>
      <xdr:rowOff>152400</xdr:rowOff>
    </xdr:to>
    <xdr:graphicFrame macro="">
      <xdr:nvGraphicFramePr>
        <xdr:cNvPr id="5" name="Chart 4">
          <a:extLst>
            <a:ext uri="{FF2B5EF4-FFF2-40B4-BE49-F238E27FC236}">
              <a16:creationId xmlns:a16="http://schemas.microsoft.com/office/drawing/2014/main" id="{233CD47D-E35D-4E78-95CF-386A3A7CDF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342900</xdr:colOff>
      <xdr:row>8</xdr:row>
      <xdr:rowOff>142875</xdr:rowOff>
    </xdr:from>
    <xdr:to>
      <xdr:col>2</xdr:col>
      <xdr:colOff>76200</xdr:colOff>
      <xdr:row>10</xdr:row>
      <xdr:rowOff>0</xdr:rowOff>
    </xdr:to>
    <xdr:sp macro="" textlink="">
      <xdr:nvSpPr>
        <xdr:cNvPr id="6" name="TextBox 5">
          <a:extLst>
            <a:ext uri="{FF2B5EF4-FFF2-40B4-BE49-F238E27FC236}">
              <a16:creationId xmlns:a16="http://schemas.microsoft.com/office/drawing/2014/main" id="{A642E88E-FB59-4419-B6B3-3E0C11BA2AF6}"/>
            </a:ext>
          </a:extLst>
        </xdr:cNvPr>
        <xdr:cNvSpPr txBox="1"/>
      </xdr:nvSpPr>
      <xdr:spPr>
        <a:xfrm>
          <a:off x="952500" y="1695450"/>
          <a:ext cx="3429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C2</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0.15797</cdr:x>
      <cdr:y>0.53502</cdr:y>
    </cdr:from>
    <cdr:to>
      <cdr:x>0.40762</cdr:x>
      <cdr:y>0.6077</cdr:y>
    </cdr:to>
    <cdr:sp macro="" textlink="">
      <cdr:nvSpPr>
        <cdr:cNvPr id="3" name="TextBox 5">
          <a:extLst xmlns:a="http://schemas.openxmlformats.org/drawingml/2006/main">
            <a:ext uri="{FF2B5EF4-FFF2-40B4-BE49-F238E27FC236}">
              <a16:creationId xmlns:a16="http://schemas.microsoft.com/office/drawing/2014/main" id="{A642E88E-FB59-4419-B6B3-3E0C11BA2AF6}"/>
            </a:ext>
          </a:extLst>
        </cdr:cNvPr>
        <cdr:cNvSpPr txBox="1"/>
      </cdr:nvSpPr>
      <cdr:spPr>
        <a:xfrm xmlns:a="http://schemas.openxmlformats.org/drawingml/2006/main">
          <a:off x="789973" y="1783627"/>
          <a:ext cx="1248378" cy="24227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1"/>
            <a:t>A (402.25,296.99)</a:t>
          </a:r>
        </a:p>
      </cdr:txBody>
    </cdr:sp>
  </cdr:relSizeAnchor>
  <cdr:relSizeAnchor xmlns:cdr="http://schemas.openxmlformats.org/drawingml/2006/chartDrawing">
    <cdr:from>
      <cdr:x>0.76063</cdr:x>
      <cdr:y>0.81202</cdr:y>
    </cdr:from>
    <cdr:to>
      <cdr:x>0.82921</cdr:x>
      <cdr:y>0.88469</cdr:y>
    </cdr:to>
    <cdr:sp macro="" textlink="">
      <cdr:nvSpPr>
        <cdr:cNvPr id="4" name="TextBox 5">
          <a:extLst xmlns:a="http://schemas.openxmlformats.org/drawingml/2006/main">
            <a:ext uri="{FF2B5EF4-FFF2-40B4-BE49-F238E27FC236}">
              <a16:creationId xmlns:a16="http://schemas.microsoft.com/office/drawing/2014/main" id="{A642E88E-FB59-4419-B6B3-3E0C11BA2AF6}"/>
            </a:ext>
          </a:extLst>
        </cdr:cNvPr>
        <cdr:cNvSpPr txBox="1"/>
      </cdr:nvSpPr>
      <cdr:spPr>
        <a:xfrm xmlns:a="http://schemas.openxmlformats.org/drawingml/2006/main">
          <a:off x="3803650" y="2660650"/>
          <a:ext cx="342900" cy="23812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a:t>C1</a:t>
          </a:r>
        </a:p>
      </cdr:txBody>
    </cdr:sp>
  </cdr:relSizeAnchor>
  <cdr:relSizeAnchor xmlns:cdr="http://schemas.openxmlformats.org/drawingml/2006/chartDrawing">
    <cdr:from>
      <cdr:x>0.49016</cdr:x>
      <cdr:y>0.80329</cdr:y>
    </cdr:from>
    <cdr:to>
      <cdr:x>0.55873</cdr:x>
      <cdr:y>0.87597</cdr:y>
    </cdr:to>
    <cdr:sp macro="" textlink="">
      <cdr:nvSpPr>
        <cdr:cNvPr id="5" name="TextBox 5">
          <a:extLst xmlns:a="http://schemas.openxmlformats.org/drawingml/2006/main">
            <a:ext uri="{FF2B5EF4-FFF2-40B4-BE49-F238E27FC236}">
              <a16:creationId xmlns:a16="http://schemas.microsoft.com/office/drawing/2014/main" id="{A642E88E-FB59-4419-B6B3-3E0C11BA2AF6}"/>
            </a:ext>
          </a:extLst>
        </cdr:cNvPr>
        <cdr:cNvSpPr txBox="1"/>
      </cdr:nvSpPr>
      <cdr:spPr>
        <a:xfrm xmlns:a="http://schemas.openxmlformats.org/drawingml/2006/main">
          <a:off x="2451100" y="2632075"/>
          <a:ext cx="342900" cy="23812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a:t>C3</a:t>
          </a:r>
        </a:p>
      </cdr:txBody>
    </cdr:sp>
  </cdr:relSizeAnchor>
  <cdr:relSizeAnchor xmlns:cdr="http://schemas.openxmlformats.org/drawingml/2006/chartDrawing">
    <cdr:from>
      <cdr:x>0.21122</cdr:x>
      <cdr:y>0.66896</cdr:y>
    </cdr:from>
    <cdr:to>
      <cdr:x>0.26789</cdr:x>
      <cdr:y>0.70829</cdr:y>
    </cdr:to>
    <cdr:cxnSp macro="">
      <cdr:nvCxnSpPr>
        <cdr:cNvPr id="7" name="Straight Arrow Connector 6">
          <a:extLst xmlns:a="http://schemas.openxmlformats.org/drawingml/2006/main">
            <a:ext uri="{FF2B5EF4-FFF2-40B4-BE49-F238E27FC236}">
              <a16:creationId xmlns:a16="http://schemas.microsoft.com/office/drawing/2014/main" id="{BA1AE822-3800-48CB-8B53-FA99ADD912E0}"/>
            </a:ext>
          </a:extLst>
        </cdr:cNvPr>
        <cdr:cNvCxnSpPr/>
      </cdr:nvCxnSpPr>
      <cdr:spPr>
        <a:xfrm xmlns:a="http://schemas.openxmlformats.org/drawingml/2006/main" flipH="1">
          <a:off x="1061831" y="2191922"/>
          <a:ext cx="284889" cy="128864"/>
        </a:xfrm>
        <a:prstGeom xmlns:a="http://schemas.openxmlformats.org/drawingml/2006/main" prst="straightConnector1">
          <a:avLst/>
        </a:prstGeom>
        <a:ln xmlns:a="http://schemas.openxmlformats.org/drawingml/2006/main">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0.0864</cdr:x>
      <cdr:y>0.6941</cdr:y>
    </cdr:from>
    <cdr:to>
      <cdr:x>0.23429</cdr:x>
      <cdr:y>0.82457</cdr:y>
    </cdr:to>
    <cdr:sp macro="" textlink="">
      <cdr:nvSpPr>
        <cdr:cNvPr id="9" name="TextBox 5">
          <a:extLst xmlns:a="http://schemas.openxmlformats.org/drawingml/2006/main">
            <a:ext uri="{FF2B5EF4-FFF2-40B4-BE49-F238E27FC236}">
              <a16:creationId xmlns:a16="http://schemas.microsoft.com/office/drawing/2014/main" id="{0AAD88F6-9817-4D5F-B0AD-8C7FB3A9EFFE}"/>
            </a:ext>
          </a:extLst>
        </cdr:cNvPr>
        <cdr:cNvSpPr txBox="1"/>
      </cdr:nvSpPr>
      <cdr:spPr>
        <a:xfrm xmlns:a="http://schemas.openxmlformats.org/drawingml/2006/main">
          <a:off x="434340" y="2274282"/>
          <a:ext cx="743449" cy="42750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a:t>FEASIBLE REGION</a:t>
          </a:r>
        </a:p>
      </cdr:txBody>
    </cdr:sp>
  </cdr:relSizeAnchor>
  <cdr:relSizeAnchor xmlns:cdr="http://schemas.openxmlformats.org/drawingml/2006/chartDrawing">
    <cdr:from>
      <cdr:x>0.17656</cdr:x>
      <cdr:y>0.60355</cdr:y>
    </cdr:from>
    <cdr:to>
      <cdr:x>0.31496</cdr:x>
      <cdr:y>0.70996</cdr:y>
    </cdr:to>
    <cdr:sp macro="" textlink="">
      <cdr:nvSpPr>
        <cdr:cNvPr id="14" name="Freeform: Shape 13">
          <a:extLst xmlns:a="http://schemas.openxmlformats.org/drawingml/2006/main">
            <a:ext uri="{FF2B5EF4-FFF2-40B4-BE49-F238E27FC236}">
              <a16:creationId xmlns:a16="http://schemas.microsoft.com/office/drawing/2014/main" id="{F9467205-FAA7-4B60-98E8-0A16E7595B19}"/>
            </a:ext>
          </a:extLst>
        </cdr:cNvPr>
        <cdr:cNvSpPr/>
      </cdr:nvSpPr>
      <cdr:spPr>
        <a:xfrm xmlns:a="http://schemas.openxmlformats.org/drawingml/2006/main">
          <a:off x="884928" y="1977605"/>
          <a:ext cx="693707" cy="348652"/>
        </a:xfrm>
        <a:custGeom xmlns:a="http://schemas.openxmlformats.org/drawingml/2006/main">
          <a:avLst/>
          <a:gdLst>
            <a:gd name="connsiteX0" fmla="*/ 0 w 690113"/>
            <a:gd name="connsiteY0" fmla="*/ 0 h 352246"/>
            <a:gd name="connsiteX1" fmla="*/ 567905 w 690113"/>
            <a:gd name="connsiteY1" fmla="*/ 179717 h 352246"/>
            <a:gd name="connsiteX2" fmla="*/ 690113 w 690113"/>
            <a:gd name="connsiteY2" fmla="*/ 352246 h 352246"/>
            <a:gd name="connsiteX3" fmla="*/ 0 w 690113"/>
            <a:gd name="connsiteY3" fmla="*/ 0 h 352246"/>
          </a:gdLst>
          <a:ahLst/>
          <a:cxnLst>
            <a:cxn ang="0">
              <a:pos x="connsiteX0" y="connsiteY0"/>
            </a:cxn>
            <a:cxn ang="0">
              <a:pos x="connsiteX1" y="connsiteY1"/>
            </a:cxn>
            <a:cxn ang="0">
              <a:pos x="connsiteX2" y="connsiteY2"/>
            </a:cxn>
            <a:cxn ang="0">
              <a:pos x="connsiteX3" y="connsiteY3"/>
            </a:cxn>
          </a:cxnLst>
          <a:rect l="l" t="t" r="r" b="b"/>
          <a:pathLst>
            <a:path w="690113" h="352246">
              <a:moveTo>
                <a:pt x="0" y="0"/>
              </a:moveTo>
              <a:lnTo>
                <a:pt x="567905" y="179717"/>
              </a:lnTo>
              <a:lnTo>
                <a:pt x="690113" y="352246"/>
              </a:lnTo>
              <a:lnTo>
                <a:pt x="0" y="0"/>
              </a:lnTo>
              <a:close/>
            </a:path>
          </a:pathLst>
        </a:cu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0.29426</cdr:x>
      <cdr:y>0.70021</cdr:y>
    </cdr:from>
    <cdr:to>
      <cdr:x>0.54857</cdr:x>
      <cdr:y>0.77288</cdr:y>
    </cdr:to>
    <cdr:sp macro="" textlink="">
      <cdr:nvSpPr>
        <cdr:cNvPr id="15" name="TextBox 5">
          <a:extLst xmlns:a="http://schemas.openxmlformats.org/drawingml/2006/main">
            <a:ext uri="{FF2B5EF4-FFF2-40B4-BE49-F238E27FC236}">
              <a16:creationId xmlns:a16="http://schemas.microsoft.com/office/drawing/2014/main" id="{18AAA68A-613D-4C78-BBBF-5DF09306E47D}"/>
            </a:ext>
          </a:extLst>
        </cdr:cNvPr>
        <cdr:cNvSpPr txBox="1"/>
      </cdr:nvSpPr>
      <cdr:spPr>
        <a:xfrm xmlns:a="http://schemas.openxmlformats.org/drawingml/2006/main">
          <a:off x="1471487" y="2334325"/>
          <a:ext cx="1271713" cy="24227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1"/>
            <a:t>B(158.82,370.58)</a:t>
          </a:r>
        </a:p>
      </cdr:txBody>
    </cdr:sp>
  </cdr:relSizeAnchor>
  <cdr:relSizeAnchor xmlns:cdr="http://schemas.openxmlformats.org/drawingml/2006/chartDrawing">
    <cdr:from>
      <cdr:x>0.28108</cdr:x>
      <cdr:y>0.60107</cdr:y>
    </cdr:from>
    <cdr:to>
      <cdr:x>0.51429</cdr:x>
      <cdr:y>0.67375</cdr:y>
    </cdr:to>
    <cdr:sp macro="" textlink="">
      <cdr:nvSpPr>
        <cdr:cNvPr id="16" name="TextBox 5">
          <a:extLst xmlns:a="http://schemas.openxmlformats.org/drawingml/2006/main">
            <a:ext uri="{FF2B5EF4-FFF2-40B4-BE49-F238E27FC236}">
              <a16:creationId xmlns:a16="http://schemas.microsoft.com/office/drawing/2014/main" id="{18AAA68A-613D-4C78-BBBF-5DF09306E47D}"/>
            </a:ext>
          </a:extLst>
        </cdr:cNvPr>
        <cdr:cNvSpPr txBox="1"/>
      </cdr:nvSpPr>
      <cdr:spPr>
        <a:xfrm xmlns:a="http://schemas.openxmlformats.org/drawingml/2006/main">
          <a:off x="1405575" y="2003829"/>
          <a:ext cx="1166175" cy="24227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1"/>
            <a:t>C(460,220)</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
  <sheetViews>
    <sheetView tabSelected="1" workbookViewId="0">
      <selection activeCell="F6" sqref="F6:O16"/>
    </sheetView>
  </sheetViews>
  <sheetFormatPr defaultRowHeight="15" x14ac:dyDescent="0.25"/>
  <sheetData>
    <row r="1" spans="1:21" x14ac:dyDescent="0.25">
      <c r="A1" s="37"/>
      <c r="B1" s="37"/>
      <c r="C1" s="37"/>
      <c r="D1" s="37"/>
      <c r="E1" s="37"/>
      <c r="F1" s="37"/>
      <c r="G1" s="37"/>
      <c r="H1" s="37"/>
      <c r="I1" s="37"/>
      <c r="J1" s="37"/>
      <c r="K1" s="37"/>
      <c r="L1" s="37"/>
      <c r="M1" s="37"/>
      <c r="N1" s="37"/>
      <c r="O1" s="37"/>
      <c r="P1" s="37"/>
      <c r="Q1" s="37"/>
      <c r="R1" s="37"/>
      <c r="S1" s="37"/>
      <c r="T1" s="37"/>
      <c r="U1" s="37"/>
    </row>
    <row r="2" spans="1:21" x14ac:dyDescent="0.25">
      <c r="A2" s="37"/>
      <c r="B2" s="37"/>
      <c r="C2" s="37"/>
      <c r="D2" s="37"/>
      <c r="E2" s="37"/>
      <c r="F2" s="37"/>
      <c r="G2" s="37"/>
      <c r="H2" s="37"/>
      <c r="I2" s="37"/>
      <c r="J2" s="37"/>
      <c r="K2" s="37"/>
      <c r="L2" s="37"/>
      <c r="M2" s="37"/>
      <c r="N2" s="37"/>
      <c r="O2" s="37"/>
      <c r="P2" s="37"/>
      <c r="Q2" s="37"/>
      <c r="R2" s="37"/>
      <c r="S2" s="37"/>
      <c r="T2" s="37"/>
      <c r="U2" s="37"/>
    </row>
    <row r="3" spans="1:21" x14ac:dyDescent="0.25">
      <c r="A3" s="37"/>
      <c r="B3" s="37"/>
      <c r="C3" s="37"/>
      <c r="D3" s="37"/>
      <c r="E3" s="37"/>
      <c r="F3" s="37"/>
      <c r="G3" s="37"/>
      <c r="H3" s="37"/>
      <c r="I3" s="37"/>
      <c r="J3" s="37"/>
      <c r="K3" s="37"/>
      <c r="L3" s="37"/>
      <c r="M3" s="37"/>
      <c r="N3" s="37"/>
      <c r="O3" s="37"/>
      <c r="P3" s="37"/>
      <c r="Q3" s="37"/>
      <c r="R3" s="37"/>
      <c r="S3" s="37"/>
      <c r="T3" s="37"/>
      <c r="U3" s="37"/>
    </row>
    <row r="4" spans="1:21" x14ac:dyDescent="0.25">
      <c r="A4" s="37"/>
      <c r="B4" s="37"/>
      <c r="C4" s="37"/>
      <c r="D4" s="37"/>
      <c r="E4" s="38"/>
      <c r="F4" s="38"/>
      <c r="G4" s="38"/>
      <c r="H4" s="38"/>
      <c r="I4" s="38"/>
      <c r="J4" s="38"/>
      <c r="K4" s="38"/>
      <c r="L4" s="38"/>
      <c r="M4" s="38"/>
      <c r="N4" s="38"/>
      <c r="O4" s="38"/>
      <c r="P4" s="38"/>
      <c r="Q4" s="37"/>
      <c r="R4" s="37"/>
      <c r="S4" s="37"/>
      <c r="T4" s="37"/>
      <c r="U4" s="37"/>
    </row>
    <row r="5" spans="1:21" ht="15.75" thickBot="1" x14ac:dyDescent="0.3">
      <c r="A5" s="37"/>
      <c r="B5" s="37"/>
      <c r="C5" s="37"/>
      <c r="D5" s="37"/>
      <c r="E5" s="38"/>
      <c r="F5" s="38"/>
      <c r="G5" s="38"/>
      <c r="H5" s="38"/>
      <c r="I5" s="38"/>
      <c r="J5" s="38"/>
      <c r="K5" s="38"/>
      <c r="L5" s="38"/>
      <c r="M5" s="38"/>
      <c r="N5" s="38"/>
      <c r="O5" s="38"/>
      <c r="P5" s="38"/>
      <c r="Q5" s="37"/>
      <c r="R5" s="37"/>
      <c r="S5" s="37"/>
      <c r="T5" s="37"/>
      <c r="U5" s="37"/>
    </row>
    <row r="6" spans="1:21" x14ac:dyDescent="0.25">
      <c r="A6" s="37"/>
      <c r="B6" s="37"/>
      <c r="C6" s="37"/>
      <c r="D6" s="37"/>
      <c r="E6" s="38"/>
      <c r="F6" s="79" t="s">
        <v>0</v>
      </c>
      <c r="G6" s="80"/>
      <c r="H6" s="80"/>
      <c r="I6" s="80"/>
      <c r="J6" s="80"/>
      <c r="K6" s="80"/>
      <c r="L6" s="80"/>
      <c r="M6" s="80"/>
      <c r="N6" s="80"/>
      <c r="O6" s="81"/>
      <c r="P6" s="38"/>
      <c r="Q6" s="37"/>
      <c r="R6" s="37"/>
      <c r="S6" s="37"/>
      <c r="T6" s="37"/>
      <c r="U6" s="37"/>
    </row>
    <row r="7" spans="1:21" x14ac:dyDescent="0.25">
      <c r="A7" s="37"/>
      <c r="B7" s="37"/>
      <c r="C7" s="37"/>
      <c r="D7" s="37"/>
      <c r="E7" s="38"/>
      <c r="F7" s="82"/>
      <c r="G7" s="83"/>
      <c r="H7" s="83"/>
      <c r="I7" s="83"/>
      <c r="J7" s="83"/>
      <c r="K7" s="83"/>
      <c r="L7" s="83"/>
      <c r="M7" s="83"/>
      <c r="N7" s="83"/>
      <c r="O7" s="84"/>
      <c r="P7" s="38"/>
      <c r="Q7" s="37"/>
      <c r="R7" s="37"/>
      <c r="S7" s="37"/>
      <c r="T7" s="37"/>
      <c r="U7" s="37"/>
    </row>
    <row r="8" spans="1:21" x14ac:dyDescent="0.25">
      <c r="A8" s="37"/>
      <c r="B8" s="37"/>
      <c r="C8" s="37"/>
      <c r="D8" s="37"/>
      <c r="E8" s="38"/>
      <c r="F8" s="82"/>
      <c r="G8" s="83"/>
      <c r="H8" s="83"/>
      <c r="I8" s="83"/>
      <c r="J8" s="83"/>
      <c r="K8" s="83"/>
      <c r="L8" s="83"/>
      <c r="M8" s="83"/>
      <c r="N8" s="83"/>
      <c r="O8" s="84"/>
      <c r="P8" s="38"/>
      <c r="Q8" s="37"/>
      <c r="R8" s="37"/>
      <c r="S8" s="37"/>
      <c r="T8" s="37"/>
      <c r="U8" s="37"/>
    </row>
    <row r="9" spans="1:21" x14ac:dyDescent="0.25">
      <c r="A9" s="37"/>
      <c r="B9" s="37"/>
      <c r="C9" s="37"/>
      <c r="D9" s="37"/>
      <c r="E9" s="38"/>
      <c r="F9" s="82"/>
      <c r="G9" s="83"/>
      <c r="H9" s="83"/>
      <c r="I9" s="83"/>
      <c r="J9" s="83"/>
      <c r="K9" s="83"/>
      <c r="L9" s="83"/>
      <c r="M9" s="83"/>
      <c r="N9" s="83"/>
      <c r="O9" s="84"/>
      <c r="P9" s="38"/>
      <c r="Q9" s="37"/>
      <c r="R9" s="37"/>
      <c r="S9" s="37"/>
      <c r="T9" s="37"/>
      <c r="U9" s="37"/>
    </row>
    <row r="10" spans="1:21" x14ac:dyDescent="0.25">
      <c r="A10" s="37"/>
      <c r="B10" s="37"/>
      <c r="C10" s="37"/>
      <c r="D10" s="37"/>
      <c r="E10" s="38"/>
      <c r="F10" s="82"/>
      <c r="G10" s="83"/>
      <c r="H10" s="83"/>
      <c r="I10" s="83"/>
      <c r="J10" s="83"/>
      <c r="K10" s="83"/>
      <c r="L10" s="83"/>
      <c r="M10" s="83"/>
      <c r="N10" s="83"/>
      <c r="O10" s="84"/>
      <c r="P10" s="38"/>
      <c r="Q10" s="37"/>
      <c r="R10" s="37"/>
      <c r="S10" s="37"/>
      <c r="T10" s="37"/>
      <c r="U10" s="37"/>
    </row>
    <row r="11" spans="1:21" x14ac:dyDescent="0.25">
      <c r="A11" s="37"/>
      <c r="B11" s="37"/>
      <c r="C11" s="37"/>
      <c r="D11" s="37"/>
      <c r="E11" s="38"/>
      <c r="F11" s="82"/>
      <c r="G11" s="83"/>
      <c r="H11" s="83"/>
      <c r="I11" s="83"/>
      <c r="J11" s="83"/>
      <c r="K11" s="83"/>
      <c r="L11" s="83"/>
      <c r="M11" s="83"/>
      <c r="N11" s="83"/>
      <c r="O11" s="84"/>
      <c r="P11" s="38"/>
      <c r="Q11" s="37"/>
      <c r="R11" s="37"/>
      <c r="S11" s="37"/>
      <c r="T11" s="37"/>
      <c r="U11" s="37"/>
    </row>
    <row r="12" spans="1:21" x14ac:dyDescent="0.25">
      <c r="A12" s="37"/>
      <c r="B12" s="37"/>
      <c r="C12" s="37"/>
      <c r="D12" s="37"/>
      <c r="E12" s="38"/>
      <c r="F12" s="82"/>
      <c r="G12" s="83"/>
      <c r="H12" s="83"/>
      <c r="I12" s="83"/>
      <c r="J12" s="83"/>
      <c r="K12" s="83"/>
      <c r="L12" s="83"/>
      <c r="M12" s="83"/>
      <c r="N12" s="83"/>
      <c r="O12" s="84"/>
      <c r="P12" s="38"/>
      <c r="Q12" s="37"/>
      <c r="R12" s="37"/>
      <c r="S12" s="37"/>
      <c r="T12" s="37"/>
      <c r="U12" s="37"/>
    </row>
    <row r="13" spans="1:21" x14ac:dyDescent="0.25">
      <c r="A13" s="37"/>
      <c r="B13" s="37"/>
      <c r="C13" s="37"/>
      <c r="D13" s="37"/>
      <c r="E13" s="38"/>
      <c r="F13" s="82"/>
      <c r="G13" s="83"/>
      <c r="H13" s="83"/>
      <c r="I13" s="83"/>
      <c r="J13" s="83"/>
      <c r="K13" s="83"/>
      <c r="L13" s="83"/>
      <c r="M13" s="83"/>
      <c r="N13" s="83"/>
      <c r="O13" s="84"/>
      <c r="P13" s="38"/>
      <c r="Q13" s="37"/>
      <c r="R13" s="37"/>
      <c r="S13" s="37"/>
      <c r="T13" s="37"/>
      <c r="U13" s="37"/>
    </row>
    <row r="14" spans="1:21" x14ac:dyDescent="0.25">
      <c r="A14" s="37"/>
      <c r="B14" s="37"/>
      <c r="C14" s="37"/>
      <c r="D14" s="37"/>
      <c r="E14" s="38"/>
      <c r="F14" s="82"/>
      <c r="G14" s="83"/>
      <c r="H14" s="83"/>
      <c r="I14" s="83"/>
      <c r="J14" s="83"/>
      <c r="K14" s="83"/>
      <c r="L14" s="83"/>
      <c r="M14" s="83"/>
      <c r="N14" s="83"/>
      <c r="O14" s="84"/>
      <c r="P14" s="38"/>
      <c r="Q14" s="37"/>
      <c r="R14" s="37"/>
      <c r="S14" s="37"/>
      <c r="T14" s="37"/>
      <c r="U14" s="37"/>
    </row>
    <row r="15" spans="1:21" x14ac:dyDescent="0.25">
      <c r="A15" s="37"/>
      <c r="B15" s="37"/>
      <c r="C15" s="37"/>
      <c r="D15" s="37"/>
      <c r="E15" s="38"/>
      <c r="F15" s="82"/>
      <c r="G15" s="83"/>
      <c r="H15" s="83"/>
      <c r="I15" s="83"/>
      <c r="J15" s="83"/>
      <c r="K15" s="83"/>
      <c r="L15" s="83"/>
      <c r="M15" s="83"/>
      <c r="N15" s="83"/>
      <c r="O15" s="84"/>
      <c r="P15" s="38"/>
      <c r="Q15" s="37"/>
      <c r="R15" s="37"/>
      <c r="S15" s="37"/>
      <c r="T15" s="37"/>
      <c r="U15" s="37"/>
    </row>
    <row r="16" spans="1:21" ht="15.75" thickBot="1" x14ac:dyDescent="0.3">
      <c r="A16" s="37"/>
      <c r="B16" s="37"/>
      <c r="C16" s="37"/>
      <c r="D16" s="37"/>
      <c r="E16" s="38"/>
      <c r="F16" s="85"/>
      <c r="G16" s="86"/>
      <c r="H16" s="86"/>
      <c r="I16" s="86"/>
      <c r="J16" s="86"/>
      <c r="K16" s="86"/>
      <c r="L16" s="86"/>
      <c r="M16" s="86"/>
      <c r="N16" s="86"/>
      <c r="O16" s="87"/>
      <c r="P16" s="38"/>
      <c r="Q16" s="37"/>
      <c r="R16" s="37"/>
      <c r="S16" s="37"/>
      <c r="T16" s="37"/>
      <c r="U16" s="37"/>
    </row>
    <row r="17" spans="1:21" x14ac:dyDescent="0.25">
      <c r="A17" s="37"/>
      <c r="B17" s="37"/>
      <c r="C17" s="37"/>
      <c r="D17" s="37"/>
      <c r="E17" s="38"/>
      <c r="F17" s="38"/>
      <c r="G17" s="38"/>
      <c r="H17" s="38"/>
      <c r="I17" s="38"/>
      <c r="J17" s="38"/>
      <c r="K17" s="38"/>
      <c r="L17" s="38"/>
      <c r="M17" s="38"/>
      <c r="N17" s="38"/>
      <c r="O17" s="38"/>
      <c r="P17" s="38"/>
      <c r="Q17" s="37"/>
      <c r="R17" s="37"/>
      <c r="S17" s="37"/>
      <c r="T17" s="37"/>
      <c r="U17" s="37"/>
    </row>
    <row r="18" spans="1:21" x14ac:dyDescent="0.25">
      <c r="A18" s="37"/>
      <c r="B18" s="37"/>
      <c r="C18" s="37"/>
      <c r="D18" s="37"/>
      <c r="E18" s="38"/>
      <c r="F18" s="38"/>
      <c r="G18" s="38"/>
      <c r="H18" s="38"/>
      <c r="I18" s="38"/>
      <c r="J18" s="38"/>
      <c r="K18" s="38"/>
      <c r="L18" s="38"/>
      <c r="M18" s="38"/>
      <c r="N18" s="38"/>
      <c r="O18" s="38"/>
      <c r="P18" s="38"/>
      <c r="Q18" s="37"/>
      <c r="R18" s="37"/>
      <c r="S18" s="37"/>
      <c r="T18" s="37"/>
      <c r="U18" s="37"/>
    </row>
    <row r="19" spans="1:21" x14ac:dyDescent="0.25">
      <c r="A19" s="37"/>
      <c r="B19" s="37"/>
      <c r="C19" s="37"/>
      <c r="D19" s="37"/>
      <c r="E19" s="37"/>
      <c r="F19" s="37"/>
      <c r="G19" s="37"/>
      <c r="H19" s="37"/>
      <c r="I19" s="37"/>
      <c r="J19" s="37"/>
      <c r="K19" s="37"/>
      <c r="L19" s="37"/>
      <c r="M19" s="37"/>
      <c r="N19" s="37"/>
      <c r="O19" s="37"/>
      <c r="P19" s="37"/>
      <c r="Q19" s="37"/>
      <c r="R19" s="37"/>
      <c r="S19" s="37"/>
      <c r="T19" s="37"/>
      <c r="U19" s="37"/>
    </row>
    <row r="20" spans="1:21" x14ac:dyDescent="0.25">
      <c r="A20" s="37"/>
      <c r="B20" s="37"/>
      <c r="C20" s="37"/>
      <c r="D20" s="37"/>
      <c r="E20" s="37"/>
      <c r="F20" s="37"/>
      <c r="G20" s="37"/>
      <c r="H20" s="37"/>
      <c r="I20" s="37"/>
      <c r="J20" s="37"/>
      <c r="K20" s="37"/>
      <c r="L20" s="37"/>
      <c r="M20" s="37"/>
      <c r="N20" s="37"/>
      <c r="O20" s="37"/>
      <c r="P20" s="37"/>
      <c r="Q20" s="37"/>
      <c r="R20" s="37"/>
      <c r="S20" s="37"/>
      <c r="T20" s="37"/>
      <c r="U20" s="37"/>
    </row>
    <row r="21" spans="1:21" x14ac:dyDescent="0.25">
      <c r="A21" s="37"/>
      <c r="B21" s="37"/>
      <c r="C21" s="37"/>
      <c r="D21" s="37"/>
      <c r="E21" s="37"/>
      <c r="F21" s="37"/>
      <c r="G21" s="37"/>
      <c r="H21" s="37"/>
      <c r="I21" s="37"/>
      <c r="J21" s="37"/>
      <c r="K21" s="37"/>
      <c r="L21" s="37"/>
      <c r="M21" s="37"/>
      <c r="N21" s="37"/>
      <c r="O21" s="37"/>
      <c r="P21" s="37"/>
      <c r="Q21" s="37"/>
      <c r="R21" s="37"/>
      <c r="S21" s="37"/>
      <c r="T21" s="37"/>
      <c r="U21" s="37"/>
    </row>
    <row r="22" spans="1:21" x14ac:dyDescent="0.25">
      <c r="A22" s="37"/>
      <c r="B22" s="37"/>
      <c r="C22" s="37"/>
      <c r="D22" s="37"/>
      <c r="E22" s="37"/>
      <c r="F22" s="37"/>
      <c r="G22" s="37"/>
      <c r="H22" s="37"/>
      <c r="I22" s="37"/>
      <c r="J22" s="37"/>
      <c r="K22" s="37"/>
      <c r="L22" s="37"/>
      <c r="M22" s="37"/>
      <c r="N22" s="37"/>
      <c r="O22" s="37"/>
      <c r="P22" s="37"/>
      <c r="Q22" s="37"/>
      <c r="R22" s="37"/>
      <c r="S22" s="37"/>
      <c r="T22" s="37"/>
      <c r="U22" s="37"/>
    </row>
    <row r="23" spans="1:21" x14ac:dyDescent="0.25">
      <c r="A23" s="37"/>
      <c r="B23" s="37"/>
      <c r="C23" s="37"/>
      <c r="D23" s="37"/>
      <c r="E23" s="37"/>
      <c r="F23" s="37"/>
      <c r="G23" s="37"/>
      <c r="H23" s="37"/>
      <c r="I23" s="37"/>
      <c r="J23" s="37"/>
      <c r="K23" s="37"/>
      <c r="L23" s="37"/>
      <c r="M23" s="37"/>
      <c r="N23" s="37"/>
      <c r="O23" s="37"/>
      <c r="P23" s="37"/>
      <c r="Q23" s="37"/>
      <c r="R23" s="37"/>
      <c r="S23" s="37"/>
      <c r="T23" s="37"/>
      <c r="U23" s="37"/>
    </row>
    <row r="24" spans="1:21" x14ac:dyDescent="0.25">
      <c r="A24" s="37"/>
      <c r="B24" s="37"/>
      <c r="C24" s="37"/>
      <c r="D24" s="37"/>
      <c r="E24" s="37"/>
      <c r="F24" s="37"/>
      <c r="G24" s="37"/>
      <c r="H24" s="37"/>
      <c r="I24" s="37"/>
      <c r="J24" s="37"/>
      <c r="K24" s="37"/>
      <c r="L24" s="37"/>
      <c r="M24" s="37"/>
      <c r="N24" s="37"/>
      <c r="O24" s="37"/>
      <c r="P24" s="37"/>
      <c r="Q24" s="37"/>
      <c r="R24" s="37"/>
      <c r="S24" s="37"/>
      <c r="T24" s="37"/>
      <c r="U24" s="37"/>
    </row>
  </sheetData>
  <mergeCells count="1">
    <mergeCell ref="F6:O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7F72E-CB2A-49CB-8EE3-1D31E824108B}">
  <dimension ref="A1:G17"/>
  <sheetViews>
    <sheetView workbookViewId="0">
      <selection sqref="A1:A2"/>
    </sheetView>
  </sheetViews>
  <sheetFormatPr defaultRowHeight="15" x14ac:dyDescent="0.25"/>
  <cols>
    <col min="1" max="1" width="21.85546875" customWidth="1"/>
    <col min="2" max="2" width="9" customWidth="1"/>
    <col min="3" max="3" width="20.42578125" customWidth="1"/>
    <col min="4" max="4" width="16.7109375" customWidth="1"/>
    <col min="5" max="5" width="23.7109375" bestFit="1" customWidth="1"/>
    <col min="6" max="6" width="24.85546875" customWidth="1"/>
    <col min="7" max="7" width="20.85546875" bestFit="1" customWidth="1"/>
  </cols>
  <sheetData>
    <row r="1" spans="1:7" ht="23.25" customHeight="1" x14ac:dyDescent="0.35">
      <c r="A1" s="88" t="s">
        <v>5</v>
      </c>
      <c r="B1" s="104" t="s">
        <v>1</v>
      </c>
      <c r="C1" s="104"/>
      <c r="D1" s="104"/>
      <c r="E1" s="90" t="s">
        <v>19</v>
      </c>
      <c r="F1" s="92" t="s">
        <v>80</v>
      </c>
      <c r="G1" s="94" t="s">
        <v>10</v>
      </c>
    </row>
    <row r="2" spans="1:7" ht="27" customHeight="1" thickBot="1" x14ac:dyDescent="0.35">
      <c r="A2" s="89"/>
      <c r="B2" s="2" t="s">
        <v>2</v>
      </c>
      <c r="C2" s="2" t="s">
        <v>3</v>
      </c>
      <c r="D2" s="2" t="s">
        <v>4</v>
      </c>
      <c r="E2" s="91"/>
      <c r="F2" s="93"/>
      <c r="G2" s="94"/>
    </row>
    <row r="3" spans="1:7" ht="15.75" x14ac:dyDescent="0.25">
      <c r="A3" s="22" t="s">
        <v>6</v>
      </c>
      <c r="B3" s="20">
        <v>2</v>
      </c>
      <c r="C3" s="20">
        <v>5</v>
      </c>
      <c r="D3" s="20">
        <v>4</v>
      </c>
      <c r="E3" s="20">
        <f>SUMPRODUCT(B3:D3,B$7:D$7)</f>
        <v>90</v>
      </c>
      <c r="F3" s="20" t="s">
        <v>11</v>
      </c>
      <c r="G3" s="15">
        <v>90</v>
      </c>
    </row>
    <row r="4" spans="1:7" ht="15.75" x14ac:dyDescent="0.25">
      <c r="A4" s="7" t="s">
        <v>7</v>
      </c>
      <c r="B4" s="8">
        <v>3</v>
      </c>
      <c r="C4" s="8">
        <v>5</v>
      </c>
      <c r="D4" s="8">
        <v>6</v>
      </c>
      <c r="E4" s="8">
        <f t="shared" ref="E4:E6" si="0">SUMPRODUCT(B4:D4,B$7:D$7)</f>
        <v>120</v>
      </c>
      <c r="F4" s="8" t="s">
        <v>11</v>
      </c>
      <c r="G4" s="10">
        <v>130</v>
      </c>
    </row>
    <row r="5" spans="1:7" ht="16.5" thickBot="1" x14ac:dyDescent="0.3">
      <c r="A5" s="11" t="s">
        <v>8</v>
      </c>
      <c r="B5" s="12">
        <v>4</v>
      </c>
      <c r="C5" s="12">
        <v>5</v>
      </c>
      <c r="D5" s="12">
        <v>2</v>
      </c>
      <c r="E5" s="12">
        <f t="shared" si="0"/>
        <v>150</v>
      </c>
      <c r="F5" s="12" t="s">
        <v>11</v>
      </c>
      <c r="G5" s="14">
        <v>150</v>
      </c>
    </row>
    <row r="6" spans="1:7" ht="48" thickBot="1" x14ac:dyDescent="0.3">
      <c r="A6" s="5" t="s">
        <v>9</v>
      </c>
      <c r="B6" s="16">
        <v>25</v>
      </c>
      <c r="C6" s="12">
        <v>50</v>
      </c>
      <c r="D6" s="14">
        <v>30</v>
      </c>
      <c r="E6" s="21">
        <f t="shared" si="0"/>
        <v>1050</v>
      </c>
      <c r="F6" s="6" t="s">
        <v>18</v>
      </c>
    </row>
    <row r="7" spans="1:7" ht="48" thickBot="1" x14ac:dyDescent="0.3">
      <c r="A7" s="4" t="s">
        <v>12</v>
      </c>
      <c r="B7" s="16">
        <v>30</v>
      </c>
      <c r="C7" s="12">
        <v>6</v>
      </c>
      <c r="D7" s="14">
        <v>0</v>
      </c>
    </row>
    <row r="8" spans="1:7" ht="15" customHeight="1" thickBot="1" x14ac:dyDescent="0.3"/>
    <row r="9" spans="1:7" ht="15" customHeight="1" x14ac:dyDescent="0.25">
      <c r="C9" s="95" t="s">
        <v>60</v>
      </c>
      <c r="D9" s="96"/>
      <c r="E9" s="96"/>
      <c r="F9" s="97"/>
    </row>
    <row r="10" spans="1:7" x14ac:dyDescent="0.25">
      <c r="C10" s="98"/>
      <c r="D10" s="99"/>
      <c r="E10" s="99"/>
      <c r="F10" s="100"/>
    </row>
    <row r="11" spans="1:7" x14ac:dyDescent="0.25">
      <c r="C11" s="98"/>
      <c r="D11" s="99"/>
      <c r="E11" s="99"/>
      <c r="F11" s="100"/>
    </row>
    <row r="12" spans="1:7" x14ac:dyDescent="0.25">
      <c r="C12" s="98"/>
      <c r="D12" s="99"/>
      <c r="E12" s="99"/>
      <c r="F12" s="100"/>
    </row>
    <row r="13" spans="1:7" x14ac:dyDescent="0.25">
      <c r="C13" s="98"/>
      <c r="D13" s="99"/>
      <c r="E13" s="99"/>
      <c r="F13" s="100"/>
    </row>
    <row r="14" spans="1:7" x14ac:dyDescent="0.25">
      <c r="C14" s="98"/>
      <c r="D14" s="99"/>
      <c r="E14" s="99"/>
      <c r="F14" s="100"/>
    </row>
    <row r="15" spans="1:7" x14ac:dyDescent="0.25">
      <c r="C15" s="98"/>
      <c r="D15" s="99"/>
      <c r="E15" s="99"/>
      <c r="F15" s="100"/>
    </row>
    <row r="16" spans="1:7" x14ac:dyDescent="0.25">
      <c r="C16" s="98"/>
      <c r="D16" s="99"/>
      <c r="E16" s="99"/>
      <c r="F16" s="100"/>
    </row>
    <row r="17" spans="3:6" ht="15.75" thickBot="1" x14ac:dyDescent="0.3">
      <c r="C17" s="101"/>
      <c r="D17" s="102"/>
      <c r="E17" s="102"/>
      <c r="F17" s="103"/>
    </row>
  </sheetData>
  <mergeCells count="6">
    <mergeCell ref="A1:A2"/>
    <mergeCell ref="E1:E2"/>
    <mergeCell ref="F1:F2"/>
    <mergeCell ref="G1:G2"/>
    <mergeCell ref="C9:F17"/>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3596A-7C86-4D5F-8F68-73C3F1398A81}">
  <dimension ref="A1:I9"/>
  <sheetViews>
    <sheetView workbookViewId="0">
      <selection sqref="A1:A2"/>
    </sheetView>
  </sheetViews>
  <sheetFormatPr defaultRowHeight="15" x14ac:dyDescent="0.25"/>
  <cols>
    <col min="1" max="1" width="21.85546875" customWidth="1"/>
    <col min="2" max="2" width="9" customWidth="1"/>
    <col min="3" max="3" width="20.42578125" customWidth="1"/>
    <col min="4" max="4" width="16.7109375" customWidth="1"/>
    <col min="5" max="5" width="23.7109375" bestFit="1" customWidth="1"/>
    <col min="6" max="6" width="27" customWidth="1"/>
    <col min="7" max="7" width="20.85546875" bestFit="1" customWidth="1"/>
  </cols>
  <sheetData>
    <row r="1" spans="1:9" ht="21" x14ac:dyDescent="0.35">
      <c r="A1" s="88" t="s">
        <v>5</v>
      </c>
      <c r="B1" s="104" t="s">
        <v>1</v>
      </c>
      <c r="C1" s="104"/>
      <c r="D1" s="104"/>
      <c r="E1" s="90" t="s">
        <v>19</v>
      </c>
      <c r="F1" s="92" t="s">
        <v>80</v>
      </c>
      <c r="G1" s="94" t="s">
        <v>10</v>
      </c>
    </row>
    <row r="2" spans="1:9" ht="32.25" customHeight="1" thickBot="1" x14ac:dyDescent="0.35">
      <c r="A2" s="89"/>
      <c r="B2" s="2" t="s">
        <v>2</v>
      </c>
      <c r="C2" s="2" t="s">
        <v>3</v>
      </c>
      <c r="D2" s="2" t="s">
        <v>4</v>
      </c>
      <c r="E2" s="91"/>
      <c r="F2" s="93"/>
      <c r="G2" s="94"/>
    </row>
    <row r="3" spans="1:9" ht="15.75" x14ac:dyDescent="0.25">
      <c r="A3" s="22" t="s">
        <v>6</v>
      </c>
      <c r="B3" s="20">
        <v>2</v>
      </c>
      <c r="C3" s="20">
        <v>5</v>
      </c>
      <c r="D3" s="20">
        <v>4</v>
      </c>
      <c r="E3" s="20">
        <f>SUMPRODUCT(B3:D3,B$7:D$7)</f>
        <v>89</v>
      </c>
      <c r="F3" s="20" t="s">
        <v>11</v>
      </c>
      <c r="G3" s="15">
        <v>89</v>
      </c>
      <c r="H3" s="105" t="s">
        <v>81</v>
      </c>
      <c r="I3" s="106"/>
    </row>
    <row r="4" spans="1:9" ht="15.75" x14ac:dyDescent="0.25">
      <c r="A4" s="7" t="s">
        <v>7</v>
      </c>
      <c r="B4" s="8">
        <v>3</v>
      </c>
      <c r="C4" s="8">
        <v>5</v>
      </c>
      <c r="D4" s="8">
        <v>6</v>
      </c>
      <c r="E4" s="8">
        <f>SUMPRODUCT(B4:D4,B$7:D$7)</f>
        <v>119.5</v>
      </c>
      <c r="F4" s="8" t="s">
        <v>11</v>
      </c>
      <c r="G4" s="10">
        <v>130</v>
      </c>
      <c r="H4" s="107"/>
      <c r="I4" s="108"/>
    </row>
    <row r="5" spans="1:9" ht="16.5" thickBot="1" x14ac:dyDescent="0.3">
      <c r="A5" s="11" t="s">
        <v>8</v>
      </c>
      <c r="B5" s="12">
        <v>4</v>
      </c>
      <c r="C5" s="12">
        <v>5</v>
      </c>
      <c r="D5" s="12">
        <v>2</v>
      </c>
      <c r="E5" s="12">
        <f t="shared" ref="E5:E6" si="0">SUMPRODUCT(B5:D5,B$7:D$7)</f>
        <v>150</v>
      </c>
      <c r="F5" s="12" t="s">
        <v>11</v>
      </c>
      <c r="G5" s="14">
        <v>150</v>
      </c>
      <c r="H5" s="109"/>
      <c r="I5" s="110"/>
    </row>
    <row r="6" spans="1:9" ht="48" thickBot="1" x14ac:dyDescent="0.3">
      <c r="A6" s="5" t="s">
        <v>9</v>
      </c>
      <c r="B6" s="16">
        <v>25</v>
      </c>
      <c r="C6" s="12">
        <v>50</v>
      </c>
      <c r="D6" s="14">
        <v>30</v>
      </c>
      <c r="E6" s="141">
        <f t="shared" si="0"/>
        <v>1042.5</v>
      </c>
      <c r="F6" s="6" t="s">
        <v>18</v>
      </c>
    </row>
    <row r="7" spans="1:9" ht="48" customHeight="1" thickBot="1" x14ac:dyDescent="0.3">
      <c r="A7" s="4" t="s">
        <v>12</v>
      </c>
      <c r="B7" s="16">
        <v>30.5</v>
      </c>
      <c r="C7" s="12">
        <v>5.6</v>
      </c>
      <c r="D7" s="14">
        <v>0</v>
      </c>
      <c r="E7" s="142" t="s">
        <v>83</v>
      </c>
      <c r="F7" s="143"/>
    </row>
    <row r="8" spans="1:9" x14ac:dyDescent="0.25">
      <c r="B8" s="105" t="s">
        <v>82</v>
      </c>
      <c r="C8" s="111"/>
      <c r="D8" s="106"/>
    </row>
    <row r="9" spans="1:9" ht="15.75" thickBot="1" x14ac:dyDescent="0.3">
      <c r="B9" s="109"/>
      <c r="C9" s="112"/>
      <c r="D9" s="110"/>
    </row>
  </sheetData>
  <mergeCells count="8">
    <mergeCell ref="H3:I5"/>
    <mergeCell ref="B8:D9"/>
    <mergeCell ref="A1:A2"/>
    <mergeCell ref="B1:D1"/>
    <mergeCell ref="E1:E2"/>
    <mergeCell ref="F1:F2"/>
    <mergeCell ref="G1:G2"/>
    <mergeCell ref="E7:F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8A10F-EE4E-4D8A-9D6E-043D4F7A0CA1}">
  <dimension ref="B1:L16"/>
  <sheetViews>
    <sheetView showGridLines="0" zoomScale="90" zoomScaleNormal="90" workbookViewId="0">
      <selection activeCell="B1" sqref="B1:J1"/>
    </sheetView>
  </sheetViews>
  <sheetFormatPr defaultRowHeight="15" x14ac:dyDescent="0.25"/>
  <cols>
    <col min="1" max="1" width="7.140625" customWidth="1"/>
    <col min="2" max="2" width="5.28515625" bestFit="1" customWidth="1"/>
    <col min="3" max="3" width="54.85546875" bestFit="1" customWidth="1"/>
    <col min="4" max="4" width="6.140625" bestFit="1" customWidth="1"/>
    <col min="5" max="5" width="12" bestFit="1" customWidth="1"/>
    <col min="6" max="6" width="10.85546875" bestFit="1" customWidth="1"/>
    <col min="7" max="8" width="10" bestFit="1" customWidth="1"/>
    <col min="9" max="9" width="10.140625" bestFit="1" customWidth="1"/>
    <col min="10" max="10" width="13.7109375" bestFit="1" customWidth="1"/>
  </cols>
  <sheetData>
    <row r="1" spans="2:12" x14ac:dyDescent="0.25">
      <c r="B1" s="113" t="s">
        <v>49</v>
      </c>
      <c r="C1" s="114"/>
      <c r="D1" s="114"/>
      <c r="E1" s="114"/>
      <c r="F1" s="114"/>
      <c r="G1" s="114"/>
      <c r="H1" s="114"/>
      <c r="I1" s="114"/>
      <c r="J1" s="115"/>
    </row>
    <row r="2" spans="2:12" ht="15.75" thickBot="1" x14ac:dyDescent="0.3">
      <c r="B2" s="116" t="s">
        <v>20</v>
      </c>
      <c r="C2" s="117"/>
      <c r="D2" s="117"/>
      <c r="E2" s="117"/>
      <c r="F2" s="117"/>
      <c r="G2" s="117"/>
      <c r="H2" s="117"/>
      <c r="I2" s="117"/>
      <c r="J2" s="118"/>
    </row>
    <row r="3" spans="2:12" ht="15.75" thickBot="1" x14ac:dyDescent="0.3"/>
    <row r="4" spans="2:12" ht="19.5" thickBot="1" x14ac:dyDescent="0.35">
      <c r="B4" s="119" t="s">
        <v>61</v>
      </c>
      <c r="C4" s="120"/>
      <c r="D4" s="120"/>
      <c r="E4" s="120"/>
      <c r="F4" s="120"/>
      <c r="G4" s="120"/>
      <c r="H4" s="120"/>
      <c r="I4" s="120"/>
      <c r="J4" s="121"/>
    </row>
    <row r="5" spans="2:12" x14ac:dyDescent="0.25">
      <c r="B5" s="29"/>
      <c r="C5" s="24"/>
      <c r="D5" s="24" t="s">
        <v>23</v>
      </c>
      <c r="E5" s="24" t="s">
        <v>25</v>
      </c>
      <c r="F5" s="24" t="s">
        <v>27</v>
      </c>
      <c r="G5" s="24" t="s">
        <v>29</v>
      </c>
      <c r="H5" s="24" t="s">
        <v>29</v>
      </c>
      <c r="I5" s="24" t="s">
        <v>62</v>
      </c>
      <c r="J5" s="26" t="s">
        <v>64</v>
      </c>
    </row>
    <row r="6" spans="2:12" ht="15.75" thickBot="1" x14ac:dyDescent="0.3">
      <c r="B6" s="30" t="s">
        <v>21</v>
      </c>
      <c r="C6" s="23" t="s">
        <v>22</v>
      </c>
      <c r="D6" s="23" t="s">
        <v>24</v>
      </c>
      <c r="E6" s="23" t="s">
        <v>26</v>
      </c>
      <c r="F6" s="23" t="s">
        <v>28</v>
      </c>
      <c r="G6" s="23" t="s">
        <v>30</v>
      </c>
      <c r="H6" s="23" t="s">
        <v>31</v>
      </c>
      <c r="I6" s="23" t="s">
        <v>63</v>
      </c>
      <c r="J6" s="27" t="s">
        <v>63</v>
      </c>
    </row>
    <row r="7" spans="2:12" x14ac:dyDescent="0.25">
      <c r="B7" s="31" t="s">
        <v>36</v>
      </c>
      <c r="C7" s="44" t="s">
        <v>37</v>
      </c>
      <c r="D7" s="44">
        <v>30</v>
      </c>
      <c r="E7" s="44">
        <v>0</v>
      </c>
      <c r="F7" s="44">
        <v>25</v>
      </c>
      <c r="G7" s="44">
        <v>5.0000000000000027</v>
      </c>
      <c r="H7" s="44">
        <v>4.9999999999999991</v>
      </c>
      <c r="I7" s="44">
        <f>F7+G7</f>
        <v>30.000000000000004</v>
      </c>
      <c r="J7" s="45">
        <f>F7-H7</f>
        <v>20</v>
      </c>
    </row>
    <row r="8" spans="2:12" x14ac:dyDescent="0.25">
      <c r="B8" s="31" t="s">
        <v>38</v>
      </c>
      <c r="C8" s="44" t="s">
        <v>39</v>
      </c>
      <c r="D8" s="44">
        <v>6</v>
      </c>
      <c r="E8" s="44">
        <v>0</v>
      </c>
      <c r="F8" s="44">
        <v>50</v>
      </c>
      <c r="G8" s="44">
        <v>12.499999999999996</v>
      </c>
      <c r="H8" s="44">
        <v>4.1666666666666679</v>
      </c>
      <c r="I8" s="44">
        <f t="shared" ref="I8:I9" si="0">F8+G8</f>
        <v>62.5</v>
      </c>
      <c r="J8" s="45">
        <f>F8-H8</f>
        <v>45.833333333333329</v>
      </c>
    </row>
    <row r="9" spans="2:12" ht="24" thickBot="1" x14ac:dyDescent="0.4">
      <c r="B9" s="32" t="s">
        <v>40</v>
      </c>
      <c r="C9" s="47" t="s">
        <v>41</v>
      </c>
      <c r="D9" s="47">
        <v>0</v>
      </c>
      <c r="E9" s="78">
        <v>-5.0000000000000027</v>
      </c>
      <c r="F9" s="47">
        <v>30</v>
      </c>
      <c r="G9" s="47">
        <v>5.0000000000000027</v>
      </c>
      <c r="H9" s="47">
        <v>1E+30</v>
      </c>
      <c r="I9" s="47">
        <f t="shared" si="0"/>
        <v>35</v>
      </c>
      <c r="J9" s="70" t="s">
        <v>75</v>
      </c>
    </row>
    <row r="10" spans="2:12" ht="15.75" thickBot="1" x14ac:dyDescent="0.3"/>
    <row r="11" spans="2:12" ht="18.75" x14ac:dyDescent="0.3">
      <c r="B11" s="122" t="s">
        <v>48</v>
      </c>
      <c r="C11" s="123"/>
      <c r="D11" s="123"/>
      <c r="E11" s="123"/>
      <c r="F11" s="123"/>
      <c r="G11" s="123"/>
      <c r="H11" s="123"/>
      <c r="I11" s="123"/>
      <c r="J11" s="124"/>
    </row>
    <row r="12" spans="2:12" x14ac:dyDescent="0.25">
      <c r="B12" s="29"/>
      <c r="C12" s="24"/>
      <c r="D12" s="24" t="s">
        <v>23</v>
      </c>
      <c r="E12" s="24" t="s">
        <v>32</v>
      </c>
      <c r="F12" s="24" t="s">
        <v>34</v>
      </c>
      <c r="G12" s="24" t="s">
        <v>29</v>
      </c>
      <c r="H12" s="24" t="s">
        <v>29</v>
      </c>
      <c r="I12" s="24" t="s">
        <v>62</v>
      </c>
      <c r="J12" s="26" t="s">
        <v>64</v>
      </c>
    </row>
    <row r="13" spans="2:12" ht="15.75" thickBot="1" x14ac:dyDescent="0.3">
      <c r="B13" s="30" t="s">
        <v>21</v>
      </c>
      <c r="C13" s="23" t="s">
        <v>22</v>
      </c>
      <c r="D13" s="23" t="s">
        <v>24</v>
      </c>
      <c r="E13" s="23" t="s">
        <v>33</v>
      </c>
      <c r="F13" s="23" t="s">
        <v>35</v>
      </c>
      <c r="G13" s="23" t="s">
        <v>30</v>
      </c>
      <c r="H13" s="23" t="s">
        <v>31</v>
      </c>
      <c r="I13" s="23" t="s">
        <v>63</v>
      </c>
      <c r="J13" s="27" t="s">
        <v>63</v>
      </c>
      <c r="K13" s="24"/>
      <c r="L13" s="24"/>
    </row>
    <row r="14" spans="2:12" x14ac:dyDescent="0.25">
      <c r="B14" s="31" t="s">
        <v>42</v>
      </c>
      <c r="C14" s="44" t="s">
        <v>43</v>
      </c>
      <c r="D14" s="44">
        <v>90</v>
      </c>
      <c r="E14" s="44">
        <v>7.5000000000000009</v>
      </c>
      <c r="F14" s="44">
        <v>90</v>
      </c>
      <c r="G14" s="44">
        <v>19.999999999999975</v>
      </c>
      <c r="H14" s="44">
        <v>15</v>
      </c>
      <c r="I14" s="44">
        <f>F14+G14</f>
        <v>109.99999999999997</v>
      </c>
      <c r="J14" s="45">
        <f>F14-H14</f>
        <v>75</v>
      </c>
      <c r="K14" s="42"/>
    </row>
    <row r="15" spans="2:12" ht="23.25" x14ac:dyDescent="0.35">
      <c r="B15" s="31" t="s">
        <v>44</v>
      </c>
      <c r="C15" s="44" t="s">
        <v>45</v>
      </c>
      <c r="D15" s="44">
        <v>120</v>
      </c>
      <c r="E15" s="44">
        <v>0</v>
      </c>
      <c r="F15" s="44">
        <v>130</v>
      </c>
      <c r="G15" s="44">
        <v>1E+30</v>
      </c>
      <c r="H15" s="44">
        <v>9.9999999999999858</v>
      </c>
      <c r="I15" s="55" t="s">
        <v>65</v>
      </c>
      <c r="J15" s="45">
        <f t="shared" ref="J15:J16" si="1">F15-H15</f>
        <v>120.00000000000001</v>
      </c>
      <c r="K15" s="42"/>
    </row>
    <row r="16" spans="2:12" ht="15.75" thickBot="1" x14ac:dyDescent="0.3">
      <c r="B16" s="32" t="s">
        <v>46</v>
      </c>
      <c r="C16" s="47" t="s">
        <v>47</v>
      </c>
      <c r="D16" s="47">
        <v>150</v>
      </c>
      <c r="E16" s="47">
        <v>2.4999999999999996</v>
      </c>
      <c r="F16" s="47">
        <v>150</v>
      </c>
      <c r="G16" s="47">
        <v>19.999999999999968</v>
      </c>
      <c r="H16" s="47">
        <v>60</v>
      </c>
      <c r="I16" s="47">
        <f>F16+G16</f>
        <v>169.99999999999997</v>
      </c>
      <c r="J16" s="48">
        <f t="shared" si="1"/>
        <v>90</v>
      </c>
      <c r="K16" s="42"/>
    </row>
  </sheetData>
  <mergeCells count="4">
    <mergeCell ref="B1:J1"/>
    <mergeCell ref="B2:J2"/>
    <mergeCell ref="B4:J4"/>
    <mergeCell ref="B11:J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A6C9A-39DC-4AC2-8AAD-52B3CD5C0130}">
  <dimension ref="A1:F17"/>
  <sheetViews>
    <sheetView workbookViewId="0">
      <selection sqref="A1:A2"/>
    </sheetView>
  </sheetViews>
  <sheetFormatPr defaultRowHeight="15" x14ac:dyDescent="0.25"/>
  <cols>
    <col min="1" max="1" width="21.85546875" customWidth="1"/>
    <col min="2" max="2" width="20.85546875" customWidth="1"/>
    <col min="3" max="3" width="20.42578125" customWidth="1"/>
    <col min="4" max="4" width="23.7109375" style="1" bestFit="1" customWidth="1"/>
    <col min="5" max="5" width="24.28515625" customWidth="1"/>
    <col min="6" max="6" width="20.85546875" bestFit="1" customWidth="1"/>
  </cols>
  <sheetData>
    <row r="1" spans="1:6" ht="21" x14ac:dyDescent="0.25">
      <c r="A1" s="88" t="s">
        <v>5</v>
      </c>
      <c r="B1" s="129" t="s">
        <v>1</v>
      </c>
      <c r="C1" s="129"/>
      <c r="D1" s="125" t="s">
        <v>19</v>
      </c>
      <c r="E1" s="127" t="s">
        <v>80</v>
      </c>
      <c r="F1" s="88" t="s">
        <v>10</v>
      </c>
    </row>
    <row r="2" spans="1:6" ht="29.25" customHeight="1" thickBot="1" x14ac:dyDescent="0.3">
      <c r="A2" s="89"/>
      <c r="B2" s="77" t="s">
        <v>13</v>
      </c>
      <c r="C2" s="77" t="s">
        <v>14</v>
      </c>
      <c r="D2" s="126"/>
      <c r="E2" s="128"/>
      <c r="F2" s="89"/>
    </row>
    <row r="3" spans="1:6" ht="15.75" x14ac:dyDescent="0.25">
      <c r="A3" s="7" t="s">
        <v>15</v>
      </c>
      <c r="B3" s="8">
        <v>13</v>
      </c>
      <c r="C3" s="8">
        <v>43</v>
      </c>
      <c r="D3" s="9">
        <f>SUMPRODUCT(B3:C3,B$7:C$7)</f>
        <v>15440</v>
      </c>
      <c r="E3" s="8" t="s">
        <v>11</v>
      </c>
      <c r="F3" s="10">
        <v>18000</v>
      </c>
    </row>
    <row r="4" spans="1:6" ht="15.75" x14ac:dyDescent="0.25">
      <c r="A4" s="7" t="s">
        <v>16</v>
      </c>
      <c r="B4" s="8">
        <v>4</v>
      </c>
      <c r="C4" s="8">
        <v>3</v>
      </c>
      <c r="D4" s="9">
        <f t="shared" ref="D4:D6" si="0">SUMPRODUCT(B4:C4,B$7:C$7)</f>
        <v>2500</v>
      </c>
      <c r="E4" s="8" t="s">
        <v>11</v>
      </c>
      <c r="F4" s="10">
        <v>2500</v>
      </c>
    </row>
    <row r="5" spans="1:6" ht="16.5" thickBot="1" x14ac:dyDescent="0.3">
      <c r="A5" s="11" t="s">
        <v>17</v>
      </c>
      <c r="B5" s="12">
        <v>2</v>
      </c>
      <c r="C5" s="12">
        <v>4</v>
      </c>
      <c r="D5" s="13">
        <f t="shared" si="0"/>
        <v>1800</v>
      </c>
      <c r="E5" s="12" t="s">
        <v>11</v>
      </c>
      <c r="F5" s="14">
        <v>1800</v>
      </c>
    </row>
    <row r="6" spans="1:6" ht="48" thickBot="1" x14ac:dyDescent="0.3">
      <c r="A6" s="5" t="s">
        <v>9</v>
      </c>
      <c r="B6" s="17">
        <v>27</v>
      </c>
      <c r="C6" s="18">
        <v>47</v>
      </c>
      <c r="D6" s="19">
        <f t="shared" si="0"/>
        <v>22760</v>
      </c>
      <c r="E6" s="6" t="s">
        <v>18</v>
      </c>
    </row>
    <row r="7" spans="1:6" ht="48" thickBot="1" x14ac:dyDescent="0.3">
      <c r="A7" s="4" t="s">
        <v>12</v>
      </c>
      <c r="B7" s="16">
        <v>459.99999999999994</v>
      </c>
      <c r="C7" s="14">
        <v>220</v>
      </c>
    </row>
    <row r="8" spans="1:6" ht="15.75" thickBot="1" x14ac:dyDescent="0.3"/>
    <row r="9" spans="1:6" ht="15" customHeight="1" x14ac:dyDescent="0.25">
      <c r="C9" s="95" t="s">
        <v>60</v>
      </c>
      <c r="D9" s="96"/>
      <c r="E9" s="96"/>
      <c r="F9" s="97"/>
    </row>
    <row r="10" spans="1:6" x14ac:dyDescent="0.25">
      <c r="C10" s="98"/>
      <c r="D10" s="99"/>
      <c r="E10" s="99"/>
      <c r="F10" s="100"/>
    </row>
    <row r="11" spans="1:6" x14ac:dyDescent="0.25">
      <c r="C11" s="98"/>
      <c r="D11" s="99"/>
      <c r="E11" s="99"/>
      <c r="F11" s="100"/>
    </row>
    <row r="12" spans="1:6" x14ac:dyDescent="0.25">
      <c r="C12" s="98"/>
      <c r="D12" s="99"/>
      <c r="E12" s="99"/>
      <c r="F12" s="100"/>
    </row>
    <row r="13" spans="1:6" x14ac:dyDescent="0.25">
      <c r="C13" s="98"/>
      <c r="D13" s="99"/>
      <c r="E13" s="99"/>
      <c r="F13" s="100"/>
    </row>
    <row r="14" spans="1:6" x14ac:dyDescent="0.25">
      <c r="C14" s="98"/>
      <c r="D14" s="99"/>
      <c r="E14" s="99"/>
      <c r="F14" s="100"/>
    </row>
    <row r="15" spans="1:6" x14ac:dyDescent="0.25">
      <c r="C15" s="98"/>
      <c r="D15" s="99"/>
      <c r="E15" s="99"/>
      <c r="F15" s="100"/>
    </row>
    <row r="16" spans="1:6" x14ac:dyDescent="0.25">
      <c r="C16" s="98"/>
      <c r="D16" s="99"/>
      <c r="E16" s="99"/>
      <c r="F16" s="100"/>
    </row>
    <row r="17" spans="3:6" ht="15.75" thickBot="1" x14ac:dyDescent="0.3">
      <c r="C17" s="101"/>
      <c r="D17" s="102"/>
      <c r="E17" s="102"/>
      <c r="F17" s="103"/>
    </row>
  </sheetData>
  <mergeCells count="6">
    <mergeCell ref="C9:F17"/>
    <mergeCell ref="A1:A2"/>
    <mergeCell ref="D1:D2"/>
    <mergeCell ref="E1:E2"/>
    <mergeCell ref="F1:F2"/>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51698-96EC-4A61-8D08-01607BD7C27D}">
  <dimension ref="A1:R22"/>
  <sheetViews>
    <sheetView zoomScaleNormal="100" workbookViewId="0">
      <selection sqref="A1:B1"/>
    </sheetView>
  </sheetViews>
  <sheetFormatPr defaultRowHeight="15" x14ac:dyDescent="0.25"/>
  <cols>
    <col min="17" max="17" width="24.42578125" bestFit="1" customWidth="1"/>
  </cols>
  <sheetData>
    <row r="1" spans="1:18" ht="15.75" thickBot="1" x14ac:dyDescent="0.3">
      <c r="A1" s="130" t="s">
        <v>68</v>
      </c>
      <c r="B1" s="132"/>
      <c r="C1" s="1"/>
      <c r="D1" s="130" t="s">
        <v>69</v>
      </c>
      <c r="E1" s="132"/>
      <c r="F1" s="1"/>
      <c r="G1" s="130" t="s">
        <v>70</v>
      </c>
      <c r="H1" s="132"/>
      <c r="J1" s="3"/>
      <c r="K1" s="3"/>
      <c r="L1" s="3"/>
      <c r="M1" s="3"/>
      <c r="N1" s="3"/>
      <c r="Q1" s="139" t="s">
        <v>71</v>
      </c>
      <c r="R1" s="140"/>
    </row>
    <row r="2" spans="1:18" x14ac:dyDescent="0.25">
      <c r="A2" s="33" t="s">
        <v>66</v>
      </c>
      <c r="B2" s="34" t="s">
        <v>67</v>
      </c>
      <c r="C2" s="1"/>
      <c r="D2" s="33" t="s">
        <v>66</v>
      </c>
      <c r="E2" s="34" t="s">
        <v>67</v>
      </c>
      <c r="F2" s="1"/>
      <c r="G2" s="33" t="s">
        <v>66</v>
      </c>
      <c r="H2" s="34" t="s">
        <v>67</v>
      </c>
      <c r="J2" s="3"/>
      <c r="K2" s="3"/>
      <c r="L2" s="3"/>
      <c r="M2" s="3"/>
      <c r="N2" s="3"/>
      <c r="Q2" s="74" t="s">
        <v>76</v>
      </c>
      <c r="R2" s="71">
        <f>13*P10+43*P11</f>
        <v>18000</v>
      </c>
    </row>
    <row r="3" spans="1:18" x14ac:dyDescent="0.25">
      <c r="A3" s="59">
        <v>1384.61</v>
      </c>
      <c r="B3" s="60">
        <v>0</v>
      </c>
      <c r="D3" s="33">
        <v>625</v>
      </c>
      <c r="E3" s="34">
        <v>0</v>
      </c>
      <c r="G3" s="33">
        <v>900</v>
      </c>
      <c r="H3" s="34">
        <v>0</v>
      </c>
      <c r="J3" s="3"/>
      <c r="K3" s="3"/>
      <c r="L3" s="3"/>
      <c r="M3" s="3"/>
      <c r="N3" s="3"/>
      <c r="Q3" s="75" t="s">
        <v>78</v>
      </c>
      <c r="R3" s="72">
        <f>4*P10+3*P11</f>
        <v>2500</v>
      </c>
    </row>
    <row r="4" spans="1:18" ht="15.75" thickBot="1" x14ac:dyDescent="0.3">
      <c r="A4" s="61">
        <v>0</v>
      </c>
      <c r="B4" s="62">
        <v>418.6</v>
      </c>
      <c r="D4" s="35">
        <v>0</v>
      </c>
      <c r="E4" s="36">
        <v>833.33</v>
      </c>
      <c r="G4" s="35">
        <v>0</v>
      </c>
      <c r="H4" s="36">
        <v>450</v>
      </c>
      <c r="J4" s="3"/>
      <c r="K4" s="3"/>
      <c r="L4" s="3"/>
      <c r="M4" s="3"/>
      <c r="N4" s="3"/>
      <c r="Q4" s="76" t="s">
        <v>77</v>
      </c>
      <c r="R4" s="73">
        <f>(2*P10+4*P11)</f>
        <v>1992.4812030075188</v>
      </c>
    </row>
    <row r="5" spans="1:18" ht="15.75" thickBot="1" x14ac:dyDescent="0.3">
      <c r="J5" s="3"/>
      <c r="K5" s="3"/>
      <c r="L5" s="3"/>
      <c r="M5" s="3"/>
      <c r="N5" s="3"/>
    </row>
    <row r="6" spans="1:18" ht="15.75" thickBot="1" x14ac:dyDescent="0.3">
      <c r="J6" s="3"/>
      <c r="K6" s="3"/>
      <c r="L6" s="3"/>
      <c r="M6" s="3"/>
      <c r="N6" s="3"/>
      <c r="Q6" s="139" t="s">
        <v>74</v>
      </c>
      <c r="R6" s="140"/>
    </row>
    <row r="7" spans="1:18" x14ac:dyDescent="0.25">
      <c r="Q7" s="74" t="s">
        <v>76</v>
      </c>
      <c r="R7" s="71">
        <f>13*P18+43*P19</f>
        <v>15439.999999999998</v>
      </c>
    </row>
    <row r="8" spans="1:18" x14ac:dyDescent="0.25">
      <c r="Q8" s="75" t="s">
        <v>78</v>
      </c>
      <c r="R8" s="72">
        <f>4*P18+3*P19</f>
        <v>2499.9999999999995</v>
      </c>
    </row>
    <row r="9" spans="1:18" ht="15.75" thickBot="1" x14ac:dyDescent="0.3">
      <c r="Q9" s="76" t="s">
        <v>77</v>
      </c>
      <c r="R9" s="73">
        <f>(2*P18+4*P19)</f>
        <v>1799.9999999999998</v>
      </c>
    </row>
    <row r="10" spans="1:18" x14ac:dyDescent="0.25">
      <c r="J10" s="130" t="s">
        <v>71</v>
      </c>
      <c r="K10" s="131"/>
      <c r="L10" s="131"/>
      <c r="M10" s="131"/>
      <c r="N10" s="131"/>
      <c r="O10" s="64" t="s">
        <v>66</v>
      </c>
      <c r="P10" s="63">
        <f t="array" ref="P10:P11">MMULT(MINVERSE(K11:L12),N11:N12)</f>
        <v>402.25563909774439</v>
      </c>
    </row>
    <row r="11" spans="1:18" x14ac:dyDescent="0.25">
      <c r="J11" s="25" t="s">
        <v>13</v>
      </c>
      <c r="K11" s="9">
        <v>13</v>
      </c>
      <c r="L11" s="9">
        <v>43</v>
      </c>
      <c r="M11" s="39" t="s">
        <v>11</v>
      </c>
      <c r="N11" s="39">
        <v>18000</v>
      </c>
      <c r="O11" s="65" t="s">
        <v>67</v>
      </c>
      <c r="P11" s="58">
        <v>296.99248120300751</v>
      </c>
    </row>
    <row r="12" spans="1:18" ht="15.75" thickBot="1" x14ac:dyDescent="0.3">
      <c r="J12" s="28" t="s">
        <v>14</v>
      </c>
      <c r="K12" s="13">
        <v>4</v>
      </c>
      <c r="L12" s="13">
        <v>3</v>
      </c>
      <c r="M12" s="40" t="s">
        <v>11</v>
      </c>
      <c r="N12" s="40">
        <v>2500</v>
      </c>
      <c r="O12" s="66" t="s">
        <v>72</v>
      </c>
      <c r="P12" s="41">
        <f>(K22*P10+L22*P11)</f>
        <v>24819.54887218045</v>
      </c>
    </row>
    <row r="13" spans="1:18" ht="15.75" thickBot="1" x14ac:dyDescent="0.3">
      <c r="K13" s="1"/>
      <c r="L13" s="1"/>
      <c r="O13" s="1"/>
    </row>
    <row r="14" spans="1:18" x14ac:dyDescent="0.25">
      <c r="J14" s="130" t="s">
        <v>73</v>
      </c>
      <c r="K14" s="131"/>
      <c r="L14" s="131"/>
      <c r="M14" s="131"/>
      <c r="N14" s="132"/>
      <c r="O14" s="64" t="s">
        <v>66</v>
      </c>
      <c r="P14" s="63">
        <f t="array" ref="P14:P15">MMULT(MINVERSE(K15:L16),N15:N16)</f>
        <v>158.82352941176487</v>
      </c>
    </row>
    <row r="15" spans="1:18" x14ac:dyDescent="0.25">
      <c r="J15" s="25" t="s">
        <v>13</v>
      </c>
      <c r="K15" s="9">
        <v>13</v>
      </c>
      <c r="L15" s="9">
        <v>43</v>
      </c>
      <c r="M15" s="39" t="s">
        <v>11</v>
      </c>
      <c r="N15" s="58">
        <v>18000</v>
      </c>
      <c r="O15" s="65" t="s">
        <v>67</v>
      </c>
      <c r="P15" s="58">
        <v>370.58823529411768</v>
      </c>
    </row>
    <row r="16" spans="1:18" ht="15.75" thickBot="1" x14ac:dyDescent="0.3">
      <c r="J16" s="28" t="s">
        <v>14</v>
      </c>
      <c r="K16" s="13">
        <v>2</v>
      </c>
      <c r="L16" s="13">
        <v>4</v>
      </c>
      <c r="M16" s="40" t="s">
        <v>11</v>
      </c>
      <c r="N16" s="41">
        <v>1800</v>
      </c>
      <c r="O16" s="66" t="s">
        <v>72</v>
      </c>
      <c r="P16" s="41">
        <f>(K22*P14+L22*P15)</f>
        <v>21705.882352941182</v>
      </c>
    </row>
    <row r="17" spans="10:18" ht="15.75" thickBot="1" x14ac:dyDescent="0.3">
      <c r="K17" s="1"/>
      <c r="L17" s="1"/>
      <c r="O17" s="1"/>
    </row>
    <row r="18" spans="10:18" x14ac:dyDescent="0.25">
      <c r="J18" s="130" t="s">
        <v>74</v>
      </c>
      <c r="K18" s="131"/>
      <c r="L18" s="131"/>
      <c r="M18" s="131"/>
      <c r="N18" s="132"/>
      <c r="O18" s="64" t="s">
        <v>66</v>
      </c>
      <c r="P18" s="63">
        <f t="array" ref="P18:P19">MMULT(MINVERSE(K19:L20),N19:N20)</f>
        <v>459.99999999999989</v>
      </c>
    </row>
    <row r="19" spans="10:18" x14ac:dyDescent="0.25">
      <c r="J19" s="25" t="s">
        <v>13</v>
      </c>
      <c r="K19" s="9">
        <v>4</v>
      </c>
      <c r="L19" s="9">
        <v>3</v>
      </c>
      <c r="M19" s="39" t="s">
        <v>11</v>
      </c>
      <c r="N19" s="58">
        <v>2500</v>
      </c>
      <c r="O19" s="65" t="s">
        <v>67</v>
      </c>
      <c r="P19" s="58">
        <v>220</v>
      </c>
    </row>
    <row r="20" spans="10:18" ht="15.75" thickBot="1" x14ac:dyDescent="0.3">
      <c r="J20" s="28" t="s">
        <v>14</v>
      </c>
      <c r="K20" s="13">
        <v>2</v>
      </c>
      <c r="L20" s="13">
        <v>4</v>
      </c>
      <c r="M20" s="39" t="s">
        <v>11</v>
      </c>
      <c r="N20" s="58">
        <v>1800</v>
      </c>
      <c r="O20" s="65" t="s">
        <v>72</v>
      </c>
      <c r="P20" s="58">
        <f>(K22*P18+L22*P19)</f>
        <v>22759.999999999996</v>
      </c>
    </row>
    <row r="21" spans="10:18" ht="15" customHeight="1" x14ac:dyDescent="0.25">
      <c r="J21" s="67"/>
      <c r="K21" s="68" t="s">
        <v>66</v>
      </c>
      <c r="L21" s="69" t="s">
        <v>67</v>
      </c>
      <c r="M21" s="133" t="s">
        <v>79</v>
      </c>
      <c r="N21" s="134"/>
      <c r="O21" s="134"/>
      <c r="P21" s="134"/>
      <c r="Q21" s="134"/>
      <c r="R21" s="135"/>
    </row>
    <row r="22" spans="10:18" ht="15.75" thickBot="1" x14ac:dyDescent="0.3">
      <c r="J22" s="35" t="s">
        <v>72</v>
      </c>
      <c r="K22" s="13">
        <v>27</v>
      </c>
      <c r="L22" s="36">
        <v>47</v>
      </c>
      <c r="M22" s="136"/>
      <c r="N22" s="137"/>
      <c r="O22" s="137"/>
      <c r="P22" s="137"/>
      <c r="Q22" s="137"/>
      <c r="R22" s="138"/>
    </row>
  </sheetData>
  <mergeCells count="9">
    <mergeCell ref="J18:N18"/>
    <mergeCell ref="M21:R22"/>
    <mergeCell ref="A1:B1"/>
    <mergeCell ref="D1:E1"/>
    <mergeCell ref="G1:H1"/>
    <mergeCell ref="J14:N14"/>
    <mergeCell ref="J10:N10"/>
    <mergeCell ref="Q1:R1"/>
    <mergeCell ref="Q6:R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F2DBA-5B08-4637-8538-382B7810E227}">
  <dimension ref="B1:J15"/>
  <sheetViews>
    <sheetView showGridLines="0" zoomScale="90" zoomScaleNormal="90" workbookViewId="0">
      <selection activeCell="B1" sqref="B1:J1"/>
    </sheetView>
  </sheetViews>
  <sheetFormatPr defaultRowHeight="15" x14ac:dyDescent="0.25"/>
  <cols>
    <col min="1" max="1" width="6.28515625" customWidth="1"/>
    <col min="2" max="2" width="5.28515625" bestFit="1" customWidth="1"/>
    <col min="3" max="3" width="55.140625" bestFit="1" customWidth="1"/>
    <col min="4" max="4" width="6.7109375" bestFit="1" customWidth="1"/>
    <col min="5" max="5" width="8.7109375" bestFit="1" customWidth="1"/>
    <col min="6" max="6" width="10.85546875" bestFit="1" customWidth="1"/>
    <col min="7" max="8" width="12" bestFit="1" customWidth="1"/>
  </cols>
  <sheetData>
    <row r="1" spans="2:10" x14ac:dyDescent="0.25">
      <c r="B1" s="113" t="s">
        <v>50</v>
      </c>
      <c r="C1" s="114"/>
      <c r="D1" s="114"/>
      <c r="E1" s="114"/>
      <c r="F1" s="114"/>
      <c r="G1" s="114"/>
      <c r="H1" s="114"/>
      <c r="I1" s="114"/>
      <c r="J1" s="115"/>
    </row>
    <row r="2" spans="2:10" ht="15.75" thickBot="1" x14ac:dyDescent="0.3">
      <c r="B2" s="116" t="s">
        <v>51</v>
      </c>
      <c r="C2" s="117"/>
      <c r="D2" s="117"/>
      <c r="E2" s="117"/>
      <c r="F2" s="117"/>
      <c r="G2" s="117"/>
      <c r="H2" s="117"/>
      <c r="I2" s="117"/>
      <c r="J2" s="118"/>
    </row>
    <row r="3" spans="2:10" ht="15.75" thickBot="1" x14ac:dyDescent="0.3"/>
    <row r="4" spans="2:10" ht="19.5" thickBot="1" x14ac:dyDescent="0.35">
      <c r="B4" s="119" t="s">
        <v>61</v>
      </c>
      <c r="C4" s="120"/>
      <c r="D4" s="120"/>
      <c r="E4" s="120"/>
      <c r="F4" s="120"/>
      <c r="G4" s="120"/>
      <c r="H4" s="120"/>
      <c r="I4" s="120"/>
      <c r="J4" s="121"/>
    </row>
    <row r="5" spans="2:10" x14ac:dyDescent="0.25">
      <c r="B5" s="49"/>
      <c r="C5" s="50"/>
      <c r="D5" s="50" t="s">
        <v>23</v>
      </c>
      <c r="E5" s="50" t="s">
        <v>25</v>
      </c>
      <c r="F5" s="50" t="s">
        <v>27</v>
      </c>
      <c r="G5" s="50" t="s">
        <v>29</v>
      </c>
      <c r="H5" s="50" t="s">
        <v>29</v>
      </c>
      <c r="I5" s="50" t="s">
        <v>62</v>
      </c>
      <c r="J5" s="51" t="s">
        <v>64</v>
      </c>
    </row>
    <row r="6" spans="2:10" ht="15.75" thickBot="1" x14ac:dyDescent="0.3">
      <c r="B6" s="52" t="s">
        <v>21</v>
      </c>
      <c r="C6" s="53" t="s">
        <v>22</v>
      </c>
      <c r="D6" s="53" t="s">
        <v>24</v>
      </c>
      <c r="E6" s="53" t="s">
        <v>26</v>
      </c>
      <c r="F6" s="53" t="s">
        <v>28</v>
      </c>
      <c r="G6" s="53" t="s">
        <v>30</v>
      </c>
      <c r="H6" s="53" t="s">
        <v>31</v>
      </c>
      <c r="I6" s="53" t="s">
        <v>63</v>
      </c>
      <c r="J6" s="54" t="s">
        <v>63</v>
      </c>
    </row>
    <row r="7" spans="2:10" x14ac:dyDescent="0.25">
      <c r="B7" s="43" t="s">
        <v>36</v>
      </c>
      <c r="C7" s="44" t="s">
        <v>52</v>
      </c>
      <c r="D7" s="44">
        <v>459.99999999999994</v>
      </c>
      <c r="E7" s="44">
        <v>0</v>
      </c>
      <c r="F7" s="44">
        <v>27</v>
      </c>
      <c r="G7" s="44">
        <v>35.666666666666686</v>
      </c>
      <c r="H7" s="44">
        <v>3.5000000000000013</v>
      </c>
      <c r="I7" s="44">
        <f>F7+G7</f>
        <v>62.666666666666686</v>
      </c>
      <c r="J7" s="45">
        <f>F7-H7</f>
        <v>23.5</v>
      </c>
    </row>
    <row r="8" spans="2:10" ht="15.75" thickBot="1" x14ac:dyDescent="0.3">
      <c r="B8" s="46" t="s">
        <v>38</v>
      </c>
      <c r="C8" s="47" t="s">
        <v>53</v>
      </c>
      <c r="D8" s="47">
        <v>220</v>
      </c>
      <c r="E8" s="47">
        <v>0</v>
      </c>
      <c r="F8" s="47">
        <v>47</v>
      </c>
      <c r="G8" s="47">
        <v>7.0000000000000027</v>
      </c>
      <c r="H8" s="47">
        <v>26.750000000000004</v>
      </c>
      <c r="I8" s="47">
        <f>F8+G8</f>
        <v>54</v>
      </c>
      <c r="J8" s="48">
        <f>F8-H8</f>
        <v>20.249999999999996</v>
      </c>
    </row>
    <row r="9" spans="2:10" ht="15.75" thickBot="1" x14ac:dyDescent="0.3"/>
    <row r="10" spans="2:10" ht="19.5" thickBot="1" x14ac:dyDescent="0.35">
      <c r="B10" s="119" t="s">
        <v>48</v>
      </c>
      <c r="C10" s="120"/>
      <c r="D10" s="120"/>
      <c r="E10" s="120"/>
      <c r="F10" s="120"/>
      <c r="G10" s="120"/>
      <c r="H10" s="120"/>
      <c r="I10" s="120"/>
      <c r="J10" s="121"/>
    </row>
    <row r="11" spans="2:10" x14ac:dyDescent="0.25">
      <c r="B11" s="29"/>
      <c r="C11" s="24"/>
      <c r="D11" s="24" t="s">
        <v>23</v>
      </c>
      <c r="E11" s="24" t="s">
        <v>32</v>
      </c>
      <c r="F11" s="24" t="s">
        <v>34</v>
      </c>
      <c r="G11" s="24" t="s">
        <v>29</v>
      </c>
      <c r="H11" s="24" t="s">
        <v>29</v>
      </c>
      <c r="I11" s="24" t="s">
        <v>62</v>
      </c>
      <c r="J11" s="26" t="s">
        <v>64</v>
      </c>
    </row>
    <row r="12" spans="2:10" ht="15.75" thickBot="1" x14ac:dyDescent="0.3">
      <c r="B12" s="30" t="s">
        <v>21</v>
      </c>
      <c r="C12" s="23" t="s">
        <v>22</v>
      </c>
      <c r="D12" s="23" t="s">
        <v>24</v>
      </c>
      <c r="E12" s="23" t="s">
        <v>33</v>
      </c>
      <c r="F12" s="23" t="s">
        <v>35</v>
      </c>
      <c r="G12" s="23" t="s">
        <v>30</v>
      </c>
      <c r="H12" s="23" t="s">
        <v>31</v>
      </c>
      <c r="I12" s="23" t="s">
        <v>63</v>
      </c>
      <c r="J12" s="27" t="s">
        <v>63</v>
      </c>
    </row>
    <row r="13" spans="2:10" ht="23.25" x14ac:dyDescent="0.35">
      <c r="B13" s="43" t="s">
        <v>54</v>
      </c>
      <c r="C13" s="44" t="s">
        <v>55</v>
      </c>
      <c r="D13" s="44">
        <v>15440</v>
      </c>
      <c r="E13" s="44">
        <v>0</v>
      </c>
      <c r="F13" s="44">
        <v>18000</v>
      </c>
      <c r="G13" s="44">
        <v>1E+30</v>
      </c>
      <c r="H13" s="44">
        <v>2559.9999999999986</v>
      </c>
      <c r="I13" s="55" t="s">
        <v>65</v>
      </c>
      <c r="J13" s="45">
        <f>F13-H13</f>
        <v>15440.000000000002</v>
      </c>
    </row>
    <row r="14" spans="2:10" x14ac:dyDescent="0.25">
      <c r="B14" s="43" t="s">
        <v>56</v>
      </c>
      <c r="C14" s="44" t="s">
        <v>57</v>
      </c>
      <c r="D14" s="44">
        <v>2500</v>
      </c>
      <c r="E14" s="44">
        <v>1.4000000000000004</v>
      </c>
      <c r="F14" s="44">
        <v>2500</v>
      </c>
      <c r="G14" s="44">
        <v>1100</v>
      </c>
      <c r="H14" s="44">
        <v>752.94117647058783</v>
      </c>
      <c r="I14" s="44">
        <f>F14+G14</f>
        <v>3600</v>
      </c>
      <c r="J14" s="56">
        <f>F14-H14</f>
        <v>1747.0588235294122</v>
      </c>
    </row>
    <row r="15" spans="2:10" ht="15.75" thickBot="1" x14ac:dyDescent="0.3">
      <c r="B15" s="46" t="s">
        <v>58</v>
      </c>
      <c r="C15" s="47" t="s">
        <v>59</v>
      </c>
      <c r="D15" s="47">
        <v>1800</v>
      </c>
      <c r="E15" s="47">
        <v>10.7</v>
      </c>
      <c r="F15" s="47">
        <v>1800</v>
      </c>
      <c r="G15" s="47">
        <v>192.4812030075187</v>
      </c>
      <c r="H15" s="47">
        <v>550.00000000000011</v>
      </c>
      <c r="I15" s="57">
        <f>F15+G15</f>
        <v>1992.4812030075186</v>
      </c>
      <c r="J15" s="48">
        <f>F15-H15</f>
        <v>1250</v>
      </c>
    </row>
  </sheetData>
  <mergeCells count="4">
    <mergeCell ref="B1:J1"/>
    <mergeCell ref="B2:J2"/>
    <mergeCell ref="B4:J4"/>
    <mergeCell ref="B10:J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EXCEL REPORT</vt:lpstr>
      <vt:lpstr>Problem Scenario 1</vt:lpstr>
      <vt:lpstr>PS1- RM Shortage Situation</vt:lpstr>
      <vt:lpstr>PS1- Sensitivity Report</vt:lpstr>
      <vt:lpstr>Problem Scenario 2</vt:lpstr>
      <vt:lpstr>PS2 - Graphical Solution</vt:lpstr>
      <vt:lpstr>PS2 - Sensitivity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shital gupta</dc:creator>
  <cp:lastModifiedBy>Shital Gupta</cp:lastModifiedBy>
  <dcterms:created xsi:type="dcterms:W3CDTF">2015-06-05T18:17:20Z</dcterms:created>
  <dcterms:modified xsi:type="dcterms:W3CDTF">2021-02-10T08:57:00Z</dcterms:modified>
</cp:coreProperties>
</file>