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shital-kantilal_wadile_capgemini_com/Documents/"/>
    </mc:Choice>
  </mc:AlternateContent>
  <xr:revisionPtr revIDLastSave="284" documentId="8_{8791B0A1-DFA0-4D5C-9288-90D6070A8755}" xr6:coauthVersionLast="47" xr6:coauthVersionMax="47" xr10:uidLastSave="{A69BC5E4-388A-4F1C-8F21-C824944F88C4}"/>
  <bookViews>
    <workbookView xWindow="-110" yWindow="-110" windowWidth="19420" windowHeight="10300" activeTab="1" xr2:uid="{F98E82B0-B575-4C03-9C1A-82EA37D308FF}"/>
  </bookViews>
  <sheets>
    <sheet name="Sheet2" sheetId="2" r:id="rId1"/>
    <sheet name="Sheet1" sheetId="1" r:id="rId2"/>
    <sheet name="Transpose" sheetId="3" r:id="rId3"/>
  </sheets>
  <definedNames>
    <definedName name="_xlnm._FilterDatabase" localSheetId="1" hidden="1">Sheet1!$M$5:$N$11</definedName>
    <definedName name="_xlnm.Criteria" localSheetId="1">Sheet1!$L$14:$L$15</definedName>
    <definedName name="DataTable">EmployeeTable[]</definedName>
    <definedName name="_xlnm.Extract" localSheetId="1">Sheet1!$K$22:$N$22</definedName>
  </definedNames>
  <calcPr calcId="191029"/>
  <pivotCaches>
    <pivotCache cacheId="5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 a="1"/>
  <c r="J3" i="1" s="1"/>
  <c r="F10" i="1"/>
  <c r="F7" i="1"/>
  <c r="F9" i="3"/>
  <c r="E9" i="3"/>
  <c r="E13" i="3"/>
  <c r="F13" i="3"/>
  <c r="D13" i="3"/>
  <c r="D9" i="3"/>
  <c r="D8" i="3"/>
  <c r="F8" i="3"/>
  <c r="E8" i="3"/>
  <c r="J14" i="1"/>
  <c r="J15" i="1"/>
  <c r="J16" i="1"/>
  <c r="J17" i="1"/>
  <c r="J18" i="1"/>
  <c r="J19" i="1"/>
  <c r="J20" i="1"/>
  <c r="J13" i="1"/>
  <c r="I11" i="1" a="1"/>
  <c r="I1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<sst xmlns="http://schemas.openxmlformats.org/spreadsheetml/2006/main" count="149" uniqueCount="64">
  <si>
    <t>LastName</t>
  </si>
  <si>
    <t>FirstName</t>
  </si>
  <si>
    <t>Hourly wege</t>
  </si>
  <si>
    <t>Kern</t>
  </si>
  <si>
    <t>jon</t>
  </si>
  <si>
    <t>howard</t>
  </si>
  <si>
    <t>glenda</t>
  </si>
  <si>
    <t>o'donald</t>
  </si>
  <si>
    <t>ron</t>
  </si>
  <si>
    <t>herndandez</t>
  </si>
  <si>
    <t>wendy</t>
  </si>
  <si>
    <t>smith</t>
  </si>
  <si>
    <t>paul</t>
  </si>
  <si>
    <t>baker</t>
  </si>
  <si>
    <t>tom</t>
  </si>
  <si>
    <t>velinda</t>
  </si>
  <si>
    <t>nancy</t>
  </si>
  <si>
    <t>carnehan</t>
  </si>
  <si>
    <t>karen</t>
  </si>
  <si>
    <t>westerfield</t>
  </si>
  <si>
    <t>dennis</t>
  </si>
  <si>
    <t>penfold</t>
  </si>
  <si>
    <t>sandy</t>
  </si>
  <si>
    <t>islington</t>
  </si>
  <si>
    <t>linda</t>
  </si>
  <si>
    <t>young</t>
  </si>
  <si>
    <t>olivia</t>
  </si>
  <si>
    <t>trenton</t>
  </si>
  <si>
    <t>blessing</t>
  </si>
  <si>
    <t>engleheart</t>
  </si>
  <si>
    <t>chandra</t>
  </si>
  <si>
    <t>norman</t>
  </si>
  <si>
    <t>bill</t>
  </si>
  <si>
    <t>mann</t>
  </si>
  <si>
    <t>trent</t>
  </si>
  <si>
    <t>underhill</t>
  </si>
  <si>
    <t>genesis</t>
  </si>
  <si>
    <t>01-Jan</t>
  </si>
  <si>
    <t>kern</t>
  </si>
  <si>
    <t>Column1</t>
  </si>
  <si>
    <t>Column2</t>
  </si>
  <si>
    <t>Column3</t>
  </si>
  <si>
    <t>countif</t>
  </si>
  <si>
    <t>Sum of Hourly wege</t>
  </si>
  <si>
    <t>Row Labels</t>
  </si>
  <si>
    <t>Grand Total</t>
  </si>
  <si>
    <t>&lt;40</t>
  </si>
  <si>
    <t>Advanced filter</t>
  </si>
  <si>
    <t>filter dropdown arrow</t>
  </si>
  <si>
    <t>check boxes</t>
  </si>
  <si>
    <t>data filter</t>
  </si>
  <si>
    <t>number filter</t>
  </si>
  <si>
    <t>text filter</t>
  </si>
  <si>
    <t>search</t>
  </si>
  <si>
    <t>copy paste filtered data</t>
  </si>
  <si>
    <t>shortcut key</t>
  </si>
  <si>
    <t>ctrl+shift+l</t>
  </si>
  <si>
    <t>vlookup</t>
  </si>
  <si>
    <t>column</t>
  </si>
  <si>
    <t>lookup</t>
  </si>
  <si>
    <t>lastname</t>
  </si>
  <si>
    <t>Hlookup</t>
  </si>
  <si>
    <t>Counta</t>
  </si>
  <si>
    <t>countblank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</si>
</sst>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/>
    <xf numFmtId="16" fontId="0" fillId="0" borderId="0" xfId="0" applyNumberFormat="1"/>
    <xf numFmtId="164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16" fontId="1" fillId="2" borderId="3" xfId="0" applyNumberFormat="1" applyFont="1" applyFill="1" applyBorder="1"/>
    <xf numFmtId="0" fontId="2" fillId="4" borderId="0" xfId="0" applyFont="1" applyFill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" fontId="0" fillId="4" borderId="0" xfId="0" applyNumberFormat="1" applyFill="1"/>
    <xf numFmtId="0" fontId="0" fillId="5" borderId="0" xfId="0" applyFill="1"/>
    <xf numFmtId="16" fontId="2" fillId="4" borderId="0" xfId="0" applyNumberFormat="1" applyFont="1" applyFill="1"/>
    <xf numFmtId="164" fontId="0" fillId="3" borderId="2" xfId="0" applyNumberFormat="1" applyFont="1" applyFill="1" applyBorder="1"/>
    <xf numFmtId="164" fontId="0" fillId="0" borderId="2" xfId="0" applyNumberFormat="1" applyFont="1" applyBorder="1"/>
  </cellXfs>
  <cellStyles count="1">
    <cellStyle name="Normal" xfId="0" builtinId="0"/>
  </cellStyles>
  <dxfs count="3">
    <dxf>
      <numFmt numFmtId="164" formatCode="_-[$$-409]* #,##0.00_ ;_-[$$-409]* \-#,##0.00\ ;_-[$$-409]* &quot;-&quot;??_ ;_-@_ "/>
    </dxf>
    <dxf>
      <numFmt numFmtId="21" formatCode="dd/mmm"/>
      <fill>
        <patternFill patternType="solid">
          <fgColor indexed="64"/>
          <bgColor theme="4"/>
        </patternFill>
      </fill>
    </dxf>
    <dxf>
      <numFmt numFmtId="164" formatCode="_-[$$-409]* #,##0.00_ ;_-[$$-409]* \-#,##0.00\ ;_-[$$-409]* &quot;-&quot;??_ ;_-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[EmployeePayroll.xlsx]Sheet1!PivotTable1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Sheet1!$Q$10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Sheet1!$P$11:$P$28</c:f>
              <c:strCache>
                <c:ptCount val="17"/>
                <c:pt idx="0">
                  <c:v>baker</c:v>
                </c:pt>
                <c:pt idx="1">
                  <c:v>carnehan</c:v>
                </c:pt>
                <c:pt idx="2">
                  <c:v>engleheart</c:v>
                </c:pt>
                <c:pt idx="3">
                  <c:v>herndandez</c:v>
                </c:pt>
                <c:pt idx="4">
                  <c:v>howard</c:v>
                </c:pt>
                <c:pt idx="5">
                  <c:v>islington</c:v>
                </c:pt>
                <c:pt idx="6">
                  <c:v>Kern</c:v>
                </c:pt>
                <c:pt idx="7">
                  <c:v>mann</c:v>
                </c:pt>
                <c:pt idx="8">
                  <c:v>norman</c:v>
                </c:pt>
                <c:pt idx="9">
                  <c:v>o'donald</c:v>
                </c:pt>
                <c:pt idx="10">
                  <c:v>penfold</c:v>
                </c:pt>
                <c:pt idx="11">
                  <c:v>smith</c:v>
                </c:pt>
                <c:pt idx="12">
                  <c:v>trenton</c:v>
                </c:pt>
                <c:pt idx="13">
                  <c:v>underhill</c:v>
                </c:pt>
                <c:pt idx="14">
                  <c:v>velinda</c:v>
                </c:pt>
                <c:pt idx="15">
                  <c:v>westerfield</c:v>
                </c:pt>
                <c:pt idx="16">
                  <c:v>young</c:v>
                </c:pt>
              </c:strCache>
            </c:strRef>
          </c:cat>
          <c:val>
            <c:numRef>
              <c:f>Sheet1!$Q$11:$Q$28</c:f>
              <c:numCache>
                <c:formatCode>General</c:formatCode>
                <c:ptCount val="17"/>
                <c:pt idx="0">
                  <c:v>14.2</c:v>
                </c:pt>
                <c:pt idx="1">
                  <c:v>17.5</c:v>
                </c:pt>
                <c:pt idx="2">
                  <c:v>8.44</c:v>
                </c:pt>
                <c:pt idx="3">
                  <c:v>19.100000000000001</c:v>
                </c:pt>
                <c:pt idx="4">
                  <c:v>10</c:v>
                </c:pt>
                <c:pt idx="5">
                  <c:v>11.2</c:v>
                </c:pt>
                <c:pt idx="6">
                  <c:v>15.9</c:v>
                </c:pt>
                <c:pt idx="7">
                  <c:v>45</c:v>
                </c:pt>
                <c:pt idx="8">
                  <c:v>14.2</c:v>
                </c:pt>
                <c:pt idx="9">
                  <c:v>22.1</c:v>
                </c:pt>
                <c:pt idx="10">
                  <c:v>13.9</c:v>
                </c:pt>
                <c:pt idx="11">
                  <c:v>6.9</c:v>
                </c:pt>
                <c:pt idx="12">
                  <c:v>9</c:v>
                </c:pt>
                <c:pt idx="13">
                  <c:v>30</c:v>
                </c:pt>
                <c:pt idx="14">
                  <c:v>18</c:v>
                </c:pt>
                <c:pt idx="15">
                  <c:v>14.7</c:v>
                </c:pt>
                <c:pt idx="16">
                  <c:v>10.1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58-410B-8BC4-523D7E96DE4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45695104"/>
        <c:axId val="445697264"/>
      </c:barChart>
      <c:catAx>
        <c:axId val="445695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697264"/>
        <c:crosses val="autoZero"/>
        <c:auto val="1"/>
        <c:lblAlgn val="ctr"/>
        <c:lblOffset val="100"/>
        <c:noMultiLvlLbl val="0"/>
      </c:catAx>
      <c:valAx>
        <c:axId val="445697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695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155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7.0833333333333331E-2"/>
          <c:y val="0.21277486147564889"/>
          <c:w val="0.81388888888888888"/>
          <c:h val="0.66745953630796151"/>
        </c:manualLayout>
      </c:layout>
      <c:pie3DChart>
        <c:varyColors val="1"/>
        <c:ser>
          <c:idx val="0"/>
          <c:order val="0"/>
          <c:tx>
            <c:strRef>
              <c:f>Sheet1!$C$2</c:f>
              <c:strCache>
                <c:ptCount val="1"/>
                <c:pt idx="0">
                  <c:v>Hourly wege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C086-4970-8CC8-14F634211C7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C086-4970-8CC8-14F634211C7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C086-4970-8CC8-14F634211C7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C086-4970-8CC8-14F634211C7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C086-4970-8CC8-14F634211C7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C086-4970-8CC8-14F634211C7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C086-4970-8CC8-14F634211C7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C086-4970-8CC8-14F634211C7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C086-4970-8CC8-14F634211C7E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C086-4970-8CC8-14F634211C7E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C086-4970-8CC8-14F634211C7E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C086-4970-8CC8-14F634211C7E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C086-4970-8CC8-14F634211C7E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B-C086-4970-8CC8-14F634211C7E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D-C086-4970-8CC8-14F634211C7E}"/>
              </c:ext>
            </c:extLst>
          </c:dPt>
          <c:dPt>
            <c:idx val="15"/>
            <c:bubble3D val="0"/>
            <c:explosion val="2"/>
            <c:spPr>
              <a:solidFill>
                <a:schemeClr val="accent4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56C0-41A2-A961-6C820AC49760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1-C086-4970-8CC8-14F634211C7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Sheet1!$A$3:$B$19</c:f>
              <c:multiLvlStrCache>
                <c:ptCount val="17"/>
                <c:lvl>
                  <c:pt idx="0">
                    <c:v>jon</c:v>
                  </c:pt>
                  <c:pt idx="1">
                    <c:v>glenda</c:v>
                  </c:pt>
                  <c:pt idx="2">
                    <c:v>ron</c:v>
                  </c:pt>
                  <c:pt idx="3">
                    <c:v>wendy</c:v>
                  </c:pt>
                  <c:pt idx="4">
                    <c:v>paul</c:v>
                  </c:pt>
                  <c:pt idx="5">
                    <c:v>tom</c:v>
                  </c:pt>
                  <c:pt idx="6">
                    <c:v>nancy</c:v>
                  </c:pt>
                  <c:pt idx="7">
                    <c:v>karen</c:v>
                  </c:pt>
                  <c:pt idx="8">
                    <c:v>dennis</c:v>
                  </c:pt>
                  <c:pt idx="9">
                    <c:v>sandy</c:v>
                  </c:pt>
                  <c:pt idx="10">
                    <c:v>linda</c:v>
                  </c:pt>
                  <c:pt idx="11">
                    <c:v>olivia</c:v>
                  </c:pt>
                  <c:pt idx="12">
                    <c:v>blessing</c:v>
                  </c:pt>
                  <c:pt idx="13">
                    <c:v>chandra</c:v>
                  </c:pt>
                  <c:pt idx="14">
                    <c:v>bill</c:v>
                  </c:pt>
                  <c:pt idx="15">
                    <c:v>trent</c:v>
                  </c:pt>
                  <c:pt idx="16">
                    <c:v>genesis</c:v>
                  </c:pt>
                </c:lvl>
                <c:lvl>
                  <c:pt idx="0">
                    <c:v>Kern</c:v>
                  </c:pt>
                  <c:pt idx="1">
                    <c:v>howard</c:v>
                  </c:pt>
                  <c:pt idx="2">
                    <c:v>o'donald</c:v>
                  </c:pt>
                  <c:pt idx="3">
                    <c:v>herndandez</c:v>
                  </c:pt>
                  <c:pt idx="4">
                    <c:v>smith</c:v>
                  </c:pt>
                  <c:pt idx="5">
                    <c:v>baker</c:v>
                  </c:pt>
                  <c:pt idx="6">
                    <c:v>velinda</c:v>
                  </c:pt>
                  <c:pt idx="7">
                    <c:v>carnehan</c:v>
                  </c:pt>
                  <c:pt idx="8">
                    <c:v>westerfield</c:v>
                  </c:pt>
                  <c:pt idx="9">
                    <c:v>penfold</c:v>
                  </c:pt>
                  <c:pt idx="10">
                    <c:v>islington</c:v>
                  </c:pt>
                  <c:pt idx="11">
                    <c:v>young</c:v>
                  </c:pt>
                  <c:pt idx="12">
                    <c:v>trenton</c:v>
                  </c:pt>
                  <c:pt idx="13">
                    <c:v>engleheart</c:v>
                  </c:pt>
                  <c:pt idx="14">
                    <c:v>norman</c:v>
                  </c:pt>
                  <c:pt idx="15">
                    <c:v>mann</c:v>
                  </c:pt>
                  <c:pt idx="16">
                    <c:v>underhill</c:v>
                  </c:pt>
                </c:lvl>
              </c:multiLvlStrCache>
            </c:multiLvlStrRef>
          </c:cat>
          <c:val>
            <c:numRef>
              <c:f>Sheet1!$C$3:$C$19</c:f>
              <c:numCache>
                <c:formatCode>_-[$$-409]* #,##0.00_ ;_-[$$-409]* \-#,##0.00\ ;_-[$$-409]* "-"??_ ;_-@_ </c:formatCode>
                <c:ptCount val="17"/>
                <c:pt idx="0">
                  <c:v>15.9</c:v>
                </c:pt>
                <c:pt idx="1">
                  <c:v>10</c:v>
                </c:pt>
                <c:pt idx="2">
                  <c:v>22.1</c:v>
                </c:pt>
                <c:pt idx="3">
                  <c:v>19.100000000000001</c:v>
                </c:pt>
                <c:pt idx="4">
                  <c:v>6.9</c:v>
                </c:pt>
                <c:pt idx="5">
                  <c:v>14.2</c:v>
                </c:pt>
                <c:pt idx="6">
                  <c:v>18</c:v>
                </c:pt>
                <c:pt idx="7">
                  <c:v>17.5</c:v>
                </c:pt>
                <c:pt idx="8">
                  <c:v>14.7</c:v>
                </c:pt>
                <c:pt idx="9">
                  <c:v>13.9</c:v>
                </c:pt>
                <c:pt idx="10">
                  <c:v>11.2</c:v>
                </c:pt>
                <c:pt idx="11">
                  <c:v>10.1</c:v>
                </c:pt>
                <c:pt idx="12">
                  <c:v>9</c:v>
                </c:pt>
                <c:pt idx="13">
                  <c:v>8.44</c:v>
                </c:pt>
                <c:pt idx="14">
                  <c:v>14.2</c:v>
                </c:pt>
                <c:pt idx="15">
                  <c:v>45</c:v>
                </c:pt>
                <c:pt idx="16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C0-41A2-A961-6C820AC49760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01-Jan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3-C086-4970-8CC8-14F634211C7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5-C086-4970-8CC8-14F634211C7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7-C086-4970-8CC8-14F634211C7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9-C086-4970-8CC8-14F634211C7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B-C086-4970-8CC8-14F634211C7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D-C086-4970-8CC8-14F634211C7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F-C086-4970-8CC8-14F634211C7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1-C086-4970-8CC8-14F634211C7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3-C086-4970-8CC8-14F634211C7E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5-C086-4970-8CC8-14F634211C7E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7-C086-4970-8CC8-14F634211C7E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9-C086-4970-8CC8-14F634211C7E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B-C086-4970-8CC8-14F634211C7E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D-C086-4970-8CC8-14F634211C7E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F-C086-4970-8CC8-14F634211C7E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1-C086-4970-8CC8-14F634211C7E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3-C086-4970-8CC8-14F634211C7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Sheet1!$A$3:$B$19</c:f>
              <c:multiLvlStrCache>
                <c:ptCount val="17"/>
                <c:lvl>
                  <c:pt idx="0">
                    <c:v>jon</c:v>
                  </c:pt>
                  <c:pt idx="1">
                    <c:v>glenda</c:v>
                  </c:pt>
                  <c:pt idx="2">
                    <c:v>ron</c:v>
                  </c:pt>
                  <c:pt idx="3">
                    <c:v>wendy</c:v>
                  </c:pt>
                  <c:pt idx="4">
                    <c:v>paul</c:v>
                  </c:pt>
                  <c:pt idx="5">
                    <c:v>tom</c:v>
                  </c:pt>
                  <c:pt idx="6">
                    <c:v>nancy</c:v>
                  </c:pt>
                  <c:pt idx="7">
                    <c:v>karen</c:v>
                  </c:pt>
                  <c:pt idx="8">
                    <c:v>dennis</c:v>
                  </c:pt>
                  <c:pt idx="9">
                    <c:v>sandy</c:v>
                  </c:pt>
                  <c:pt idx="10">
                    <c:v>linda</c:v>
                  </c:pt>
                  <c:pt idx="11">
                    <c:v>olivia</c:v>
                  </c:pt>
                  <c:pt idx="12">
                    <c:v>blessing</c:v>
                  </c:pt>
                  <c:pt idx="13">
                    <c:v>chandra</c:v>
                  </c:pt>
                  <c:pt idx="14">
                    <c:v>bill</c:v>
                  </c:pt>
                  <c:pt idx="15">
                    <c:v>trent</c:v>
                  </c:pt>
                  <c:pt idx="16">
                    <c:v>genesis</c:v>
                  </c:pt>
                </c:lvl>
                <c:lvl>
                  <c:pt idx="0">
                    <c:v>Kern</c:v>
                  </c:pt>
                  <c:pt idx="1">
                    <c:v>howard</c:v>
                  </c:pt>
                  <c:pt idx="2">
                    <c:v>o'donald</c:v>
                  </c:pt>
                  <c:pt idx="3">
                    <c:v>herndandez</c:v>
                  </c:pt>
                  <c:pt idx="4">
                    <c:v>smith</c:v>
                  </c:pt>
                  <c:pt idx="5">
                    <c:v>baker</c:v>
                  </c:pt>
                  <c:pt idx="6">
                    <c:v>velinda</c:v>
                  </c:pt>
                  <c:pt idx="7">
                    <c:v>carnehan</c:v>
                  </c:pt>
                  <c:pt idx="8">
                    <c:v>westerfield</c:v>
                  </c:pt>
                  <c:pt idx="9">
                    <c:v>penfold</c:v>
                  </c:pt>
                  <c:pt idx="10">
                    <c:v>islington</c:v>
                  </c:pt>
                  <c:pt idx="11">
                    <c:v>young</c:v>
                  </c:pt>
                  <c:pt idx="12">
                    <c:v>trenton</c:v>
                  </c:pt>
                  <c:pt idx="13">
                    <c:v>engleheart</c:v>
                  </c:pt>
                  <c:pt idx="14">
                    <c:v>norman</c:v>
                  </c:pt>
                  <c:pt idx="15">
                    <c:v>mann</c:v>
                  </c:pt>
                  <c:pt idx="16">
                    <c:v>underhill</c:v>
                  </c:pt>
                </c:lvl>
              </c:multiLvlStrCache>
            </c:multiLvlStrRef>
          </c:cat>
          <c:val>
            <c:numRef>
              <c:f>Sheet1!$D$3:$D$19</c:f>
              <c:numCache>
                <c:formatCode>General</c:formatCode>
                <c:ptCount val="17"/>
                <c:pt idx="0">
                  <c:v>40</c:v>
                </c:pt>
                <c:pt idx="1">
                  <c:v>42</c:v>
                </c:pt>
                <c:pt idx="2">
                  <c:v>49</c:v>
                </c:pt>
                <c:pt idx="3">
                  <c:v>41</c:v>
                </c:pt>
                <c:pt idx="4">
                  <c:v>39</c:v>
                </c:pt>
                <c:pt idx="5">
                  <c:v>44</c:v>
                </c:pt>
                <c:pt idx="6">
                  <c:v>55</c:v>
                </c:pt>
                <c:pt idx="7">
                  <c:v>33</c:v>
                </c:pt>
                <c:pt idx="8">
                  <c:v>29</c:v>
                </c:pt>
                <c:pt idx="9">
                  <c:v>40</c:v>
                </c:pt>
                <c:pt idx="10">
                  <c:v>40</c:v>
                </c:pt>
                <c:pt idx="11">
                  <c:v>40</c:v>
                </c:pt>
                <c:pt idx="12">
                  <c:v>42</c:v>
                </c:pt>
                <c:pt idx="13">
                  <c:v>40</c:v>
                </c:pt>
                <c:pt idx="14">
                  <c:v>40</c:v>
                </c:pt>
                <c:pt idx="15">
                  <c:v>41</c:v>
                </c:pt>
                <c:pt idx="16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C0-41A2-A961-6C820AC49760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159307</xdr:colOff>
      <xdr:row>29</xdr:row>
      <xdr:rowOff>85001</xdr:rowOff>
    </xdr:from>
    <xdr:to>
      <xdr:col>19</xdr:col>
      <xdr:colOff>347579</xdr:colOff>
      <xdr:row>44</xdr:row>
      <xdr:rowOff>70964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7D50F4-694D-9300-35E7-C3BE94A11F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167105</xdr:colOff>
      <xdr:row>21</xdr:row>
      <xdr:rowOff>96141</xdr:rowOff>
    </xdr:from>
    <xdr:to>
      <xdr:col>7</xdr:col>
      <xdr:colOff>238403</xdr:colOff>
      <xdr:row>36</xdr:row>
      <xdr:rowOff>82104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EF7D8C8-1C78-3FDE-F4BB-BA286255C4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adile, Shital Kantilal" refreshedDate="45253.458844444445" createdVersion="8" refreshedVersion="8" minRefreshableVersion="3" recordCount="17" xr:uid="{99A37CB9-8995-4D30-8539-3E039C6C14D6}">
  <cacheSource type="worksheet">
    <worksheetSource name="EmployeeTable"/>
  </cacheSource>
  <cacheFields count="4">
    <cacheField name="LastName" numFmtId="0">
      <sharedItems count="17">
        <s v="Kern"/>
        <s v="howard"/>
        <s v="o'donald"/>
        <s v="herndandez"/>
        <s v="smith"/>
        <s v="baker"/>
        <s v="velinda"/>
        <s v="carnehan"/>
        <s v="westerfield"/>
        <s v="penfold"/>
        <s v="islington"/>
        <s v="young"/>
        <s v="trenton"/>
        <s v="engleheart"/>
        <s v="norman"/>
        <s v="mann"/>
        <s v="underhill"/>
      </sharedItems>
    </cacheField>
    <cacheField name="FirstName" numFmtId="0">
      <sharedItems count="17">
        <s v="jon"/>
        <s v="glenda"/>
        <s v="ron"/>
        <s v="wendy"/>
        <s v="paul"/>
        <s v="tom"/>
        <s v="nancy"/>
        <s v="karen"/>
        <s v="dennis"/>
        <s v="sandy"/>
        <s v="linda"/>
        <s v="olivia"/>
        <s v="blessing"/>
        <s v="chandra"/>
        <s v="bill"/>
        <s v="trent"/>
        <s v="genesis"/>
      </sharedItems>
    </cacheField>
    <cacheField name="Hourly wege" numFmtId="164">
      <sharedItems containsSemiMixedTypes="0" containsString="0" containsNumber="1" minValue="6.9" maxValue="45"/>
    </cacheField>
    <cacheField name="01-Jan" numFmtId="0">
      <sharedItems containsSemiMixedTypes="0" containsString="0" containsNumber="1" containsInteger="1" minValue="29" maxValue="55" count="9">
        <n v="40"/>
        <n v="42"/>
        <n v="49"/>
        <n v="41"/>
        <n v="39"/>
        <n v="44"/>
        <n v="55"/>
        <n v="33"/>
        <n v="2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">
  <r>
    <x v="0"/>
    <x v="0"/>
    <n v="15.9"/>
    <x v="0"/>
  </r>
  <r>
    <x v="1"/>
    <x v="1"/>
    <n v="10"/>
    <x v="1"/>
  </r>
  <r>
    <x v="2"/>
    <x v="2"/>
    <n v="22.1"/>
    <x v="2"/>
  </r>
  <r>
    <x v="3"/>
    <x v="3"/>
    <n v="19.100000000000001"/>
    <x v="3"/>
  </r>
  <r>
    <x v="4"/>
    <x v="4"/>
    <n v="6.9"/>
    <x v="4"/>
  </r>
  <r>
    <x v="5"/>
    <x v="5"/>
    <n v="14.2"/>
    <x v="5"/>
  </r>
  <r>
    <x v="6"/>
    <x v="6"/>
    <n v="18"/>
    <x v="6"/>
  </r>
  <r>
    <x v="7"/>
    <x v="7"/>
    <n v="17.5"/>
    <x v="7"/>
  </r>
  <r>
    <x v="8"/>
    <x v="8"/>
    <n v="14.7"/>
    <x v="8"/>
  </r>
  <r>
    <x v="9"/>
    <x v="9"/>
    <n v="13.9"/>
    <x v="0"/>
  </r>
  <r>
    <x v="10"/>
    <x v="10"/>
    <n v="11.2"/>
    <x v="0"/>
  </r>
  <r>
    <x v="11"/>
    <x v="11"/>
    <n v="10.1"/>
    <x v="0"/>
  </r>
  <r>
    <x v="12"/>
    <x v="12"/>
    <n v="9"/>
    <x v="1"/>
  </r>
  <r>
    <x v="13"/>
    <x v="13"/>
    <n v="8.44"/>
    <x v="0"/>
  </r>
  <r>
    <x v="14"/>
    <x v="14"/>
    <n v="14.2"/>
    <x v="0"/>
  </r>
  <r>
    <x v="15"/>
    <x v="15"/>
    <n v="45"/>
    <x v="3"/>
  </r>
  <r>
    <x v="16"/>
    <x v="16"/>
    <n v="30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B4AFA9-9910-430A-9E58-7D3D2060E959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P10:Q28" firstHeaderRow="1" firstDataRow="1" firstDataCol="1"/>
  <pivotFields count="4">
    <pivotField axis="axisRow" showAll="0" sortType="ascending">
      <items count="18">
        <item x="5"/>
        <item x="7"/>
        <item x="13"/>
        <item x="3"/>
        <item x="1"/>
        <item x="10"/>
        <item x="0"/>
        <item x="15"/>
        <item x="14"/>
        <item x="2"/>
        <item x="9"/>
        <item x="4"/>
        <item x="12"/>
        <item x="16"/>
        <item x="6"/>
        <item x="8"/>
        <item x="11"/>
        <item t="default"/>
      </items>
    </pivotField>
    <pivotField showAll="0">
      <items count="18">
        <item x="14"/>
        <item x="12"/>
        <item x="13"/>
        <item x="8"/>
        <item x="16"/>
        <item x="1"/>
        <item x="0"/>
        <item x="7"/>
        <item x="10"/>
        <item x="6"/>
        <item x="11"/>
        <item x="4"/>
        <item x="2"/>
        <item x="9"/>
        <item x="5"/>
        <item x="15"/>
        <item x="3"/>
        <item t="default"/>
      </items>
    </pivotField>
    <pivotField dataField="1" numFmtId="164" showAll="0"/>
    <pivotField showAll="0">
      <items count="10">
        <item x="8"/>
        <item x="7"/>
        <item x="4"/>
        <item x="0"/>
        <item x="3"/>
        <item x="1"/>
        <item x="5"/>
        <item x="2"/>
        <item x="6"/>
        <item t="default"/>
      </items>
    </pivotField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Sum of Hourly wege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E82DFC-0E64-42F5-AF4E-497C717652B8}" name="Table4" displayName="Table4" ref="A1:D2" totalsRowShown="0">
  <autoFilter ref="A1:D2" xr:uid="{B1E82DFC-0E64-42F5-AF4E-497C717652B8}"/>
  <tableColumns count="4">
    <tableColumn id="1" xr3:uid="{E8C60DBA-9C8E-471A-9E8D-E71B5511538E}" name="LastName"/>
    <tableColumn id="2" xr3:uid="{25E77B92-7989-4A40-A172-EA56906B4798}" name="FirstName"/>
    <tableColumn id="3" xr3:uid="{3D2E2D81-7061-4619-AFC3-F3A4CF9C9301}" name="Hourly wege"/>
    <tableColumn id="4" xr3:uid="{54BB43BF-22EE-431E-BB8C-655097462A13}" name="01-Ja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6B9B36-BB5D-41C4-8504-8310D19A76CE}" name="EmployeeTable" displayName="EmployeeTable" ref="A2:D19" totalsRowShown="0">
  <tableColumns count="4">
    <tableColumn id="1" xr3:uid="{AF9AE37B-5609-4999-B2C8-FD56026227EF}" name="LastName"/>
    <tableColumn id="2" xr3:uid="{D58A25C9-8662-49EE-BEB9-3FF92E60F412}" name="FirstName"/>
    <tableColumn id="3" xr3:uid="{72631502-F715-4692-95AB-B88BCA5EA6AB}" name="Hourly wege" dataDxfId="2"/>
    <tableColumn id="4" xr3:uid="{3CDFC468-72A9-42A1-B3DC-CCB33A73F259}" name="01-Ja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FEFF8F-E584-4D2C-840D-7D2F77BB9941}" name="Table1" displayName="Table1" ref="I7:K9" totalsRowCount="1">
  <tableColumns count="3">
    <tableColumn id="1" xr3:uid="{1A0F10F1-8949-4BDA-AE8E-8FBDEEE9E01D}" name="Column1"/>
    <tableColumn id="2" xr3:uid="{6D1228D5-77E1-4D83-82EB-9244A6FFB09F}" name="Column2"/>
    <tableColumn id="3" xr3:uid="{9D5F4AC1-B6E8-46BB-BF74-98FF56C3E00A}" name="Column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3D6319-168B-4ACC-B2ED-1EC03931305A}" name="Table3" displayName="Table3" ref="L14:L15" totalsRowShown="0" headerRowDxfId="1">
  <tableColumns count="1">
    <tableColumn id="1" xr3:uid="{BD631C4D-C210-4937-9DA4-9ACE58D9F125}" name="01-Ja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BF7F798-7E7A-4739-AAC5-5968E9906FB7}" name="Table5" displayName="Table5" ref="K22:N26" totalsRowShown="0">
  <tableColumns count="4">
    <tableColumn id="1" xr3:uid="{24E56F16-284B-40A5-AE2C-C5070D72F787}" name="LastName"/>
    <tableColumn id="2" xr3:uid="{A298D9C4-79E8-4403-842D-D9B34A0C3783}" name="FirstName"/>
    <tableColumn id="3" xr3:uid="{85A02E25-8787-4A9C-9271-F1970225CD32}" name="Hourly wege" dataDxfId="0"/>
    <tableColumn id="4" xr3:uid="{1B121555-F880-4716-B210-1E00C6A0C8C7}" name="01-Ja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7" Type="http://schemas.openxmlformats.org/officeDocument/2006/relationships/table" Target="../tables/table5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B4B7-6F09-4493-ABB4-A46EBABA6DE7}">
  <dimension ref="A1:D2"/>
  <sheetViews>
    <sheetView workbookViewId="0">
      <selection sqref="A1:D2"/>
    </sheetView>
  </sheetViews>
  <sheetFormatPr defaultRowHeight="14.5" x14ac:dyDescent="0.35"/>
  <cols>
    <col min="1" max="1" width="11.08984375" customWidth="1"/>
    <col min="2" max="2" width="11.36328125" customWidth="1"/>
    <col min="3" max="3" width="13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37</v>
      </c>
    </row>
    <row r="2" spans="1:4" x14ac:dyDescent="0.35">
      <c r="A2" t="s">
        <v>3</v>
      </c>
      <c r="B2" t="s">
        <v>4</v>
      </c>
      <c r="C2">
        <v>15.9</v>
      </c>
      <c r="D2">
        <v>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1778A-0FCF-40CE-894B-7ACCC4151919}">
  <dimension ref="A1:Q28"/>
  <sheetViews>
    <sheetView tabSelected="1" zoomScale="114" workbookViewId="0">
      <selection activeCell="F10" sqref="F10"/>
    </sheetView>
  </sheetViews>
  <sheetFormatPr defaultRowHeight="14.5" x14ac:dyDescent="0.35"/>
  <cols>
    <col min="1" max="1" width="15.1796875" bestFit="1" customWidth="1"/>
    <col min="2" max="2" width="10.90625" customWidth="1"/>
    <col min="3" max="3" width="13" customWidth="1"/>
    <col min="4" max="4" width="16.6328125" bestFit="1" customWidth="1"/>
    <col min="5" max="6" width="16.6328125" customWidth="1"/>
    <col min="9" max="10" width="9.7265625" customWidth="1"/>
    <col min="11" max="11" width="13.453125" bestFit="1" customWidth="1"/>
    <col min="12" max="12" width="10.90625" customWidth="1"/>
    <col min="13" max="13" width="19.54296875" bestFit="1" customWidth="1"/>
    <col min="14" max="14" width="11" bestFit="1" customWidth="1"/>
    <col min="16" max="16" width="12.36328125" bestFit="1" customWidth="1"/>
    <col min="17" max="17" width="17.81640625" bestFit="1" customWidth="1"/>
    <col min="18" max="18" width="7.54296875" bestFit="1" customWidth="1"/>
    <col min="19" max="19" width="7.6328125" bestFit="1" customWidth="1"/>
    <col min="20" max="20" width="6.36328125" bestFit="1" customWidth="1"/>
    <col min="21" max="21" width="7" bestFit="1" customWidth="1"/>
    <col min="22" max="22" width="6.36328125" bestFit="1" customWidth="1"/>
    <col min="23" max="23" width="5" bestFit="1" customWidth="1"/>
    <col min="24" max="24" width="5.6328125" bestFit="1" customWidth="1"/>
    <col min="25" max="25" width="5" bestFit="1" customWidth="1"/>
    <col min="26" max="26" width="5.7265625" bestFit="1" customWidth="1"/>
    <col min="27" max="27" width="5.26953125" bestFit="1" customWidth="1"/>
    <col min="28" max="28" width="4.453125" bestFit="1" customWidth="1"/>
    <col min="29" max="29" width="5" bestFit="1" customWidth="1"/>
    <col min="30" max="30" width="5.7265625" bestFit="1" customWidth="1"/>
    <col min="31" max="31" width="5" bestFit="1" customWidth="1"/>
    <col min="32" max="32" width="5.08984375" bestFit="1" customWidth="1"/>
    <col min="33" max="33" width="6.453125" bestFit="1" customWidth="1"/>
    <col min="34" max="34" width="10.7265625" bestFit="1" customWidth="1"/>
    <col min="35" max="35" width="10.1796875" bestFit="1" customWidth="1"/>
    <col min="36" max="36" width="13" bestFit="1" customWidth="1"/>
    <col min="37" max="37" width="9.36328125" bestFit="1" customWidth="1"/>
    <col min="38" max="38" width="12" bestFit="1" customWidth="1"/>
    <col min="39" max="39" width="7.7265625" bestFit="1" customWidth="1"/>
    <col min="40" max="40" width="10.26953125" bestFit="1" customWidth="1"/>
    <col min="41" max="41" width="9.36328125" bestFit="1" customWidth="1"/>
    <col min="42" max="42" width="12" bestFit="1" customWidth="1"/>
    <col min="43" max="43" width="10.36328125" bestFit="1" customWidth="1"/>
    <col min="44" max="44" width="13.08984375" bestFit="1" customWidth="1"/>
    <col min="45" max="45" width="9.08984375" bestFit="1" customWidth="1"/>
    <col min="46" max="46" width="11.54296875" bestFit="1" customWidth="1"/>
    <col min="47" max="47" width="12.54296875" bestFit="1" customWidth="1"/>
    <col min="48" max="48" width="15.08984375" bestFit="1" customWidth="1"/>
    <col min="49" max="49" width="8.08984375" bestFit="1" customWidth="1"/>
    <col min="50" max="50" width="10.6328125" bestFit="1" customWidth="1"/>
    <col min="51" max="51" width="10.7265625" bestFit="1" customWidth="1"/>
  </cols>
  <sheetData>
    <row r="1" spans="1:17" x14ac:dyDescent="0.35">
      <c r="F1" t="s">
        <v>59</v>
      </c>
      <c r="I1" t="s">
        <v>57</v>
      </c>
    </row>
    <row r="2" spans="1:17" x14ac:dyDescent="0.35">
      <c r="A2" t="s">
        <v>0</v>
      </c>
      <c r="B2" t="s">
        <v>1</v>
      </c>
      <c r="C2" t="s">
        <v>2</v>
      </c>
      <c r="D2" s="1" t="s">
        <v>37</v>
      </c>
      <c r="E2" s="1"/>
      <c r="F2" s="18" t="s">
        <v>60</v>
      </c>
      <c r="G2" s="18">
        <v>44927</v>
      </c>
      <c r="I2" s="3" t="s">
        <v>0</v>
      </c>
      <c r="J2" s="4" t="s">
        <v>1</v>
      </c>
      <c r="K2" s="4" t="s">
        <v>2</v>
      </c>
      <c r="L2" s="11" t="s">
        <v>37</v>
      </c>
    </row>
    <row r="3" spans="1:17" x14ac:dyDescent="0.35">
      <c r="A3" t="s">
        <v>3</v>
      </c>
      <c r="B3" t="s">
        <v>4</v>
      </c>
      <c r="C3" s="2">
        <v>15.9</v>
      </c>
      <c r="D3">
        <v>40</v>
      </c>
      <c r="I3" t="s">
        <v>11</v>
      </c>
      <c r="J3" t="str" cm="1">
        <f t="array" ref="J3:L3">VLOOKUP(I3,EmployeeTable[#All],COLUMN($B$3:$D$3),0)</f>
        <v>paul</v>
      </c>
      <c r="K3">
        <v>6.9</v>
      </c>
      <c r="L3">
        <v>39</v>
      </c>
    </row>
    <row r="4" spans="1:17" x14ac:dyDescent="0.35">
      <c r="A4" t="s">
        <v>5</v>
      </c>
      <c r="B4" t="s">
        <v>6</v>
      </c>
      <c r="C4" s="2">
        <v>10</v>
      </c>
      <c r="D4">
        <v>42</v>
      </c>
      <c r="F4" t="s">
        <v>38</v>
      </c>
    </row>
    <row r="5" spans="1:17" x14ac:dyDescent="0.35">
      <c r="A5" t="s">
        <v>7</v>
      </c>
      <c r="B5" t="s">
        <v>8</v>
      </c>
      <c r="C5" s="2">
        <v>22.1</v>
      </c>
      <c r="D5">
        <v>49</v>
      </c>
      <c r="M5" s="17" t="s">
        <v>48</v>
      </c>
      <c r="N5" t="s">
        <v>55</v>
      </c>
    </row>
    <row r="6" spans="1:17" x14ac:dyDescent="0.35">
      <c r="A6" t="s">
        <v>9</v>
      </c>
      <c r="B6" t="s">
        <v>10</v>
      </c>
      <c r="C6" s="2">
        <v>19.100000000000001</v>
      </c>
      <c r="D6">
        <v>41</v>
      </c>
      <c r="F6" s="12" t="s">
        <v>62</v>
      </c>
      <c r="I6" t="s">
        <v>58</v>
      </c>
      <c r="M6" t="s">
        <v>49</v>
      </c>
      <c r="N6" t="s">
        <v>56</v>
      </c>
    </row>
    <row r="7" spans="1:17" x14ac:dyDescent="0.35">
      <c r="A7" t="s">
        <v>11</v>
      </c>
      <c r="B7" t="s">
        <v>12</v>
      </c>
      <c r="C7" s="2">
        <v>6.9</v>
      </c>
      <c r="D7">
        <v>39</v>
      </c>
      <c r="F7">
        <f>COUNTA(EmployeeTable[])</f>
        <v>68</v>
      </c>
      <c r="I7" t="s">
        <v>39</v>
      </c>
      <c r="J7" t="s">
        <v>40</v>
      </c>
      <c r="K7" t="s">
        <v>41</v>
      </c>
      <c r="M7" t="s">
        <v>50</v>
      </c>
    </row>
    <row r="8" spans="1:17" x14ac:dyDescent="0.35">
      <c r="A8" t="s">
        <v>13</v>
      </c>
      <c r="B8" t="s">
        <v>14</v>
      </c>
      <c r="C8" s="2">
        <v>14.2</v>
      </c>
      <c r="D8">
        <v>44</v>
      </c>
      <c r="M8" t="s">
        <v>51</v>
      </c>
    </row>
    <row r="9" spans="1:17" x14ac:dyDescent="0.35">
      <c r="A9" t="s">
        <v>15</v>
      </c>
      <c r="B9" t="s">
        <v>16</v>
      </c>
      <c r="C9" s="2">
        <v>18</v>
      </c>
      <c r="D9">
        <v>55</v>
      </c>
      <c r="F9" s="12" t="s">
        <v>63</v>
      </c>
      <c r="M9" t="s">
        <v>52</v>
      </c>
    </row>
    <row r="10" spans="1:17" x14ac:dyDescent="0.35">
      <c r="A10" t="s">
        <v>17</v>
      </c>
      <c r="B10" t="s">
        <v>18</v>
      </c>
      <c r="C10" s="2">
        <v>17.5</v>
      </c>
      <c r="D10">
        <v>33</v>
      </c>
      <c r="F10">
        <f>COUNTBLANK(A3:D20)</f>
        <v>4</v>
      </c>
      <c r="M10" t="s">
        <v>53</v>
      </c>
      <c r="P10" s="14" t="s">
        <v>44</v>
      </c>
      <c r="Q10" t="s">
        <v>43</v>
      </c>
    </row>
    <row r="11" spans="1:17" x14ac:dyDescent="0.35">
      <c r="A11" t="s">
        <v>19</v>
      </c>
      <c r="B11" t="s">
        <v>20</v>
      </c>
      <c r="C11" s="2">
        <v>14.7</v>
      </c>
      <c r="D11">
        <v>29</v>
      </c>
      <c r="I11" cm="1">
        <f t="array" ref="I11:K11">COLUMN($B$3:$D$3)</f>
        <v>2</v>
      </c>
      <c r="J11">
        <v>3</v>
      </c>
      <c r="K11">
        <v>4</v>
      </c>
      <c r="M11" t="s">
        <v>54</v>
      </c>
      <c r="P11" s="15" t="s">
        <v>13</v>
      </c>
      <c r="Q11" s="13">
        <v>14.2</v>
      </c>
    </row>
    <row r="12" spans="1:17" x14ac:dyDescent="0.35">
      <c r="A12" t="s">
        <v>21</v>
      </c>
      <c r="B12" t="s">
        <v>22</v>
      </c>
      <c r="C12" s="2">
        <v>13.9</v>
      </c>
      <c r="D12">
        <v>40</v>
      </c>
      <c r="P12" s="15" t="s">
        <v>17</v>
      </c>
      <c r="Q12" s="13">
        <v>17.5</v>
      </c>
    </row>
    <row r="13" spans="1:17" x14ac:dyDescent="0.35">
      <c r="A13" t="s">
        <v>23</v>
      </c>
      <c r="B13" t="s">
        <v>24</v>
      </c>
      <c r="C13" s="2">
        <v>11.2</v>
      </c>
      <c r="D13">
        <v>40</v>
      </c>
      <c r="I13" s="12" t="s">
        <v>42</v>
      </c>
      <c r="J13">
        <f>COUNTIF(EmployeeTable[01-Jan],D3)</f>
        <v>6</v>
      </c>
      <c r="P13" s="15" t="s">
        <v>29</v>
      </c>
      <c r="Q13" s="13">
        <v>8.44</v>
      </c>
    </row>
    <row r="14" spans="1:17" x14ac:dyDescent="0.35">
      <c r="A14" t="s">
        <v>25</v>
      </c>
      <c r="B14" t="s">
        <v>26</v>
      </c>
      <c r="C14" s="2">
        <v>10.1</v>
      </c>
      <c r="D14">
        <v>40</v>
      </c>
      <c r="J14">
        <f>COUNTIF(EmployeeTable[01-Jan],D4)</f>
        <v>2</v>
      </c>
      <c r="L14" s="16" t="s">
        <v>37</v>
      </c>
      <c r="P14" s="15" t="s">
        <v>9</v>
      </c>
      <c r="Q14" s="13">
        <v>19.100000000000001</v>
      </c>
    </row>
    <row r="15" spans="1:17" x14ac:dyDescent="0.35">
      <c r="A15" t="s">
        <v>27</v>
      </c>
      <c r="B15" t="s">
        <v>28</v>
      </c>
      <c r="C15" s="2">
        <v>9</v>
      </c>
      <c r="D15">
        <v>42</v>
      </c>
      <c r="J15">
        <f>COUNTIF(EmployeeTable[01-Jan],D5)</f>
        <v>1</v>
      </c>
      <c r="L15" t="s">
        <v>46</v>
      </c>
      <c r="P15" s="15" t="s">
        <v>5</v>
      </c>
      <c r="Q15" s="13">
        <v>10</v>
      </c>
    </row>
    <row r="16" spans="1:17" x14ac:dyDescent="0.35">
      <c r="A16" t="s">
        <v>29</v>
      </c>
      <c r="B16" t="s">
        <v>30</v>
      </c>
      <c r="C16" s="2">
        <v>8.44</v>
      </c>
      <c r="D16">
        <v>40</v>
      </c>
      <c r="J16">
        <f>COUNTIF(EmployeeTable[01-Jan],D6)</f>
        <v>2</v>
      </c>
      <c r="P16" s="15" t="s">
        <v>23</v>
      </c>
      <c r="Q16" s="13">
        <v>11.2</v>
      </c>
    </row>
    <row r="17" spans="1:17" x14ac:dyDescent="0.35">
      <c r="A17" t="s">
        <v>31</v>
      </c>
      <c r="B17" t="s">
        <v>32</v>
      </c>
      <c r="C17" s="2">
        <v>14.2</v>
      </c>
      <c r="D17">
        <v>40</v>
      </c>
      <c r="J17">
        <f>COUNTIF(EmployeeTable[01-Jan],D7)</f>
        <v>2</v>
      </c>
      <c r="P17" s="15" t="s">
        <v>3</v>
      </c>
      <c r="Q17" s="13">
        <v>15.9</v>
      </c>
    </row>
    <row r="18" spans="1:17" x14ac:dyDescent="0.35">
      <c r="A18" t="s">
        <v>33</v>
      </c>
      <c r="B18" t="s">
        <v>34</v>
      </c>
      <c r="C18" s="2">
        <v>45</v>
      </c>
      <c r="D18">
        <v>41</v>
      </c>
      <c r="J18">
        <f>COUNTIF(EmployeeTable[01-Jan],D8)</f>
        <v>1</v>
      </c>
      <c r="P18" s="15" t="s">
        <v>33</v>
      </c>
      <c r="Q18" s="13">
        <v>45</v>
      </c>
    </row>
    <row r="19" spans="1:17" x14ac:dyDescent="0.35">
      <c r="A19" t="s">
        <v>35</v>
      </c>
      <c r="B19" t="s">
        <v>36</v>
      </c>
      <c r="C19" s="2">
        <v>30</v>
      </c>
      <c r="D19">
        <v>39</v>
      </c>
      <c r="J19">
        <f>COUNTIF(EmployeeTable[01-Jan],D9)</f>
        <v>1</v>
      </c>
      <c r="P19" s="15" t="s">
        <v>31</v>
      </c>
      <c r="Q19" s="13">
        <v>14.2</v>
      </c>
    </row>
    <row r="20" spans="1:17" x14ac:dyDescent="0.35">
      <c r="J20">
        <f>COUNTIF(EmployeeTable[01-Jan],D10)</f>
        <v>1</v>
      </c>
      <c r="P20" s="15" t="s">
        <v>7</v>
      </c>
      <c r="Q20" s="13">
        <v>22.1</v>
      </c>
    </row>
    <row r="21" spans="1:17" x14ac:dyDescent="0.35">
      <c r="K21" t="s">
        <v>47</v>
      </c>
      <c r="P21" s="15" t="s">
        <v>21</v>
      </c>
      <c r="Q21" s="13">
        <v>13.9</v>
      </c>
    </row>
    <row r="22" spans="1:17" x14ac:dyDescent="0.35">
      <c r="K22" t="s">
        <v>0</v>
      </c>
      <c r="L22" t="s">
        <v>1</v>
      </c>
      <c r="M22" t="s">
        <v>2</v>
      </c>
      <c r="N22" s="1" t="s">
        <v>37</v>
      </c>
      <c r="P22" s="15" t="s">
        <v>11</v>
      </c>
      <c r="Q22" s="13">
        <v>6.9</v>
      </c>
    </row>
    <row r="23" spans="1:17" x14ac:dyDescent="0.35">
      <c r="K23" t="s">
        <v>11</v>
      </c>
      <c r="L23" t="s">
        <v>12</v>
      </c>
      <c r="M23" s="2">
        <v>6.9</v>
      </c>
      <c r="N23">
        <v>39</v>
      </c>
      <c r="P23" s="15" t="s">
        <v>27</v>
      </c>
      <c r="Q23" s="13">
        <v>9</v>
      </c>
    </row>
    <row r="24" spans="1:17" x14ac:dyDescent="0.35">
      <c r="K24" t="s">
        <v>17</v>
      </c>
      <c r="L24" t="s">
        <v>18</v>
      </c>
      <c r="M24" s="2">
        <v>17.5</v>
      </c>
      <c r="N24">
        <v>33</v>
      </c>
      <c r="P24" s="15" t="s">
        <v>35</v>
      </c>
      <c r="Q24" s="13">
        <v>30</v>
      </c>
    </row>
    <row r="25" spans="1:17" x14ac:dyDescent="0.35">
      <c r="K25" t="s">
        <v>19</v>
      </c>
      <c r="L25" t="s">
        <v>20</v>
      </c>
      <c r="M25" s="2">
        <v>14.7</v>
      </c>
      <c r="N25">
        <v>29</v>
      </c>
      <c r="P25" s="15" t="s">
        <v>15</v>
      </c>
      <c r="Q25" s="13">
        <v>18</v>
      </c>
    </row>
    <row r="26" spans="1:17" x14ac:dyDescent="0.35">
      <c r="K26" t="s">
        <v>35</v>
      </c>
      <c r="L26" t="s">
        <v>36</v>
      </c>
      <c r="M26" s="2">
        <v>30</v>
      </c>
      <c r="N26">
        <v>39</v>
      </c>
      <c r="P26" s="15" t="s">
        <v>19</v>
      </c>
      <c r="Q26" s="13">
        <v>14.7</v>
      </c>
    </row>
    <row r="27" spans="1:17" x14ac:dyDescent="0.35">
      <c r="P27" s="15" t="s">
        <v>25</v>
      </c>
      <c r="Q27" s="13">
        <v>10.1</v>
      </c>
    </row>
    <row r="28" spans="1:17" x14ac:dyDescent="0.35">
      <c r="P28" s="15" t="s">
        <v>45</v>
      </c>
      <c r="Q28" s="13">
        <v>280.24000000000007</v>
      </c>
    </row>
  </sheetData>
  <phoneticPr fontId="3" type="noConversion"/>
  <pageMargins left="0.7" right="0.7" top="0.75" bottom="0.75" header="0.3" footer="0.3"/>
  <pageSetup orientation="portrait" r:id="rId2"/>
  <drawing r:id="rId3"/>
  <tableParts count="4">
    <tablePart r:id="rId4"/>
    <tablePart r:id="rId5"/>
    <tablePart r:id="rId6"/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2B65F-9A60-4656-AC87-8BBDF67ACEE5}">
  <dimension ref="A1:R13"/>
  <sheetViews>
    <sheetView workbookViewId="0">
      <selection activeCell="C10" sqref="C10"/>
    </sheetView>
  </sheetViews>
  <sheetFormatPr defaultRowHeight="14.5" x14ac:dyDescent="0.35"/>
  <cols>
    <col min="1" max="1" width="11.1796875" bestFit="1" customWidth="1"/>
    <col min="2" max="2" width="7.453125" bestFit="1" customWidth="1"/>
    <col min="3" max="3" width="9.08984375" bestFit="1" customWidth="1"/>
    <col min="4" max="4" width="9.36328125" bestFit="1" customWidth="1"/>
    <col min="5" max="5" width="11.1796875" bestFit="1" customWidth="1"/>
    <col min="6" max="6" width="6.453125" bestFit="1" customWidth="1"/>
    <col min="7" max="8" width="7.453125" bestFit="1" customWidth="1"/>
    <col min="9" max="9" width="8.6328125" bestFit="1" customWidth="1"/>
    <col min="10" max="10" width="10.08984375" bestFit="1" customWidth="1"/>
    <col min="11" max="11" width="7.453125" bestFit="1" customWidth="1"/>
    <col min="12" max="12" width="7.81640625" bestFit="1" customWidth="1"/>
    <col min="13" max="14" width="7.453125" bestFit="1" customWidth="1"/>
    <col min="15" max="15" width="9.7265625" bestFit="1" customWidth="1"/>
    <col min="16" max="17" width="7.453125" bestFit="1" customWidth="1"/>
    <col min="18" max="18" width="8.26953125" bestFit="1" customWidth="1"/>
  </cols>
  <sheetData>
    <row r="1" spans="1:18" x14ac:dyDescent="0.35">
      <c r="A1" s="3" t="s">
        <v>0</v>
      </c>
      <c r="B1" s="5" t="s">
        <v>3</v>
      </c>
      <c r="C1" s="8" t="s">
        <v>5</v>
      </c>
      <c r="D1" s="5" t="s">
        <v>7</v>
      </c>
      <c r="E1" s="8" t="s">
        <v>9</v>
      </c>
      <c r="F1" s="5" t="s">
        <v>11</v>
      </c>
      <c r="G1" s="8" t="s">
        <v>13</v>
      </c>
      <c r="H1" s="5" t="s">
        <v>15</v>
      </c>
      <c r="I1" s="8" t="s">
        <v>17</v>
      </c>
      <c r="J1" s="5" t="s">
        <v>19</v>
      </c>
      <c r="K1" s="8" t="s">
        <v>21</v>
      </c>
      <c r="L1" s="5" t="s">
        <v>23</v>
      </c>
      <c r="M1" s="8" t="s">
        <v>25</v>
      </c>
      <c r="N1" s="5" t="s">
        <v>27</v>
      </c>
      <c r="O1" s="8" t="s">
        <v>29</v>
      </c>
      <c r="P1" s="5" t="s">
        <v>31</v>
      </c>
      <c r="Q1" s="8" t="s">
        <v>33</v>
      </c>
      <c r="R1" s="5" t="s">
        <v>35</v>
      </c>
    </row>
    <row r="2" spans="1:18" x14ac:dyDescent="0.35">
      <c r="A2" s="4" t="s">
        <v>1</v>
      </c>
      <c r="B2" s="6" t="s">
        <v>4</v>
      </c>
      <c r="C2" s="9" t="s">
        <v>6</v>
      </c>
      <c r="D2" s="6" t="s">
        <v>8</v>
      </c>
      <c r="E2" s="9" t="s">
        <v>10</v>
      </c>
      <c r="F2" s="6" t="s">
        <v>12</v>
      </c>
      <c r="G2" s="9" t="s">
        <v>14</v>
      </c>
      <c r="H2" s="6" t="s">
        <v>16</v>
      </c>
      <c r="I2" s="9" t="s">
        <v>18</v>
      </c>
      <c r="J2" s="6" t="s">
        <v>20</v>
      </c>
      <c r="K2" s="9" t="s">
        <v>22</v>
      </c>
      <c r="L2" s="6" t="s">
        <v>24</v>
      </c>
      <c r="M2" s="9" t="s">
        <v>26</v>
      </c>
      <c r="N2" s="6" t="s">
        <v>28</v>
      </c>
      <c r="O2" s="9" t="s">
        <v>30</v>
      </c>
      <c r="P2" s="6" t="s">
        <v>32</v>
      </c>
      <c r="Q2" s="9" t="s">
        <v>34</v>
      </c>
      <c r="R2" s="6" t="s">
        <v>36</v>
      </c>
    </row>
    <row r="3" spans="1:18" x14ac:dyDescent="0.35">
      <c r="A3" s="4" t="s">
        <v>2</v>
      </c>
      <c r="B3" s="19">
        <v>15.9</v>
      </c>
      <c r="C3" s="20">
        <v>10</v>
      </c>
      <c r="D3" s="19">
        <v>22.1</v>
      </c>
      <c r="E3" s="20">
        <v>19.100000000000001</v>
      </c>
      <c r="F3" s="19">
        <v>6.9</v>
      </c>
      <c r="G3" s="20">
        <v>14.2</v>
      </c>
      <c r="H3" s="19">
        <v>18</v>
      </c>
      <c r="I3" s="20">
        <v>17.5</v>
      </c>
      <c r="J3" s="19">
        <v>14.7</v>
      </c>
      <c r="K3" s="20">
        <v>13.9</v>
      </c>
      <c r="L3" s="19">
        <v>11.2</v>
      </c>
      <c r="M3" s="20">
        <v>10.1</v>
      </c>
      <c r="N3" s="19">
        <v>9</v>
      </c>
      <c r="O3" s="20">
        <v>8.44</v>
      </c>
      <c r="P3" s="19">
        <v>14.2</v>
      </c>
      <c r="Q3" s="20">
        <v>45</v>
      </c>
      <c r="R3" s="19">
        <v>30</v>
      </c>
    </row>
    <row r="4" spans="1:18" x14ac:dyDescent="0.35">
      <c r="A4" s="11" t="s">
        <v>37</v>
      </c>
      <c r="B4" s="7">
        <v>40</v>
      </c>
      <c r="C4" s="10">
        <v>42</v>
      </c>
      <c r="D4" s="7">
        <v>49</v>
      </c>
      <c r="E4" s="10">
        <v>41</v>
      </c>
      <c r="F4" s="7">
        <v>39</v>
      </c>
      <c r="G4" s="10">
        <v>44</v>
      </c>
      <c r="H4" s="7">
        <v>55</v>
      </c>
      <c r="I4" s="10">
        <v>33</v>
      </c>
      <c r="J4" s="7">
        <v>29</v>
      </c>
      <c r="K4" s="10">
        <v>40</v>
      </c>
      <c r="L4" s="7">
        <v>40</v>
      </c>
      <c r="M4" s="10">
        <v>40</v>
      </c>
      <c r="N4" s="7">
        <v>42</v>
      </c>
      <c r="O4" s="10">
        <v>40</v>
      </c>
      <c r="P4" s="7">
        <v>40</v>
      </c>
      <c r="Q4" s="10">
        <v>41</v>
      </c>
      <c r="R4" s="7">
        <v>39</v>
      </c>
    </row>
    <row r="6" spans="1:18" x14ac:dyDescent="0.35">
      <c r="C6" t="s">
        <v>61</v>
      </c>
    </row>
    <row r="7" spans="1:18" x14ac:dyDescent="0.35">
      <c r="C7" s="3" t="s">
        <v>0</v>
      </c>
      <c r="D7" s="4" t="s">
        <v>1</v>
      </c>
      <c r="E7" s="4" t="s">
        <v>2</v>
      </c>
      <c r="F7" s="11" t="s">
        <v>37</v>
      </c>
    </row>
    <row r="8" spans="1:18" x14ac:dyDescent="0.35">
      <c r="C8" t="s">
        <v>5</v>
      </c>
      <c r="D8" t="str">
        <f>HLOOKUP(C8,A1:R4,2,0)</f>
        <v>glenda</v>
      </c>
      <c r="E8">
        <f>HLOOKUP(C8,A1:R4,3,0)</f>
        <v>10</v>
      </c>
      <c r="F8">
        <f>HLOOKUP(C8,A1:R4,4,0)</f>
        <v>42</v>
      </c>
    </row>
    <row r="9" spans="1:18" x14ac:dyDescent="0.35">
      <c r="C9" t="s">
        <v>11</v>
      </c>
      <c r="D9" t="str">
        <f>HLOOKUP($C$9,A1:R4,COLUMN()-2,0)</f>
        <v>paul</v>
      </c>
      <c r="E9">
        <f>HLOOKUP($C$9,B1:S4,COLUMN()-2,0)</f>
        <v>6.9</v>
      </c>
      <c r="F9">
        <f>HLOOKUP($C$9,B1:S4,COLUMN()-2,0)</f>
        <v>39</v>
      </c>
    </row>
    <row r="13" spans="1:18" x14ac:dyDescent="0.35">
      <c r="D13">
        <f>COLUMN()</f>
        <v>4</v>
      </c>
      <c r="E13">
        <f>COLUMN()</f>
        <v>5</v>
      </c>
      <c r="F13">
        <f>COLUMN()</f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E21F17-F3E1-44DE-BC4F-0576B9C9CC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Sheet2</vt:lpstr>
      <vt:lpstr>Sheet1</vt:lpstr>
      <vt:lpstr>Transpose</vt:lpstr>
      <vt:lpstr>Sheet1!Criteria</vt:lpstr>
      <vt:lpstr>DataTable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Wadile, Shital Kantilal</dc:creator>
  <cp:lastModifiedBy>Wadile, Shital Kantilal</cp:lastModifiedBy>
  <dcterms:created xsi:type="dcterms:W3CDTF">2023-11-21T14:03:09Z</dcterms:created>
  <dcterms:modified xsi:type="dcterms:W3CDTF">2023-11-23T12:58:54Z</dcterms:modified>
</cp:coreProperties>
</file>